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ojeong_kim\PycharmProjects\react_web2_master\data_org\"/>
    </mc:Choice>
  </mc:AlternateContent>
  <bookViews>
    <workbookView xWindow="240" yWindow="15" windowWidth="16095" windowHeight="9660" firstSheet="1" activeTab="1"/>
  </bookViews>
  <sheets>
    <sheet name="__FDSCACHE__" sheetId="2" state="veryHidden" r:id="rId1"/>
    <sheet name="Sheet1" sheetId="1" r:id="rId2"/>
  </sheets>
  <calcPr calcId="162913"/>
</workbook>
</file>

<file path=xl/calcChain.xml><?xml version="1.0" encoding="utf-8"?>
<calcChain xmlns="http://schemas.openxmlformats.org/spreadsheetml/2006/main">
  <c r="A2" i="1" l="1" a="1"/>
  <c r="E2" i="1" a="1"/>
  <c r="B2" i="1" a="1"/>
  <c r="C2" i="1" a="1"/>
  <c r="D2" i="1" a="1"/>
  <c r="I2" i="1" a="1"/>
  <c r="M2" i="1" a="1"/>
  <c r="G2" i="1" a="1"/>
  <c r="K2" i="1" a="1"/>
  <c r="F2" i="1" a="1"/>
  <c r="O2" i="1" a="1"/>
  <c r="J2" i="1" a="1"/>
  <c r="L2" i="1" a="1"/>
  <c r="N2" i="1" a="1"/>
  <c r="P2" i="1" a="1"/>
  <c r="T2" i="1" a="1"/>
  <c r="X2" i="1" a="1"/>
  <c r="Q2" i="1" a="1"/>
  <c r="U2" i="1" a="1"/>
  <c r="R2" i="1" a="1"/>
  <c r="V2" i="1" a="1"/>
  <c r="H2" i="1" a="1"/>
  <c r="S2" i="1" a="1"/>
  <c r="W2" i="1" a="1"/>
  <c r="Y2" i="1" a="1"/>
  <c r="AC2" i="1" a="1"/>
  <c r="Z2" i="1" a="1"/>
  <c r="AD2" i="1" a="1"/>
  <c r="AA2" i="1" a="1"/>
  <c r="AE2" i="1" a="1"/>
  <c r="AF2" i="1" a="1"/>
  <c r="AJ2" i="1" a="1"/>
  <c r="AH2" i="1" a="1"/>
  <c r="AN2" i="1" a="1"/>
  <c r="AB2" i="1" a="1"/>
  <c r="AL2" i="1" a="1"/>
  <c r="AP2" i="1" a="1"/>
  <c r="AK2" i="1" a="1"/>
  <c r="AG2" i="1" a="1"/>
  <c r="AT2" i="1" a="1"/>
  <c r="AX2" i="1" a="1"/>
  <c r="BB2" i="1" a="1"/>
  <c r="AI2" i="1" a="1"/>
  <c r="AM2" i="1" a="1"/>
  <c r="AR2" i="1" a="1"/>
  <c r="AV2" i="1" a="1"/>
  <c r="AZ2" i="1" a="1"/>
  <c r="BD2" i="1" a="1"/>
  <c r="BC2" i="1" a="1"/>
  <c r="BH2" i="1" a="1"/>
  <c r="BL2" i="1" a="1"/>
  <c r="AY2" i="1" a="1"/>
  <c r="AU2" i="1" a="1"/>
  <c r="BE2" i="1" a="1"/>
  <c r="BI2" i="1" a="1"/>
  <c r="BM2" i="1" a="1"/>
  <c r="BF2" i="1" a="1"/>
  <c r="BJ2" i="1" a="1"/>
  <c r="BN2" i="1" a="1"/>
  <c r="BA2" i="1" a="1"/>
  <c r="BK2" i="1" a="1"/>
  <c r="BQ2" i="1" a="1"/>
  <c r="BU2" i="1" a="1"/>
  <c r="BY2" i="1" a="1"/>
  <c r="BG2" i="1" a="1"/>
  <c r="AQ2" i="1" a="1"/>
  <c r="BR2" i="1" a="1"/>
  <c r="BV2" i="1" a="1"/>
  <c r="AW2" i="1" a="1"/>
  <c r="BS2" i="1" a="1"/>
  <c r="BW2" i="1" a="1"/>
  <c r="AO2" i="1" a="1"/>
  <c r="AS2" i="1" a="1"/>
  <c r="BP2" i="1" a="1"/>
  <c r="CB2" i="1" a="1"/>
  <c r="CF2" i="1" a="1"/>
  <c r="CJ2" i="1" a="1"/>
  <c r="BX2" i="1" a="1"/>
  <c r="BT2" i="1" a="1"/>
  <c r="BZ2" i="1" a="1"/>
  <c r="CD2" i="1" a="1"/>
  <c r="CH2" i="1" a="1"/>
  <c r="CA2" i="1" a="1"/>
  <c r="CK2" i="1" a="1"/>
  <c r="CL2" i="1" a="1"/>
  <c r="CP2" i="1" a="1"/>
  <c r="CT2" i="1" a="1"/>
  <c r="CG2" i="1" a="1"/>
  <c r="BO2" i="1" a="1"/>
  <c r="CN2" i="1" a="1"/>
  <c r="CR2" i="1" a="1"/>
  <c r="CV2" i="1" a="1"/>
  <c r="CO2" i="1" a="1"/>
  <c r="CY2" i="1" a="1"/>
  <c r="DC2" i="1" a="1"/>
  <c r="DG2" i="1" a="1"/>
  <c r="CE2" i="1" a="1"/>
  <c r="CU2" i="1" a="1"/>
  <c r="CZ2" i="1" a="1"/>
  <c r="DD2" i="1" a="1"/>
  <c r="DH2" i="1" a="1"/>
  <c r="CM2" i="1" a="1"/>
  <c r="DA2" i="1" a="1"/>
  <c r="DE2" i="1" a="1"/>
  <c r="CC2" i="1" a="1"/>
  <c r="CS2" i="1" a="1"/>
  <c r="DJ2" i="1" a="1"/>
  <c r="DN2" i="1" a="1"/>
  <c r="DR2" i="1" a="1"/>
  <c r="DV2" i="1" a="1"/>
  <c r="DZ2" i="1" a="1"/>
  <c r="ED2" i="1" a="1"/>
  <c r="CQ2" i="1" a="1"/>
  <c r="DF2" i="1" a="1"/>
  <c r="DL2" i="1" a="1"/>
  <c r="DP2" i="1" a="1"/>
  <c r="DT2" i="1" a="1"/>
  <c r="DX2" i="1" a="1"/>
  <c r="EB2" i="1" a="1"/>
  <c r="EF2" i="1" a="1"/>
  <c r="CW2" i="1" a="1"/>
  <c r="DB2" i="1" a="1"/>
  <c r="DO2" i="1" a="1"/>
  <c r="DY2" i="1" a="1"/>
  <c r="EH2" i="1" a="1"/>
  <c r="EA2" i="1" a="1"/>
  <c r="DI2" i="1" a="1"/>
  <c r="DU2" i="1" a="1"/>
  <c r="DM2" i="1" a="1"/>
  <c r="DS2" i="1" a="1"/>
  <c r="EE2" i="1" a="1"/>
  <c r="EI2" i="1" a="1"/>
  <c r="DW2" i="1" a="1"/>
  <c r="CI2" i="1" a="1"/>
  <c r="CX2" i="1" a="1"/>
  <c r="DQ2" i="1" a="1"/>
  <c r="EC2" i="1" a="1"/>
  <c r="DK2" i="1" a="1"/>
  <c r="EG2" i="1" a="1"/>
  <c r="EG3" i="1" l="1"/>
  <c r="EG11" i="1"/>
  <c r="EG19" i="1"/>
  <c r="EG27" i="1"/>
  <c r="EG35" i="1"/>
  <c r="EG43" i="1"/>
  <c r="EG51" i="1"/>
  <c r="EG59" i="1"/>
  <c r="EG67" i="1"/>
  <c r="EG75" i="1"/>
  <c r="EG83" i="1"/>
  <c r="EG91" i="1"/>
  <c r="EG99" i="1"/>
  <c r="EG107" i="1"/>
  <c r="EG115" i="1"/>
  <c r="EG123" i="1"/>
  <c r="EG131" i="1"/>
  <c r="EG139" i="1"/>
  <c r="EG147" i="1"/>
  <c r="EG22" i="1"/>
  <c r="EG46" i="1"/>
  <c r="EG70" i="1"/>
  <c r="EG94" i="1"/>
  <c r="EG118" i="1"/>
  <c r="EG142" i="1"/>
  <c r="EG4" i="1"/>
  <c r="EG12" i="1"/>
  <c r="EG20" i="1"/>
  <c r="EG28" i="1"/>
  <c r="EG36" i="1"/>
  <c r="EG44" i="1"/>
  <c r="EG52" i="1"/>
  <c r="EG60" i="1"/>
  <c r="EG68" i="1"/>
  <c r="EG76" i="1"/>
  <c r="EG84" i="1"/>
  <c r="EG92" i="1"/>
  <c r="EG100" i="1"/>
  <c r="EG108" i="1"/>
  <c r="EG116" i="1"/>
  <c r="EG124" i="1"/>
  <c r="EG132" i="1"/>
  <c r="EG140" i="1"/>
  <c r="EG148" i="1"/>
  <c r="EG14" i="1"/>
  <c r="EG38" i="1"/>
  <c r="EG62" i="1"/>
  <c r="EG86" i="1"/>
  <c r="EG110" i="1"/>
  <c r="EG134" i="1"/>
  <c r="EG5" i="1"/>
  <c r="EG13" i="1"/>
  <c r="EG21" i="1"/>
  <c r="EG29" i="1"/>
  <c r="EG37" i="1"/>
  <c r="EG45" i="1"/>
  <c r="EG53" i="1"/>
  <c r="EG61" i="1"/>
  <c r="EG69" i="1"/>
  <c r="EG77" i="1"/>
  <c r="EG85" i="1"/>
  <c r="EG93" i="1"/>
  <c r="EG101" i="1"/>
  <c r="EG109" i="1"/>
  <c r="EG117" i="1"/>
  <c r="EG125" i="1"/>
  <c r="EG133" i="1"/>
  <c r="EG141" i="1"/>
  <c r="EG149" i="1"/>
  <c r="EG6" i="1"/>
  <c r="EG30" i="1"/>
  <c r="EG54" i="1"/>
  <c r="EG78" i="1"/>
  <c r="EG102" i="1"/>
  <c r="EG126" i="1"/>
  <c r="EG150" i="1"/>
  <c r="EG7" i="1"/>
  <c r="EG15" i="1"/>
  <c r="EG23" i="1"/>
  <c r="EG31" i="1"/>
  <c r="EG39" i="1"/>
  <c r="EG47" i="1"/>
  <c r="EG55" i="1"/>
  <c r="EG63" i="1"/>
  <c r="EG71" i="1"/>
  <c r="EG79" i="1"/>
  <c r="EG87" i="1"/>
  <c r="EG95" i="1"/>
  <c r="EG103" i="1"/>
  <c r="EG111" i="1"/>
  <c r="EG119" i="1"/>
  <c r="EG127" i="1"/>
  <c r="EG135" i="1"/>
  <c r="EG143" i="1"/>
  <c r="EG151" i="1"/>
  <c r="EG10" i="1"/>
  <c r="EG34" i="1"/>
  <c r="EG42" i="1"/>
  <c r="EG66" i="1"/>
  <c r="EG82" i="1"/>
  <c r="EG106" i="1"/>
  <c r="EG122" i="1"/>
  <c r="EG146" i="1"/>
  <c r="EG8" i="1"/>
  <c r="EG16" i="1"/>
  <c r="EG24" i="1"/>
  <c r="EG32" i="1"/>
  <c r="EG40" i="1"/>
  <c r="EG48" i="1"/>
  <c r="EG56" i="1"/>
  <c r="EG64" i="1"/>
  <c r="EG72" i="1"/>
  <c r="EG80" i="1"/>
  <c r="EG88" i="1"/>
  <c r="EG96" i="1"/>
  <c r="EG104" i="1"/>
  <c r="EG112" i="1"/>
  <c r="EG120" i="1"/>
  <c r="EG128" i="1"/>
  <c r="EG136" i="1"/>
  <c r="EG144" i="1"/>
  <c r="EG152" i="1"/>
  <c r="EG18" i="1"/>
  <c r="EG58" i="1"/>
  <c r="EG90" i="1"/>
  <c r="EG130" i="1"/>
  <c r="EG154" i="1"/>
  <c r="EG9" i="1"/>
  <c r="EG17" i="1"/>
  <c r="EG25" i="1"/>
  <c r="EG33" i="1"/>
  <c r="EG41" i="1"/>
  <c r="EG49" i="1"/>
  <c r="EG57" i="1"/>
  <c r="EG65" i="1"/>
  <c r="EG73" i="1"/>
  <c r="EG81" i="1"/>
  <c r="EG89" i="1"/>
  <c r="EG97" i="1"/>
  <c r="EG105" i="1"/>
  <c r="EG113" i="1"/>
  <c r="EG121" i="1"/>
  <c r="EG129" i="1"/>
  <c r="EG137" i="1"/>
  <c r="EG145" i="1"/>
  <c r="EG153" i="1"/>
  <c r="EG2" i="1"/>
  <c r="EG26" i="1"/>
  <c r="EG50" i="1"/>
  <c r="EG74" i="1"/>
  <c r="EG98" i="1"/>
  <c r="EG114" i="1"/>
  <c r="EG138" i="1"/>
  <c r="DK6" i="1"/>
  <c r="DK14" i="1"/>
  <c r="DK22" i="1"/>
  <c r="DK30" i="1"/>
  <c r="DK38" i="1"/>
  <c r="DK46" i="1"/>
  <c r="DK54" i="1"/>
  <c r="DK62" i="1"/>
  <c r="DK70" i="1"/>
  <c r="DK78" i="1"/>
  <c r="DK86" i="1"/>
  <c r="DK94" i="1"/>
  <c r="DK102" i="1"/>
  <c r="DK110" i="1"/>
  <c r="DK118" i="1"/>
  <c r="DK126" i="1"/>
  <c r="DK134" i="1"/>
  <c r="DK142" i="1"/>
  <c r="DK150" i="1"/>
  <c r="DK7" i="1"/>
  <c r="DK15" i="1"/>
  <c r="DK23" i="1"/>
  <c r="DK31" i="1"/>
  <c r="DK39" i="1"/>
  <c r="DK47" i="1"/>
  <c r="DK55" i="1"/>
  <c r="DK63" i="1"/>
  <c r="DK71" i="1"/>
  <c r="DK79" i="1"/>
  <c r="DK87" i="1"/>
  <c r="DK95" i="1"/>
  <c r="DK103" i="1"/>
  <c r="DK111" i="1"/>
  <c r="DK119" i="1"/>
  <c r="DK127" i="1"/>
  <c r="DK135" i="1"/>
  <c r="DK143" i="1"/>
  <c r="DK151" i="1"/>
  <c r="DK8" i="1"/>
  <c r="DK16" i="1"/>
  <c r="DK24" i="1"/>
  <c r="DK32" i="1"/>
  <c r="DK40" i="1"/>
  <c r="DK48" i="1"/>
  <c r="DK56" i="1"/>
  <c r="DK64" i="1"/>
  <c r="DK72" i="1"/>
  <c r="DK80" i="1"/>
  <c r="DK88" i="1"/>
  <c r="DK96" i="1"/>
  <c r="DK104" i="1"/>
  <c r="DK112" i="1"/>
  <c r="DK120" i="1"/>
  <c r="DK128" i="1"/>
  <c r="DK136" i="1"/>
  <c r="DK144" i="1"/>
  <c r="DK152" i="1"/>
  <c r="DK2" i="1"/>
  <c r="DK10" i="1"/>
  <c r="DK18" i="1"/>
  <c r="DK26" i="1"/>
  <c r="DK34" i="1"/>
  <c r="DK42" i="1"/>
  <c r="DK50" i="1"/>
  <c r="DK58" i="1"/>
  <c r="DK66" i="1"/>
  <c r="DK74" i="1"/>
  <c r="DK82" i="1"/>
  <c r="DK90" i="1"/>
  <c r="DK98" i="1"/>
  <c r="DK106" i="1"/>
  <c r="DK114" i="1"/>
  <c r="DK122" i="1"/>
  <c r="DK130" i="1"/>
  <c r="DK138" i="1"/>
  <c r="DK146" i="1"/>
  <c r="DK154" i="1"/>
  <c r="DK3" i="1"/>
  <c r="DK11" i="1"/>
  <c r="DK19" i="1"/>
  <c r="DK27" i="1"/>
  <c r="DK35" i="1"/>
  <c r="DK43" i="1"/>
  <c r="DK51" i="1"/>
  <c r="DK59" i="1"/>
  <c r="DK67" i="1"/>
  <c r="DK75" i="1"/>
  <c r="DK83" i="1"/>
  <c r="DK91" i="1"/>
  <c r="DK99" i="1"/>
  <c r="DK107" i="1"/>
  <c r="DK115" i="1"/>
  <c r="DK123" i="1"/>
  <c r="DK131" i="1"/>
  <c r="DK139" i="1"/>
  <c r="DK147" i="1"/>
  <c r="DK4" i="1"/>
  <c r="DK12" i="1"/>
  <c r="DK20" i="1"/>
  <c r="DK28" i="1"/>
  <c r="DK36" i="1"/>
  <c r="DK44" i="1"/>
  <c r="DK52" i="1"/>
  <c r="DK60" i="1"/>
  <c r="DK68" i="1"/>
  <c r="DK76" i="1"/>
  <c r="DK84" i="1"/>
  <c r="DK92" i="1"/>
  <c r="DK100" i="1"/>
  <c r="DK108" i="1"/>
  <c r="DK116" i="1"/>
  <c r="DK124" i="1"/>
  <c r="DK132" i="1"/>
  <c r="DK140" i="1"/>
  <c r="DK148" i="1"/>
  <c r="DK9" i="1"/>
  <c r="DK41" i="1"/>
  <c r="DK73" i="1"/>
  <c r="DK105" i="1"/>
  <c r="DK137" i="1"/>
  <c r="DK85" i="1"/>
  <c r="DK13" i="1"/>
  <c r="DK45" i="1"/>
  <c r="DK77" i="1"/>
  <c r="DK109" i="1"/>
  <c r="DK141" i="1"/>
  <c r="DK21" i="1"/>
  <c r="DK117" i="1"/>
  <c r="DK17" i="1"/>
  <c r="DK49" i="1"/>
  <c r="DK81" i="1"/>
  <c r="DK113" i="1"/>
  <c r="DK145" i="1"/>
  <c r="DK53" i="1"/>
  <c r="DK149" i="1"/>
  <c r="DK25" i="1"/>
  <c r="DK57" i="1"/>
  <c r="DK89" i="1"/>
  <c r="DK121" i="1"/>
  <c r="DK153" i="1"/>
  <c r="DK29" i="1"/>
  <c r="DK61" i="1"/>
  <c r="DK93" i="1"/>
  <c r="DK125" i="1"/>
  <c r="DK5" i="1"/>
  <c r="DK133" i="1"/>
  <c r="DK33" i="1"/>
  <c r="DK65" i="1"/>
  <c r="DK97" i="1"/>
  <c r="DK129" i="1"/>
  <c r="DK37" i="1"/>
  <c r="DK69" i="1"/>
  <c r="DK101" i="1"/>
  <c r="EC2" i="1"/>
  <c r="EC10" i="1"/>
  <c r="EC18" i="1"/>
  <c r="EC26" i="1"/>
  <c r="EC34" i="1"/>
  <c r="EC42" i="1"/>
  <c r="EC50" i="1"/>
  <c r="EC58" i="1"/>
  <c r="EC66" i="1"/>
  <c r="EC74" i="1"/>
  <c r="EC82" i="1"/>
  <c r="EC90" i="1"/>
  <c r="EC98" i="1"/>
  <c r="EC106" i="1"/>
  <c r="EC114" i="1"/>
  <c r="EC122" i="1"/>
  <c r="EC130" i="1"/>
  <c r="EC138" i="1"/>
  <c r="EC146" i="1"/>
  <c r="EC154" i="1"/>
  <c r="EC3" i="1"/>
  <c r="EC11" i="1"/>
  <c r="EC19" i="1"/>
  <c r="EC27" i="1"/>
  <c r="EC35" i="1"/>
  <c r="EC43" i="1"/>
  <c r="EC51" i="1"/>
  <c r="EC59" i="1"/>
  <c r="EC67" i="1"/>
  <c r="EC75" i="1"/>
  <c r="EC83" i="1"/>
  <c r="EC91" i="1"/>
  <c r="EC99" i="1"/>
  <c r="EC107" i="1"/>
  <c r="EC115" i="1"/>
  <c r="EC123" i="1"/>
  <c r="EC131" i="1"/>
  <c r="EC139" i="1"/>
  <c r="EC147" i="1"/>
  <c r="EC4" i="1"/>
  <c r="EC12" i="1"/>
  <c r="EC20" i="1"/>
  <c r="EC28" i="1"/>
  <c r="EC36" i="1"/>
  <c r="EC44" i="1"/>
  <c r="EC52" i="1"/>
  <c r="EC60" i="1"/>
  <c r="EC68" i="1"/>
  <c r="EC76" i="1"/>
  <c r="EC84" i="1"/>
  <c r="EC92" i="1"/>
  <c r="EC100" i="1"/>
  <c r="EC108" i="1"/>
  <c r="EC116" i="1"/>
  <c r="EC124" i="1"/>
  <c r="EC132" i="1"/>
  <c r="EC140" i="1"/>
  <c r="EC148" i="1"/>
  <c r="EC6" i="1"/>
  <c r="EC14" i="1"/>
  <c r="EC22" i="1"/>
  <c r="EC30" i="1"/>
  <c r="EC38" i="1"/>
  <c r="EC46" i="1"/>
  <c r="EC54" i="1"/>
  <c r="EC62" i="1"/>
  <c r="EC70" i="1"/>
  <c r="EC78" i="1"/>
  <c r="EC86" i="1"/>
  <c r="EC94" i="1"/>
  <c r="EC102" i="1"/>
  <c r="EC110" i="1"/>
  <c r="EC118" i="1"/>
  <c r="EC126" i="1"/>
  <c r="EC134" i="1"/>
  <c r="EC142" i="1"/>
  <c r="EC150" i="1"/>
  <c r="EC7" i="1"/>
  <c r="EC15" i="1"/>
  <c r="EC23" i="1"/>
  <c r="EC31" i="1"/>
  <c r="EC39" i="1"/>
  <c r="EC47" i="1"/>
  <c r="EC55" i="1"/>
  <c r="EC63" i="1"/>
  <c r="EC71" i="1"/>
  <c r="EC79" i="1"/>
  <c r="EC87" i="1"/>
  <c r="EC95" i="1"/>
  <c r="EC103" i="1"/>
  <c r="EC111" i="1"/>
  <c r="EC119" i="1"/>
  <c r="EC127" i="1"/>
  <c r="EC135" i="1"/>
  <c r="EC143" i="1"/>
  <c r="EC151" i="1"/>
  <c r="EC5" i="1"/>
  <c r="EC25" i="1"/>
  <c r="EC48" i="1"/>
  <c r="EC69" i="1"/>
  <c r="EC89" i="1"/>
  <c r="EC112" i="1"/>
  <c r="EC133" i="1"/>
  <c r="EC153" i="1"/>
  <c r="EC120" i="1"/>
  <c r="EC8" i="1"/>
  <c r="EC29" i="1"/>
  <c r="EC49" i="1"/>
  <c r="EC72" i="1"/>
  <c r="EC93" i="1"/>
  <c r="EC113" i="1"/>
  <c r="EC136" i="1"/>
  <c r="EC13" i="1"/>
  <c r="EC56" i="1"/>
  <c r="EC97" i="1"/>
  <c r="EC9" i="1"/>
  <c r="EC32" i="1"/>
  <c r="EC53" i="1"/>
  <c r="EC73" i="1"/>
  <c r="EC96" i="1"/>
  <c r="EC117" i="1"/>
  <c r="EC137" i="1"/>
  <c r="EC33" i="1"/>
  <c r="EC77" i="1"/>
  <c r="EC141" i="1"/>
  <c r="EC16" i="1"/>
  <c r="EC37" i="1"/>
  <c r="EC57" i="1"/>
  <c r="EC80" i="1"/>
  <c r="EC101" i="1"/>
  <c r="EC121" i="1"/>
  <c r="EC144" i="1"/>
  <c r="EC24" i="1"/>
  <c r="EC65" i="1"/>
  <c r="EC88" i="1"/>
  <c r="EC129" i="1"/>
  <c r="EC152" i="1"/>
  <c r="EC17" i="1"/>
  <c r="EC40" i="1"/>
  <c r="EC61" i="1"/>
  <c r="EC81" i="1"/>
  <c r="EC104" i="1"/>
  <c r="EC125" i="1"/>
  <c r="EC145" i="1"/>
  <c r="EC21" i="1"/>
  <c r="EC41" i="1"/>
  <c r="EC64" i="1"/>
  <c r="EC85" i="1"/>
  <c r="EC105" i="1"/>
  <c r="EC128" i="1"/>
  <c r="EC149" i="1"/>
  <c r="EC45" i="1"/>
  <c r="EC109" i="1"/>
  <c r="DQ2" i="1"/>
  <c r="DQ10" i="1"/>
  <c r="DQ18" i="1"/>
  <c r="DQ26" i="1"/>
  <c r="DQ34" i="1"/>
  <c r="DQ42" i="1"/>
  <c r="DQ50" i="1"/>
  <c r="DQ58" i="1"/>
  <c r="DQ66" i="1"/>
  <c r="DQ74" i="1"/>
  <c r="DQ82" i="1"/>
  <c r="DQ90" i="1"/>
  <c r="DQ98" i="1"/>
  <c r="DQ106" i="1"/>
  <c r="DQ114" i="1"/>
  <c r="DQ122" i="1"/>
  <c r="DQ130" i="1"/>
  <c r="DQ138" i="1"/>
  <c r="DQ146" i="1"/>
  <c r="DQ154" i="1"/>
  <c r="DQ3" i="1"/>
  <c r="DQ11" i="1"/>
  <c r="DQ19" i="1"/>
  <c r="DQ27" i="1"/>
  <c r="DQ35" i="1"/>
  <c r="DQ43" i="1"/>
  <c r="DQ51" i="1"/>
  <c r="DQ59" i="1"/>
  <c r="DQ67" i="1"/>
  <c r="DQ75" i="1"/>
  <c r="DQ83" i="1"/>
  <c r="DQ91" i="1"/>
  <c r="DQ99" i="1"/>
  <c r="DQ107" i="1"/>
  <c r="DQ115" i="1"/>
  <c r="DQ123" i="1"/>
  <c r="DQ131" i="1"/>
  <c r="DQ139" i="1"/>
  <c r="DQ147" i="1"/>
  <c r="DQ4" i="1"/>
  <c r="DQ12" i="1"/>
  <c r="DQ20" i="1"/>
  <c r="DQ28" i="1"/>
  <c r="DQ36" i="1"/>
  <c r="DQ44" i="1"/>
  <c r="DQ52" i="1"/>
  <c r="DQ60" i="1"/>
  <c r="DQ68" i="1"/>
  <c r="DQ76" i="1"/>
  <c r="DQ84" i="1"/>
  <c r="DQ92" i="1"/>
  <c r="DQ100" i="1"/>
  <c r="DQ108" i="1"/>
  <c r="DQ116" i="1"/>
  <c r="DQ124" i="1"/>
  <c r="DQ132" i="1"/>
  <c r="DQ140" i="1"/>
  <c r="DQ148" i="1"/>
  <c r="DQ6" i="1"/>
  <c r="DQ14" i="1"/>
  <c r="DQ22" i="1"/>
  <c r="DQ30" i="1"/>
  <c r="DQ38" i="1"/>
  <c r="DQ46" i="1"/>
  <c r="DQ54" i="1"/>
  <c r="DQ62" i="1"/>
  <c r="DQ70" i="1"/>
  <c r="DQ78" i="1"/>
  <c r="DQ86" i="1"/>
  <c r="DQ94" i="1"/>
  <c r="DQ102" i="1"/>
  <c r="DQ110" i="1"/>
  <c r="DQ118" i="1"/>
  <c r="DQ126" i="1"/>
  <c r="DQ134" i="1"/>
  <c r="DQ142" i="1"/>
  <c r="DQ150" i="1"/>
  <c r="DQ7" i="1"/>
  <c r="DQ15" i="1"/>
  <c r="DQ23" i="1"/>
  <c r="DQ31" i="1"/>
  <c r="DQ39" i="1"/>
  <c r="DQ47" i="1"/>
  <c r="DQ55" i="1"/>
  <c r="DQ63" i="1"/>
  <c r="DQ71" i="1"/>
  <c r="DQ79" i="1"/>
  <c r="DQ87" i="1"/>
  <c r="DQ95" i="1"/>
  <c r="DQ103" i="1"/>
  <c r="DQ111" i="1"/>
  <c r="DQ119" i="1"/>
  <c r="DQ127" i="1"/>
  <c r="DQ135" i="1"/>
  <c r="DQ143" i="1"/>
  <c r="DQ151" i="1"/>
  <c r="DQ8" i="1"/>
  <c r="DQ16" i="1"/>
  <c r="DQ24" i="1"/>
  <c r="DQ32" i="1"/>
  <c r="DQ40" i="1"/>
  <c r="DQ48" i="1"/>
  <c r="DQ56" i="1"/>
  <c r="DQ64" i="1"/>
  <c r="DQ72" i="1"/>
  <c r="DQ80" i="1"/>
  <c r="DQ88" i="1"/>
  <c r="DQ96" i="1"/>
  <c r="DQ104" i="1"/>
  <c r="DQ112" i="1"/>
  <c r="DQ120" i="1"/>
  <c r="DQ128" i="1"/>
  <c r="DQ136" i="1"/>
  <c r="DQ144" i="1"/>
  <c r="DQ152" i="1"/>
  <c r="DQ13" i="1"/>
  <c r="DQ45" i="1"/>
  <c r="DQ77" i="1"/>
  <c r="DQ109" i="1"/>
  <c r="DQ141" i="1"/>
  <c r="DQ89" i="1"/>
  <c r="DQ153" i="1"/>
  <c r="DQ17" i="1"/>
  <c r="DQ49" i="1"/>
  <c r="DQ81" i="1"/>
  <c r="DQ113" i="1"/>
  <c r="DQ145" i="1"/>
  <c r="DQ57" i="1"/>
  <c r="DQ21" i="1"/>
  <c r="DQ53" i="1"/>
  <c r="DQ85" i="1"/>
  <c r="DQ117" i="1"/>
  <c r="DQ149" i="1"/>
  <c r="DQ25" i="1"/>
  <c r="DQ121" i="1"/>
  <c r="DQ29" i="1"/>
  <c r="DQ61" i="1"/>
  <c r="DQ93" i="1"/>
  <c r="DQ125" i="1"/>
  <c r="DQ105" i="1"/>
  <c r="DQ33" i="1"/>
  <c r="DQ65" i="1"/>
  <c r="DQ97" i="1"/>
  <c r="DQ129" i="1"/>
  <c r="DQ9" i="1"/>
  <c r="DQ73" i="1"/>
  <c r="DQ5" i="1"/>
  <c r="DQ37" i="1"/>
  <c r="DQ69" i="1"/>
  <c r="DQ101" i="1"/>
  <c r="DQ133" i="1"/>
  <c r="DQ41" i="1"/>
  <c r="DQ137" i="1"/>
  <c r="CX3" i="1"/>
  <c r="CX11" i="1"/>
  <c r="CX19" i="1"/>
  <c r="CX27" i="1"/>
  <c r="CX35" i="1"/>
  <c r="CX43" i="1"/>
  <c r="CX51" i="1"/>
  <c r="CX59" i="1"/>
  <c r="CX67" i="1"/>
  <c r="CX75" i="1"/>
  <c r="CX83" i="1"/>
  <c r="CX91" i="1"/>
  <c r="CX99" i="1"/>
  <c r="CX107" i="1"/>
  <c r="CX115" i="1"/>
  <c r="CX123" i="1"/>
  <c r="CX131" i="1"/>
  <c r="CX139" i="1"/>
  <c r="CX147" i="1"/>
  <c r="CX4" i="1"/>
  <c r="CX12" i="1"/>
  <c r="CX20" i="1"/>
  <c r="CX28" i="1"/>
  <c r="CX36" i="1"/>
  <c r="CX44" i="1"/>
  <c r="CX52" i="1"/>
  <c r="CX60" i="1"/>
  <c r="CX68" i="1"/>
  <c r="CX76" i="1"/>
  <c r="CX84" i="1"/>
  <c r="CX92" i="1"/>
  <c r="CX100" i="1"/>
  <c r="CX108" i="1"/>
  <c r="CX116" i="1"/>
  <c r="CX124" i="1"/>
  <c r="CX132" i="1"/>
  <c r="CX140" i="1"/>
  <c r="CX148" i="1"/>
  <c r="CX5" i="1"/>
  <c r="CX13" i="1"/>
  <c r="CX21" i="1"/>
  <c r="CX29" i="1"/>
  <c r="CX37" i="1"/>
  <c r="CX45" i="1"/>
  <c r="CX53" i="1"/>
  <c r="CX61" i="1"/>
  <c r="CX69" i="1"/>
  <c r="CX77" i="1"/>
  <c r="CX85" i="1"/>
  <c r="CX93" i="1"/>
  <c r="CX101" i="1"/>
  <c r="CX109" i="1"/>
  <c r="CX117" i="1"/>
  <c r="CX125" i="1"/>
  <c r="CX133" i="1"/>
  <c r="CX141" i="1"/>
  <c r="CX149" i="1"/>
  <c r="CX7" i="1"/>
  <c r="CX15" i="1"/>
  <c r="CX23" i="1"/>
  <c r="CX31" i="1"/>
  <c r="CX39" i="1"/>
  <c r="CX47" i="1"/>
  <c r="CX55" i="1"/>
  <c r="CX63" i="1"/>
  <c r="CX71" i="1"/>
  <c r="CX79" i="1"/>
  <c r="CX87" i="1"/>
  <c r="CX95" i="1"/>
  <c r="CX103" i="1"/>
  <c r="CX111" i="1"/>
  <c r="CX119" i="1"/>
  <c r="CX127" i="1"/>
  <c r="CX135" i="1"/>
  <c r="CX143" i="1"/>
  <c r="CX151" i="1"/>
  <c r="CX8" i="1"/>
  <c r="CX16" i="1"/>
  <c r="CX24" i="1"/>
  <c r="CX32" i="1"/>
  <c r="CX40" i="1"/>
  <c r="CX48" i="1"/>
  <c r="CX56" i="1"/>
  <c r="CX64" i="1"/>
  <c r="CX72" i="1"/>
  <c r="CX80" i="1"/>
  <c r="CX88" i="1"/>
  <c r="CX96" i="1"/>
  <c r="CX104" i="1"/>
  <c r="CX112" i="1"/>
  <c r="CX120" i="1"/>
  <c r="CX128" i="1"/>
  <c r="CX136" i="1"/>
  <c r="CX144" i="1"/>
  <c r="CX152" i="1"/>
  <c r="CX2" i="1"/>
  <c r="CX25" i="1"/>
  <c r="CX46" i="1"/>
  <c r="CX66" i="1"/>
  <c r="CX89" i="1"/>
  <c r="CX110" i="1"/>
  <c r="CX130" i="1"/>
  <c r="CX153" i="1"/>
  <c r="CX6" i="1"/>
  <c r="CX26" i="1"/>
  <c r="CX49" i="1"/>
  <c r="CX70" i="1"/>
  <c r="CX90" i="1"/>
  <c r="CX113" i="1"/>
  <c r="CX134" i="1"/>
  <c r="CX154" i="1"/>
  <c r="CX9" i="1"/>
  <c r="CX30" i="1"/>
  <c r="CX50" i="1"/>
  <c r="CX73" i="1"/>
  <c r="CX94" i="1"/>
  <c r="CX114" i="1"/>
  <c r="CX137" i="1"/>
  <c r="CX14" i="1"/>
  <c r="CX34" i="1"/>
  <c r="CX57" i="1"/>
  <c r="CX78" i="1"/>
  <c r="CX98" i="1"/>
  <c r="CX121" i="1"/>
  <c r="CX142" i="1"/>
  <c r="CX17" i="1"/>
  <c r="CX38" i="1"/>
  <c r="CX58" i="1"/>
  <c r="CX81" i="1"/>
  <c r="CX102" i="1"/>
  <c r="CX122" i="1"/>
  <c r="CX145" i="1"/>
  <c r="CX18" i="1"/>
  <c r="CX41" i="1"/>
  <c r="CX62" i="1"/>
  <c r="CX82" i="1"/>
  <c r="CX105" i="1"/>
  <c r="CX126" i="1"/>
  <c r="CX146" i="1"/>
  <c r="CX33" i="1"/>
  <c r="CX118" i="1"/>
  <c r="CX42" i="1"/>
  <c r="CX129" i="1"/>
  <c r="CX150" i="1"/>
  <c r="CX54" i="1"/>
  <c r="CX138" i="1"/>
  <c r="CX65" i="1"/>
  <c r="CX74" i="1"/>
  <c r="CX86" i="1"/>
  <c r="CX10" i="1"/>
  <c r="CX97" i="1"/>
  <c r="CX22" i="1"/>
  <c r="CX106" i="1"/>
  <c r="CI2" i="1"/>
  <c r="CI10" i="1"/>
  <c r="CI18" i="1"/>
  <c r="CI26" i="1"/>
  <c r="CI34" i="1"/>
  <c r="CI42" i="1"/>
  <c r="CI50" i="1"/>
  <c r="CI58" i="1"/>
  <c r="CI66" i="1"/>
  <c r="CI74" i="1"/>
  <c r="CI82" i="1"/>
  <c r="CI90" i="1"/>
  <c r="CI98" i="1"/>
  <c r="CI106" i="1"/>
  <c r="CI114" i="1"/>
  <c r="CI122" i="1"/>
  <c r="CI130" i="1"/>
  <c r="CI138" i="1"/>
  <c r="CI146" i="1"/>
  <c r="CI154" i="1"/>
  <c r="CI3" i="1"/>
  <c r="CI11" i="1"/>
  <c r="CI19" i="1"/>
  <c r="CI27" i="1"/>
  <c r="CI35" i="1"/>
  <c r="CI43" i="1"/>
  <c r="CI51" i="1"/>
  <c r="CI59" i="1"/>
  <c r="CI67" i="1"/>
  <c r="CI75" i="1"/>
  <c r="CI83" i="1"/>
  <c r="CI91" i="1"/>
  <c r="CI99" i="1"/>
  <c r="CI107" i="1"/>
  <c r="CI115" i="1"/>
  <c r="CI123" i="1"/>
  <c r="CI131" i="1"/>
  <c r="CI139" i="1"/>
  <c r="CI147" i="1"/>
  <c r="CI4" i="1"/>
  <c r="CI12" i="1"/>
  <c r="CI20" i="1"/>
  <c r="CI28" i="1"/>
  <c r="CI36" i="1"/>
  <c r="CI44" i="1"/>
  <c r="CI52" i="1"/>
  <c r="CI60" i="1"/>
  <c r="CI68" i="1"/>
  <c r="CI76" i="1"/>
  <c r="CI84" i="1"/>
  <c r="CI92" i="1"/>
  <c r="CI100" i="1"/>
  <c r="CI108" i="1"/>
  <c r="CI116" i="1"/>
  <c r="CI124" i="1"/>
  <c r="CI132" i="1"/>
  <c r="CI140" i="1"/>
  <c r="CI148" i="1"/>
  <c r="CI6" i="1"/>
  <c r="CI14" i="1"/>
  <c r="CI22" i="1"/>
  <c r="CI30" i="1"/>
  <c r="CI38" i="1"/>
  <c r="CI46" i="1"/>
  <c r="CI54" i="1"/>
  <c r="CI62" i="1"/>
  <c r="CI70" i="1"/>
  <c r="CI78" i="1"/>
  <c r="CI86" i="1"/>
  <c r="CI94" i="1"/>
  <c r="CI102" i="1"/>
  <c r="CI110" i="1"/>
  <c r="CI118" i="1"/>
  <c r="CI126" i="1"/>
  <c r="CI134" i="1"/>
  <c r="CI142" i="1"/>
  <c r="CI150" i="1"/>
  <c r="CI7" i="1"/>
  <c r="CI15" i="1"/>
  <c r="CI23" i="1"/>
  <c r="CI31" i="1"/>
  <c r="CI39" i="1"/>
  <c r="CI47" i="1"/>
  <c r="CI55" i="1"/>
  <c r="CI63" i="1"/>
  <c r="CI71" i="1"/>
  <c r="CI79" i="1"/>
  <c r="CI87" i="1"/>
  <c r="CI95" i="1"/>
  <c r="CI103" i="1"/>
  <c r="CI111" i="1"/>
  <c r="CI119" i="1"/>
  <c r="CI127" i="1"/>
  <c r="CI135" i="1"/>
  <c r="CI143" i="1"/>
  <c r="CI151" i="1"/>
  <c r="CI8" i="1"/>
  <c r="CI29" i="1"/>
  <c r="CI49" i="1"/>
  <c r="CI72" i="1"/>
  <c r="CI93" i="1"/>
  <c r="CI113" i="1"/>
  <c r="CI136" i="1"/>
  <c r="CI9" i="1"/>
  <c r="CI32" i="1"/>
  <c r="CI53" i="1"/>
  <c r="CI73" i="1"/>
  <c r="CI96" i="1"/>
  <c r="CI117" i="1"/>
  <c r="CI137" i="1"/>
  <c r="CI13" i="1"/>
  <c r="CI33" i="1"/>
  <c r="CI56" i="1"/>
  <c r="CI77" i="1"/>
  <c r="CI97" i="1"/>
  <c r="CI120" i="1"/>
  <c r="CI141" i="1"/>
  <c r="CI17" i="1"/>
  <c r="CI40" i="1"/>
  <c r="CI61" i="1"/>
  <c r="CI81" i="1"/>
  <c r="CI104" i="1"/>
  <c r="CI125" i="1"/>
  <c r="CI145" i="1"/>
  <c r="CI21" i="1"/>
  <c r="CI41" i="1"/>
  <c r="CI64" i="1"/>
  <c r="CI85" i="1"/>
  <c r="CI105" i="1"/>
  <c r="CI128" i="1"/>
  <c r="CI149" i="1"/>
  <c r="CI5" i="1"/>
  <c r="CI65" i="1"/>
  <c r="CI121" i="1"/>
  <c r="CI16" i="1"/>
  <c r="CI69" i="1"/>
  <c r="CI129" i="1"/>
  <c r="CI24" i="1"/>
  <c r="CI80" i="1"/>
  <c r="CI133" i="1"/>
  <c r="CI37" i="1"/>
  <c r="CI89" i="1"/>
  <c r="CI152" i="1"/>
  <c r="CI45" i="1"/>
  <c r="CI101" i="1"/>
  <c r="CI153" i="1"/>
  <c r="CI25" i="1"/>
  <c r="CI48" i="1"/>
  <c r="CI57" i="1"/>
  <c r="CI109" i="1"/>
  <c r="CI112" i="1"/>
  <c r="CI144" i="1"/>
  <c r="CI88" i="1"/>
  <c r="DW6" i="1"/>
  <c r="DW14" i="1"/>
  <c r="DW22" i="1"/>
  <c r="DW30" i="1"/>
  <c r="DW38" i="1"/>
  <c r="DW46" i="1"/>
  <c r="DW54" i="1"/>
  <c r="DW62" i="1"/>
  <c r="DW70" i="1"/>
  <c r="DW78" i="1"/>
  <c r="DW86" i="1"/>
  <c r="DW94" i="1"/>
  <c r="DW102" i="1"/>
  <c r="DW110" i="1"/>
  <c r="DW118" i="1"/>
  <c r="DW126" i="1"/>
  <c r="DW134" i="1"/>
  <c r="DW142" i="1"/>
  <c r="DW150" i="1"/>
  <c r="DW7" i="1"/>
  <c r="DW15" i="1"/>
  <c r="DW23" i="1"/>
  <c r="DW31" i="1"/>
  <c r="DW39" i="1"/>
  <c r="DW47" i="1"/>
  <c r="DW55" i="1"/>
  <c r="DW63" i="1"/>
  <c r="DW71" i="1"/>
  <c r="DW79" i="1"/>
  <c r="DW87" i="1"/>
  <c r="DW95" i="1"/>
  <c r="DW103" i="1"/>
  <c r="DW111" i="1"/>
  <c r="DW119" i="1"/>
  <c r="DW127" i="1"/>
  <c r="DW135" i="1"/>
  <c r="DW143" i="1"/>
  <c r="DW151" i="1"/>
  <c r="DW8" i="1"/>
  <c r="DW16" i="1"/>
  <c r="DW24" i="1"/>
  <c r="DW32" i="1"/>
  <c r="DW40" i="1"/>
  <c r="DW48" i="1"/>
  <c r="DW56" i="1"/>
  <c r="DW64" i="1"/>
  <c r="DW72" i="1"/>
  <c r="DW80" i="1"/>
  <c r="DW88" i="1"/>
  <c r="DW96" i="1"/>
  <c r="DW104" i="1"/>
  <c r="DW112" i="1"/>
  <c r="DW120" i="1"/>
  <c r="DW128" i="1"/>
  <c r="DW136" i="1"/>
  <c r="DW144" i="1"/>
  <c r="DW152" i="1"/>
  <c r="DW2" i="1"/>
  <c r="DW10" i="1"/>
  <c r="DW18" i="1"/>
  <c r="DW26" i="1"/>
  <c r="DW34" i="1"/>
  <c r="DW42" i="1"/>
  <c r="DW50" i="1"/>
  <c r="DW58" i="1"/>
  <c r="DW66" i="1"/>
  <c r="DW74" i="1"/>
  <c r="DW82" i="1"/>
  <c r="DW90" i="1"/>
  <c r="DW98" i="1"/>
  <c r="DW106" i="1"/>
  <c r="DW114" i="1"/>
  <c r="DW122" i="1"/>
  <c r="DW130" i="1"/>
  <c r="DW138" i="1"/>
  <c r="DW146" i="1"/>
  <c r="DW154" i="1"/>
  <c r="DW3" i="1"/>
  <c r="DW11" i="1"/>
  <c r="DW19" i="1"/>
  <c r="DW27" i="1"/>
  <c r="DW35" i="1"/>
  <c r="DW43" i="1"/>
  <c r="DW51" i="1"/>
  <c r="DW59" i="1"/>
  <c r="DW67" i="1"/>
  <c r="DW75" i="1"/>
  <c r="DW83" i="1"/>
  <c r="DW91" i="1"/>
  <c r="DW99" i="1"/>
  <c r="DW107" i="1"/>
  <c r="DW115" i="1"/>
  <c r="DW123" i="1"/>
  <c r="DW131" i="1"/>
  <c r="DW139" i="1"/>
  <c r="DW147" i="1"/>
  <c r="DW12" i="1"/>
  <c r="DW33" i="1"/>
  <c r="DW53" i="1"/>
  <c r="DW76" i="1"/>
  <c r="DW97" i="1"/>
  <c r="DW117" i="1"/>
  <c r="DW140" i="1"/>
  <c r="DW41" i="1"/>
  <c r="DW105" i="1"/>
  <c r="DW148" i="1"/>
  <c r="DW13" i="1"/>
  <c r="DW36" i="1"/>
  <c r="DW57" i="1"/>
  <c r="DW77" i="1"/>
  <c r="DW100" i="1"/>
  <c r="DW121" i="1"/>
  <c r="DW141" i="1"/>
  <c r="DW84" i="1"/>
  <c r="DW17" i="1"/>
  <c r="DW37" i="1"/>
  <c r="DW60" i="1"/>
  <c r="DW81" i="1"/>
  <c r="DW101" i="1"/>
  <c r="DW124" i="1"/>
  <c r="DW145" i="1"/>
  <c r="DW20" i="1"/>
  <c r="DW61" i="1"/>
  <c r="DW125" i="1"/>
  <c r="DW21" i="1"/>
  <c r="DW44" i="1"/>
  <c r="DW65" i="1"/>
  <c r="DW85" i="1"/>
  <c r="DW108" i="1"/>
  <c r="DW129" i="1"/>
  <c r="DW149" i="1"/>
  <c r="DW52" i="1"/>
  <c r="DW116" i="1"/>
  <c r="DW4" i="1"/>
  <c r="DW25" i="1"/>
  <c r="DW45" i="1"/>
  <c r="DW68" i="1"/>
  <c r="DW89" i="1"/>
  <c r="DW109" i="1"/>
  <c r="DW132" i="1"/>
  <c r="DW153" i="1"/>
  <c r="DW29" i="1"/>
  <c r="DW93" i="1"/>
  <c r="DW5" i="1"/>
  <c r="DW28" i="1"/>
  <c r="DW49" i="1"/>
  <c r="DW69" i="1"/>
  <c r="DW92" i="1"/>
  <c r="DW113" i="1"/>
  <c r="DW133" i="1"/>
  <c r="DW9" i="1"/>
  <c r="DW73" i="1"/>
  <c r="DW137" i="1"/>
  <c r="EI7" i="1"/>
  <c r="EI15" i="1"/>
  <c r="EI23" i="1"/>
  <c r="EI31" i="1"/>
  <c r="EI39" i="1"/>
  <c r="EI47" i="1"/>
  <c r="EI55" i="1"/>
  <c r="EI63" i="1"/>
  <c r="EI71" i="1"/>
  <c r="EI79" i="1"/>
  <c r="EI87" i="1"/>
  <c r="EI95" i="1"/>
  <c r="EI103" i="1"/>
  <c r="EI111" i="1"/>
  <c r="EI119" i="1"/>
  <c r="EI127" i="1"/>
  <c r="EI135" i="1"/>
  <c r="EI143" i="1"/>
  <c r="EI151" i="1"/>
  <c r="EI34" i="1"/>
  <c r="EI98" i="1"/>
  <c r="EI8" i="1"/>
  <c r="EI16" i="1"/>
  <c r="EI24" i="1"/>
  <c r="EI32" i="1"/>
  <c r="EI40" i="1"/>
  <c r="EI48" i="1"/>
  <c r="EI56" i="1"/>
  <c r="EI64" i="1"/>
  <c r="EI72" i="1"/>
  <c r="EI80" i="1"/>
  <c r="EI88" i="1"/>
  <c r="EI96" i="1"/>
  <c r="EI104" i="1"/>
  <c r="EI112" i="1"/>
  <c r="EI120" i="1"/>
  <c r="EI128" i="1"/>
  <c r="EI136" i="1"/>
  <c r="EI144" i="1"/>
  <c r="EI152" i="1"/>
  <c r="EI145" i="1"/>
  <c r="EI26" i="1"/>
  <c r="EI106" i="1"/>
  <c r="EI9" i="1"/>
  <c r="EI17" i="1"/>
  <c r="EI25" i="1"/>
  <c r="EI33" i="1"/>
  <c r="EI41" i="1"/>
  <c r="EI49" i="1"/>
  <c r="EI57" i="1"/>
  <c r="EI65" i="1"/>
  <c r="EI73" i="1"/>
  <c r="EI81" i="1"/>
  <c r="EI89" i="1"/>
  <c r="EI97" i="1"/>
  <c r="EI105" i="1"/>
  <c r="EI113" i="1"/>
  <c r="EI121" i="1"/>
  <c r="EI129" i="1"/>
  <c r="EI137" i="1"/>
  <c r="EI153" i="1"/>
  <c r="EI2" i="1"/>
  <c r="EI66" i="1"/>
  <c r="EI138" i="1"/>
  <c r="EI3" i="1"/>
  <c r="EI11" i="1"/>
  <c r="EI19" i="1"/>
  <c r="EI27" i="1"/>
  <c r="EI35" i="1"/>
  <c r="EI43" i="1"/>
  <c r="EI51" i="1"/>
  <c r="EI59" i="1"/>
  <c r="EI67" i="1"/>
  <c r="EI75" i="1"/>
  <c r="EI83" i="1"/>
  <c r="EI91" i="1"/>
  <c r="EI99" i="1"/>
  <c r="EI107" i="1"/>
  <c r="EI115" i="1"/>
  <c r="EI123" i="1"/>
  <c r="EI131" i="1"/>
  <c r="EI139" i="1"/>
  <c r="EI147" i="1"/>
  <c r="EI22" i="1"/>
  <c r="EI38" i="1"/>
  <c r="EI62" i="1"/>
  <c r="EI78" i="1"/>
  <c r="EI102" i="1"/>
  <c r="EI126" i="1"/>
  <c r="EI150" i="1"/>
  <c r="EI42" i="1"/>
  <c r="EI74" i="1"/>
  <c r="EI114" i="1"/>
  <c r="EI146" i="1"/>
  <c r="EI4" i="1"/>
  <c r="EI12" i="1"/>
  <c r="EI20" i="1"/>
  <c r="EI28" i="1"/>
  <c r="EI36" i="1"/>
  <c r="EI44" i="1"/>
  <c r="EI52" i="1"/>
  <c r="EI60" i="1"/>
  <c r="EI68" i="1"/>
  <c r="EI76" i="1"/>
  <c r="EI84" i="1"/>
  <c r="EI92" i="1"/>
  <c r="EI100" i="1"/>
  <c r="EI108" i="1"/>
  <c r="EI116" i="1"/>
  <c r="EI124" i="1"/>
  <c r="EI132" i="1"/>
  <c r="EI140" i="1"/>
  <c r="EI148" i="1"/>
  <c r="EI14" i="1"/>
  <c r="EI46" i="1"/>
  <c r="EI70" i="1"/>
  <c r="EI94" i="1"/>
  <c r="EI118" i="1"/>
  <c r="EI142" i="1"/>
  <c r="EI10" i="1"/>
  <c r="EI50" i="1"/>
  <c r="EI82" i="1"/>
  <c r="EI122" i="1"/>
  <c r="EI154" i="1"/>
  <c r="EI5" i="1"/>
  <c r="EI13" i="1"/>
  <c r="EI21" i="1"/>
  <c r="EI29" i="1"/>
  <c r="EI37" i="1"/>
  <c r="EI45" i="1"/>
  <c r="EI53" i="1"/>
  <c r="EI61" i="1"/>
  <c r="EI69" i="1"/>
  <c r="EI77" i="1"/>
  <c r="EI85" i="1"/>
  <c r="EI93" i="1"/>
  <c r="EI101" i="1"/>
  <c r="EI109" i="1"/>
  <c r="EI117" i="1"/>
  <c r="EI125" i="1"/>
  <c r="EI133" i="1"/>
  <c r="EI141" i="1"/>
  <c r="EI149" i="1"/>
  <c r="EI6" i="1"/>
  <c r="EI30" i="1"/>
  <c r="EI54" i="1"/>
  <c r="EI86" i="1"/>
  <c r="EI110" i="1"/>
  <c r="EI134" i="1"/>
  <c r="EI18" i="1"/>
  <c r="EI58" i="1"/>
  <c r="EI90" i="1"/>
  <c r="EI130" i="1"/>
  <c r="EE6" i="1"/>
  <c r="EE14" i="1"/>
  <c r="EE22" i="1"/>
  <c r="EE30" i="1"/>
  <c r="EE38" i="1"/>
  <c r="EE46" i="1"/>
  <c r="EE54" i="1"/>
  <c r="EE62" i="1"/>
  <c r="EE70" i="1"/>
  <c r="EE78" i="1"/>
  <c r="EE86" i="1"/>
  <c r="EE94" i="1"/>
  <c r="EE102" i="1"/>
  <c r="EE110" i="1"/>
  <c r="EE118" i="1"/>
  <c r="EE126" i="1"/>
  <c r="EE134" i="1"/>
  <c r="EE142" i="1"/>
  <c r="EE150" i="1"/>
  <c r="EE7" i="1"/>
  <c r="EE15" i="1"/>
  <c r="EE23" i="1"/>
  <c r="EE31" i="1"/>
  <c r="EE39" i="1"/>
  <c r="EE47" i="1"/>
  <c r="EE55" i="1"/>
  <c r="EE63" i="1"/>
  <c r="EE71" i="1"/>
  <c r="EE79" i="1"/>
  <c r="EE87" i="1"/>
  <c r="EE95" i="1"/>
  <c r="EE103" i="1"/>
  <c r="EE111" i="1"/>
  <c r="EE119" i="1"/>
  <c r="EE127" i="1"/>
  <c r="EE135" i="1"/>
  <c r="EE143" i="1"/>
  <c r="EE151" i="1"/>
  <c r="EE8" i="1"/>
  <c r="EE16" i="1"/>
  <c r="EE24" i="1"/>
  <c r="EE32" i="1"/>
  <c r="EE40" i="1"/>
  <c r="EE48" i="1"/>
  <c r="EE56" i="1"/>
  <c r="EE64" i="1"/>
  <c r="EE72" i="1"/>
  <c r="EE80" i="1"/>
  <c r="EE88" i="1"/>
  <c r="EE96" i="1"/>
  <c r="EE104" i="1"/>
  <c r="EE112" i="1"/>
  <c r="EE120" i="1"/>
  <c r="EE128" i="1"/>
  <c r="EE136" i="1"/>
  <c r="EE144" i="1"/>
  <c r="EE152" i="1"/>
  <c r="EE2" i="1"/>
  <c r="EE10" i="1"/>
  <c r="EE18" i="1"/>
  <c r="EE26" i="1"/>
  <c r="EE34" i="1"/>
  <c r="EE42" i="1"/>
  <c r="EE50" i="1"/>
  <c r="EE58" i="1"/>
  <c r="EE66" i="1"/>
  <c r="EE74" i="1"/>
  <c r="EE82" i="1"/>
  <c r="EE90" i="1"/>
  <c r="EE98" i="1"/>
  <c r="EE106" i="1"/>
  <c r="EE114" i="1"/>
  <c r="EE122" i="1"/>
  <c r="EE130" i="1"/>
  <c r="EE138" i="1"/>
  <c r="EE146" i="1"/>
  <c r="EE154" i="1"/>
  <c r="EE3" i="1"/>
  <c r="EE11" i="1"/>
  <c r="EE19" i="1"/>
  <c r="EE27" i="1"/>
  <c r="EE35" i="1"/>
  <c r="EE43" i="1"/>
  <c r="EE51" i="1"/>
  <c r="EE59" i="1"/>
  <c r="EE67" i="1"/>
  <c r="EE75" i="1"/>
  <c r="EE83" i="1"/>
  <c r="EE91" i="1"/>
  <c r="EE99" i="1"/>
  <c r="EE107" i="1"/>
  <c r="EE115" i="1"/>
  <c r="EE123" i="1"/>
  <c r="EE131" i="1"/>
  <c r="EE139" i="1"/>
  <c r="EE147" i="1"/>
  <c r="EE17" i="1"/>
  <c r="EE37" i="1"/>
  <c r="EE60" i="1"/>
  <c r="EE81" i="1"/>
  <c r="EE101" i="1"/>
  <c r="EE124" i="1"/>
  <c r="EE145" i="1"/>
  <c r="EE25" i="1"/>
  <c r="EE109" i="1"/>
  <c r="EE20" i="1"/>
  <c r="EE41" i="1"/>
  <c r="EE61" i="1"/>
  <c r="EE84" i="1"/>
  <c r="EE105" i="1"/>
  <c r="EE125" i="1"/>
  <c r="EE148" i="1"/>
  <c r="EE45" i="1"/>
  <c r="EE89" i="1"/>
  <c r="EE132" i="1"/>
  <c r="EE21" i="1"/>
  <c r="EE44" i="1"/>
  <c r="EE65" i="1"/>
  <c r="EE85" i="1"/>
  <c r="EE108" i="1"/>
  <c r="EE129" i="1"/>
  <c r="EE149" i="1"/>
  <c r="EE4" i="1"/>
  <c r="EE68" i="1"/>
  <c r="EE153" i="1"/>
  <c r="EE5" i="1"/>
  <c r="EE28" i="1"/>
  <c r="EE49" i="1"/>
  <c r="EE69" i="1"/>
  <c r="EE92" i="1"/>
  <c r="EE113" i="1"/>
  <c r="EE133" i="1"/>
  <c r="EE13" i="1"/>
  <c r="EE57" i="1"/>
  <c r="EE100" i="1"/>
  <c r="EE9" i="1"/>
  <c r="EE29" i="1"/>
  <c r="EE52" i="1"/>
  <c r="EE73" i="1"/>
  <c r="EE93" i="1"/>
  <c r="EE116" i="1"/>
  <c r="EE137" i="1"/>
  <c r="EE121" i="1"/>
  <c r="EE12" i="1"/>
  <c r="EE33" i="1"/>
  <c r="EE53" i="1"/>
  <c r="EE76" i="1"/>
  <c r="EE97" i="1"/>
  <c r="EE117" i="1"/>
  <c r="EE140" i="1"/>
  <c r="EE36" i="1"/>
  <c r="EE77" i="1"/>
  <c r="EE141" i="1"/>
  <c r="DS6" i="1"/>
  <c r="DS14" i="1"/>
  <c r="DS22" i="1"/>
  <c r="DS30" i="1"/>
  <c r="DS38" i="1"/>
  <c r="DS46" i="1"/>
  <c r="DS54" i="1"/>
  <c r="DS62" i="1"/>
  <c r="DS70" i="1"/>
  <c r="DS78" i="1"/>
  <c r="DS86" i="1"/>
  <c r="DS94" i="1"/>
  <c r="DS102" i="1"/>
  <c r="DS110" i="1"/>
  <c r="DS118" i="1"/>
  <c r="DS126" i="1"/>
  <c r="DS134" i="1"/>
  <c r="DS142" i="1"/>
  <c r="DS150" i="1"/>
  <c r="DS7" i="1"/>
  <c r="DS15" i="1"/>
  <c r="DS23" i="1"/>
  <c r="DS31" i="1"/>
  <c r="DS39" i="1"/>
  <c r="DS47" i="1"/>
  <c r="DS55" i="1"/>
  <c r="DS63" i="1"/>
  <c r="DS71" i="1"/>
  <c r="DS79" i="1"/>
  <c r="DS87" i="1"/>
  <c r="DS95" i="1"/>
  <c r="DS103" i="1"/>
  <c r="DS111" i="1"/>
  <c r="DS119" i="1"/>
  <c r="DS127" i="1"/>
  <c r="DS135" i="1"/>
  <c r="DS143" i="1"/>
  <c r="DS151" i="1"/>
  <c r="DS8" i="1"/>
  <c r="DS16" i="1"/>
  <c r="DS24" i="1"/>
  <c r="DS32" i="1"/>
  <c r="DS40" i="1"/>
  <c r="DS48" i="1"/>
  <c r="DS56" i="1"/>
  <c r="DS64" i="1"/>
  <c r="DS72" i="1"/>
  <c r="DS80" i="1"/>
  <c r="DS88" i="1"/>
  <c r="DS96" i="1"/>
  <c r="DS104" i="1"/>
  <c r="DS112" i="1"/>
  <c r="DS120" i="1"/>
  <c r="DS128" i="1"/>
  <c r="DS136" i="1"/>
  <c r="DS144" i="1"/>
  <c r="DS152" i="1"/>
  <c r="DS2" i="1"/>
  <c r="DS10" i="1"/>
  <c r="DS18" i="1"/>
  <c r="DS26" i="1"/>
  <c r="DS34" i="1"/>
  <c r="DS42" i="1"/>
  <c r="DS50" i="1"/>
  <c r="DS58" i="1"/>
  <c r="DS66" i="1"/>
  <c r="DS74" i="1"/>
  <c r="DS82" i="1"/>
  <c r="DS90" i="1"/>
  <c r="DS98" i="1"/>
  <c r="DS106" i="1"/>
  <c r="DS114" i="1"/>
  <c r="DS122" i="1"/>
  <c r="DS130" i="1"/>
  <c r="DS138" i="1"/>
  <c r="DS146" i="1"/>
  <c r="DS154" i="1"/>
  <c r="DS3" i="1"/>
  <c r="DS11" i="1"/>
  <c r="DS19" i="1"/>
  <c r="DS27" i="1"/>
  <c r="DS35" i="1"/>
  <c r="DS43" i="1"/>
  <c r="DS51" i="1"/>
  <c r="DS59" i="1"/>
  <c r="DS67" i="1"/>
  <c r="DS75" i="1"/>
  <c r="DS83" i="1"/>
  <c r="DS91" i="1"/>
  <c r="DS99" i="1"/>
  <c r="DS107" i="1"/>
  <c r="DS115" i="1"/>
  <c r="DS123" i="1"/>
  <c r="DS131" i="1"/>
  <c r="DS139" i="1"/>
  <c r="DS147" i="1"/>
  <c r="DS4" i="1"/>
  <c r="DS12" i="1"/>
  <c r="DS20" i="1"/>
  <c r="DS28" i="1"/>
  <c r="DS36" i="1"/>
  <c r="DS25" i="1"/>
  <c r="DS52" i="1"/>
  <c r="DS73" i="1"/>
  <c r="DS93" i="1"/>
  <c r="DS116" i="1"/>
  <c r="DS137" i="1"/>
  <c r="DS60" i="1"/>
  <c r="DS101" i="1"/>
  <c r="DS145" i="1"/>
  <c r="DS29" i="1"/>
  <c r="DS53" i="1"/>
  <c r="DS76" i="1"/>
  <c r="DS97" i="1"/>
  <c r="DS117" i="1"/>
  <c r="DS140" i="1"/>
  <c r="DS37" i="1"/>
  <c r="DS33" i="1"/>
  <c r="DS57" i="1"/>
  <c r="DS77" i="1"/>
  <c r="DS100" i="1"/>
  <c r="DS121" i="1"/>
  <c r="DS141" i="1"/>
  <c r="DS5" i="1"/>
  <c r="DS81" i="1"/>
  <c r="DS124" i="1"/>
  <c r="DS9" i="1"/>
  <c r="DS41" i="1"/>
  <c r="DS61" i="1"/>
  <c r="DS84" i="1"/>
  <c r="DS105" i="1"/>
  <c r="DS125" i="1"/>
  <c r="DS148" i="1"/>
  <c r="DS69" i="1"/>
  <c r="DS13" i="1"/>
  <c r="DS44" i="1"/>
  <c r="DS65" i="1"/>
  <c r="DS85" i="1"/>
  <c r="DS108" i="1"/>
  <c r="DS129" i="1"/>
  <c r="DS149" i="1"/>
  <c r="DS49" i="1"/>
  <c r="DS92" i="1"/>
  <c r="DS133" i="1"/>
  <c r="DS17" i="1"/>
  <c r="DS45" i="1"/>
  <c r="DS68" i="1"/>
  <c r="DS89" i="1"/>
  <c r="DS109" i="1"/>
  <c r="DS132" i="1"/>
  <c r="DS153" i="1"/>
  <c r="DS21" i="1"/>
  <c r="DS113" i="1"/>
  <c r="DM2" i="1"/>
  <c r="DM10" i="1"/>
  <c r="DM18" i="1"/>
  <c r="DM26" i="1"/>
  <c r="DM34" i="1"/>
  <c r="DM42" i="1"/>
  <c r="DM50" i="1"/>
  <c r="DM58" i="1"/>
  <c r="DM66" i="1"/>
  <c r="DM74" i="1"/>
  <c r="DM82" i="1"/>
  <c r="DM90" i="1"/>
  <c r="DM98" i="1"/>
  <c r="DM106" i="1"/>
  <c r="DM114" i="1"/>
  <c r="DM122" i="1"/>
  <c r="DM130" i="1"/>
  <c r="DM138" i="1"/>
  <c r="DM146" i="1"/>
  <c r="DM154" i="1"/>
  <c r="DM3" i="1"/>
  <c r="DM11" i="1"/>
  <c r="DM19" i="1"/>
  <c r="DM27" i="1"/>
  <c r="DM35" i="1"/>
  <c r="DM43" i="1"/>
  <c r="DM51" i="1"/>
  <c r="DM59" i="1"/>
  <c r="DM67" i="1"/>
  <c r="DM75" i="1"/>
  <c r="DM83" i="1"/>
  <c r="DM91" i="1"/>
  <c r="DM99" i="1"/>
  <c r="DM107" i="1"/>
  <c r="DM115" i="1"/>
  <c r="DM123" i="1"/>
  <c r="DM131" i="1"/>
  <c r="DM139" i="1"/>
  <c r="DM147" i="1"/>
  <c r="DM4" i="1"/>
  <c r="DM12" i="1"/>
  <c r="DM20" i="1"/>
  <c r="DM28" i="1"/>
  <c r="DM36" i="1"/>
  <c r="DM44" i="1"/>
  <c r="DM52" i="1"/>
  <c r="DM60" i="1"/>
  <c r="DM68" i="1"/>
  <c r="DM76" i="1"/>
  <c r="DM84" i="1"/>
  <c r="DM92" i="1"/>
  <c r="DM100" i="1"/>
  <c r="DM108" i="1"/>
  <c r="DM116" i="1"/>
  <c r="DM124" i="1"/>
  <c r="DM132" i="1"/>
  <c r="DM140" i="1"/>
  <c r="DM148" i="1"/>
  <c r="DM6" i="1"/>
  <c r="DM14" i="1"/>
  <c r="DM22" i="1"/>
  <c r="DM30" i="1"/>
  <c r="DM38" i="1"/>
  <c r="DM46" i="1"/>
  <c r="DM54" i="1"/>
  <c r="DM62" i="1"/>
  <c r="DM70" i="1"/>
  <c r="DM78" i="1"/>
  <c r="DM86" i="1"/>
  <c r="DM94" i="1"/>
  <c r="DM102" i="1"/>
  <c r="DM110" i="1"/>
  <c r="DM118" i="1"/>
  <c r="DM126" i="1"/>
  <c r="DM134" i="1"/>
  <c r="DM142" i="1"/>
  <c r="DM150" i="1"/>
  <c r="DM7" i="1"/>
  <c r="DM15" i="1"/>
  <c r="DM23" i="1"/>
  <c r="DM31" i="1"/>
  <c r="DM39" i="1"/>
  <c r="DM47" i="1"/>
  <c r="DM55" i="1"/>
  <c r="DM63" i="1"/>
  <c r="DM71" i="1"/>
  <c r="DM79" i="1"/>
  <c r="DM87" i="1"/>
  <c r="DM95" i="1"/>
  <c r="DM103" i="1"/>
  <c r="DM111" i="1"/>
  <c r="DM119" i="1"/>
  <c r="DM127" i="1"/>
  <c r="DM135" i="1"/>
  <c r="DM143" i="1"/>
  <c r="DM151" i="1"/>
  <c r="DM8" i="1"/>
  <c r="DM16" i="1"/>
  <c r="DM24" i="1"/>
  <c r="DM32" i="1"/>
  <c r="DM40" i="1"/>
  <c r="DM48" i="1"/>
  <c r="DM56" i="1"/>
  <c r="DM64" i="1"/>
  <c r="DM72" i="1"/>
  <c r="DM80" i="1"/>
  <c r="DM88" i="1"/>
  <c r="DM96" i="1"/>
  <c r="DM104" i="1"/>
  <c r="DM112" i="1"/>
  <c r="DM120" i="1"/>
  <c r="DM128" i="1"/>
  <c r="DM136" i="1"/>
  <c r="DM144" i="1"/>
  <c r="DM152" i="1"/>
  <c r="DM21" i="1"/>
  <c r="DM53" i="1"/>
  <c r="DM85" i="1"/>
  <c r="DM117" i="1"/>
  <c r="DM149" i="1"/>
  <c r="DM65" i="1"/>
  <c r="DM129" i="1"/>
  <c r="DM25" i="1"/>
  <c r="DM57" i="1"/>
  <c r="DM89" i="1"/>
  <c r="DM121" i="1"/>
  <c r="DM153" i="1"/>
  <c r="DM29" i="1"/>
  <c r="DM61" i="1"/>
  <c r="DM93" i="1"/>
  <c r="DM125" i="1"/>
  <c r="DM33" i="1"/>
  <c r="DM97" i="1"/>
  <c r="DM5" i="1"/>
  <c r="DM37" i="1"/>
  <c r="DM69" i="1"/>
  <c r="DM101" i="1"/>
  <c r="DM133" i="1"/>
  <c r="DM113" i="1"/>
  <c r="DM9" i="1"/>
  <c r="DM41" i="1"/>
  <c r="DM73" i="1"/>
  <c r="DM105" i="1"/>
  <c r="DM137" i="1"/>
  <c r="DM17" i="1"/>
  <c r="DM81" i="1"/>
  <c r="DM13" i="1"/>
  <c r="DM45" i="1"/>
  <c r="DM77" i="1"/>
  <c r="DM109" i="1"/>
  <c r="DM141" i="1"/>
  <c r="DM49" i="1"/>
  <c r="DM145" i="1"/>
  <c r="DU2" i="1"/>
  <c r="DU10" i="1"/>
  <c r="DU18" i="1"/>
  <c r="DU26" i="1"/>
  <c r="DU34" i="1"/>
  <c r="DU42" i="1"/>
  <c r="DU50" i="1"/>
  <c r="DU58" i="1"/>
  <c r="DU66" i="1"/>
  <c r="DU74" i="1"/>
  <c r="DU82" i="1"/>
  <c r="DU90" i="1"/>
  <c r="DU98" i="1"/>
  <c r="DU106" i="1"/>
  <c r="DU114" i="1"/>
  <c r="DU122" i="1"/>
  <c r="DU130" i="1"/>
  <c r="DU138" i="1"/>
  <c r="DU146" i="1"/>
  <c r="DU154" i="1"/>
  <c r="DU3" i="1"/>
  <c r="DU11" i="1"/>
  <c r="DU19" i="1"/>
  <c r="DU27" i="1"/>
  <c r="DU35" i="1"/>
  <c r="DU43" i="1"/>
  <c r="DU51" i="1"/>
  <c r="DU59" i="1"/>
  <c r="DU67" i="1"/>
  <c r="DU75" i="1"/>
  <c r="DU83" i="1"/>
  <c r="DU91" i="1"/>
  <c r="DU99" i="1"/>
  <c r="DU107" i="1"/>
  <c r="DU115" i="1"/>
  <c r="DU123" i="1"/>
  <c r="DU131" i="1"/>
  <c r="DU139" i="1"/>
  <c r="DU147" i="1"/>
  <c r="DU4" i="1"/>
  <c r="DU12" i="1"/>
  <c r="DU20" i="1"/>
  <c r="DU28" i="1"/>
  <c r="DU36" i="1"/>
  <c r="DU44" i="1"/>
  <c r="DU52" i="1"/>
  <c r="DU60" i="1"/>
  <c r="DU68" i="1"/>
  <c r="DU76" i="1"/>
  <c r="DU84" i="1"/>
  <c r="DU92" i="1"/>
  <c r="DU100" i="1"/>
  <c r="DU108" i="1"/>
  <c r="DU116" i="1"/>
  <c r="DU124" i="1"/>
  <c r="DU132" i="1"/>
  <c r="DU140" i="1"/>
  <c r="DU148" i="1"/>
  <c r="DU6" i="1"/>
  <c r="DU14" i="1"/>
  <c r="DU22" i="1"/>
  <c r="DU30" i="1"/>
  <c r="DU38" i="1"/>
  <c r="DU46" i="1"/>
  <c r="DU54" i="1"/>
  <c r="DU62" i="1"/>
  <c r="DU70" i="1"/>
  <c r="DU78" i="1"/>
  <c r="DU86" i="1"/>
  <c r="DU94" i="1"/>
  <c r="DU102" i="1"/>
  <c r="DU110" i="1"/>
  <c r="DU118" i="1"/>
  <c r="DU126" i="1"/>
  <c r="DU134" i="1"/>
  <c r="DU142" i="1"/>
  <c r="DU150" i="1"/>
  <c r="DU7" i="1"/>
  <c r="DU15" i="1"/>
  <c r="DU23" i="1"/>
  <c r="DU31" i="1"/>
  <c r="DU39" i="1"/>
  <c r="DU47" i="1"/>
  <c r="DU55" i="1"/>
  <c r="DU63" i="1"/>
  <c r="DU71" i="1"/>
  <c r="DU79" i="1"/>
  <c r="DU87" i="1"/>
  <c r="DU95" i="1"/>
  <c r="DU103" i="1"/>
  <c r="DU111" i="1"/>
  <c r="DU119" i="1"/>
  <c r="DU127" i="1"/>
  <c r="DU135" i="1"/>
  <c r="DU143" i="1"/>
  <c r="DU151" i="1"/>
  <c r="DU21" i="1"/>
  <c r="DU41" i="1"/>
  <c r="DU64" i="1"/>
  <c r="DU85" i="1"/>
  <c r="DU105" i="1"/>
  <c r="DU128" i="1"/>
  <c r="DU149" i="1"/>
  <c r="DU29" i="1"/>
  <c r="DU93" i="1"/>
  <c r="DU136" i="1"/>
  <c r="DU24" i="1"/>
  <c r="DU45" i="1"/>
  <c r="DU65" i="1"/>
  <c r="DU88" i="1"/>
  <c r="DU109" i="1"/>
  <c r="DU129" i="1"/>
  <c r="DU152" i="1"/>
  <c r="DU49" i="1"/>
  <c r="DU5" i="1"/>
  <c r="DU25" i="1"/>
  <c r="DU48" i="1"/>
  <c r="DU69" i="1"/>
  <c r="DU89" i="1"/>
  <c r="DU112" i="1"/>
  <c r="DU133" i="1"/>
  <c r="DU153" i="1"/>
  <c r="DU8" i="1"/>
  <c r="DU72" i="1"/>
  <c r="DU113" i="1"/>
  <c r="DU9" i="1"/>
  <c r="DU32" i="1"/>
  <c r="DU53" i="1"/>
  <c r="DU73" i="1"/>
  <c r="DU96" i="1"/>
  <c r="DU117" i="1"/>
  <c r="DU137" i="1"/>
  <c r="DU40" i="1"/>
  <c r="DU104" i="1"/>
  <c r="DU13" i="1"/>
  <c r="DU33" i="1"/>
  <c r="DU56" i="1"/>
  <c r="DU77" i="1"/>
  <c r="DU97" i="1"/>
  <c r="DU120" i="1"/>
  <c r="DU141" i="1"/>
  <c r="DU17" i="1"/>
  <c r="DU81" i="1"/>
  <c r="DU145" i="1"/>
  <c r="DU16" i="1"/>
  <c r="DU37" i="1"/>
  <c r="DU57" i="1"/>
  <c r="DU80" i="1"/>
  <c r="DU101" i="1"/>
  <c r="DU121" i="1"/>
  <c r="DU144" i="1"/>
  <c r="DU61" i="1"/>
  <c r="DU125" i="1"/>
  <c r="DI2" i="1"/>
  <c r="DI10" i="1"/>
  <c r="DI18" i="1"/>
  <c r="DI26" i="1"/>
  <c r="DI34" i="1"/>
  <c r="DI42" i="1"/>
  <c r="DI50" i="1"/>
  <c r="DI58" i="1"/>
  <c r="DI66" i="1"/>
  <c r="DI74" i="1"/>
  <c r="DI82" i="1"/>
  <c r="DI90" i="1"/>
  <c r="DI98" i="1"/>
  <c r="DI106" i="1"/>
  <c r="DI114" i="1"/>
  <c r="DI122" i="1"/>
  <c r="DI130" i="1"/>
  <c r="DI138" i="1"/>
  <c r="DI146" i="1"/>
  <c r="DI154" i="1"/>
  <c r="DI3" i="1"/>
  <c r="DI11" i="1"/>
  <c r="DI19" i="1"/>
  <c r="DI27" i="1"/>
  <c r="DI35" i="1"/>
  <c r="DI43" i="1"/>
  <c r="DI51" i="1"/>
  <c r="DI59" i="1"/>
  <c r="DI67" i="1"/>
  <c r="DI75" i="1"/>
  <c r="DI83" i="1"/>
  <c r="DI91" i="1"/>
  <c r="DI99" i="1"/>
  <c r="DI107" i="1"/>
  <c r="DI115" i="1"/>
  <c r="DI123" i="1"/>
  <c r="DI131" i="1"/>
  <c r="DI139" i="1"/>
  <c r="DI147" i="1"/>
  <c r="DI4" i="1"/>
  <c r="DI12" i="1"/>
  <c r="DI20" i="1"/>
  <c r="DI28" i="1"/>
  <c r="DI36" i="1"/>
  <c r="DI44" i="1"/>
  <c r="DI52" i="1"/>
  <c r="DI60" i="1"/>
  <c r="DI68" i="1"/>
  <c r="DI76" i="1"/>
  <c r="DI84" i="1"/>
  <c r="DI92" i="1"/>
  <c r="DI100" i="1"/>
  <c r="DI108" i="1"/>
  <c r="DI116" i="1"/>
  <c r="DI124" i="1"/>
  <c r="DI132" i="1"/>
  <c r="DI140" i="1"/>
  <c r="DI148" i="1"/>
  <c r="DI6" i="1"/>
  <c r="DI14" i="1"/>
  <c r="DI22" i="1"/>
  <c r="DI30" i="1"/>
  <c r="DI38" i="1"/>
  <c r="DI46" i="1"/>
  <c r="DI54" i="1"/>
  <c r="DI62" i="1"/>
  <c r="DI70" i="1"/>
  <c r="DI78" i="1"/>
  <c r="DI86" i="1"/>
  <c r="DI94" i="1"/>
  <c r="DI102" i="1"/>
  <c r="DI110" i="1"/>
  <c r="DI118" i="1"/>
  <c r="DI126" i="1"/>
  <c r="DI134" i="1"/>
  <c r="DI142" i="1"/>
  <c r="DI150" i="1"/>
  <c r="DI7" i="1"/>
  <c r="DI15" i="1"/>
  <c r="DI23" i="1"/>
  <c r="DI31" i="1"/>
  <c r="DI39" i="1"/>
  <c r="DI47" i="1"/>
  <c r="DI55" i="1"/>
  <c r="DI63" i="1"/>
  <c r="DI71" i="1"/>
  <c r="DI79" i="1"/>
  <c r="DI87" i="1"/>
  <c r="DI95" i="1"/>
  <c r="DI103" i="1"/>
  <c r="DI111" i="1"/>
  <c r="DI119" i="1"/>
  <c r="DI127" i="1"/>
  <c r="DI135" i="1"/>
  <c r="DI143" i="1"/>
  <c r="DI151" i="1"/>
  <c r="DI8" i="1"/>
  <c r="DI16" i="1"/>
  <c r="DI24" i="1"/>
  <c r="DI32" i="1"/>
  <c r="DI40" i="1"/>
  <c r="DI48" i="1"/>
  <c r="DI56" i="1"/>
  <c r="DI64" i="1"/>
  <c r="DI72" i="1"/>
  <c r="DI80" i="1"/>
  <c r="DI88" i="1"/>
  <c r="DI96" i="1"/>
  <c r="DI104" i="1"/>
  <c r="DI112" i="1"/>
  <c r="DI120" i="1"/>
  <c r="DI128" i="1"/>
  <c r="DI136" i="1"/>
  <c r="DI144" i="1"/>
  <c r="DI152" i="1"/>
  <c r="DI29" i="1"/>
  <c r="DI61" i="1"/>
  <c r="DI93" i="1"/>
  <c r="DI125" i="1"/>
  <c r="DI9" i="1"/>
  <c r="DI105" i="1"/>
  <c r="DI33" i="1"/>
  <c r="DI65" i="1"/>
  <c r="DI97" i="1"/>
  <c r="DI129" i="1"/>
  <c r="DI41" i="1"/>
  <c r="DI137" i="1"/>
  <c r="DI5" i="1"/>
  <c r="DI37" i="1"/>
  <c r="DI69" i="1"/>
  <c r="DI101" i="1"/>
  <c r="DI133" i="1"/>
  <c r="DI73" i="1"/>
  <c r="DI13" i="1"/>
  <c r="DI45" i="1"/>
  <c r="DI77" i="1"/>
  <c r="DI109" i="1"/>
  <c r="DI141" i="1"/>
  <c r="DI17" i="1"/>
  <c r="DI49" i="1"/>
  <c r="DI81" i="1"/>
  <c r="DI113" i="1"/>
  <c r="DI145" i="1"/>
  <c r="DI21" i="1"/>
  <c r="DI53" i="1"/>
  <c r="DI85" i="1"/>
  <c r="DI117" i="1"/>
  <c r="DI149" i="1"/>
  <c r="DI25" i="1"/>
  <c r="DI57" i="1"/>
  <c r="DI89" i="1"/>
  <c r="DI121" i="1"/>
  <c r="DI153" i="1"/>
  <c r="EA6" i="1"/>
  <c r="EA14" i="1"/>
  <c r="EA22" i="1"/>
  <c r="EA30" i="1"/>
  <c r="EA38" i="1"/>
  <c r="EA46" i="1"/>
  <c r="EA54" i="1"/>
  <c r="EA62" i="1"/>
  <c r="EA70" i="1"/>
  <c r="EA78" i="1"/>
  <c r="EA86" i="1"/>
  <c r="EA94" i="1"/>
  <c r="EA102" i="1"/>
  <c r="EA110" i="1"/>
  <c r="EA118" i="1"/>
  <c r="EA126" i="1"/>
  <c r="EA134" i="1"/>
  <c r="EA142" i="1"/>
  <c r="EA150" i="1"/>
  <c r="EA7" i="1"/>
  <c r="EA15" i="1"/>
  <c r="EA23" i="1"/>
  <c r="EA31" i="1"/>
  <c r="EA39" i="1"/>
  <c r="EA47" i="1"/>
  <c r="EA55" i="1"/>
  <c r="EA63" i="1"/>
  <c r="EA71" i="1"/>
  <c r="EA79" i="1"/>
  <c r="EA87" i="1"/>
  <c r="EA95" i="1"/>
  <c r="EA103" i="1"/>
  <c r="EA111" i="1"/>
  <c r="EA119" i="1"/>
  <c r="EA127" i="1"/>
  <c r="EA135" i="1"/>
  <c r="EA143" i="1"/>
  <c r="EA151" i="1"/>
  <c r="EA8" i="1"/>
  <c r="EA16" i="1"/>
  <c r="EA24" i="1"/>
  <c r="EA32" i="1"/>
  <c r="EA40" i="1"/>
  <c r="EA48" i="1"/>
  <c r="EA56" i="1"/>
  <c r="EA64" i="1"/>
  <c r="EA72" i="1"/>
  <c r="EA80" i="1"/>
  <c r="EA88" i="1"/>
  <c r="EA96" i="1"/>
  <c r="EA104" i="1"/>
  <c r="EA112" i="1"/>
  <c r="EA120" i="1"/>
  <c r="EA128" i="1"/>
  <c r="EA136" i="1"/>
  <c r="EA144" i="1"/>
  <c r="EA152" i="1"/>
  <c r="EA2" i="1"/>
  <c r="EA10" i="1"/>
  <c r="EA18" i="1"/>
  <c r="EA26" i="1"/>
  <c r="EA34" i="1"/>
  <c r="EA42" i="1"/>
  <c r="EA50" i="1"/>
  <c r="EA58" i="1"/>
  <c r="EA66" i="1"/>
  <c r="EA74" i="1"/>
  <c r="EA82" i="1"/>
  <c r="EA90" i="1"/>
  <c r="EA98" i="1"/>
  <c r="EA106" i="1"/>
  <c r="EA114" i="1"/>
  <c r="EA122" i="1"/>
  <c r="EA130" i="1"/>
  <c r="EA138" i="1"/>
  <c r="EA146" i="1"/>
  <c r="EA154" i="1"/>
  <c r="EA3" i="1"/>
  <c r="EA11" i="1"/>
  <c r="EA19" i="1"/>
  <c r="EA27" i="1"/>
  <c r="EA35" i="1"/>
  <c r="EA43" i="1"/>
  <c r="EA51" i="1"/>
  <c r="EA59" i="1"/>
  <c r="EA67" i="1"/>
  <c r="EA75" i="1"/>
  <c r="EA83" i="1"/>
  <c r="EA91" i="1"/>
  <c r="EA99" i="1"/>
  <c r="EA107" i="1"/>
  <c r="EA115" i="1"/>
  <c r="EA123" i="1"/>
  <c r="EA131" i="1"/>
  <c r="EA139" i="1"/>
  <c r="EA147" i="1"/>
  <c r="EA13" i="1"/>
  <c r="EA36" i="1"/>
  <c r="EA57" i="1"/>
  <c r="EA77" i="1"/>
  <c r="EA100" i="1"/>
  <c r="EA121" i="1"/>
  <c r="EA141" i="1"/>
  <c r="EA149" i="1"/>
  <c r="EA17" i="1"/>
  <c r="EA37" i="1"/>
  <c r="EA60" i="1"/>
  <c r="EA81" i="1"/>
  <c r="EA101" i="1"/>
  <c r="EA124" i="1"/>
  <c r="EA145" i="1"/>
  <c r="EA21" i="1"/>
  <c r="EA65" i="1"/>
  <c r="EA108" i="1"/>
  <c r="EA20" i="1"/>
  <c r="EA41" i="1"/>
  <c r="EA61" i="1"/>
  <c r="EA84" i="1"/>
  <c r="EA105" i="1"/>
  <c r="EA125" i="1"/>
  <c r="EA148" i="1"/>
  <c r="EA44" i="1"/>
  <c r="EA85" i="1"/>
  <c r="EA129" i="1"/>
  <c r="EA4" i="1"/>
  <c r="EA25" i="1"/>
  <c r="EA45" i="1"/>
  <c r="EA68" i="1"/>
  <c r="EA89" i="1"/>
  <c r="EA109" i="1"/>
  <c r="EA132" i="1"/>
  <c r="EA153" i="1"/>
  <c r="EA12" i="1"/>
  <c r="EA76" i="1"/>
  <c r="EA140" i="1"/>
  <c r="EA5" i="1"/>
  <c r="EA28" i="1"/>
  <c r="EA49" i="1"/>
  <c r="EA69" i="1"/>
  <c r="EA92" i="1"/>
  <c r="EA113" i="1"/>
  <c r="EA133" i="1"/>
  <c r="EA53" i="1"/>
  <c r="EA117" i="1"/>
  <c r="EA9" i="1"/>
  <c r="EA29" i="1"/>
  <c r="EA52" i="1"/>
  <c r="EA73" i="1"/>
  <c r="EA93" i="1"/>
  <c r="EA116" i="1"/>
  <c r="EA137" i="1"/>
  <c r="EA33" i="1"/>
  <c r="EA97" i="1"/>
  <c r="EH9" i="1"/>
  <c r="EH17" i="1"/>
  <c r="EH25" i="1"/>
  <c r="EH33" i="1"/>
  <c r="EH41" i="1"/>
  <c r="EH49" i="1"/>
  <c r="EH57" i="1"/>
  <c r="EH65" i="1"/>
  <c r="EH73" i="1"/>
  <c r="EH81" i="1"/>
  <c r="EH89" i="1"/>
  <c r="EH97" i="1"/>
  <c r="EH105" i="1"/>
  <c r="EH113" i="1"/>
  <c r="EH121" i="1"/>
  <c r="EH129" i="1"/>
  <c r="EH137" i="1"/>
  <c r="EH145" i="1"/>
  <c r="EH153" i="1"/>
  <c r="EH20" i="1"/>
  <c r="EH44" i="1"/>
  <c r="EH68" i="1"/>
  <c r="EH116" i="1"/>
  <c r="EH140" i="1"/>
  <c r="EH2" i="1"/>
  <c r="EH10" i="1"/>
  <c r="EH18" i="1"/>
  <c r="EH26" i="1"/>
  <c r="EH34" i="1"/>
  <c r="EH42" i="1"/>
  <c r="EH50" i="1"/>
  <c r="EH58" i="1"/>
  <c r="EH66" i="1"/>
  <c r="EH74" i="1"/>
  <c r="EH82" i="1"/>
  <c r="EH90" i="1"/>
  <c r="EH98" i="1"/>
  <c r="EH106" i="1"/>
  <c r="EH114" i="1"/>
  <c r="EH122" i="1"/>
  <c r="EH130" i="1"/>
  <c r="EH138" i="1"/>
  <c r="EH146" i="1"/>
  <c r="EH154" i="1"/>
  <c r="EH4" i="1"/>
  <c r="EH28" i="1"/>
  <c r="EH52" i="1"/>
  <c r="EH92" i="1"/>
  <c r="EH132" i="1"/>
  <c r="EH3" i="1"/>
  <c r="EH11" i="1"/>
  <c r="EH19" i="1"/>
  <c r="EH27" i="1"/>
  <c r="EH35" i="1"/>
  <c r="EH43" i="1"/>
  <c r="EH51" i="1"/>
  <c r="EH59" i="1"/>
  <c r="EH67" i="1"/>
  <c r="EH75" i="1"/>
  <c r="EH83" i="1"/>
  <c r="EH91" i="1"/>
  <c r="EH99" i="1"/>
  <c r="EH107" i="1"/>
  <c r="EH115" i="1"/>
  <c r="EH123" i="1"/>
  <c r="EH131" i="1"/>
  <c r="EH139" i="1"/>
  <c r="EH147" i="1"/>
  <c r="EH12" i="1"/>
  <c r="EH36" i="1"/>
  <c r="EH60" i="1"/>
  <c r="EH76" i="1"/>
  <c r="EH124" i="1"/>
  <c r="EH5" i="1"/>
  <c r="EH13" i="1"/>
  <c r="EH21" i="1"/>
  <c r="EH29" i="1"/>
  <c r="EH37" i="1"/>
  <c r="EH45" i="1"/>
  <c r="EH53" i="1"/>
  <c r="EH61" i="1"/>
  <c r="EH69" i="1"/>
  <c r="EH77" i="1"/>
  <c r="EH85" i="1"/>
  <c r="EH93" i="1"/>
  <c r="EH101" i="1"/>
  <c r="EH109" i="1"/>
  <c r="EH117" i="1"/>
  <c r="EH125" i="1"/>
  <c r="EH133" i="1"/>
  <c r="EH141" i="1"/>
  <c r="EH149" i="1"/>
  <c r="EH16" i="1"/>
  <c r="EH32" i="1"/>
  <c r="EH48" i="1"/>
  <c r="EH64" i="1"/>
  <c r="EH80" i="1"/>
  <c r="EH96" i="1"/>
  <c r="EH112" i="1"/>
  <c r="EH136" i="1"/>
  <c r="EH152" i="1"/>
  <c r="EH84" i="1"/>
  <c r="EH148" i="1"/>
  <c r="EH6" i="1"/>
  <c r="EH14" i="1"/>
  <c r="EH22" i="1"/>
  <c r="EH30" i="1"/>
  <c r="EH38" i="1"/>
  <c r="EH46" i="1"/>
  <c r="EH54" i="1"/>
  <c r="EH62" i="1"/>
  <c r="EH70" i="1"/>
  <c r="EH78" i="1"/>
  <c r="EH86" i="1"/>
  <c r="EH94" i="1"/>
  <c r="EH102" i="1"/>
  <c r="EH110" i="1"/>
  <c r="EH118" i="1"/>
  <c r="EH126" i="1"/>
  <c r="EH134" i="1"/>
  <c r="EH142" i="1"/>
  <c r="EH150" i="1"/>
  <c r="EH24" i="1"/>
  <c r="EH56" i="1"/>
  <c r="EH88" i="1"/>
  <c r="EH120" i="1"/>
  <c r="EH144" i="1"/>
  <c r="EH100" i="1"/>
  <c r="EH7" i="1"/>
  <c r="EH15" i="1"/>
  <c r="EH23" i="1"/>
  <c r="EH31" i="1"/>
  <c r="EH39" i="1"/>
  <c r="EH47" i="1"/>
  <c r="EH55" i="1"/>
  <c r="EH63" i="1"/>
  <c r="EH71" i="1"/>
  <c r="EH79" i="1"/>
  <c r="EH87" i="1"/>
  <c r="EH95" i="1"/>
  <c r="EH103" i="1"/>
  <c r="EH111" i="1"/>
  <c r="EH119" i="1"/>
  <c r="EH127" i="1"/>
  <c r="EH135" i="1"/>
  <c r="EH143" i="1"/>
  <c r="EH151" i="1"/>
  <c r="EH8" i="1"/>
  <c r="EH40" i="1"/>
  <c r="EH72" i="1"/>
  <c r="EH104" i="1"/>
  <c r="EH128" i="1"/>
  <c r="EH108" i="1"/>
  <c r="DY2" i="1"/>
  <c r="DY10" i="1"/>
  <c r="DY18" i="1"/>
  <c r="DY26" i="1"/>
  <c r="DY34" i="1"/>
  <c r="DY42" i="1"/>
  <c r="DY50" i="1"/>
  <c r="DY58" i="1"/>
  <c r="DY66" i="1"/>
  <c r="DY74" i="1"/>
  <c r="DY82" i="1"/>
  <c r="DY90" i="1"/>
  <c r="DY98" i="1"/>
  <c r="DY106" i="1"/>
  <c r="DY114" i="1"/>
  <c r="DY122" i="1"/>
  <c r="DY130" i="1"/>
  <c r="DY138" i="1"/>
  <c r="DY146" i="1"/>
  <c r="DY154" i="1"/>
  <c r="DY3" i="1"/>
  <c r="DY11" i="1"/>
  <c r="DY19" i="1"/>
  <c r="DY27" i="1"/>
  <c r="DY35" i="1"/>
  <c r="DY43" i="1"/>
  <c r="DY51" i="1"/>
  <c r="DY59" i="1"/>
  <c r="DY67" i="1"/>
  <c r="DY75" i="1"/>
  <c r="DY83" i="1"/>
  <c r="DY91" i="1"/>
  <c r="DY99" i="1"/>
  <c r="DY107" i="1"/>
  <c r="DY115" i="1"/>
  <c r="DY123" i="1"/>
  <c r="DY131" i="1"/>
  <c r="DY139" i="1"/>
  <c r="DY147" i="1"/>
  <c r="DY4" i="1"/>
  <c r="DY12" i="1"/>
  <c r="DY20" i="1"/>
  <c r="DY28" i="1"/>
  <c r="DY36" i="1"/>
  <c r="DY44" i="1"/>
  <c r="DY52" i="1"/>
  <c r="DY60" i="1"/>
  <c r="DY68" i="1"/>
  <c r="DY76" i="1"/>
  <c r="DY84" i="1"/>
  <c r="DY92" i="1"/>
  <c r="DY100" i="1"/>
  <c r="DY108" i="1"/>
  <c r="DY116" i="1"/>
  <c r="DY124" i="1"/>
  <c r="DY132" i="1"/>
  <c r="DY140" i="1"/>
  <c r="DY148" i="1"/>
  <c r="DY6" i="1"/>
  <c r="DY14" i="1"/>
  <c r="DY22" i="1"/>
  <c r="DY30" i="1"/>
  <c r="DY38" i="1"/>
  <c r="DY46" i="1"/>
  <c r="DY54" i="1"/>
  <c r="DY62" i="1"/>
  <c r="DY70" i="1"/>
  <c r="DY78" i="1"/>
  <c r="DY86" i="1"/>
  <c r="DY94" i="1"/>
  <c r="DY102" i="1"/>
  <c r="DY110" i="1"/>
  <c r="DY118" i="1"/>
  <c r="DY126" i="1"/>
  <c r="DY134" i="1"/>
  <c r="DY142" i="1"/>
  <c r="DY150" i="1"/>
  <c r="DY7" i="1"/>
  <c r="DY15" i="1"/>
  <c r="DY23" i="1"/>
  <c r="DY31" i="1"/>
  <c r="DY39" i="1"/>
  <c r="DY47" i="1"/>
  <c r="DY55" i="1"/>
  <c r="DY63" i="1"/>
  <c r="DY71" i="1"/>
  <c r="DY79" i="1"/>
  <c r="DY87" i="1"/>
  <c r="DY95" i="1"/>
  <c r="DY103" i="1"/>
  <c r="DY111" i="1"/>
  <c r="DY119" i="1"/>
  <c r="DY127" i="1"/>
  <c r="DY135" i="1"/>
  <c r="DY143" i="1"/>
  <c r="DY151" i="1"/>
  <c r="DY24" i="1"/>
  <c r="DY45" i="1"/>
  <c r="DY65" i="1"/>
  <c r="DY88" i="1"/>
  <c r="DY109" i="1"/>
  <c r="DY129" i="1"/>
  <c r="DY152" i="1"/>
  <c r="DY9" i="1"/>
  <c r="DY73" i="1"/>
  <c r="DY117" i="1"/>
  <c r="DY5" i="1"/>
  <c r="DY25" i="1"/>
  <c r="DY48" i="1"/>
  <c r="DY69" i="1"/>
  <c r="DY89" i="1"/>
  <c r="DY112" i="1"/>
  <c r="DY133" i="1"/>
  <c r="DY153" i="1"/>
  <c r="DY53" i="1"/>
  <c r="DY137" i="1"/>
  <c r="DY8" i="1"/>
  <c r="DY29" i="1"/>
  <c r="DY49" i="1"/>
  <c r="DY72" i="1"/>
  <c r="DY93" i="1"/>
  <c r="DY113" i="1"/>
  <c r="DY136" i="1"/>
  <c r="DY32" i="1"/>
  <c r="DY96" i="1"/>
  <c r="DY13" i="1"/>
  <c r="DY33" i="1"/>
  <c r="DY56" i="1"/>
  <c r="DY77" i="1"/>
  <c r="DY97" i="1"/>
  <c r="DY120" i="1"/>
  <c r="DY141" i="1"/>
  <c r="DY64" i="1"/>
  <c r="DY128" i="1"/>
  <c r="DY16" i="1"/>
  <c r="DY37" i="1"/>
  <c r="DY57" i="1"/>
  <c r="DY80" i="1"/>
  <c r="DY101" i="1"/>
  <c r="DY121" i="1"/>
  <c r="DY144" i="1"/>
  <c r="DY41" i="1"/>
  <c r="DY105" i="1"/>
  <c r="DY17" i="1"/>
  <c r="DY40" i="1"/>
  <c r="DY61" i="1"/>
  <c r="DY81" i="1"/>
  <c r="DY104" i="1"/>
  <c r="DY125" i="1"/>
  <c r="DY145" i="1"/>
  <c r="DY21" i="1"/>
  <c r="DY85" i="1"/>
  <c r="DY149" i="1"/>
  <c r="DO6" i="1"/>
  <c r="DO14" i="1"/>
  <c r="DO22" i="1"/>
  <c r="DO30" i="1"/>
  <c r="DO38" i="1"/>
  <c r="DO46" i="1"/>
  <c r="DO54" i="1"/>
  <c r="DO62" i="1"/>
  <c r="DO70" i="1"/>
  <c r="DO78" i="1"/>
  <c r="DO86" i="1"/>
  <c r="DO94" i="1"/>
  <c r="DO102" i="1"/>
  <c r="DO110" i="1"/>
  <c r="DO118" i="1"/>
  <c r="DO126" i="1"/>
  <c r="DO134" i="1"/>
  <c r="DO142" i="1"/>
  <c r="DO150" i="1"/>
  <c r="DO7" i="1"/>
  <c r="DO15" i="1"/>
  <c r="DO23" i="1"/>
  <c r="DO31" i="1"/>
  <c r="DO39" i="1"/>
  <c r="DO47" i="1"/>
  <c r="DO55" i="1"/>
  <c r="DO63" i="1"/>
  <c r="DO71" i="1"/>
  <c r="DO79" i="1"/>
  <c r="DO87" i="1"/>
  <c r="DO95" i="1"/>
  <c r="DO103" i="1"/>
  <c r="DO111" i="1"/>
  <c r="DO119" i="1"/>
  <c r="DO127" i="1"/>
  <c r="DO135" i="1"/>
  <c r="DO143" i="1"/>
  <c r="DO151" i="1"/>
  <c r="DO8" i="1"/>
  <c r="DO16" i="1"/>
  <c r="DO24" i="1"/>
  <c r="DO32" i="1"/>
  <c r="DO40" i="1"/>
  <c r="DO48" i="1"/>
  <c r="DO56" i="1"/>
  <c r="DO64" i="1"/>
  <c r="DO72" i="1"/>
  <c r="DO80" i="1"/>
  <c r="DO88" i="1"/>
  <c r="DO96" i="1"/>
  <c r="DO104" i="1"/>
  <c r="DO112" i="1"/>
  <c r="DO120" i="1"/>
  <c r="DO128" i="1"/>
  <c r="DO136" i="1"/>
  <c r="DO144" i="1"/>
  <c r="DO152" i="1"/>
  <c r="DO2" i="1"/>
  <c r="DO10" i="1"/>
  <c r="DO18" i="1"/>
  <c r="DO26" i="1"/>
  <c r="DO34" i="1"/>
  <c r="DO42" i="1"/>
  <c r="DO50" i="1"/>
  <c r="DO58" i="1"/>
  <c r="DO66" i="1"/>
  <c r="DO74" i="1"/>
  <c r="DO82" i="1"/>
  <c r="DO90" i="1"/>
  <c r="DO98" i="1"/>
  <c r="DO106" i="1"/>
  <c r="DO114" i="1"/>
  <c r="DO122" i="1"/>
  <c r="DO130" i="1"/>
  <c r="DO138" i="1"/>
  <c r="DO146" i="1"/>
  <c r="DO154" i="1"/>
  <c r="DO3" i="1"/>
  <c r="DO11" i="1"/>
  <c r="DO19" i="1"/>
  <c r="DO27" i="1"/>
  <c r="DO35" i="1"/>
  <c r="DO43" i="1"/>
  <c r="DO51" i="1"/>
  <c r="DO59" i="1"/>
  <c r="DO67" i="1"/>
  <c r="DO75" i="1"/>
  <c r="DO83" i="1"/>
  <c r="DO91" i="1"/>
  <c r="DO99" i="1"/>
  <c r="DO107" i="1"/>
  <c r="DO115" i="1"/>
  <c r="DO123" i="1"/>
  <c r="DO131" i="1"/>
  <c r="DO139" i="1"/>
  <c r="DO147" i="1"/>
  <c r="DO4" i="1"/>
  <c r="DO12" i="1"/>
  <c r="DO20" i="1"/>
  <c r="DO28" i="1"/>
  <c r="DO36" i="1"/>
  <c r="DO44" i="1"/>
  <c r="DO52" i="1"/>
  <c r="DO60" i="1"/>
  <c r="DO68" i="1"/>
  <c r="DO76" i="1"/>
  <c r="DO84" i="1"/>
  <c r="DO92" i="1"/>
  <c r="DO100" i="1"/>
  <c r="DO108" i="1"/>
  <c r="DO116" i="1"/>
  <c r="DO124" i="1"/>
  <c r="DO132" i="1"/>
  <c r="DO140" i="1"/>
  <c r="DO148" i="1"/>
  <c r="DO33" i="1"/>
  <c r="DO65" i="1"/>
  <c r="DO97" i="1"/>
  <c r="DO129" i="1"/>
  <c r="DO13" i="1"/>
  <c r="DO109" i="1"/>
  <c r="DO5" i="1"/>
  <c r="DO37" i="1"/>
  <c r="DO69" i="1"/>
  <c r="DO101" i="1"/>
  <c r="DO133" i="1"/>
  <c r="DO45" i="1"/>
  <c r="DO9" i="1"/>
  <c r="DO41" i="1"/>
  <c r="DO73" i="1"/>
  <c r="DO105" i="1"/>
  <c r="DO137" i="1"/>
  <c r="DO77" i="1"/>
  <c r="DO141" i="1"/>
  <c r="DO17" i="1"/>
  <c r="DO49" i="1"/>
  <c r="DO81" i="1"/>
  <c r="DO113" i="1"/>
  <c r="DO145" i="1"/>
  <c r="DO93" i="1"/>
  <c r="DO21" i="1"/>
  <c r="DO53" i="1"/>
  <c r="DO85" i="1"/>
  <c r="DO117" i="1"/>
  <c r="DO149" i="1"/>
  <c r="DO29" i="1"/>
  <c r="DO125" i="1"/>
  <c r="DO25" i="1"/>
  <c r="DO57" i="1"/>
  <c r="DO89" i="1"/>
  <c r="DO121" i="1"/>
  <c r="DO153" i="1"/>
  <c r="DO61" i="1"/>
  <c r="DB3" i="1"/>
  <c r="DB11" i="1"/>
  <c r="DB19" i="1"/>
  <c r="DB27" i="1"/>
  <c r="DB35" i="1"/>
  <c r="DB43" i="1"/>
  <c r="DB51" i="1"/>
  <c r="DB59" i="1"/>
  <c r="DB67" i="1"/>
  <c r="DB75" i="1"/>
  <c r="DB83" i="1"/>
  <c r="DB91" i="1"/>
  <c r="DB99" i="1"/>
  <c r="DB107" i="1"/>
  <c r="DB115" i="1"/>
  <c r="DB123" i="1"/>
  <c r="DB131" i="1"/>
  <c r="DB139" i="1"/>
  <c r="DB147" i="1"/>
  <c r="DB4" i="1"/>
  <c r="DB12" i="1"/>
  <c r="DB20" i="1"/>
  <c r="DB28" i="1"/>
  <c r="DB36" i="1"/>
  <c r="DB44" i="1"/>
  <c r="DB52" i="1"/>
  <c r="DB60" i="1"/>
  <c r="DB68" i="1"/>
  <c r="DB76" i="1"/>
  <c r="DB84" i="1"/>
  <c r="DB92" i="1"/>
  <c r="DB100" i="1"/>
  <c r="DB108" i="1"/>
  <c r="DB116" i="1"/>
  <c r="DB124" i="1"/>
  <c r="DB132" i="1"/>
  <c r="DB140" i="1"/>
  <c r="DB148" i="1"/>
  <c r="DB5" i="1"/>
  <c r="DB13" i="1"/>
  <c r="DB21" i="1"/>
  <c r="DB29" i="1"/>
  <c r="DB37" i="1"/>
  <c r="DB45" i="1"/>
  <c r="DB53" i="1"/>
  <c r="DB61" i="1"/>
  <c r="DB69" i="1"/>
  <c r="DB77" i="1"/>
  <c r="DB85" i="1"/>
  <c r="DB93" i="1"/>
  <c r="DB101" i="1"/>
  <c r="DB109" i="1"/>
  <c r="DB117" i="1"/>
  <c r="DB125" i="1"/>
  <c r="DB133" i="1"/>
  <c r="DB141" i="1"/>
  <c r="DB149" i="1"/>
  <c r="DB7" i="1"/>
  <c r="DB15" i="1"/>
  <c r="DB23" i="1"/>
  <c r="DB31" i="1"/>
  <c r="DB39" i="1"/>
  <c r="DB47" i="1"/>
  <c r="DB55" i="1"/>
  <c r="DB63" i="1"/>
  <c r="DB71" i="1"/>
  <c r="DB79" i="1"/>
  <c r="DB87" i="1"/>
  <c r="DB95" i="1"/>
  <c r="DB103" i="1"/>
  <c r="DB111" i="1"/>
  <c r="DB119" i="1"/>
  <c r="DB127" i="1"/>
  <c r="DB135" i="1"/>
  <c r="DB143" i="1"/>
  <c r="DB151" i="1"/>
  <c r="DB8" i="1"/>
  <c r="DB16" i="1"/>
  <c r="DB24" i="1"/>
  <c r="DB32" i="1"/>
  <c r="DB40" i="1"/>
  <c r="DB48" i="1"/>
  <c r="DB56" i="1"/>
  <c r="DB64" i="1"/>
  <c r="DB72" i="1"/>
  <c r="DB80" i="1"/>
  <c r="DB88" i="1"/>
  <c r="DB96" i="1"/>
  <c r="DB104" i="1"/>
  <c r="DB112" i="1"/>
  <c r="DB120" i="1"/>
  <c r="DB128" i="1"/>
  <c r="DB136" i="1"/>
  <c r="DB144" i="1"/>
  <c r="DB152" i="1"/>
  <c r="DB6" i="1"/>
  <c r="DB26" i="1"/>
  <c r="DB49" i="1"/>
  <c r="DB70" i="1"/>
  <c r="DB90" i="1"/>
  <c r="DB113" i="1"/>
  <c r="DB134" i="1"/>
  <c r="DB154" i="1"/>
  <c r="DB9" i="1"/>
  <c r="DB30" i="1"/>
  <c r="DB50" i="1"/>
  <c r="DB73" i="1"/>
  <c r="DB94" i="1"/>
  <c r="DB114" i="1"/>
  <c r="DB137" i="1"/>
  <c r="DB10" i="1"/>
  <c r="DB33" i="1"/>
  <c r="DB54" i="1"/>
  <c r="DB74" i="1"/>
  <c r="DB97" i="1"/>
  <c r="DB118" i="1"/>
  <c r="DB138" i="1"/>
  <c r="DB17" i="1"/>
  <c r="DB38" i="1"/>
  <c r="DB58" i="1"/>
  <c r="DB81" i="1"/>
  <c r="DB102" i="1"/>
  <c r="DB122" i="1"/>
  <c r="DB145" i="1"/>
  <c r="DB18" i="1"/>
  <c r="DB41" i="1"/>
  <c r="DB62" i="1"/>
  <c r="DB82" i="1"/>
  <c r="DB105" i="1"/>
  <c r="DB126" i="1"/>
  <c r="DB146" i="1"/>
  <c r="DB22" i="1"/>
  <c r="DB42" i="1"/>
  <c r="DB65" i="1"/>
  <c r="DB86" i="1"/>
  <c r="DB106" i="1"/>
  <c r="DB129" i="1"/>
  <c r="DB150" i="1"/>
  <c r="DB14" i="1"/>
  <c r="DB98" i="1"/>
  <c r="DB46" i="1"/>
  <c r="DB25" i="1"/>
  <c r="DB110" i="1"/>
  <c r="DB130" i="1"/>
  <c r="DB34" i="1"/>
  <c r="DB121" i="1"/>
  <c r="DB57" i="1"/>
  <c r="DB142" i="1"/>
  <c r="DB66" i="1"/>
  <c r="DB153" i="1"/>
  <c r="DB78" i="1"/>
  <c r="DB2" i="1"/>
  <c r="DB89" i="1"/>
  <c r="CW2" i="1"/>
  <c r="CW3" i="1"/>
  <c r="CW5" i="1"/>
  <c r="CW13" i="1"/>
  <c r="CW21" i="1"/>
  <c r="CW29" i="1"/>
  <c r="CW37" i="1"/>
  <c r="CW45" i="1"/>
  <c r="CW53" i="1"/>
  <c r="CW61" i="1"/>
  <c r="CW69" i="1"/>
  <c r="CW77" i="1"/>
  <c r="CW85" i="1"/>
  <c r="CW93" i="1"/>
  <c r="CW101" i="1"/>
  <c r="CW109" i="1"/>
  <c r="CW117" i="1"/>
  <c r="CW125" i="1"/>
  <c r="CW133" i="1"/>
  <c r="CW141" i="1"/>
  <c r="CW149" i="1"/>
  <c r="CW6" i="1"/>
  <c r="CW14" i="1"/>
  <c r="CW22" i="1"/>
  <c r="CW30" i="1"/>
  <c r="CW38" i="1"/>
  <c r="CW46" i="1"/>
  <c r="CW54" i="1"/>
  <c r="CW62" i="1"/>
  <c r="CW70" i="1"/>
  <c r="CW78" i="1"/>
  <c r="CW86" i="1"/>
  <c r="CW94" i="1"/>
  <c r="CW102" i="1"/>
  <c r="CW110" i="1"/>
  <c r="CW118" i="1"/>
  <c r="CW126" i="1"/>
  <c r="CW134" i="1"/>
  <c r="CW142" i="1"/>
  <c r="CW150" i="1"/>
  <c r="CW7" i="1"/>
  <c r="CW15" i="1"/>
  <c r="CW23" i="1"/>
  <c r="CW31" i="1"/>
  <c r="CW39" i="1"/>
  <c r="CW47" i="1"/>
  <c r="CW55" i="1"/>
  <c r="CW63" i="1"/>
  <c r="CW71" i="1"/>
  <c r="CW79" i="1"/>
  <c r="CW87" i="1"/>
  <c r="CW95" i="1"/>
  <c r="CW103" i="1"/>
  <c r="CW111" i="1"/>
  <c r="CW119" i="1"/>
  <c r="CW127" i="1"/>
  <c r="CW135" i="1"/>
  <c r="CW143" i="1"/>
  <c r="CW151" i="1"/>
  <c r="CW9" i="1"/>
  <c r="CW17" i="1"/>
  <c r="CW25" i="1"/>
  <c r="CW33" i="1"/>
  <c r="CW41" i="1"/>
  <c r="CW49" i="1"/>
  <c r="CW57" i="1"/>
  <c r="CW65" i="1"/>
  <c r="CW73" i="1"/>
  <c r="CW81" i="1"/>
  <c r="CW89" i="1"/>
  <c r="CW97" i="1"/>
  <c r="CW105" i="1"/>
  <c r="CW113" i="1"/>
  <c r="CW121" i="1"/>
  <c r="CW129" i="1"/>
  <c r="CW137" i="1"/>
  <c r="CW145" i="1"/>
  <c r="CW153" i="1"/>
  <c r="CW10" i="1"/>
  <c r="CW18" i="1"/>
  <c r="CW26" i="1"/>
  <c r="CW34" i="1"/>
  <c r="CW42" i="1"/>
  <c r="CW50" i="1"/>
  <c r="CW58" i="1"/>
  <c r="CW66" i="1"/>
  <c r="CW74" i="1"/>
  <c r="CW82" i="1"/>
  <c r="CW90" i="1"/>
  <c r="CW98" i="1"/>
  <c r="CW106" i="1"/>
  <c r="CW114" i="1"/>
  <c r="CW122" i="1"/>
  <c r="CW130" i="1"/>
  <c r="CW138" i="1"/>
  <c r="CW146" i="1"/>
  <c r="CW154" i="1"/>
  <c r="CW8" i="1"/>
  <c r="CW28" i="1"/>
  <c r="CW51" i="1"/>
  <c r="CW72" i="1"/>
  <c r="CW92" i="1"/>
  <c r="CW115" i="1"/>
  <c r="CW136" i="1"/>
  <c r="CW11" i="1"/>
  <c r="CW32" i="1"/>
  <c r="CW52" i="1"/>
  <c r="CW75" i="1"/>
  <c r="CW96" i="1"/>
  <c r="CW116" i="1"/>
  <c r="CW139" i="1"/>
  <c r="CW12" i="1"/>
  <c r="CW35" i="1"/>
  <c r="CW56" i="1"/>
  <c r="CW76" i="1"/>
  <c r="CW99" i="1"/>
  <c r="CW120" i="1"/>
  <c r="CW140" i="1"/>
  <c r="CW19" i="1"/>
  <c r="CW40" i="1"/>
  <c r="CW60" i="1"/>
  <c r="CW83" i="1"/>
  <c r="CW104" i="1"/>
  <c r="CW124" i="1"/>
  <c r="CW147" i="1"/>
  <c r="CW20" i="1"/>
  <c r="CW43" i="1"/>
  <c r="CW64" i="1"/>
  <c r="CW84" i="1"/>
  <c r="CW107" i="1"/>
  <c r="CW128" i="1"/>
  <c r="CW148" i="1"/>
  <c r="CW24" i="1"/>
  <c r="CW44" i="1"/>
  <c r="CW67" i="1"/>
  <c r="CW88" i="1"/>
  <c r="CW108" i="1"/>
  <c r="CW131" i="1"/>
  <c r="CW152" i="1"/>
  <c r="CW16" i="1"/>
  <c r="CW100" i="1"/>
  <c r="CW48" i="1"/>
  <c r="CW27" i="1"/>
  <c r="CW112" i="1"/>
  <c r="CW132" i="1"/>
  <c r="CW36" i="1"/>
  <c r="CW123" i="1"/>
  <c r="CW59" i="1"/>
  <c r="CW144" i="1"/>
  <c r="CW68" i="1"/>
  <c r="CW80" i="1"/>
  <c r="CW4" i="1"/>
  <c r="CW91" i="1"/>
  <c r="EF4" i="1"/>
  <c r="EF12" i="1"/>
  <c r="EF20" i="1"/>
  <c r="EF5" i="1"/>
  <c r="EF13" i="1"/>
  <c r="EF21" i="1"/>
  <c r="EF6" i="1"/>
  <c r="EF14" i="1"/>
  <c r="EF22" i="1"/>
  <c r="EF8" i="1"/>
  <c r="EF16" i="1"/>
  <c r="EF24" i="1"/>
  <c r="EF9" i="1"/>
  <c r="EF17" i="1"/>
  <c r="EF25" i="1"/>
  <c r="EF11" i="1"/>
  <c r="EF29" i="1"/>
  <c r="EF37" i="1"/>
  <c r="EF45" i="1"/>
  <c r="EF53" i="1"/>
  <c r="EF61" i="1"/>
  <c r="EF69" i="1"/>
  <c r="EF77" i="1"/>
  <c r="EF85" i="1"/>
  <c r="EF93" i="1"/>
  <c r="EF101" i="1"/>
  <c r="EF109" i="1"/>
  <c r="EF117" i="1"/>
  <c r="EF125" i="1"/>
  <c r="EF133" i="1"/>
  <c r="EF141" i="1"/>
  <c r="EF149" i="1"/>
  <c r="EF48" i="1"/>
  <c r="EF88" i="1"/>
  <c r="EF120" i="1"/>
  <c r="EF152" i="1"/>
  <c r="EF15" i="1"/>
  <c r="EF30" i="1"/>
  <c r="EF38" i="1"/>
  <c r="EF46" i="1"/>
  <c r="EF54" i="1"/>
  <c r="EF62" i="1"/>
  <c r="EF70" i="1"/>
  <c r="EF78" i="1"/>
  <c r="EF86" i="1"/>
  <c r="EF94" i="1"/>
  <c r="EF102" i="1"/>
  <c r="EF110" i="1"/>
  <c r="EF118" i="1"/>
  <c r="EF126" i="1"/>
  <c r="EF134" i="1"/>
  <c r="EF142" i="1"/>
  <c r="EF150" i="1"/>
  <c r="EF19" i="1"/>
  <c r="EF40" i="1"/>
  <c r="EF64" i="1"/>
  <c r="EF72" i="1"/>
  <c r="EF96" i="1"/>
  <c r="EF112" i="1"/>
  <c r="EF136" i="1"/>
  <c r="EF144" i="1"/>
  <c r="EF18" i="1"/>
  <c r="EF31" i="1"/>
  <c r="EF39" i="1"/>
  <c r="EF47" i="1"/>
  <c r="EF55" i="1"/>
  <c r="EF63" i="1"/>
  <c r="EF71" i="1"/>
  <c r="EF79" i="1"/>
  <c r="EF87" i="1"/>
  <c r="EF95" i="1"/>
  <c r="EF103" i="1"/>
  <c r="EF111" i="1"/>
  <c r="EF119" i="1"/>
  <c r="EF127" i="1"/>
  <c r="EF135" i="1"/>
  <c r="EF143" i="1"/>
  <c r="EF151" i="1"/>
  <c r="EF32" i="1"/>
  <c r="EF56" i="1"/>
  <c r="EF80" i="1"/>
  <c r="EF104" i="1"/>
  <c r="EF128" i="1"/>
  <c r="EF2" i="1"/>
  <c r="EF23" i="1"/>
  <c r="EF33" i="1"/>
  <c r="EF41" i="1"/>
  <c r="EF49" i="1"/>
  <c r="EF57" i="1"/>
  <c r="EF65" i="1"/>
  <c r="EF73" i="1"/>
  <c r="EF81" i="1"/>
  <c r="EF89" i="1"/>
  <c r="EF97" i="1"/>
  <c r="EF105" i="1"/>
  <c r="EF113" i="1"/>
  <c r="EF121" i="1"/>
  <c r="EF129" i="1"/>
  <c r="EF137" i="1"/>
  <c r="EF145" i="1"/>
  <c r="EF153" i="1"/>
  <c r="EF10" i="1"/>
  <c r="EF28" i="1"/>
  <c r="EF44" i="1"/>
  <c r="EF60" i="1"/>
  <c r="EF84" i="1"/>
  <c r="EF100" i="1"/>
  <c r="EF108" i="1"/>
  <c r="EF132" i="1"/>
  <c r="EF148" i="1"/>
  <c r="EF3" i="1"/>
  <c r="EF26" i="1"/>
  <c r="EF34" i="1"/>
  <c r="EF42" i="1"/>
  <c r="EF50" i="1"/>
  <c r="EF58" i="1"/>
  <c r="EF66" i="1"/>
  <c r="EF74" i="1"/>
  <c r="EF82" i="1"/>
  <c r="EF90" i="1"/>
  <c r="EF98" i="1"/>
  <c r="EF106" i="1"/>
  <c r="EF114" i="1"/>
  <c r="EF122" i="1"/>
  <c r="EF130" i="1"/>
  <c r="EF138" i="1"/>
  <c r="EF146" i="1"/>
  <c r="EF154" i="1"/>
  <c r="EF68" i="1"/>
  <c r="EF124" i="1"/>
  <c r="EF7" i="1"/>
  <c r="EF27" i="1"/>
  <c r="EF35" i="1"/>
  <c r="EF43" i="1"/>
  <c r="EF51" i="1"/>
  <c r="EF59" i="1"/>
  <c r="EF67" i="1"/>
  <c r="EF75" i="1"/>
  <c r="EF83" i="1"/>
  <c r="EF91" i="1"/>
  <c r="EF99" i="1"/>
  <c r="EF107" i="1"/>
  <c r="EF115" i="1"/>
  <c r="EF123" i="1"/>
  <c r="EF131" i="1"/>
  <c r="EF139" i="1"/>
  <c r="EF147" i="1"/>
  <c r="EF36" i="1"/>
  <c r="EF52" i="1"/>
  <c r="EF76" i="1"/>
  <c r="EF92" i="1"/>
  <c r="EF116" i="1"/>
  <c r="EF140" i="1"/>
  <c r="EB4" i="1"/>
  <c r="EB12" i="1"/>
  <c r="EB20" i="1"/>
  <c r="EB28" i="1"/>
  <c r="EB36" i="1"/>
  <c r="EB44" i="1"/>
  <c r="EB52" i="1"/>
  <c r="EB60" i="1"/>
  <c r="EB68" i="1"/>
  <c r="EB76" i="1"/>
  <c r="EB84" i="1"/>
  <c r="EB92" i="1"/>
  <c r="EB100" i="1"/>
  <c r="EB108" i="1"/>
  <c r="EB116" i="1"/>
  <c r="EB124" i="1"/>
  <c r="EB132" i="1"/>
  <c r="EB140" i="1"/>
  <c r="EB148" i="1"/>
  <c r="EB5" i="1"/>
  <c r="EB13" i="1"/>
  <c r="EB21" i="1"/>
  <c r="EB29" i="1"/>
  <c r="EB37" i="1"/>
  <c r="EB45" i="1"/>
  <c r="EB53" i="1"/>
  <c r="EB61" i="1"/>
  <c r="EB69" i="1"/>
  <c r="EB77" i="1"/>
  <c r="EB85" i="1"/>
  <c r="EB93" i="1"/>
  <c r="EB101" i="1"/>
  <c r="EB109" i="1"/>
  <c r="EB117" i="1"/>
  <c r="EB125" i="1"/>
  <c r="EB133" i="1"/>
  <c r="EB141" i="1"/>
  <c r="EB149" i="1"/>
  <c r="EB6" i="1"/>
  <c r="EB14" i="1"/>
  <c r="EB22" i="1"/>
  <c r="EB30" i="1"/>
  <c r="EB38" i="1"/>
  <c r="EB46" i="1"/>
  <c r="EB54" i="1"/>
  <c r="EB62" i="1"/>
  <c r="EB70" i="1"/>
  <c r="EB78" i="1"/>
  <c r="EB86" i="1"/>
  <c r="EB94" i="1"/>
  <c r="EB102" i="1"/>
  <c r="EB110" i="1"/>
  <c r="EB118" i="1"/>
  <c r="EB126" i="1"/>
  <c r="EB134" i="1"/>
  <c r="EB142" i="1"/>
  <c r="EB150" i="1"/>
  <c r="EB8" i="1"/>
  <c r="EB16" i="1"/>
  <c r="EB24" i="1"/>
  <c r="EB32" i="1"/>
  <c r="EB40" i="1"/>
  <c r="EB48" i="1"/>
  <c r="EB56" i="1"/>
  <c r="EB64" i="1"/>
  <c r="EB72" i="1"/>
  <c r="EB80" i="1"/>
  <c r="EB88" i="1"/>
  <c r="EB96" i="1"/>
  <c r="EB104" i="1"/>
  <c r="EB112" i="1"/>
  <c r="EB120" i="1"/>
  <c r="EB128" i="1"/>
  <c r="EB136" i="1"/>
  <c r="EB144" i="1"/>
  <c r="EB152" i="1"/>
  <c r="EB9" i="1"/>
  <c r="EB17" i="1"/>
  <c r="EB25" i="1"/>
  <c r="EB33" i="1"/>
  <c r="EB41" i="1"/>
  <c r="EB49" i="1"/>
  <c r="EB57" i="1"/>
  <c r="EB65" i="1"/>
  <c r="EB73" i="1"/>
  <c r="EB81" i="1"/>
  <c r="EB89" i="1"/>
  <c r="EB97" i="1"/>
  <c r="EB105" i="1"/>
  <c r="EB113" i="1"/>
  <c r="EB121" i="1"/>
  <c r="EB129" i="1"/>
  <c r="EB137" i="1"/>
  <c r="EB145" i="1"/>
  <c r="EB153" i="1"/>
  <c r="EB10" i="1"/>
  <c r="EB31" i="1"/>
  <c r="EB51" i="1"/>
  <c r="EB74" i="1"/>
  <c r="EB95" i="1"/>
  <c r="EB115" i="1"/>
  <c r="EB138" i="1"/>
  <c r="EB123" i="1"/>
  <c r="EB11" i="1"/>
  <c r="EB34" i="1"/>
  <c r="EB55" i="1"/>
  <c r="EB75" i="1"/>
  <c r="EB98" i="1"/>
  <c r="EB119" i="1"/>
  <c r="EB139" i="1"/>
  <c r="EB18" i="1"/>
  <c r="EB59" i="1"/>
  <c r="EB103" i="1"/>
  <c r="EB15" i="1"/>
  <c r="EB35" i="1"/>
  <c r="EB58" i="1"/>
  <c r="EB79" i="1"/>
  <c r="EB99" i="1"/>
  <c r="EB122" i="1"/>
  <c r="EB143" i="1"/>
  <c r="EB39" i="1"/>
  <c r="EB82" i="1"/>
  <c r="EB146" i="1"/>
  <c r="EB19" i="1"/>
  <c r="EB42" i="1"/>
  <c r="EB63" i="1"/>
  <c r="EB83" i="1"/>
  <c r="EB106" i="1"/>
  <c r="EB127" i="1"/>
  <c r="EB147" i="1"/>
  <c r="EB50" i="1"/>
  <c r="EB114" i="1"/>
  <c r="EB2" i="1"/>
  <c r="EB23" i="1"/>
  <c r="EB43" i="1"/>
  <c r="EB66" i="1"/>
  <c r="EB87" i="1"/>
  <c r="EB107" i="1"/>
  <c r="EB130" i="1"/>
  <c r="EB151" i="1"/>
  <c r="EB27" i="1"/>
  <c r="EB91" i="1"/>
  <c r="EB3" i="1"/>
  <c r="EB26" i="1"/>
  <c r="EB47" i="1"/>
  <c r="EB67" i="1"/>
  <c r="EB90" i="1"/>
  <c r="EB111" i="1"/>
  <c r="EB131" i="1"/>
  <c r="EB154" i="1"/>
  <c r="EB7" i="1"/>
  <c r="EB71" i="1"/>
  <c r="EB135" i="1"/>
  <c r="DX4" i="1"/>
  <c r="DX12" i="1"/>
  <c r="DX20" i="1"/>
  <c r="DX28" i="1"/>
  <c r="DX36" i="1"/>
  <c r="DX44" i="1"/>
  <c r="DX52" i="1"/>
  <c r="DX60" i="1"/>
  <c r="DX68" i="1"/>
  <c r="DX76" i="1"/>
  <c r="DX84" i="1"/>
  <c r="DX92" i="1"/>
  <c r="DX100" i="1"/>
  <c r="DX108" i="1"/>
  <c r="DX116" i="1"/>
  <c r="DX124" i="1"/>
  <c r="DX132" i="1"/>
  <c r="DX140" i="1"/>
  <c r="DX148" i="1"/>
  <c r="DX5" i="1"/>
  <c r="DX13" i="1"/>
  <c r="DX21" i="1"/>
  <c r="DX29" i="1"/>
  <c r="DX37" i="1"/>
  <c r="DX45" i="1"/>
  <c r="DX53" i="1"/>
  <c r="DX61" i="1"/>
  <c r="DX69" i="1"/>
  <c r="DX77" i="1"/>
  <c r="DX85" i="1"/>
  <c r="DX93" i="1"/>
  <c r="DX101" i="1"/>
  <c r="DX109" i="1"/>
  <c r="DX117" i="1"/>
  <c r="DX125" i="1"/>
  <c r="DX133" i="1"/>
  <c r="DX141" i="1"/>
  <c r="DX149" i="1"/>
  <c r="DX6" i="1"/>
  <c r="DX14" i="1"/>
  <c r="DX22" i="1"/>
  <c r="DX30" i="1"/>
  <c r="DX38" i="1"/>
  <c r="DX46" i="1"/>
  <c r="DX54" i="1"/>
  <c r="DX62" i="1"/>
  <c r="DX70" i="1"/>
  <c r="DX78" i="1"/>
  <c r="DX86" i="1"/>
  <c r="DX94" i="1"/>
  <c r="DX102" i="1"/>
  <c r="DX110" i="1"/>
  <c r="DX118" i="1"/>
  <c r="DX126" i="1"/>
  <c r="DX134" i="1"/>
  <c r="DX142" i="1"/>
  <c r="DX150" i="1"/>
  <c r="DX8" i="1"/>
  <c r="DX16" i="1"/>
  <c r="DX24" i="1"/>
  <c r="DX32" i="1"/>
  <c r="DX40" i="1"/>
  <c r="DX48" i="1"/>
  <c r="DX56" i="1"/>
  <c r="DX64" i="1"/>
  <c r="DX72" i="1"/>
  <c r="DX80" i="1"/>
  <c r="DX88" i="1"/>
  <c r="DX96" i="1"/>
  <c r="DX104" i="1"/>
  <c r="DX112" i="1"/>
  <c r="DX120" i="1"/>
  <c r="DX128" i="1"/>
  <c r="DX136" i="1"/>
  <c r="DX144" i="1"/>
  <c r="DX152" i="1"/>
  <c r="DX9" i="1"/>
  <c r="DX17" i="1"/>
  <c r="DX25" i="1"/>
  <c r="DX33" i="1"/>
  <c r="DX41" i="1"/>
  <c r="DX49" i="1"/>
  <c r="DX57" i="1"/>
  <c r="DX65" i="1"/>
  <c r="DX73" i="1"/>
  <c r="DX81" i="1"/>
  <c r="DX89" i="1"/>
  <c r="DX97" i="1"/>
  <c r="DX105" i="1"/>
  <c r="DX113" i="1"/>
  <c r="DX121" i="1"/>
  <c r="DX129" i="1"/>
  <c r="DX137" i="1"/>
  <c r="DX145" i="1"/>
  <c r="DX153" i="1"/>
  <c r="DX7" i="1"/>
  <c r="DX27" i="1"/>
  <c r="DX50" i="1"/>
  <c r="DX71" i="1"/>
  <c r="DX91" i="1"/>
  <c r="DX114" i="1"/>
  <c r="DX135" i="1"/>
  <c r="DX58" i="1"/>
  <c r="DX99" i="1"/>
  <c r="DX10" i="1"/>
  <c r="DX31" i="1"/>
  <c r="DX51" i="1"/>
  <c r="DX74" i="1"/>
  <c r="DX95" i="1"/>
  <c r="DX115" i="1"/>
  <c r="DX138" i="1"/>
  <c r="DX35" i="1"/>
  <c r="DX122" i="1"/>
  <c r="DX11" i="1"/>
  <c r="DX34" i="1"/>
  <c r="DX55" i="1"/>
  <c r="DX75" i="1"/>
  <c r="DX98" i="1"/>
  <c r="DX119" i="1"/>
  <c r="DX139" i="1"/>
  <c r="DX15" i="1"/>
  <c r="DX79" i="1"/>
  <c r="DX143" i="1"/>
  <c r="DX18" i="1"/>
  <c r="DX39" i="1"/>
  <c r="DX59" i="1"/>
  <c r="DX82" i="1"/>
  <c r="DX103" i="1"/>
  <c r="DX123" i="1"/>
  <c r="DX146" i="1"/>
  <c r="DX26" i="1"/>
  <c r="DX90" i="1"/>
  <c r="DX154" i="1"/>
  <c r="DX19" i="1"/>
  <c r="DX42" i="1"/>
  <c r="DX63" i="1"/>
  <c r="DX83" i="1"/>
  <c r="DX106" i="1"/>
  <c r="DX127" i="1"/>
  <c r="DX147" i="1"/>
  <c r="DX3" i="1"/>
  <c r="DX67" i="1"/>
  <c r="DX131" i="1"/>
  <c r="DX2" i="1"/>
  <c r="DX23" i="1"/>
  <c r="DX43" i="1"/>
  <c r="DX66" i="1"/>
  <c r="DX87" i="1"/>
  <c r="DX107" i="1"/>
  <c r="DX130" i="1"/>
  <c r="DX151" i="1"/>
  <c r="DX47" i="1"/>
  <c r="DX111" i="1"/>
  <c r="DT4" i="1"/>
  <c r="DT12" i="1"/>
  <c r="DT20" i="1"/>
  <c r="DT28" i="1"/>
  <c r="DT36" i="1"/>
  <c r="DT44" i="1"/>
  <c r="DT52" i="1"/>
  <c r="DT60" i="1"/>
  <c r="DT68" i="1"/>
  <c r="DT76" i="1"/>
  <c r="DT84" i="1"/>
  <c r="DT92" i="1"/>
  <c r="DT100" i="1"/>
  <c r="DT108" i="1"/>
  <c r="DT116" i="1"/>
  <c r="DT124" i="1"/>
  <c r="DT132" i="1"/>
  <c r="DT140" i="1"/>
  <c r="DT148" i="1"/>
  <c r="DT5" i="1"/>
  <c r="DT13" i="1"/>
  <c r="DT21" i="1"/>
  <c r="DT29" i="1"/>
  <c r="DT37" i="1"/>
  <c r="DT45" i="1"/>
  <c r="DT53" i="1"/>
  <c r="DT61" i="1"/>
  <c r="DT69" i="1"/>
  <c r="DT77" i="1"/>
  <c r="DT85" i="1"/>
  <c r="DT93" i="1"/>
  <c r="DT101" i="1"/>
  <c r="DT109" i="1"/>
  <c r="DT117" i="1"/>
  <c r="DT125" i="1"/>
  <c r="DT133" i="1"/>
  <c r="DT141" i="1"/>
  <c r="DT149" i="1"/>
  <c r="DT6" i="1"/>
  <c r="DT14" i="1"/>
  <c r="DT22" i="1"/>
  <c r="DT30" i="1"/>
  <c r="DT38" i="1"/>
  <c r="DT46" i="1"/>
  <c r="DT54" i="1"/>
  <c r="DT62" i="1"/>
  <c r="DT70" i="1"/>
  <c r="DT78" i="1"/>
  <c r="DT86" i="1"/>
  <c r="DT94" i="1"/>
  <c r="DT102" i="1"/>
  <c r="DT110" i="1"/>
  <c r="DT118" i="1"/>
  <c r="DT126" i="1"/>
  <c r="DT134" i="1"/>
  <c r="DT142" i="1"/>
  <c r="DT150" i="1"/>
  <c r="DT8" i="1"/>
  <c r="DT16" i="1"/>
  <c r="DT24" i="1"/>
  <c r="DT32" i="1"/>
  <c r="DT40" i="1"/>
  <c r="DT48" i="1"/>
  <c r="DT56" i="1"/>
  <c r="DT64" i="1"/>
  <c r="DT72" i="1"/>
  <c r="DT80" i="1"/>
  <c r="DT88" i="1"/>
  <c r="DT96" i="1"/>
  <c r="DT104" i="1"/>
  <c r="DT112" i="1"/>
  <c r="DT120" i="1"/>
  <c r="DT128" i="1"/>
  <c r="DT136" i="1"/>
  <c r="DT144" i="1"/>
  <c r="DT152" i="1"/>
  <c r="DT9" i="1"/>
  <c r="DT17" i="1"/>
  <c r="DT25" i="1"/>
  <c r="DT33" i="1"/>
  <c r="DT41" i="1"/>
  <c r="DT49" i="1"/>
  <c r="DT57" i="1"/>
  <c r="DT65" i="1"/>
  <c r="DT73" i="1"/>
  <c r="DT81" i="1"/>
  <c r="DT89" i="1"/>
  <c r="DT97" i="1"/>
  <c r="DT105" i="1"/>
  <c r="DT113" i="1"/>
  <c r="DT121" i="1"/>
  <c r="DT129" i="1"/>
  <c r="DT137" i="1"/>
  <c r="DT145" i="1"/>
  <c r="DT153" i="1"/>
  <c r="DT3" i="1"/>
  <c r="DT26" i="1"/>
  <c r="DT47" i="1"/>
  <c r="DT67" i="1"/>
  <c r="DT90" i="1"/>
  <c r="DT111" i="1"/>
  <c r="DT131" i="1"/>
  <c r="DT154" i="1"/>
  <c r="DT34" i="1"/>
  <c r="DT98" i="1"/>
  <c r="DT139" i="1"/>
  <c r="DT7" i="1"/>
  <c r="DT27" i="1"/>
  <c r="DT50" i="1"/>
  <c r="DT71" i="1"/>
  <c r="DT91" i="1"/>
  <c r="DT114" i="1"/>
  <c r="DT135" i="1"/>
  <c r="DT55" i="1"/>
  <c r="DT10" i="1"/>
  <c r="DT31" i="1"/>
  <c r="DT51" i="1"/>
  <c r="DT74" i="1"/>
  <c r="DT95" i="1"/>
  <c r="DT115" i="1"/>
  <c r="DT138" i="1"/>
  <c r="DT11" i="1"/>
  <c r="DT75" i="1"/>
  <c r="DT119" i="1"/>
  <c r="DT15" i="1"/>
  <c r="DT35" i="1"/>
  <c r="DT58" i="1"/>
  <c r="DT79" i="1"/>
  <c r="DT99" i="1"/>
  <c r="DT122" i="1"/>
  <c r="DT143" i="1"/>
  <c r="DT2" i="1"/>
  <c r="DT66" i="1"/>
  <c r="DT130" i="1"/>
  <c r="DT18" i="1"/>
  <c r="DT39" i="1"/>
  <c r="DT59" i="1"/>
  <c r="DT82" i="1"/>
  <c r="DT103" i="1"/>
  <c r="DT123" i="1"/>
  <c r="DT146" i="1"/>
  <c r="DT43" i="1"/>
  <c r="DT107" i="1"/>
  <c r="DT19" i="1"/>
  <c r="DT42" i="1"/>
  <c r="DT63" i="1"/>
  <c r="DT83" i="1"/>
  <c r="DT106" i="1"/>
  <c r="DT127" i="1"/>
  <c r="DT147" i="1"/>
  <c r="DT23" i="1"/>
  <c r="DT87" i="1"/>
  <c r="DT151" i="1"/>
  <c r="DP4" i="1"/>
  <c r="DP12" i="1"/>
  <c r="DP20" i="1"/>
  <c r="DP28" i="1"/>
  <c r="DP36" i="1"/>
  <c r="DP44" i="1"/>
  <c r="DP52" i="1"/>
  <c r="DP60" i="1"/>
  <c r="DP68" i="1"/>
  <c r="DP76" i="1"/>
  <c r="DP84" i="1"/>
  <c r="DP92" i="1"/>
  <c r="DP100" i="1"/>
  <c r="DP108" i="1"/>
  <c r="DP116" i="1"/>
  <c r="DP124" i="1"/>
  <c r="DP132" i="1"/>
  <c r="DP140" i="1"/>
  <c r="DP148" i="1"/>
  <c r="DP5" i="1"/>
  <c r="DP13" i="1"/>
  <c r="DP21" i="1"/>
  <c r="DP29" i="1"/>
  <c r="DP37" i="1"/>
  <c r="DP45" i="1"/>
  <c r="DP53" i="1"/>
  <c r="DP61" i="1"/>
  <c r="DP69" i="1"/>
  <c r="DP77" i="1"/>
  <c r="DP85" i="1"/>
  <c r="DP93" i="1"/>
  <c r="DP101" i="1"/>
  <c r="DP109" i="1"/>
  <c r="DP117" i="1"/>
  <c r="DP125" i="1"/>
  <c r="DP133" i="1"/>
  <c r="DP141" i="1"/>
  <c r="DP149" i="1"/>
  <c r="DP6" i="1"/>
  <c r="DP14" i="1"/>
  <c r="DP22" i="1"/>
  <c r="DP30" i="1"/>
  <c r="DP38" i="1"/>
  <c r="DP46" i="1"/>
  <c r="DP54" i="1"/>
  <c r="DP62" i="1"/>
  <c r="DP70" i="1"/>
  <c r="DP78" i="1"/>
  <c r="DP86" i="1"/>
  <c r="DP94" i="1"/>
  <c r="DP102" i="1"/>
  <c r="DP110" i="1"/>
  <c r="DP118" i="1"/>
  <c r="DP126" i="1"/>
  <c r="DP134" i="1"/>
  <c r="DP142" i="1"/>
  <c r="DP150" i="1"/>
  <c r="DP8" i="1"/>
  <c r="DP16" i="1"/>
  <c r="DP24" i="1"/>
  <c r="DP32" i="1"/>
  <c r="DP40" i="1"/>
  <c r="DP48" i="1"/>
  <c r="DP56" i="1"/>
  <c r="DP64" i="1"/>
  <c r="DP72" i="1"/>
  <c r="DP80" i="1"/>
  <c r="DP88" i="1"/>
  <c r="DP96" i="1"/>
  <c r="DP104" i="1"/>
  <c r="DP112" i="1"/>
  <c r="DP120" i="1"/>
  <c r="DP128" i="1"/>
  <c r="DP136" i="1"/>
  <c r="DP144" i="1"/>
  <c r="DP152" i="1"/>
  <c r="DP9" i="1"/>
  <c r="DP17" i="1"/>
  <c r="DP25" i="1"/>
  <c r="DP33" i="1"/>
  <c r="DP41" i="1"/>
  <c r="DP49" i="1"/>
  <c r="DP57" i="1"/>
  <c r="DP65" i="1"/>
  <c r="DP73" i="1"/>
  <c r="DP81" i="1"/>
  <c r="DP89" i="1"/>
  <c r="DP97" i="1"/>
  <c r="DP105" i="1"/>
  <c r="DP113" i="1"/>
  <c r="DP121" i="1"/>
  <c r="DP129" i="1"/>
  <c r="DP137" i="1"/>
  <c r="DP145" i="1"/>
  <c r="DP153" i="1"/>
  <c r="DP2" i="1"/>
  <c r="DP10" i="1"/>
  <c r="DP18" i="1"/>
  <c r="DP26" i="1"/>
  <c r="DP34" i="1"/>
  <c r="DP42" i="1"/>
  <c r="DP50" i="1"/>
  <c r="DP58" i="1"/>
  <c r="DP66" i="1"/>
  <c r="DP74" i="1"/>
  <c r="DP82" i="1"/>
  <c r="DP90" i="1"/>
  <c r="DP98" i="1"/>
  <c r="DP106" i="1"/>
  <c r="DP114" i="1"/>
  <c r="DP122" i="1"/>
  <c r="DP130" i="1"/>
  <c r="DP138" i="1"/>
  <c r="DP146" i="1"/>
  <c r="DP154" i="1"/>
  <c r="DP7" i="1"/>
  <c r="DP39" i="1"/>
  <c r="DP71" i="1"/>
  <c r="DP103" i="1"/>
  <c r="DP135" i="1"/>
  <c r="DP19" i="1"/>
  <c r="DP83" i="1"/>
  <c r="DP147" i="1"/>
  <c r="DP11" i="1"/>
  <c r="DP43" i="1"/>
  <c r="DP75" i="1"/>
  <c r="DP107" i="1"/>
  <c r="DP139" i="1"/>
  <c r="DP15" i="1"/>
  <c r="DP47" i="1"/>
  <c r="DP79" i="1"/>
  <c r="DP111" i="1"/>
  <c r="DP143" i="1"/>
  <c r="DP51" i="1"/>
  <c r="DP115" i="1"/>
  <c r="DP23" i="1"/>
  <c r="DP55" i="1"/>
  <c r="DP87" i="1"/>
  <c r="DP119" i="1"/>
  <c r="DP151" i="1"/>
  <c r="DP131" i="1"/>
  <c r="DP27" i="1"/>
  <c r="DP59" i="1"/>
  <c r="DP91" i="1"/>
  <c r="DP123" i="1"/>
  <c r="DP35" i="1"/>
  <c r="DP67" i="1"/>
  <c r="DP31" i="1"/>
  <c r="DP63" i="1"/>
  <c r="DP95" i="1"/>
  <c r="DP127" i="1"/>
  <c r="DP3" i="1"/>
  <c r="DP99" i="1"/>
  <c r="DL4" i="1"/>
  <c r="DL12" i="1"/>
  <c r="DL20" i="1"/>
  <c r="DL28" i="1"/>
  <c r="DL36" i="1"/>
  <c r="DL44" i="1"/>
  <c r="DL52" i="1"/>
  <c r="DL60" i="1"/>
  <c r="DL68" i="1"/>
  <c r="DL76" i="1"/>
  <c r="DL84" i="1"/>
  <c r="DL92" i="1"/>
  <c r="DL100" i="1"/>
  <c r="DL108" i="1"/>
  <c r="DL116" i="1"/>
  <c r="DL124" i="1"/>
  <c r="DL132" i="1"/>
  <c r="DL140" i="1"/>
  <c r="DL148" i="1"/>
  <c r="DL5" i="1"/>
  <c r="DL13" i="1"/>
  <c r="DL21" i="1"/>
  <c r="DL29" i="1"/>
  <c r="DL37" i="1"/>
  <c r="DL45" i="1"/>
  <c r="DL53" i="1"/>
  <c r="DL61" i="1"/>
  <c r="DL69" i="1"/>
  <c r="DL77" i="1"/>
  <c r="DL85" i="1"/>
  <c r="DL93" i="1"/>
  <c r="DL101" i="1"/>
  <c r="DL109" i="1"/>
  <c r="DL117" i="1"/>
  <c r="DL125" i="1"/>
  <c r="DL133" i="1"/>
  <c r="DL141" i="1"/>
  <c r="DL149" i="1"/>
  <c r="DL6" i="1"/>
  <c r="DL14" i="1"/>
  <c r="DL22" i="1"/>
  <c r="DL30" i="1"/>
  <c r="DL38" i="1"/>
  <c r="DL46" i="1"/>
  <c r="DL54" i="1"/>
  <c r="DL62" i="1"/>
  <c r="DL70" i="1"/>
  <c r="DL78" i="1"/>
  <c r="DL86" i="1"/>
  <c r="DL94" i="1"/>
  <c r="DL102" i="1"/>
  <c r="DL110" i="1"/>
  <c r="DL118" i="1"/>
  <c r="DL126" i="1"/>
  <c r="DL134" i="1"/>
  <c r="DL142" i="1"/>
  <c r="DL150" i="1"/>
  <c r="DL8" i="1"/>
  <c r="DL16" i="1"/>
  <c r="DL24" i="1"/>
  <c r="DL32" i="1"/>
  <c r="DL40" i="1"/>
  <c r="DL48" i="1"/>
  <c r="DL56" i="1"/>
  <c r="DL64" i="1"/>
  <c r="DL72" i="1"/>
  <c r="DL80" i="1"/>
  <c r="DL88" i="1"/>
  <c r="DL96" i="1"/>
  <c r="DL104" i="1"/>
  <c r="DL112" i="1"/>
  <c r="DL120" i="1"/>
  <c r="DL128" i="1"/>
  <c r="DL136" i="1"/>
  <c r="DL144" i="1"/>
  <c r="DL152" i="1"/>
  <c r="DL9" i="1"/>
  <c r="DL17" i="1"/>
  <c r="DL25" i="1"/>
  <c r="DL33" i="1"/>
  <c r="DL41" i="1"/>
  <c r="DL49" i="1"/>
  <c r="DL57" i="1"/>
  <c r="DL65" i="1"/>
  <c r="DL73" i="1"/>
  <c r="DL81" i="1"/>
  <c r="DL89" i="1"/>
  <c r="DL97" i="1"/>
  <c r="DL105" i="1"/>
  <c r="DL113" i="1"/>
  <c r="DL121" i="1"/>
  <c r="DL129" i="1"/>
  <c r="DL137" i="1"/>
  <c r="DL145" i="1"/>
  <c r="DL153" i="1"/>
  <c r="DL2" i="1"/>
  <c r="DL10" i="1"/>
  <c r="DL18" i="1"/>
  <c r="DL26" i="1"/>
  <c r="DL34" i="1"/>
  <c r="DL42" i="1"/>
  <c r="DL50" i="1"/>
  <c r="DL58" i="1"/>
  <c r="DL66" i="1"/>
  <c r="DL74" i="1"/>
  <c r="DL82" i="1"/>
  <c r="DL90" i="1"/>
  <c r="DL98" i="1"/>
  <c r="DL106" i="1"/>
  <c r="DL114" i="1"/>
  <c r="DL122" i="1"/>
  <c r="DL130" i="1"/>
  <c r="DL138" i="1"/>
  <c r="DL146" i="1"/>
  <c r="DL154" i="1"/>
  <c r="DL15" i="1"/>
  <c r="DL47" i="1"/>
  <c r="DL79" i="1"/>
  <c r="DL111" i="1"/>
  <c r="DL143" i="1"/>
  <c r="DL27" i="1"/>
  <c r="DL123" i="1"/>
  <c r="DL19" i="1"/>
  <c r="DL51" i="1"/>
  <c r="DL83" i="1"/>
  <c r="DL115" i="1"/>
  <c r="DL147" i="1"/>
  <c r="DL59" i="1"/>
  <c r="DL23" i="1"/>
  <c r="DL55" i="1"/>
  <c r="DL87" i="1"/>
  <c r="DL119" i="1"/>
  <c r="DL151" i="1"/>
  <c r="DL91" i="1"/>
  <c r="DL31" i="1"/>
  <c r="DL63" i="1"/>
  <c r="DL95" i="1"/>
  <c r="DL127" i="1"/>
  <c r="DL3" i="1"/>
  <c r="DL35" i="1"/>
  <c r="DL67" i="1"/>
  <c r="DL99" i="1"/>
  <c r="DL131" i="1"/>
  <c r="DL43" i="1"/>
  <c r="DL107" i="1"/>
  <c r="DL7" i="1"/>
  <c r="DL39" i="1"/>
  <c r="DL71" i="1"/>
  <c r="DL103" i="1"/>
  <c r="DL135" i="1"/>
  <c r="DL11" i="1"/>
  <c r="DL75" i="1"/>
  <c r="DL139" i="1"/>
  <c r="DF3" i="1"/>
  <c r="DF11" i="1"/>
  <c r="DF19" i="1"/>
  <c r="DF27" i="1"/>
  <c r="DF35" i="1"/>
  <c r="DF43" i="1"/>
  <c r="DF51" i="1"/>
  <c r="DF59" i="1"/>
  <c r="DF67" i="1"/>
  <c r="DF75" i="1"/>
  <c r="DF83" i="1"/>
  <c r="DF91" i="1"/>
  <c r="DF99" i="1"/>
  <c r="DF107" i="1"/>
  <c r="DF115" i="1"/>
  <c r="DF123" i="1"/>
  <c r="DF131" i="1"/>
  <c r="DF139" i="1"/>
  <c r="DF147" i="1"/>
  <c r="DF4" i="1"/>
  <c r="DF12" i="1"/>
  <c r="DF20" i="1"/>
  <c r="DF28" i="1"/>
  <c r="DF36" i="1"/>
  <c r="DF44" i="1"/>
  <c r="DF52" i="1"/>
  <c r="DF60" i="1"/>
  <c r="DF68" i="1"/>
  <c r="DF76" i="1"/>
  <c r="DF84" i="1"/>
  <c r="DF92" i="1"/>
  <c r="DF100" i="1"/>
  <c r="DF108" i="1"/>
  <c r="DF116" i="1"/>
  <c r="DF124" i="1"/>
  <c r="DF132" i="1"/>
  <c r="DF140" i="1"/>
  <c r="DF148" i="1"/>
  <c r="DF5" i="1"/>
  <c r="DF13" i="1"/>
  <c r="DF21" i="1"/>
  <c r="DF29" i="1"/>
  <c r="DF37" i="1"/>
  <c r="DF45" i="1"/>
  <c r="DF53" i="1"/>
  <c r="DF61" i="1"/>
  <c r="DF69" i="1"/>
  <c r="DF77" i="1"/>
  <c r="DF85" i="1"/>
  <c r="DF93" i="1"/>
  <c r="DF101" i="1"/>
  <c r="DF109" i="1"/>
  <c r="DF117" i="1"/>
  <c r="DF125" i="1"/>
  <c r="DF133" i="1"/>
  <c r="DF141" i="1"/>
  <c r="DF149" i="1"/>
  <c r="DF7" i="1"/>
  <c r="DF15" i="1"/>
  <c r="DF23" i="1"/>
  <c r="DF31" i="1"/>
  <c r="DF39" i="1"/>
  <c r="DF47" i="1"/>
  <c r="DF55" i="1"/>
  <c r="DF63" i="1"/>
  <c r="DF71" i="1"/>
  <c r="DF79" i="1"/>
  <c r="DF87" i="1"/>
  <c r="DF95" i="1"/>
  <c r="DF103" i="1"/>
  <c r="DF111" i="1"/>
  <c r="DF119" i="1"/>
  <c r="DF127" i="1"/>
  <c r="DF135" i="1"/>
  <c r="DF143" i="1"/>
  <c r="DF151" i="1"/>
  <c r="DF8" i="1"/>
  <c r="DF16" i="1"/>
  <c r="DF24" i="1"/>
  <c r="DF32" i="1"/>
  <c r="DF40" i="1"/>
  <c r="DF48" i="1"/>
  <c r="DF56" i="1"/>
  <c r="DF64" i="1"/>
  <c r="DF72" i="1"/>
  <c r="DF80" i="1"/>
  <c r="DF88" i="1"/>
  <c r="DF96" i="1"/>
  <c r="DF104" i="1"/>
  <c r="DF112" i="1"/>
  <c r="DF120" i="1"/>
  <c r="DF128" i="1"/>
  <c r="DF136" i="1"/>
  <c r="DF144" i="1"/>
  <c r="DF152" i="1"/>
  <c r="DF9" i="1"/>
  <c r="DF30" i="1"/>
  <c r="DF50" i="1"/>
  <c r="DF73" i="1"/>
  <c r="DF94" i="1"/>
  <c r="DF114" i="1"/>
  <c r="DF137" i="1"/>
  <c r="DF10" i="1"/>
  <c r="DF33" i="1"/>
  <c r="DF54" i="1"/>
  <c r="DF74" i="1"/>
  <c r="DF97" i="1"/>
  <c r="DF118" i="1"/>
  <c r="DF138" i="1"/>
  <c r="DF14" i="1"/>
  <c r="DF34" i="1"/>
  <c r="DF57" i="1"/>
  <c r="DF78" i="1"/>
  <c r="DF98" i="1"/>
  <c r="DF121" i="1"/>
  <c r="DF142" i="1"/>
  <c r="DF18" i="1"/>
  <c r="DF41" i="1"/>
  <c r="DF62" i="1"/>
  <c r="DF82" i="1"/>
  <c r="DF105" i="1"/>
  <c r="DF126" i="1"/>
  <c r="DF146" i="1"/>
  <c r="DF22" i="1"/>
  <c r="DF42" i="1"/>
  <c r="DF65" i="1"/>
  <c r="DF86" i="1"/>
  <c r="DF106" i="1"/>
  <c r="DF129" i="1"/>
  <c r="DF150" i="1"/>
  <c r="DF2" i="1"/>
  <c r="DF25" i="1"/>
  <c r="DF46" i="1"/>
  <c r="DF66" i="1"/>
  <c r="DF89" i="1"/>
  <c r="DF110" i="1"/>
  <c r="DF130" i="1"/>
  <c r="DF153" i="1"/>
  <c r="DF81" i="1"/>
  <c r="DF6" i="1"/>
  <c r="DF90" i="1"/>
  <c r="DF26" i="1"/>
  <c r="DF17" i="1"/>
  <c r="DF102" i="1"/>
  <c r="DF113" i="1"/>
  <c r="DF38" i="1"/>
  <c r="DF122" i="1"/>
  <c r="DF49" i="1"/>
  <c r="DF134" i="1"/>
  <c r="DF58" i="1"/>
  <c r="DF145" i="1"/>
  <c r="DF70" i="1"/>
  <c r="DF154" i="1"/>
  <c r="CQ6" i="1"/>
  <c r="CQ14" i="1"/>
  <c r="CQ22" i="1"/>
  <c r="CQ30" i="1"/>
  <c r="CQ38" i="1"/>
  <c r="CQ46" i="1"/>
  <c r="CQ54" i="1"/>
  <c r="CQ62" i="1"/>
  <c r="CQ70" i="1"/>
  <c r="CQ78" i="1"/>
  <c r="CQ86" i="1"/>
  <c r="CQ94" i="1"/>
  <c r="CQ102" i="1"/>
  <c r="CQ110" i="1"/>
  <c r="CQ118" i="1"/>
  <c r="CQ126" i="1"/>
  <c r="CQ134" i="1"/>
  <c r="CQ142" i="1"/>
  <c r="CQ150" i="1"/>
  <c r="CQ7" i="1"/>
  <c r="CQ15" i="1"/>
  <c r="CQ23" i="1"/>
  <c r="CQ31" i="1"/>
  <c r="CQ39" i="1"/>
  <c r="CQ47" i="1"/>
  <c r="CQ55" i="1"/>
  <c r="CQ63" i="1"/>
  <c r="CQ71" i="1"/>
  <c r="CQ79" i="1"/>
  <c r="CQ87" i="1"/>
  <c r="CQ95" i="1"/>
  <c r="CQ103" i="1"/>
  <c r="CQ111" i="1"/>
  <c r="CQ119" i="1"/>
  <c r="CQ127" i="1"/>
  <c r="CQ135" i="1"/>
  <c r="CQ143" i="1"/>
  <c r="CQ151" i="1"/>
  <c r="CQ8" i="1"/>
  <c r="CQ16" i="1"/>
  <c r="CQ24" i="1"/>
  <c r="CQ32" i="1"/>
  <c r="CQ40" i="1"/>
  <c r="CQ48" i="1"/>
  <c r="CQ56" i="1"/>
  <c r="CQ64" i="1"/>
  <c r="CQ72" i="1"/>
  <c r="CQ80" i="1"/>
  <c r="CQ88" i="1"/>
  <c r="CQ96" i="1"/>
  <c r="CQ104" i="1"/>
  <c r="CQ112" i="1"/>
  <c r="CQ120" i="1"/>
  <c r="CQ128" i="1"/>
  <c r="CQ136" i="1"/>
  <c r="CQ144" i="1"/>
  <c r="CQ152" i="1"/>
  <c r="CQ2" i="1"/>
  <c r="CQ10" i="1"/>
  <c r="CQ18" i="1"/>
  <c r="CQ26" i="1"/>
  <c r="CQ34" i="1"/>
  <c r="CQ42" i="1"/>
  <c r="CQ50" i="1"/>
  <c r="CQ58" i="1"/>
  <c r="CQ66" i="1"/>
  <c r="CQ74" i="1"/>
  <c r="CQ82" i="1"/>
  <c r="CQ90" i="1"/>
  <c r="CQ98" i="1"/>
  <c r="CQ106" i="1"/>
  <c r="CQ114" i="1"/>
  <c r="CQ122" i="1"/>
  <c r="CQ130" i="1"/>
  <c r="CQ138" i="1"/>
  <c r="CQ146" i="1"/>
  <c r="CQ154" i="1"/>
  <c r="CQ3" i="1"/>
  <c r="CQ11" i="1"/>
  <c r="CQ19" i="1"/>
  <c r="CQ27" i="1"/>
  <c r="CQ35" i="1"/>
  <c r="CQ43" i="1"/>
  <c r="CQ51" i="1"/>
  <c r="CQ59" i="1"/>
  <c r="CQ67" i="1"/>
  <c r="CQ75" i="1"/>
  <c r="CQ83" i="1"/>
  <c r="CQ91" i="1"/>
  <c r="CQ99" i="1"/>
  <c r="CQ107" i="1"/>
  <c r="CQ115" i="1"/>
  <c r="CQ123" i="1"/>
  <c r="CQ131" i="1"/>
  <c r="CQ139" i="1"/>
  <c r="CQ147" i="1"/>
  <c r="CQ13" i="1"/>
  <c r="CQ36" i="1"/>
  <c r="CQ57" i="1"/>
  <c r="CQ77" i="1"/>
  <c r="CQ100" i="1"/>
  <c r="CQ121" i="1"/>
  <c r="CQ141" i="1"/>
  <c r="CQ17" i="1"/>
  <c r="CQ37" i="1"/>
  <c r="CQ60" i="1"/>
  <c r="CQ81" i="1"/>
  <c r="CQ101" i="1"/>
  <c r="CQ124" i="1"/>
  <c r="CQ145" i="1"/>
  <c r="CQ20" i="1"/>
  <c r="CQ41" i="1"/>
  <c r="CQ61" i="1"/>
  <c r="CQ84" i="1"/>
  <c r="CQ105" i="1"/>
  <c r="CQ125" i="1"/>
  <c r="CQ148" i="1"/>
  <c r="CQ4" i="1"/>
  <c r="CQ25" i="1"/>
  <c r="CQ45" i="1"/>
  <c r="CQ68" i="1"/>
  <c r="CQ89" i="1"/>
  <c r="CQ109" i="1"/>
  <c r="CQ132" i="1"/>
  <c r="CQ153" i="1"/>
  <c r="CQ5" i="1"/>
  <c r="CQ28" i="1"/>
  <c r="CQ49" i="1"/>
  <c r="CQ69" i="1"/>
  <c r="CQ92" i="1"/>
  <c r="CQ113" i="1"/>
  <c r="CQ133" i="1"/>
  <c r="CQ29" i="1"/>
  <c r="CQ85" i="1"/>
  <c r="CQ140" i="1"/>
  <c r="CQ33" i="1"/>
  <c r="CQ93" i="1"/>
  <c r="CQ149" i="1"/>
  <c r="CQ44" i="1"/>
  <c r="CQ97" i="1"/>
  <c r="CQ53" i="1"/>
  <c r="CQ116" i="1"/>
  <c r="CQ9" i="1"/>
  <c r="CQ65" i="1"/>
  <c r="CQ117" i="1"/>
  <c r="CQ12" i="1"/>
  <c r="CQ73" i="1"/>
  <c r="CQ129" i="1"/>
  <c r="CQ52" i="1"/>
  <c r="CQ76" i="1"/>
  <c r="CQ137" i="1"/>
  <c r="CQ108" i="1"/>
  <c r="CQ21" i="1"/>
  <c r="ED8" i="1"/>
  <c r="ED16" i="1"/>
  <c r="ED24" i="1"/>
  <c r="ED32" i="1"/>
  <c r="ED40" i="1"/>
  <c r="ED48" i="1"/>
  <c r="ED56" i="1"/>
  <c r="ED64" i="1"/>
  <c r="ED72" i="1"/>
  <c r="ED80" i="1"/>
  <c r="ED88" i="1"/>
  <c r="ED96" i="1"/>
  <c r="ED104" i="1"/>
  <c r="ED112" i="1"/>
  <c r="ED120" i="1"/>
  <c r="ED128" i="1"/>
  <c r="ED136" i="1"/>
  <c r="ED144" i="1"/>
  <c r="ED152" i="1"/>
  <c r="ED9" i="1"/>
  <c r="ED17" i="1"/>
  <c r="ED25" i="1"/>
  <c r="ED33" i="1"/>
  <c r="ED41" i="1"/>
  <c r="ED49" i="1"/>
  <c r="ED57" i="1"/>
  <c r="ED65" i="1"/>
  <c r="ED73" i="1"/>
  <c r="ED81" i="1"/>
  <c r="ED89" i="1"/>
  <c r="ED97" i="1"/>
  <c r="ED105" i="1"/>
  <c r="ED113" i="1"/>
  <c r="ED121" i="1"/>
  <c r="ED129" i="1"/>
  <c r="ED137" i="1"/>
  <c r="ED145" i="1"/>
  <c r="ED153" i="1"/>
  <c r="ED2" i="1"/>
  <c r="ED10" i="1"/>
  <c r="ED18" i="1"/>
  <c r="ED26" i="1"/>
  <c r="ED34" i="1"/>
  <c r="ED42" i="1"/>
  <c r="ED50" i="1"/>
  <c r="ED58" i="1"/>
  <c r="ED66" i="1"/>
  <c r="ED74" i="1"/>
  <c r="ED82" i="1"/>
  <c r="ED90" i="1"/>
  <c r="ED98" i="1"/>
  <c r="ED106" i="1"/>
  <c r="ED114" i="1"/>
  <c r="ED122" i="1"/>
  <c r="ED130" i="1"/>
  <c r="ED138" i="1"/>
  <c r="ED146" i="1"/>
  <c r="ED154" i="1"/>
  <c r="ED4" i="1"/>
  <c r="ED12" i="1"/>
  <c r="ED20" i="1"/>
  <c r="ED28" i="1"/>
  <c r="ED36" i="1"/>
  <c r="ED44" i="1"/>
  <c r="ED52" i="1"/>
  <c r="ED60" i="1"/>
  <c r="ED68" i="1"/>
  <c r="ED76" i="1"/>
  <c r="ED84" i="1"/>
  <c r="ED92" i="1"/>
  <c r="ED100" i="1"/>
  <c r="ED108" i="1"/>
  <c r="ED116" i="1"/>
  <c r="ED124" i="1"/>
  <c r="ED132" i="1"/>
  <c r="ED140" i="1"/>
  <c r="ED148" i="1"/>
  <c r="ED5" i="1"/>
  <c r="ED13" i="1"/>
  <c r="ED21" i="1"/>
  <c r="ED29" i="1"/>
  <c r="ED37" i="1"/>
  <c r="ED45" i="1"/>
  <c r="ED53" i="1"/>
  <c r="ED61" i="1"/>
  <c r="ED69" i="1"/>
  <c r="ED77" i="1"/>
  <c r="ED85" i="1"/>
  <c r="ED93" i="1"/>
  <c r="ED101" i="1"/>
  <c r="ED109" i="1"/>
  <c r="ED117" i="1"/>
  <c r="ED125" i="1"/>
  <c r="ED133" i="1"/>
  <c r="ED141" i="1"/>
  <c r="ED149" i="1"/>
  <c r="ED22" i="1"/>
  <c r="ED43" i="1"/>
  <c r="ED63" i="1"/>
  <c r="ED86" i="1"/>
  <c r="ED107" i="1"/>
  <c r="ED127" i="1"/>
  <c r="ED150" i="1"/>
  <c r="ED71" i="1"/>
  <c r="ED3" i="1"/>
  <c r="ED23" i="1"/>
  <c r="ED46" i="1"/>
  <c r="ED67" i="1"/>
  <c r="ED87" i="1"/>
  <c r="ED110" i="1"/>
  <c r="ED131" i="1"/>
  <c r="ED151" i="1"/>
  <c r="ED7" i="1"/>
  <c r="ED51" i="1"/>
  <c r="ED115" i="1"/>
  <c r="ED135" i="1"/>
  <c r="ED6" i="1"/>
  <c r="ED27" i="1"/>
  <c r="ED47" i="1"/>
  <c r="ED70" i="1"/>
  <c r="ED91" i="1"/>
  <c r="ED111" i="1"/>
  <c r="ED134" i="1"/>
  <c r="ED30" i="1"/>
  <c r="ED94" i="1"/>
  <c r="ED11" i="1"/>
  <c r="ED31" i="1"/>
  <c r="ED54" i="1"/>
  <c r="ED75" i="1"/>
  <c r="ED95" i="1"/>
  <c r="ED118" i="1"/>
  <c r="ED139" i="1"/>
  <c r="ED39" i="1"/>
  <c r="ED103" i="1"/>
  <c r="ED147" i="1"/>
  <c r="ED14" i="1"/>
  <c r="ED35" i="1"/>
  <c r="ED55" i="1"/>
  <c r="ED78" i="1"/>
  <c r="ED99" i="1"/>
  <c r="ED119" i="1"/>
  <c r="ED142" i="1"/>
  <c r="ED83" i="1"/>
  <c r="ED15" i="1"/>
  <c r="ED38" i="1"/>
  <c r="ED59" i="1"/>
  <c r="ED79" i="1"/>
  <c r="ED102" i="1"/>
  <c r="ED123" i="1"/>
  <c r="ED143" i="1"/>
  <c r="ED19" i="1"/>
  <c r="ED62" i="1"/>
  <c r="ED126" i="1"/>
  <c r="DZ8" i="1"/>
  <c r="DZ16" i="1"/>
  <c r="DZ24" i="1"/>
  <c r="DZ32" i="1"/>
  <c r="DZ40" i="1"/>
  <c r="DZ48" i="1"/>
  <c r="DZ56" i="1"/>
  <c r="DZ64" i="1"/>
  <c r="DZ72" i="1"/>
  <c r="DZ80" i="1"/>
  <c r="DZ88" i="1"/>
  <c r="DZ96" i="1"/>
  <c r="DZ104" i="1"/>
  <c r="DZ112" i="1"/>
  <c r="DZ120" i="1"/>
  <c r="DZ128" i="1"/>
  <c r="DZ136" i="1"/>
  <c r="DZ144" i="1"/>
  <c r="DZ152" i="1"/>
  <c r="DZ9" i="1"/>
  <c r="DZ17" i="1"/>
  <c r="DZ25" i="1"/>
  <c r="DZ33" i="1"/>
  <c r="DZ41" i="1"/>
  <c r="DZ49" i="1"/>
  <c r="DZ57" i="1"/>
  <c r="DZ65" i="1"/>
  <c r="DZ73" i="1"/>
  <c r="DZ81" i="1"/>
  <c r="DZ89" i="1"/>
  <c r="DZ97" i="1"/>
  <c r="DZ105" i="1"/>
  <c r="DZ113" i="1"/>
  <c r="DZ121" i="1"/>
  <c r="DZ129" i="1"/>
  <c r="DZ137" i="1"/>
  <c r="DZ145" i="1"/>
  <c r="DZ153" i="1"/>
  <c r="DZ2" i="1"/>
  <c r="DZ10" i="1"/>
  <c r="DZ18" i="1"/>
  <c r="DZ26" i="1"/>
  <c r="DZ34" i="1"/>
  <c r="DZ42" i="1"/>
  <c r="DZ50" i="1"/>
  <c r="DZ58" i="1"/>
  <c r="DZ66" i="1"/>
  <c r="DZ74" i="1"/>
  <c r="DZ82" i="1"/>
  <c r="DZ90" i="1"/>
  <c r="DZ98" i="1"/>
  <c r="DZ106" i="1"/>
  <c r="DZ114" i="1"/>
  <c r="DZ122" i="1"/>
  <c r="DZ130" i="1"/>
  <c r="DZ138" i="1"/>
  <c r="DZ146" i="1"/>
  <c r="DZ154" i="1"/>
  <c r="DZ4" i="1"/>
  <c r="DZ12" i="1"/>
  <c r="DZ20" i="1"/>
  <c r="DZ28" i="1"/>
  <c r="DZ36" i="1"/>
  <c r="DZ44" i="1"/>
  <c r="DZ52" i="1"/>
  <c r="DZ60" i="1"/>
  <c r="DZ68" i="1"/>
  <c r="DZ76" i="1"/>
  <c r="DZ84" i="1"/>
  <c r="DZ92" i="1"/>
  <c r="DZ100" i="1"/>
  <c r="DZ108" i="1"/>
  <c r="DZ116" i="1"/>
  <c r="DZ124" i="1"/>
  <c r="DZ132" i="1"/>
  <c r="DZ140" i="1"/>
  <c r="DZ148" i="1"/>
  <c r="DZ5" i="1"/>
  <c r="DZ13" i="1"/>
  <c r="DZ21" i="1"/>
  <c r="DZ29" i="1"/>
  <c r="DZ37" i="1"/>
  <c r="DZ45" i="1"/>
  <c r="DZ53" i="1"/>
  <c r="DZ61" i="1"/>
  <c r="DZ69" i="1"/>
  <c r="DZ77" i="1"/>
  <c r="DZ85" i="1"/>
  <c r="DZ93" i="1"/>
  <c r="DZ101" i="1"/>
  <c r="DZ109" i="1"/>
  <c r="DZ117" i="1"/>
  <c r="DZ125" i="1"/>
  <c r="DZ133" i="1"/>
  <c r="DZ141" i="1"/>
  <c r="DZ149" i="1"/>
  <c r="DZ19" i="1"/>
  <c r="DZ39" i="1"/>
  <c r="DZ62" i="1"/>
  <c r="DZ83" i="1"/>
  <c r="DZ103" i="1"/>
  <c r="DZ126" i="1"/>
  <c r="DZ147" i="1"/>
  <c r="DZ27" i="1"/>
  <c r="DZ91" i="1"/>
  <c r="DZ22" i="1"/>
  <c r="DZ43" i="1"/>
  <c r="DZ63" i="1"/>
  <c r="DZ86" i="1"/>
  <c r="DZ107" i="1"/>
  <c r="DZ127" i="1"/>
  <c r="DZ150" i="1"/>
  <c r="DZ47" i="1"/>
  <c r="DZ111" i="1"/>
  <c r="DZ3" i="1"/>
  <c r="DZ23" i="1"/>
  <c r="DZ46" i="1"/>
  <c r="DZ67" i="1"/>
  <c r="DZ87" i="1"/>
  <c r="DZ110" i="1"/>
  <c r="DZ131" i="1"/>
  <c r="DZ151" i="1"/>
  <c r="DZ6" i="1"/>
  <c r="DZ70" i="1"/>
  <c r="DZ134" i="1"/>
  <c r="DZ7" i="1"/>
  <c r="DZ30" i="1"/>
  <c r="DZ51" i="1"/>
  <c r="DZ71" i="1"/>
  <c r="DZ94" i="1"/>
  <c r="DZ115" i="1"/>
  <c r="DZ135" i="1"/>
  <c r="DZ38" i="1"/>
  <c r="DZ102" i="1"/>
  <c r="DZ11" i="1"/>
  <c r="DZ31" i="1"/>
  <c r="DZ54" i="1"/>
  <c r="DZ75" i="1"/>
  <c r="DZ95" i="1"/>
  <c r="DZ118" i="1"/>
  <c r="DZ139" i="1"/>
  <c r="DZ15" i="1"/>
  <c r="DZ79" i="1"/>
  <c r="DZ143" i="1"/>
  <c r="DZ14" i="1"/>
  <c r="DZ35" i="1"/>
  <c r="DZ55" i="1"/>
  <c r="DZ78" i="1"/>
  <c r="DZ99" i="1"/>
  <c r="DZ119" i="1"/>
  <c r="DZ142" i="1"/>
  <c r="DZ59" i="1"/>
  <c r="DZ123" i="1"/>
  <c r="DV8" i="1"/>
  <c r="DV16" i="1"/>
  <c r="DV24" i="1"/>
  <c r="DV32" i="1"/>
  <c r="DV40" i="1"/>
  <c r="DV48" i="1"/>
  <c r="DV56" i="1"/>
  <c r="DV64" i="1"/>
  <c r="DV72" i="1"/>
  <c r="DV80" i="1"/>
  <c r="DV88" i="1"/>
  <c r="DV96" i="1"/>
  <c r="DV104" i="1"/>
  <c r="DV112" i="1"/>
  <c r="DV120" i="1"/>
  <c r="DV128" i="1"/>
  <c r="DV136" i="1"/>
  <c r="DV144" i="1"/>
  <c r="DV152" i="1"/>
  <c r="DV9" i="1"/>
  <c r="DV17" i="1"/>
  <c r="DV25" i="1"/>
  <c r="DV33" i="1"/>
  <c r="DV41" i="1"/>
  <c r="DV49" i="1"/>
  <c r="DV57" i="1"/>
  <c r="DV65" i="1"/>
  <c r="DV73" i="1"/>
  <c r="DV81" i="1"/>
  <c r="DV89" i="1"/>
  <c r="DV97" i="1"/>
  <c r="DV105" i="1"/>
  <c r="DV113" i="1"/>
  <c r="DV121" i="1"/>
  <c r="DV129" i="1"/>
  <c r="DV137" i="1"/>
  <c r="DV145" i="1"/>
  <c r="DV153" i="1"/>
  <c r="DV2" i="1"/>
  <c r="DV10" i="1"/>
  <c r="DV18" i="1"/>
  <c r="DV26" i="1"/>
  <c r="DV34" i="1"/>
  <c r="DV42" i="1"/>
  <c r="DV50" i="1"/>
  <c r="DV58" i="1"/>
  <c r="DV66" i="1"/>
  <c r="DV74" i="1"/>
  <c r="DV82" i="1"/>
  <c r="DV90" i="1"/>
  <c r="DV98" i="1"/>
  <c r="DV106" i="1"/>
  <c r="DV114" i="1"/>
  <c r="DV122" i="1"/>
  <c r="DV130" i="1"/>
  <c r="DV138" i="1"/>
  <c r="DV146" i="1"/>
  <c r="DV154" i="1"/>
  <c r="DV4" i="1"/>
  <c r="DV12" i="1"/>
  <c r="DV20" i="1"/>
  <c r="DV28" i="1"/>
  <c r="DV36" i="1"/>
  <c r="DV44" i="1"/>
  <c r="DV52" i="1"/>
  <c r="DV60" i="1"/>
  <c r="DV68" i="1"/>
  <c r="DV76" i="1"/>
  <c r="DV84" i="1"/>
  <c r="DV92" i="1"/>
  <c r="DV100" i="1"/>
  <c r="DV108" i="1"/>
  <c r="DV116" i="1"/>
  <c r="DV124" i="1"/>
  <c r="DV132" i="1"/>
  <c r="DV140" i="1"/>
  <c r="DV148" i="1"/>
  <c r="DV5" i="1"/>
  <c r="DV13" i="1"/>
  <c r="DV21" i="1"/>
  <c r="DV29" i="1"/>
  <c r="DV37" i="1"/>
  <c r="DV45" i="1"/>
  <c r="DV53" i="1"/>
  <c r="DV61" i="1"/>
  <c r="DV69" i="1"/>
  <c r="DV77" i="1"/>
  <c r="DV85" i="1"/>
  <c r="DV93" i="1"/>
  <c r="DV101" i="1"/>
  <c r="DV109" i="1"/>
  <c r="DV117" i="1"/>
  <c r="DV125" i="1"/>
  <c r="DV133" i="1"/>
  <c r="DV141" i="1"/>
  <c r="DV149" i="1"/>
  <c r="DV15" i="1"/>
  <c r="DV38" i="1"/>
  <c r="DV59" i="1"/>
  <c r="DV79" i="1"/>
  <c r="DV102" i="1"/>
  <c r="DV123" i="1"/>
  <c r="DV143" i="1"/>
  <c r="DV46" i="1"/>
  <c r="DV87" i="1"/>
  <c r="DV151" i="1"/>
  <c r="DV19" i="1"/>
  <c r="DV39" i="1"/>
  <c r="DV62" i="1"/>
  <c r="DV83" i="1"/>
  <c r="DV103" i="1"/>
  <c r="DV126" i="1"/>
  <c r="DV147" i="1"/>
  <c r="DV23" i="1"/>
  <c r="DV131" i="1"/>
  <c r="DV22" i="1"/>
  <c r="DV43" i="1"/>
  <c r="DV63" i="1"/>
  <c r="DV86" i="1"/>
  <c r="DV107" i="1"/>
  <c r="DV127" i="1"/>
  <c r="DV150" i="1"/>
  <c r="DV3" i="1"/>
  <c r="DV67" i="1"/>
  <c r="DV110" i="1"/>
  <c r="DV6" i="1"/>
  <c r="DV27" i="1"/>
  <c r="DV47" i="1"/>
  <c r="DV70" i="1"/>
  <c r="DV91" i="1"/>
  <c r="DV111" i="1"/>
  <c r="DV134" i="1"/>
  <c r="DV14" i="1"/>
  <c r="DV78" i="1"/>
  <c r="DV142" i="1"/>
  <c r="DV7" i="1"/>
  <c r="DV30" i="1"/>
  <c r="DV51" i="1"/>
  <c r="DV71" i="1"/>
  <c r="DV94" i="1"/>
  <c r="DV115" i="1"/>
  <c r="DV135" i="1"/>
  <c r="DV55" i="1"/>
  <c r="DV119" i="1"/>
  <c r="DV11" i="1"/>
  <c r="DV31" i="1"/>
  <c r="DV54" i="1"/>
  <c r="DV75" i="1"/>
  <c r="DV95" i="1"/>
  <c r="DV118" i="1"/>
  <c r="DV139" i="1"/>
  <c r="DV35" i="1"/>
  <c r="DV99" i="1"/>
  <c r="DR8" i="1"/>
  <c r="DR16" i="1"/>
  <c r="DR24" i="1"/>
  <c r="DR32" i="1"/>
  <c r="DR40" i="1"/>
  <c r="DR48" i="1"/>
  <c r="DR56" i="1"/>
  <c r="DR64" i="1"/>
  <c r="DR72" i="1"/>
  <c r="DR80" i="1"/>
  <c r="DR88" i="1"/>
  <c r="DR96" i="1"/>
  <c r="DR104" i="1"/>
  <c r="DR112" i="1"/>
  <c r="DR120" i="1"/>
  <c r="DR128" i="1"/>
  <c r="DR136" i="1"/>
  <c r="DR144" i="1"/>
  <c r="DR152" i="1"/>
  <c r="DR9" i="1"/>
  <c r="DR17" i="1"/>
  <c r="DR25" i="1"/>
  <c r="DR33" i="1"/>
  <c r="DR41" i="1"/>
  <c r="DR49" i="1"/>
  <c r="DR57" i="1"/>
  <c r="DR65" i="1"/>
  <c r="DR73" i="1"/>
  <c r="DR81" i="1"/>
  <c r="DR89" i="1"/>
  <c r="DR97" i="1"/>
  <c r="DR105" i="1"/>
  <c r="DR113" i="1"/>
  <c r="DR121" i="1"/>
  <c r="DR129" i="1"/>
  <c r="DR137" i="1"/>
  <c r="DR145" i="1"/>
  <c r="DR153" i="1"/>
  <c r="DR2" i="1"/>
  <c r="DR10" i="1"/>
  <c r="DR18" i="1"/>
  <c r="DR26" i="1"/>
  <c r="DR34" i="1"/>
  <c r="DR42" i="1"/>
  <c r="DR50" i="1"/>
  <c r="DR58" i="1"/>
  <c r="DR66" i="1"/>
  <c r="DR74" i="1"/>
  <c r="DR82" i="1"/>
  <c r="DR90" i="1"/>
  <c r="DR98" i="1"/>
  <c r="DR106" i="1"/>
  <c r="DR114" i="1"/>
  <c r="DR122" i="1"/>
  <c r="DR130" i="1"/>
  <c r="DR138" i="1"/>
  <c r="DR146" i="1"/>
  <c r="DR154" i="1"/>
  <c r="DR4" i="1"/>
  <c r="DR12" i="1"/>
  <c r="DR20" i="1"/>
  <c r="DR28" i="1"/>
  <c r="DR36" i="1"/>
  <c r="DR44" i="1"/>
  <c r="DR52" i="1"/>
  <c r="DR60" i="1"/>
  <c r="DR68" i="1"/>
  <c r="DR76" i="1"/>
  <c r="DR84" i="1"/>
  <c r="DR92" i="1"/>
  <c r="DR100" i="1"/>
  <c r="DR108" i="1"/>
  <c r="DR116" i="1"/>
  <c r="DR124" i="1"/>
  <c r="DR132" i="1"/>
  <c r="DR140" i="1"/>
  <c r="DR148" i="1"/>
  <c r="DR5" i="1"/>
  <c r="DR13" i="1"/>
  <c r="DR21" i="1"/>
  <c r="DR29" i="1"/>
  <c r="DR37" i="1"/>
  <c r="DR45" i="1"/>
  <c r="DR53" i="1"/>
  <c r="DR61" i="1"/>
  <c r="DR69" i="1"/>
  <c r="DR77" i="1"/>
  <c r="DR85" i="1"/>
  <c r="DR93" i="1"/>
  <c r="DR101" i="1"/>
  <c r="DR109" i="1"/>
  <c r="DR117" i="1"/>
  <c r="DR125" i="1"/>
  <c r="DR133" i="1"/>
  <c r="DR141" i="1"/>
  <c r="DR149" i="1"/>
  <c r="DR6" i="1"/>
  <c r="DR14" i="1"/>
  <c r="DR22" i="1"/>
  <c r="DR30" i="1"/>
  <c r="DR38" i="1"/>
  <c r="DR46" i="1"/>
  <c r="DR54" i="1"/>
  <c r="DR62" i="1"/>
  <c r="DR70" i="1"/>
  <c r="DR78" i="1"/>
  <c r="DR86" i="1"/>
  <c r="DR94" i="1"/>
  <c r="DR102" i="1"/>
  <c r="DR110" i="1"/>
  <c r="DR118" i="1"/>
  <c r="DR126" i="1"/>
  <c r="DR134" i="1"/>
  <c r="DR142" i="1"/>
  <c r="DR150" i="1"/>
  <c r="DR19" i="1"/>
  <c r="DR51" i="1"/>
  <c r="DR83" i="1"/>
  <c r="DR115" i="1"/>
  <c r="DR147" i="1"/>
  <c r="DR63" i="1"/>
  <c r="DR127" i="1"/>
  <c r="DR23" i="1"/>
  <c r="DR55" i="1"/>
  <c r="DR87" i="1"/>
  <c r="DR119" i="1"/>
  <c r="DR151" i="1"/>
  <c r="DR27" i="1"/>
  <c r="DR59" i="1"/>
  <c r="DR91" i="1"/>
  <c r="DR123" i="1"/>
  <c r="DR31" i="1"/>
  <c r="DR95" i="1"/>
  <c r="DR3" i="1"/>
  <c r="DR35" i="1"/>
  <c r="DR67" i="1"/>
  <c r="DR99" i="1"/>
  <c r="DR131" i="1"/>
  <c r="DR47" i="1"/>
  <c r="DR143" i="1"/>
  <c r="DR7" i="1"/>
  <c r="DR39" i="1"/>
  <c r="DR71" i="1"/>
  <c r="DR103" i="1"/>
  <c r="DR135" i="1"/>
  <c r="DR15" i="1"/>
  <c r="DR111" i="1"/>
  <c r="DR11" i="1"/>
  <c r="DR43" i="1"/>
  <c r="DR75" i="1"/>
  <c r="DR107" i="1"/>
  <c r="DR139" i="1"/>
  <c r="DR79" i="1"/>
  <c r="DN8" i="1"/>
  <c r="DN16" i="1"/>
  <c r="DN24" i="1"/>
  <c r="DN32" i="1"/>
  <c r="DN40" i="1"/>
  <c r="DN48" i="1"/>
  <c r="DN56" i="1"/>
  <c r="DN64" i="1"/>
  <c r="DN72" i="1"/>
  <c r="DN80" i="1"/>
  <c r="DN88" i="1"/>
  <c r="DN96" i="1"/>
  <c r="DN104" i="1"/>
  <c r="DN112" i="1"/>
  <c r="DN120" i="1"/>
  <c r="DN128" i="1"/>
  <c r="DN136" i="1"/>
  <c r="DN144" i="1"/>
  <c r="DN152" i="1"/>
  <c r="DN9" i="1"/>
  <c r="DN17" i="1"/>
  <c r="DN25" i="1"/>
  <c r="DN33" i="1"/>
  <c r="DN41" i="1"/>
  <c r="DN49" i="1"/>
  <c r="DN57" i="1"/>
  <c r="DN65" i="1"/>
  <c r="DN73" i="1"/>
  <c r="DN81" i="1"/>
  <c r="DN89" i="1"/>
  <c r="DN97" i="1"/>
  <c r="DN105" i="1"/>
  <c r="DN113" i="1"/>
  <c r="DN121" i="1"/>
  <c r="DN129" i="1"/>
  <c r="DN137" i="1"/>
  <c r="DN145" i="1"/>
  <c r="DN153" i="1"/>
  <c r="DN2" i="1"/>
  <c r="DN10" i="1"/>
  <c r="DN18" i="1"/>
  <c r="DN26" i="1"/>
  <c r="DN34" i="1"/>
  <c r="DN42" i="1"/>
  <c r="DN50" i="1"/>
  <c r="DN58" i="1"/>
  <c r="DN66" i="1"/>
  <c r="DN74" i="1"/>
  <c r="DN82" i="1"/>
  <c r="DN90" i="1"/>
  <c r="DN98" i="1"/>
  <c r="DN106" i="1"/>
  <c r="DN114" i="1"/>
  <c r="DN122" i="1"/>
  <c r="DN130" i="1"/>
  <c r="DN138" i="1"/>
  <c r="DN146" i="1"/>
  <c r="DN154" i="1"/>
  <c r="DN4" i="1"/>
  <c r="DN12" i="1"/>
  <c r="DN20" i="1"/>
  <c r="DN28" i="1"/>
  <c r="DN36" i="1"/>
  <c r="DN44" i="1"/>
  <c r="DN52" i="1"/>
  <c r="DN60" i="1"/>
  <c r="DN68" i="1"/>
  <c r="DN76" i="1"/>
  <c r="DN84" i="1"/>
  <c r="DN92" i="1"/>
  <c r="DN100" i="1"/>
  <c r="DN108" i="1"/>
  <c r="DN116" i="1"/>
  <c r="DN124" i="1"/>
  <c r="DN132" i="1"/>
  <c r="DN140" i="1"/>
  <c r="DN148" i="1"/>
  <c r="DN5" i="1"/>
  <c r="DN13" i="1"/>
  <c r="DN21" i="1"/>
  <c r="DN29" i="1"/>
  <c r="DN37" i="1"/>
  <c r="DN45" i="1"/>
  <c r="DN53" i="1"/>
  <c r="DN61" i="1"/>
  <c r="DN69" i="1"/>
  <c r="DN77" i="1"/>
  <c r="DN85" i="1"/>
  <c r="DN93" i="1"/>
  <c r="DN101" i="1"/>
  <c r="DN109" i="1"/>
  <c r="DN117" i="1"/>
  <c r="DN125" i="1"/>
  <c r="DN133" i="1"/>
  <c r="DN141" i="1"/>
  <c r="DN149" i="1"/>
  <c r="DN6" i="1"/>
  <c r="DN14" i="1"/>
  <c r="DN22" i="1"/>
  <c r="DN30" i="1"/>
  <c r="DN38" i="1"/>
  <c r="DN46" i="1"/>
  <c r="DN54" i="1"/>
  <c r="DN62" i="1"/>
  <c r="DN70" i="1"/>
  <c r="DN78" i="1"/>
  <c r="DN86" i="1"/>
  <c r="DN94" i="1"/>
  <c r="DN102" i="1"/>
  <c r="DN110" i="1"/>
  <c r="DN118" i="1"/>
  <c r="DN126" i="1"/>
  <c r="DN134" i="1"/>
  <c r="DN142" i="1"/>
  <c r="DN150" i="1"/>
  <c r="DN27" i="1"/>
  <c r="DN59" i="1"/>
  <c r="DN91" i="1"/>
  <c r="DN123" i="1"/>
  <c r="DN39" i="1"/>
  <c r="DN103" i="1"/>
  <c r="DN31" i="1"/>
  <c r="DN63" i="1"/>
  <c r="DN95" i="1"/>
  <c r="DN127" i="1"/>
  <c r="DN3" i="1"/>
  <c r="DN35" i="1"/>
  <c r="DN67" i="1"/>
  <c r="DN99" i="1"/>
  <c r="DN131" i="1"/>
  <c r="DN7" i="1"/>
  <c r="DN71" i="1"/>
  <c r="DN135" i="1"/>
  <c r="DN11" i="1"/>
  <c r="DN43" i="1"/>
  <c r="DN75" i="1"/>
  <c r="DN107" i="1"/>
  <c r="DN139" i="1"/>
  <c r="DN15" i="1"/>
  <c r="DN47" i="1"/>
  <c r="DN79" i="1"/>
  <c r="DN111" i="1"/>
  <c r="DN143" i="1"/>
  <c r="DN23" i="1"/>
  <c r="DN87" i="1"/>
  <c r="DN151" i="1"/>
  <c r="DN19" i="1"/>
  <c r="DN51" i="1"/>
  <c r="DN83" i="1"/>
  <c r="DN115" i="1"/>
  <c r="DN147" i="1"/>
  <c r="DN55" i="1"/>
  <c r="DN119" i="1"/>
  <c r="DJ8" i="1"/>
  <c r="DJ16" i="1"/>
  <c r="DJ24" i="1"/>
  <c r="DJ32" i="1"/>
  <c r="DJ40" i="1"/>
  <c r="DJ48" i="1"/>
  <c r="DJ56" i="1"/>
  <c r="DJ64" i="1"/>
  <c r="DJ72" i="1"/>
  <c r="DJ80" i="1"/>
  <c r="DJ88" i="1"/>
  <c r="DJ96" i="1"/>
  <c r="DJ104" i="1"/>
  <c r="DJ112" i="1"/>
  <c r="DJ120" i="1"/>
  <c r="DJ128" i="1"/>
  <c r="DJ136" i="1"/>
  <c r="DJ144" i="1"/>
  <c r="DJ152" i="1"/>
  <c r="DJ9" i="1"/>
  <c r="DJ17" i="1"/>
  <c r="DJ25" i="1"/>
  <c r="DJ33" i="1"/>
  <c r="DJ41" i="1"/>
  <c r="DJ49" i="1"/>
  <c r="DJ57" i="1"/>
  <c r="DJ65" i="1"/>
  <c r="DJ73" i="1"/>
  <c r="DJ81" i="1"/>
  <c r="DJ89" i="1"/>
  <c r="DJ97" i="1"/>
  <c r="DJ105" i="1"/>
  <c r="DJ113" i="1"/>
  <c r="DJ121" i="1"/>
  <c r="DJ129" i="1"/>
  <c r="DJ137" i="1"/>
  <c r="DJ145" i="1"/>
  <c r="DJ153" i="1"/>
  <c r="DJ2" i="1"/>
  <c r="DJ10" i="1"/>
  <c r="DJ18" i="1"/>
  <c r="DJ26" i="1"/>
  <c r="DJ34" i="1"/>
  <c r="DJ42" i="1"/>
  <c r="DJ50" i="1"/>
  <c r="DJ58" i="1"/>
  <c r="DJ66" i="1"/>
  <c r="DJ74" i="1"/>
  <c r="DJ82" i="1"/>
  <c r="DJ90" i="1"/>
  <c r="DJ98" i="1"/>
  <c r="DJ106" i="1"/>
  <c r="DJ114" i="1"/>
  <c r="DJ122" i="1"/>
  <c r="DJ130" i="1"/>
  <c r="DJ138" i="1"/>
  <c r="DJ146" i="1"/>
  <c r="DJ154" i="1"/>
  <c r="DJ4" i="1"/>
  <c r="DJ12" i="1"/>
  <c r="DJ20" i="1"/>
  <c r="DJ28" i="1"/>
  <c r="DJ36" i="1"/>
  <c r="DJ44" i="1"/>
  <c r="DJ52" i="1"/>
  <c r="DJ60" i="1"/>
  <c r="DJ68" i="1"/>
  <c r="DJ76" i="1"/>
  <c r="DJ84" i="1"/>
  <c r="DJ92" i="1"/>
  <c r="DJ100" i="1"/>
  <c r="DJ108" i="1"/>
  <c r="DJ116" i="1"/>
  <c r="DJ124" i="1"/>
  <c r="DJ132" i="1"/>
  <c r="DJ140" i="1"/>
  <c r="DJ148" i="1"/>
  <c r="DJ5" i="1"/>
  <c r="DJ13" i="1"/>
  <c r="DJ21" i="1"/>
  <c r="DJ29" i="1"/>
  <c r="DJ37" i="1"/>
  <c r="DJ45" i="1"/>
  <c r="DJ53" i="1"/>
  <c r="DJ61" i="1"/>
  <c r="DJ69" i="1"/>
  <c r="DJ77" i="1"/>
  <c r="DJ85" i="1"/>
  <c r="DJ93" i="1"/>
  <c r="DJ101" i="1"/>
  <c r="DJ109" i="1"/>
  <c r="DJ117" i="1"/>
  <c r="DJ125" i="1"/>
  <c r="DJ133" i="1"/>
  <c r="DJ141" i="1"/>
  <c r="DJ149" i="1"/>
  <c r="DJ6" i="1"/>
  <c r="DJ14" i="1"/>
  <c r="DJ22" i="1"/>
  <c r="DJ30" i="1"/>
  <c r="DJ38" i="1"/>
  <c r="DJ46" i="1"/>
  <c r="DJ54" i="1"/>
  <c r="DJ62" i="1"/>
  <c r="DJ70" i="1"/>
  <c r="DJ78" i="1"/>
  <c r="DJ86" i="1"/>
  <c r="DJ94" i="1"/>
  <c r="DJ102" i="1"/>
  <c r="DJ110" i="1"/>
  <c r="DJ118" i="1"/>
  <c r="DJ126" i="1"/>
  <c r="DJ134" i="1"/>
  <c r="DJ142" i="1"/>
  <c r="DJ150" i="1"/>
  <c r="DJ3" i="1"/>
  <c r="DJ35" i="1"/>
  <c r="DJ67" i="1"/>
  <c r="DJ99" i="1"/>
  <c r="DJ131" i="1"/>
  <c r="DJ47" i="1"/>
  <c r="DJ143" i="1"/>
  <c r="DJ7" i="1"/>
  <c r="DJ39" i="1"/>
  <c r="DJ71" i="1"/>
  <c r="DJ103" i="1"/>
  <c r="DJ135" i="1"/>
  <c r="DJ79" i="1"/>
  <c r="DJ11" i="1"/>
  <c r="DJ43" i="1"/>
  <c r="DJ75" i="1"/>
  <c r="DJ107" i="1"/>
  <c r="DJ139" i="1"/>
  <c r="DJ15" i="1"/>
  <c r="DJ111" i="1"/>
  <c r="DJ19" i="1"/>
  <c r="DJ51" i="1"/>
  <c r="DJ83" i="1"/>
  <c r="DJ115" i="1"/>
  <c r="DJ147" i="1"/>
  <c r="DJ127" i="1"/>
  <c r="DJ23" i="1"/>
  <c r="DJ55" i="1"/>
  <c r="DJ87" i="1"/>
  <c r="DJ119" i="1"/>
  <c r="DJ151" i="1"/>
  <c r="DJ27" i="1"/>
  <c r="DJ59" i="1"/>
  <c r="DJ91" i="1"/>
  <c r="DJ123" i="1"/>
  <c r="DJ31" i="1"/>
  <c r="DJ63" i="1"/>
  <c r="DJ95" i="1"/>
  <c r="CS2" i="1"/>
  <c r="CS10" i="1"/>
  <c r="CS18" i="1"/>
  <c r="CS26" i="1"/>
  <c r="CS34" i="1"/>
  <c r="CS42" i="1"/>
  <c r="CS50" i="1"/>
  <c r="CS58" i="1"/>
  <c r="CS66" i="1"/>
  <c r="CS74" i="1"/>
  <c r="CS82" i="1"/>
  <c r="CS90" i="1"/>
  <c r="CS98" i="1"/>
  <c r="CS106" i="1"/>
  <c r="CS114" i="1"/>
  <c r="CS122" i="1"/>
  <c r="CS130" i="1"/>
  <c r="CS138" i="1"/>
  <c r="CS146" i="1"/>
  <c r="CS154" i="1"/>
  <c r="CS3" i="1"/>
  <c r="CS11" i="1"/>
  <c r="CS19" i="1"/>
  <c r="CS27" i="1"/>
  <c r="CS35" i="1"/>
  <c r="CS43" i="1"/>
  <c r="CS51" i="1"/>
  <c r="CS59" i="1"/>
  <c r="CS67" i="1"/>
  <c r="CS75" i="1"/>
  <c r="CS83" i="1"/>
  <c r="CS91" i="1"/>
  <c r="CS99" i="1"/>
  <c r="CS107" i="1"/>
  <c r="CS115" i="1"/>
  <c r="CS123" i="1"/>
  <c r="CS131" i="1"/>
  <c r="CS139" i="1"/>
  <c r="CS147" i="1"/>
  <c r="CS4" i="1"/>
  <c r="CS12" i="1"/>
  <c r="CS20" i="1"/>
  <c r="CS28" i="1"/>
  <c r="CS36" i="1"/>
  <c r="CS44" i="1"/>
  <c r="CS52" i="1"/>
  <c r="CS60" i="1"/>
  <c r="CS68" i="1"/>
  <c r="CS76" i="1"/>
  <c r="CS84" i="1"/>
  <c r="CS92" i="1"/>
  <c r="CS100" i="1"/>
  <c r="CS108" i="1"/>
  <c r="CS116" i="1"/>
  <c r="CS124" i="1"/>
  <c r="CS132" i="1"/>
  <c r="CS140" i="1"/>
  <c r="CS148" i="1"/>
  <c r="CS6" i="1"/>
  <c r="CS14" i="1"/>
  <c r="CS22" i="1"/>
  <c r="CS30" i="1"/>
  <c r="CS38" i="1"/>
  <c r="CS46" i="1"/>
  <c r="CS54" i="1"/>
  <c r="CS62" i="1"/>
  <c r="CS70" i="1"/>
  <c r="CS78" i="1"/>
  <c r="CS86" i="1"/>
  <c r="CS94" i="1"/>
  <c r="CS102" i="1"/>
  <c r="CS110" i="1"/>
  <c r="CS118" i="1"/>
  <c r="CS126" i="1"/>
  <c r="CS134" i="1"/>
  <c r="CS142" i="1"/>
  <c r="CS150" i="1"/>
  <c r="CS7" i="1"/>
  <c r="CS15" i="1"/>
  <c r="CS23" i="1"/>
  <c r="CS31" i="1"/>
  <c r="CS39" i="1"/>
  <c r="CS47" i="1"/>
  <c r="CS55" i="1"/>
  <c r="CS63" i="1"/>
  <c r="CS71" i="1"/>
  <c r="CS79" i="1"/>
  <c r="CS87" i="1"/>
  <c r="CS95" i="1"/>
  <c r="CS103" i="1"/>
  <c r="CS111" i="1"/>
  <c r="CS119" i="1"/>
  <c r="CS127" i="1"/>
  <c r="CS135" i="1"/>
  <c r="CS143" i="1"/>
  <c r="CS151" i="1"/>
  <c r="CS5" i="1"/>
  <c r="CS25" i="1"/>
  <c r="CS48" i="1"/>
  <c r="CS69" i="1"/>
  <c r="CS89" i="1"/>
  <c r="CS112" i="1"/>
  <c r="CS133" i="1"/>
  <c r="CS153" i="1"/>
  <c r="CS8" i="1"/>
  <c r="CS29" i="1"/>
  <c r="CS49" i="1"/>
  <c r="CS72" i="1"/>
  <c r="CS93" i="1"/>
  <c r="CS113" i="1"/>
  <c r="CS136" i="1"/>
  <c r="CS9" i="1"/>
  <c r="CS32" i="1"/>
  <c r="CS53" i="1"/>
  <c r="CS73" i="1"/>
  <c r="CS96" i="1"/>
  <c r="CS117" i="1"/>
  <c r="CS137" i="1"/>
  <c r="CS16" i="1"/>
  <c r="CS37" i="1"/>
  <c r="CS57" i="1"/>
  <c r="CS80" i="1"/>
  <c r="CS101" i="1"/>
  <c r="CS121" i="1"/>
  <c r="CS144" i="1"/>
  <c r="CS17" i="1"/>
  <c r="CS40" i="1"/>
  <c r="CS61" i="1"/>
  <c r="CS81" i="1"/>
  <c r="CS104" i="1"/>
  <c r="CS125" i="1"/>
  <c r="CS145" i="1"/>
  <c r="CS64" i="1"/>
  <c r="CS120" i="1"/>
  <c r="CS13" i="1"/>
  <c r="CS65" i="1"/>
  <c r="CS128" i="1"/>
  <c r="CS21" i="1"/>
  <c r="CS77" i="1"/>
  <c r="CS129" i="1"/>
  <c r="CS33" i="1"/>
  <c r="CS88" i="1"/>
  <c r="CS149" i="1"/>
  <c r="CS41" i="1"/>
  <c r="CS97" i="1"/>
  <c r="CS152" i="1"/>
  <c r="CS45" i="1"/>
  <c r="CS105" i="1"/>
  <c r="CS56" i="1"/>
  <c r="CS24" i="1"/>
  <c r="CS85" i="1"/>
  <c r="CS109" i="1"/>
  <c r="CS141" i="1"/>
  <c r="CC6" i="1"/>
  <c r="CC14" i="1"/>
  <c r="CC22" i="1"/>
  <c r="CC30" i="1"/>
  <c r="CC38" i="1"/>
  <c r="CC46" i="1"/>
  <c r="CC54" i="1"/>
  <c r="CC62" i="1"/>
  <c r="CC70" i="1"/>
  <c r="CC78" i="1"/>
  <c r="CC86" i="1"/>
  <c r="CC94" i="1"/>
  <c r="CC102" i="1"/>
  <c r="CC110" i="1"/>
  <c r="CC118" i="1"/>
  <c r="CC126" i="1"/>
  <c r="CC134" i="1"/>
  <c r="CC142" i="1"/>
  <c r="CC150" i="1"/>
  <c r="CC7" i="1"/>
  <c r="CC15" i="1"/>
  <c r="CC23" i="1"/>
  <c r="CC31" i="1"/>
  <c r="CC39" i="1"/>
  <c r="CC47" i="1"/>
  <c r="CC55" i="1"/>
  <c r="CC63" i="1"/>
  <c r="CC71" i="1"/>
  <c r="CC79" i="1"/>
  <c r="CC87" i="1"/>
  <c r="CC95" i="1"/>
  <c r="CC103" i="1"/>
  <c r="CC111" i="1"/>
  <c r="CC119" i="1"/>
  <c r="CC127" i="1"/>
  <c r="CC135" i="1"/>
  <c r="CC143" i="1"/>
  <c r="CC151" i="1"/>
  <c r="CC8" i="1"/>
  <c r="CC16" i="1"/>
  <c r="CC24" i="1"/>
  <c r="CC32" i="1"/>
  <c r="CC40" i="1"/>
  <c r="CC48" i="1"/>
  <c r="CC56" i="1"/>
  <c r="CC64" i="1"/>
  <c r="CC72" i="1"/>
  <c r="CC80" i="1"/>
  <c r="CC88" i="1"/>
  <c r="CC96" i="1"/>
  <c r="CC104" i="1"/>
  <c r="CC112" i="1"/>
  <c r="CC120" i="1"/>
  <c r="CC128" i="1"/>
  <c r="CC136" i="1"/>
  <c r="CC144" i="1"/>
  <c r="CC152" i="1"/>
  <c r="CC2" i="1"/>
  <c r="CC10" i="1"/>
  <c r="CC18" i="1"/>
  <c r="CC26" i="1"/>
  <c r="CC34" i="1"/>
  <c r="CC42" i="1"/>
  <c r="CC50" i="1"/>
  <c r="CC58" i="1"/>
  <c r="CC66" i="1"/>
  <c r="CC74" i="1"/>
  <c r="CC82" i="1"/>
  <c r="CC90" i="1"/>
  <c r="CC98" i="1"/>
  <c r="CC106" i="1"/>
  <c r="CC114" i="1"/>
  <c r="CC122" i="1"/>
  <c r="CC130" i="1"/>
  <c r="CC138" i="1"/>
  <c r="CC146" i="1"/>
  <c r="CC154" i="1"/>
  <c r="CC3" i="1"/>
  <c r="CC11" i="1"/>
  <c r="CC19" i="1"/>
  <c r="CC27" i="1"/>
  <c r="CC35" i="1"/>
  <c r="CC43" i="1"/>
  <c r="CC51" i="1"/>
  <c r="CC59" i="1"/>
  <c r="CC67" i="1"/>
  <c r="CC75" i="1"/>
  <c r="CC83" i="1"/>
  <c r="CC91" i="1"/>
  <c r="CC99" i="1"/>
  <c r="CC107" i="1"/>
  <c r="CC115" i="1"/>
  <c r="CC123" i="1"/>
  <c r="CC131" i="1"/>
  <c r="CC139" i="1"/>
  <c r="CC147" i="1"/>
  <c r="CC13" i="1"/>
  <c r="CC36" i="1"/>
  <c r="CC57" i="1"/>
  <c r="CC77" i="1"/>
  <c r="CC100" i="1"/>
  <c r="CC121" i="1"/>
  <c r="CC141" i="1"/>
  <c r="CC17" i="1"/>
  <c r="CC37" i="1"/>
  <c r="CC60" i="1"/>
  <c r="CC81" i="1"/>
  <c r="CC101" i="1"/>
  <c r="CC124" i="1"/>
  <c r="CC145" i="1"/>
  <c r="CC20" i="1"/>
  <c r="CC41" i="1"/>
  <c r="CC61" i="1"/>
  <c r="CC84" i="1"/>
  <c r="CC105" i="1"/>
  <c r="CC125" i="1"/>
  <c r="CC148" i="1"/>
  <c r="CC4" i="1"/>
  <c r="CC25" i="1"/>
  <c r="CC45" i="1"/>
  <c r="CC68" i="1"/>
  <c r="CC89" i="1"/>
  <c r="CC109" i="1"/>
  <c r="CC132" i="1"/>
  <c r="CC153" i="1"/>
  <c r="CC5" i="1"/>
  <c r="CC28" i="1"/>
  <c r="CC49" i="1"/>
  <c r="CC69" i="1"/>
  <c r="CC92" i="1"/>
  <c r="CC113" i="1"/>
  <c r="CC133" i="1"/>
  <c r="CC21" i="1"/>
  <c r="CC76" i="1"/>
  <c r="CC137" i="1"/>
  <c r="CC29" i="1"/>
  <c r="CC85" i="1"/>
  <c r="CC140" i="1"/>
  <c r="CC33" i="1"/>
  <c r="CC93" i="1"/>
  <c r="CC149" i="1"/>
  <c r="CC52" i="1"/>
  <c r="CC108" i="1"/>
  <c r="CC53" i="1"/>
  <c r="CC116" i="1"/>
  <c r="CC44" i="1"/>
  <c r="CC65" i="1"/>
  <c r="CC73" i="1"/>
  <c r="CC117" i="1"/>
  <c r="CC129" i="1"/>
  <c r="CC9" i="1"/>
  <c r="CC12" i="1"/>
  <c r="CC97" i="1"/>
  <c r="DE5" i="1"/>
  <c r="DE13" i="1"/>
  <c r="DE21" i="1"/>
  <c r="DE29" i="1"/>
  <c r="DE37" i="1"/>
  <c r="DE45" i="1"/>
  <c r="DE53" i="1"/>
  <c r="DE61" i="1"/>
  <c r="DE69" i="1"/>
  <c r="DE77" i="1"/>
  <c r="DE85" i="1"/>
  <c r="DE93" i="1"/>
  <c r="DE101" i="1"/>
  <c r="DE109" i="1"/>
  <c r="DE117" i="1"/>
  <c r="DE125" i="1"/>
  <c r="DE133" i="1"/>
  <c r="DE141" i="1"/>
  <c r="DE149" i="1"/>
  <c r="DE6" i="1"/>
  <c r="DE14" i="1"/>
  <c r="DE22" i="1"/>
  <c r="DE30" i="1"/>
  <c r="DE38" i="1"/>
  <c r="DE46" i="1"/>
  <c r="DE54" i="1"/>
  <c r="DE62" i="1"/>
  <c r="DE70" i="1"/>
  <c r="DE78" i="1"/>
  <c r="DE86" i="1"/>
  <c r="DE94" i="1"/>
  <c r="DE102" i="1"/>
  <c r="DE110" i="1"/>
  <c r="DE118" i="1"/>
  <c r="DE126" i="1"/>
  <c r="DE134" i="1"/>
  <c r="DE142" i="1"/>
  <c r="DE150" i="1"/>
  <c r="DE7" i="1"/>
  <c r="DE15" i="1"/>
  <c r="DE23" i="1"/>
  <c r="DE31" i="1"/>
  <c r="DE39" i="1"/>
  <c r="DE47" i="1"/>
  <c r="DE55" i="1"/>
  <c r="DE63" i="1"/>
  <c r="DE71" i="1"/>
  <c r="DE79" i="1"/>
  <c r="DE87" i="1"/>
  <c r="DE95" i="1"/>
  <c r="DE103" i="1"/>
  <c r="DE111" i="1"/>
  <c r="DE119" i="1"/>
  <c r="DE127" i="1"/>
  <c r="DE135" i="1"/>
  <c r="DE143" i="1"/>
  <c r="DE151" i="1"/>
  <c r="DE9" i="1"/>
  <c r="DE17" i="1"/>
  <c r="DE25" i="1"/>
  <c r="DE33" i="1"/>
  <c r="DE41" i="1"/>
  <c r="DE49" i="1"/>
  <c r="DE57" i="1"/>
  <c r="DE65" i="1"/>
  <c r="DE73" i="1"/>
  <c r="DE81" i="1"/>
  <c r="DE89" i="1"/>
  <c r="DE97" i="1"/>
  <c r="DE105" i="1"/>
  <c r="DE113" i="1"/>
  <c r="DE121" i="1"/>
  <c r="DE129" i="1"/>
  <c r="DE137" i="1"/>
  <c r="DE145" i="1"/>
  <c r="DE153" i="1"/>
  <c r="DE2" i="1"/>
  <c r="DE10" i="1"/>
  <c r="DE18" i="1"/>
  <c r="DE26" i="1"/>
  <c r="DE34" i="1"/>
  <c r="DE42" i="1"/>
  <c r="DE50" i="1"/>
  <c r="DE58" i="1"/>
  <c r="DE66" i="1"/>
  <c r="DE74" i="1"/>
  <c r="DE82" i="1"/>
  <c r="DE90" i="1"/>
  <c r="DE98" i="1"/>
  <c r="DE106" i="1"/>
  <c r="DE114" i="1"/>
  <c r="DE122" i="1"/>
  <c r="DE130" i="1"/>
  <c r="DE138" i="1"/>
  <c r="DE146" i="1"/>
  <c r="DE154" i="1"/>
  <c r="DE12" i="1"/>
  <c r="DE35" i="1"/>
  <c r="DE56" i="1"/>
  <c r="DE76" i="1"/>
  <c r="DE99" i="1"/>
  <c r="DE120" i="1"/>
  <c r="DE140" i="1"/>
  <c r="DE16" i="1"/>
  <c r="DE36" i="1"/>
  <c r="DE59" i="1"/>
  <c r="DE80" i="1"/>
  <c r="DE100" i="1"/>
  <c r="DE123" i="1"/>
  <c r="DE144" i="1"/>
  <c r="DE19" i="1"/>
  <c r="DE40" i="1"/>
  <c r="DE60" i="1"/>
  <c r="DE83" i="1"/>
  <c r="DE104" i="1"/>
  <c r="DE124" i="1"/>
  <c r="DE147" i="1"/>
  <c r="DE3" i="1"/>
  <c r="DE24" i="1"/>
  <c r="DE44" i="1"/>
  <c r="DE67" i="1"/>
  <c r="DE88" i="1"/>
  <c r="DE108" i="1"/>
  <c r="DE131" i="1"/>
  <c r="DE152" i="1"/>
  <c r="DE4" i="1"/>
  <c r="DE27" i="1"/>
  <c r="DE48" i="1"/>
  <c r="DE68" i="1"/>
  <c r="DE91" i="1"/>
  <c r="DE112" i="1"/>
  <c r="DE132" i="1"/>
  <c r="DE8" i="1"/>
  <c r="DE28" i="1"/>
  <c r="DE51" i="1"/>
  <c r="DE72" i="1"/>
  <c r="DE92" i="1"/>
  <c r="DE115" i="1"/>
  <c r="DE136" i="1"/>
  <c r="DE64" i="1"/>
  <c r="DE148" i="1"/>
  <c r="DE96" i="1"/>
  <c r="DE75" i="1"/>
  <c r="DE84" i="1"/>
  <c r="DE11" i="1"/>
  <c r="DE20" i="1"/>
  <c r="DE107" i="1"/>
  <c r="DE32" i="1"/>
  <c r="DE116" i="1"/>
  <c r="DE43" i="1"/>
  <c r="DE128" i="1"/>
  <c r="DE52" i="1"/>
  <c r="DE139" i="1"/>
  <c r="DA5" i="1"/>
  <c r="DA13" i="1"/>
  <c r="DA21" i="1"/>
  <c r="DA29" i="1"/>
  <c r="DA37" i="1"/>
  <c r="DA45" i="1"/>
  <c r="DA53" i="1"/>
  <c r="DA61" i="1"/>
  <c r="DA69" i="1"/>
  <c r="DA77" i="1"/>
  <c r="DA85" i="1"/>
  <c r="DA93" i="1"/>
  <c r="DA101" i="1"/>
  <c r="DA109" i="1"/>
  <c r="DA117" i="1"/>
  <c r="DA125" i="1"/>
  <c r="DA133" i="1"/>
  <c r="DA141" i="1"/>
  <c r="DA149" i="1"/>
  <c r="DA6" i="1"/>
  <c r="DA14" i="1"/>
  <c r="DA22" i="1"/>
  <c r="DA30" i="1"/>
  <c r="DA38" i="1"/>
  <c r="DA46" i="1"/>
  <c r="DA54" i="1"/>
  <c r="DA62" i="1"/>
  <c r="DA70" i="1"/>
  <c r="DA78" i="1"/>
  <c r="DA86" i="1"/>
  <c r="DA94" i="1"/>
  <c r="DA102" i="1"/>
  <c r="DA110" i="1"/>
  <c r="DA118" i="1"/>
  <c r="DA126" i="1"/>
  <c r="DA134" i="1"/>
  <c r="DA142" i="1"/>
  <c r="DA150" i="1"/>
  <c r="DA7" i="1"/>
  <c r="DA15" i="1"/>
  <c r="DA23" i="1"/>
  <c r="DA31" i="1"/>
  <c r="DA39" i="1"/>
  <c r="DA47" i="1"/>
  <c r="DA55" i="1"/>
  <c r="DA63" i="1"/>
  <c r="DA71" i="1"/>
  <c r="DA79" i="1"/>
  <c r="DA87" i="1"/>
  <c r="DA95" i="1"/>
  <c r="DA103" i="1"/>
  <c r="DA111" i="1"/>
  <c r="DA119" i="1"/>
  <c r="DA127" i="1"/>
  <c r="DA135" i="1"/>
  <c r="DA143" i="1"/>
  <c r="DA151" i="1"/>
  <c r="DA9" i="1"/>
  <c r="DA17" i="1"/>
  <c r="DA25" i="1"/>
  <c r="DA33" i="1"/>
  <c r="DA41" i="1"/>
  <c r="DA49" i="1"/>
  <c r="DA57" i="1"/>
  <c r="DA65" i="1"/>
  <c r="DA73" i="1"/>
  <c r="DA81" i="1"/>
  <c r="DA89" i="1"/>
  <c r="DA97" i="1"/>
  <c r="DA105" i="1"/>
  <c r="DA113" i="1"/>
  <c r="DA121" i="1"/>
  <c r="DA129" i="1"/>
  <c r="DA137" i="1"/>
  <c r="DA145" i="1"/>
  <c r="DA153" i="1"/>
  <c r="DA2" i="1"/>
  <c r="DA10" i="1"/>
  <c r="DA18" i="1"/>
  <c r="DA26" i="1"/>
  <c r="DA34" i="1"/>
  <c r="DA42" i="1"/>
  <c r="DA50" i="1"/>
  <c r="DA58" i="1"/>
  <c r="DA66" i="1"/>
  <c r="DA74" i="1"/>
  <c r="DA82" i="1"/>
  <c r="DA90" i="1"/>
  <c r="DA98" i="1"/>
  <c r="DA106" i="1"/>
  <c r="DA114" i="1"/>
  <c r="DA122" i="1"/>
  <c r="DA130" i="1"/>
  <c r="DA138" i="1"/>
  <c r="DA146" i="1"/>
  <c r="DA154" i="1"/>
  <c r="DA11" i="1"/>
  <c r="DA32" i="1"/>
  <c r="DA52" i="1"/>
  <c r="DA75" i="1"/>
  <c r="DA96" i="1"/>
  <c r="DA116" i="1"/>
  <c r="DA139" i="1"/>
  <c r="DA12" i="1"/>
  <c r="DA35" i="1"/>
  <c r="DA56" i="1"/>
  <c r="DA76" i="1"/>
  <c r="DA99" i="1"/>
  <c r="DA120" i="1"/>
  <c r="DA140" i="1"/>
  <c r="DA16" i="1"/>
  <c r="DA36" i="1"/>
  <c r="DA59" i="1"/>
  <c r="DA80" i="1"/>
  <c r="DA100" i="1"/>
  <c r="DA123" i="1"/>
  <c r="DA144" i="1"/>
  <c r="DA20" i="1"/>
  <c r="DA43" i="1"/>
  <c r="DA64" i="1"/>
  <c r="DA84" i="1"/>
  <c r="DA107" i="1"/>
  <c r="DA128" i="1"/>
  <c r="DA148" i="1"/>
  <c r="DA3" i="1"/>
  <c r="DA24" i="1"/>
  <c r="DA44" i="1"/>
  <c r="DA67" i="1"/>
  <c r="DA88" i="1"/>
  <c r="DA108" i="1"/>
  <c r="DA131" i="1"/>
  <c r="DA152" i="1"/>
  <c r="DA4" i="1"/>
  <c r="DA27" i="1"/>
  <c r="DA48" i="1"/>
  <c r="DA68" i="1"/>
  <c r="DA91" i="1"/>
  <c r="DA112" i="1"/>
  <c r="DA132" i="1"/>
  <c r="DA83" i="1"/>
  <c r="DA8" i="1"/>
  <c r="DA92" i="1"/>
  <c r="DA115" i="1"/>
  <c r="DA19" i="1"/>
  <c r="DA104" i="1"/>
  <c r="DA28" i="1"/>
  <c r="DA40" i="1"/>
  <c r="DA124" i="1"/>
  <c r="DA51" i="1"/>
  <c r="DA136" i="1"/>
  <c r="DA60" i="1"/>
  <c r="DA147" i="1"/>
  <c r="DA72" i="1"/>
  <c r="CM6" i="1"/>
  <c r="CM14" i="1"/>
  <c r="CM22" i="1"/>
  <c r="CM30" i="1"/>
  <c r="CM38" i="1"/>
  <c r="CM46" i="1"/>
  <c r="CM54" i="1"/>
  <c r="CM62" i="1"/>
  <c r="CM70" i="1"/>
  <c r="CM78" i="1"/>
  <c r="CM86" i="1"/>
  <c r="CM94" i="1"/>
  <c r="CM102" i="1"/>
  <c r="CM110" i="1"/>
  <c r="CM118" i="1"/>
  <c r="CM126" i="1"/>
  <c r="CM134" i="1"/>
  <c r="CM142" i="1"/>
  <c r="CM150" i="1"/>
  <c r="CM7" i="1"/>
  <c r="CM15" i="1"/>
  <c r="CM23" i="1"/>
  <c r="CM31" i="1"/>
  <c r="CM39" i="1"/>
  <c r="CM47" i="1"/>
  <c r="CM55" i="1"/>
  <c r="CM63" i="1"/>
  <c r="CM71" i="1"/>
  <c r="CM79" i="1"/>
  <c r="CM87" i="1"/>
  <c r="CM95" i="1"/>
  <c r="CM103" i="1"/>
  <c r="CM111" i="1"/>
  <c r="CM119" i="1"/>
  <c r="CM127" i="1"/>
  <c r="CM135" i="1"/>
  <c r="CM143" i="1"/>
  <c r="CM151" i="1"/>
  <c r="CM8" i="1"/>
  <c r="CM16" i="1"/>
  <c r="CM24" i="1"/>
  <c r="CM32" i="1"/>
  <c r="CM40" i="1"/>
  <c r="CM48" i="1"/>
  <c r="CM56" i="1"/>
  <c r="CM64" i="1"/>
  <c r="CM72" i="1"/>
  <c r="CM80" i="1"/>
  <c r="CM88" i="1"/>
  <c r="CM96" i="1"/>
  <c r="CM104" i="1"/>
  <c r="CM112" i="1"/>
  <c r="CM120" i="1"/>
  <c r="CM128" i="1"/>
  <c r="CM136" i="1"/>
  <c r="CM144" i="1"/>
  <c r="CM152" i="1"/>
  <c r="CM2" i="1"/>
  <c r="CM10" i="1"/>
  <c r="CM18" i="1"/>
  <c r="CM26" i="1"/>
  <c r="CM34" i="1"/>
  <c r="CM42" i="1"/>
  <c r="CM50" i="1"/>
  <c r="CM58" i="1"/>
  <c r="CM66" i="1"/>
  <c r="CM74" i="1"/>
  <c r="CM82" i="1"/>
  <c r="CM90" i="1"/>
  <c r="CM98" i="1"/>
  <c r="CM106" i="1"/>
  <c r="CM114" i="1"/>
  <c r="CM122" i="1"/>
  <c r="CM130" i="1"/>
  <c r="CM138" i="1"/>
  <c r="CM146" i="1"/>
  <c r="CM154" i="1"/>
  <c r="CM3" i="1"/>
  <c r="CM11" i="1"/>
  <c r="CM19" i="1"/>
  <c r="CM27" i="1"/>
  <c r="CM35" i="1"/>
  <c r="CM43" i="1"/>
  <c r="CM51" i="1"/>
  <c r="CM59" i="1"/>
  <c r="CM67" i="1"/>
  <c r="CM75" i="1"/>
  <c r="CM83" i="1"/>
  <c r="CM91" i="1"/>
  <c r="CM99" i="1"/>
  <c r="CM107" i="1"/>
  <c r="CM115" i="1"/>
  <c r="CM123" i="1"/>
  <c r="CM131" i="1"/>
  <c r="CM139" i="1"/>
  <c r="CM147" i="1"/>
  <c r="CM12" i="1"/>
  <c r="CM33" i="1"/>
  <c r="CM53" i="1"/>
  <c r="CM76" i="1"/>
  <c r="CM97" i="1"/>
  <c r="CM117" i="1"/>
  <c r="CM140" i="1"/>
  <c r="CM13" i="1"/>
  <c r="CM36" i="1"/>
  <c r="CM57" i="1"/>
  <c r="CM77" i="1"/>
  <c r="CM100" i="1"/>
  <c r="CM121" i="1"/>
  <c r="CM141" i="1"/>
  <c r="CM17" i="1"/>
  <c r="CM37" i="1"/>
  <c r="CM60" i="1"/>
  <c r="CM81" i="1"/>
  <c r="CM101" i="1"/>
  <c r="CM124" i="1"/>
  <c r="CM145" i="1"/>
  <c r="CM21" i="1"/>
  <c r="CM44" i="1"/>
  <c r="CM65" i="1"/>
  <c r="CM85" i="1"/>
  <c r="CM108" i="1"/>
  <c r="CM129" i="1"/>
  <c r="CM149" i="1"/>
  <c r="CM4" i="1"/>
  <c r="CM25" i="1"/>
  <c r="CM45" i="1"/>
  <c r="CM68" i="1"/>
  <c r="CM89" i="1"/>
  <c r="CM109" i="1"/>
  <c r="CM132" i="1"/>
  <c r="CM153" i="1"/>
  <c r="CM20" i="1"/>
  <c r="CM73" i="1"/>
  <c r="CM133" i="1"/>
  <c r="CM28" i="1"/>
  <c r="CM84" i="1"/>
  <c r="CM137" i="1"/>
  <c r="CM29" i="1"/>
  <c r="CM92" i="1"/>
  <c r="CM148" i="1"/>
  <c r="CM49" i="1"/>
  <c r="CM105" i="1"/>
  <c r="CM52" i="1"/>
  <c r="CM113" i="1"/>
  <c r="CM5" i="1"/>
  <c r="CM61" i="1"/>
  <c r="CM116" i="1"/>
  <c r="CM9" i="1"/>
  <c r="CM69" i="1"/>
  <c r="CM41" i="1"/>
  <c r="CM93" i="1"/>
  <c r="CM125" i="1"/>
  <c r="DH7" i="1"/>
  <c r="DH15" i="1"/>
  <c r="DH8" i="1"/>
  <c r="DH16" i="1"/>
  <c r="DH9" i="1"/>
  <c r="DH17" i="1"/>
  <c r="DH3" i="1"/>
  <c r="DH11" i="1"/>
  <c r="DH19" i="1"/>
  <c r="DH4" i="1"/>
  <c r="DH12" i="1"/>
  <c r="DH20" i="1"/>
  <c r="DH28" i="1"/>
  <c r="DH36" i="1"/>
  <c r="DH44" i="1"/>
  <c r="DH52" i="1"/>
  <c r="DH60" i="1"/>
  <c r="DH68" i="1"/>
  <c r="DH76" i="1"/>
  <c r="DH84" i="1"/>
  <c r="DH92" i="1"/>
  <c r="DH100" i="1"/>
  <c r="DH108" i="1"/>
  <c r="DH116" i="1"/>
  <c r="DH124" i="1"/>
  <c r="DH132" i="1"/>
  <c r="DH140" i="1"/>
  <c r="DH148" i="1"/>
  <c r="DH2" i="1"/>
  <c r="DH21" i="1"/>
  <c r="DH29" i="1"/>
  <c r="DH37" i="1"/>
  <c r="DH45" i="1"/>
  <c r="DH53" i="1"/>
  <c r="DH61" i="1"/>
  <c r="DH69" i="1"/>
  <c r="DH77" i="1"/>
  <c r="DH85" i="1"/>
  <c r="DH93" i="1"/>
  <c r="DH101" i="1"/>
  <c r="DH109" i="1"/>
  <c r="DH117" i="1"/>
  <c r="DH125" i="1"/>
  <c r="DH133" i="1"/>
  <c r="DH141" i="1"/>
  <c r="DH149" i="1"/>
  <c r="DH5" i="1"/>
  <c r="DH22" i="1"/>
  <c r="DH30" i="1"/>
  <c r="DH38" i="1"/>
  <c r="DH46" i="1"/>
  <c r="DH54" i="1"/>
  <c r="DH62" i="1"/>
  <c r="DH70" i="1"/>
  <c r="DH78" i="1"/>
  <c r="DH86" i="1"/>
  <c r="DH94" i="1"/>
  <c r="DH102" i="1"/>
  <c r="DH110" i="1"/>
  <c r="DH118" i="1"/>
  <c r="DH126" i="1"/>
  <c r="DH134" i="1"/>
  <c r="DH142" i="1"/>
  <c r="DH150" i="1"/>
  <c r="DH10" i="1"/>
  <c r="DH24" i="1"/>
  <c r="DH32" i="1"/>
  <c r="DH40" i="1"/>
  <c r="DH48" i="1"/>
  <c r="DH56" i="1"/>
  <c r="DH64" i="1"/>
  <c r="DH72" i="1"/>
  <c r="DH80" i="1"/>
  <c r="DH88" i="1"/>
  <c r="DH96" i="1"/>
  <c r="DH104" i="1"/>
  <c r="DH112" i="1"/>
  <c r="DH120" i="1"/>
  <c r="DH128" i="1"/>
  <c r="DH136" i="1"/>
  <c r="DH144" i="1"/>
  <c r="DH152" i="1"/>
  <c r="DH13" i="1"/>
  <c r="DH25" i="1"/>
  <c r="DH33" i="1"/>
  <c r="DH41" i="1"/>
  <c r="DH49" i="1"/>
  <c r="DH57" i="1"/>
  <c r="DH65" i="1"/>
  <c r="DH73" i="1"/>
  <c r="DH81" i="1"/>
  <c r="DH89" i="1"/>
  <c r="DH97" i="1"/>
  <c r="DH105" i="1"/>
  <c r="DH113" i="1"/>
  <c r="DH121" i="1"/>
  <c r="DH129" i="1"/>
  <c r="DH137" i="1"/>
  <c r="DH145" i="1"/>
  <c r="DH153" i="1"/>
  <c r="DH14" i="1"/>
  <c r="DH26" i="1"/>
  <c r="DH34" i="1"/>
  <c r="DH42" i="1"/>
  <c r="DH50" i="1"/>
  <c r="DH58" i="1"/>
  <c r="DH66" i="1"/>
  <c r="DH74" i="1"/>
  <c r="DH82" i="1"/>
  <c r="DH90" i="1"/>
  <c r="DH98" i="1"/>
  <c r="DH106" i="1"/>
  <c r="DH114" i="1"/>
  <c r="DH122" i="1"/>
  <c r="DH130" i="1"/>
  <c r="DH138" i="1"/>
  <c r="DH146" i="1"/>
  <c r="DH154" i="1"/>
  <c r="DH23" i="1"/>
  <c r="DH55" i="1"/>
  <c r="DH87" i="1"/>
  <c r="DH119" i="1"/>
  <c r="DH151" i="1"/>
  <c r="DH67" i="1"/>
  <c r="DH27" i="1"/>
  <c r="DH59" i="1"/>
  <c r="DH91" i="1"/>
  <c r="DH123" i="1"/>
  <c r="DH99" i="1"/>
  <c r="DH31" i="1"/>
  <c r="DH63" i="1"/>
  <c r="DH95" i="1"/>
  <c r="DH127" i="1"/>
  <c r="DH35" i="1"/>
  <c r="DH131" i="1"/>
  <c r="DH39" i="1"/>
  <c r="DH71" i="1"/>
  <c r="DH103" i="1"/>
  <c r="DH135" i="1"/>
  <c r="DH43" i="1"/>
  <c r="DH75" i="1"/>
  <c r="DH107" i="1"/>
  <c r="DH139" i="1"/>
  <c r="DH83" i="1"/>
  <c r="DH6" i="1"/>
  <c r="DH47" i="1"/>
  <c r="DH79" i="1"/>
  <c r="DH111" i="1"/>
  <c r="DH143" i="1"/>
  <c r="DH18" i="1"/>
  <c r="DH51" i="1"/>
  <c r="DH115" i="1"/>
  <c r="DH147" i="1"/>
  <c r="DD7" i="1"/>
  <c r="DD15" i="1"/>
  <c r="DD23" i="1"/>
  <c r="DD31" i="1"/>
  <c r="DD39" i="1"/>
  <c r="DD47" i="1"/>
  <c r="DD55" i="1"/>
  <c r="DD63" i="1"/>
  <c r="DD71" i="1"/>
  <c r="DD79" i="1"/>
  <c r="DD87" i="1"/>
  <c r="DD95" i="1"/>
  <c r="DD103" i="1"/>
  <c r="DD111" i="1"/>
  <c r="DD119" i="1"/>
  <c r="DD127" i="1"/>
  <c r="DD135" i="1"/>
  <c r="DD143" i="1"/>
  <c r="DD151" i="1"/>
  <c r="DD8" i="1"/>
  <c r="DD16" i="1"/>
  <c r="DD24" i="1"/>
  <c r="DD32" i="1"/>
  <c r="DD40" i="1"/>
  <c r="DD48" i="1"/>
  <c r="DD56" i="1"/>
  <c r="DD64" i="1"/>
  <c r="DD72" i="1"/>
  <c r="DD80" i="1"/>
  <c r="DD88" i="1"/>
  <c r="DD96" i="1"/>
  <c r="DD104" i="1"/>
  <c r="DD112" i="1"/>
  <c r="DD120" i="1"/>
  <c r="DD128" i="1"/>
  <c r="DD136" i="1"/>
  <c r="DD144" i="1"/>
  <c r="DD152" i="1"/>
  <c r="DD9" i="1"/>
  <c r="DD17" i="1"/>
  <c r="DD25" i="1"/>
  <c r="DD33" i="1"/>
  <c r="DD41" i="1"/>
  <c r="DD49" i="1"/>
  <c r="DD57" i="1"/>
  <c r="DD65" i="1"/>
  <c r="DD73" i="1"/>
  <c r="DD81" i="1"/>
  <c r="DD89" i="1"/>
  <c r="DD97" i="1"/>
  <c r="DD105" i="1"/>
  <c r="DD113" i="1"/>
  <c r="DD121" i="1"/>
  <c r="DD129" i="1"/>
  <c r="DD137" i="1"/>
  <c r="DD145" i="1"/>
  <c r="DD153" i="1"/>
  <c r="DD3" i="1"/>
  <c r="DD11" i="1"/>
  <c r="DD19" i="1"/>
  <c r="DD27" i="1"/>
  <c r="DD35" i="1"/>
  <c r="DD43" i="1"/>
  <c r="DD51" i="1"/>
  <c r="DD59" i="1"/>
  <c r="DD67" i="1"/>
  <c r="DD75" i="1"/>
  <c r="DD83" i="1"/>
  <c r="DD91" i="1"/>
  <c r="DD99" i="1"/>
  <c r="DD107" i="1"/>
  <c r="DD115" i="1"/>
  <c r="DD123" i="1"/>
  <c r="DD131" i="1"/>
  <c r="DD139" i="1"/>
  <c r="DD147" i="1"/>
  <c r="DD4" i="1"/>
  <c r="DD12" i="1"/>
  <c r="DD20" i="1"/>
  <c r="DD28" i="1"/>
  <c r="DD36" i="1"/>
  <c r="DD44" i="1"/>
  <c r="DD52" i="1"/>
  <c r="DD60" i="1"/>
  <c r="DD68" i="1"/>
  <c r="DD76" i="1"/>
  <c r="DD84" i="1"/>
  <c r="DD92" i="1"/>
  <c r="DD100" i="1"/>
  <c r="DD108" i="1"/>
  <c r="DD116" i="1"/>
  <c r="DD124" i="1"/>
  <c r="DD132" i="1"/>
  <c r="DD140" i="1"/>
  <c r="DD148" i="1"/>
  <c r="DD18" i="1"/>
  <c r="DD38" i="1"/>
  <c r="DD61" i="1"/>
  <c r="DD82" i="1"/>
  <c r="DD102" i="1"/>
  <c r="DD125" i="1"/>
  <c r="DD146" i="1"/>
  <c r="DD21" i="1"/>
  <c r="DD42" i="1"/>
  <c r="DD62" i="1"/>
  <c r="DD85" i="1"/>
  <c r="DD106" i="1"/>
  <c r="DD126" i="1"/>
  <c r="DD149" i="1"/>
  <c r="DD2" i="1"/>
  <c r="DD22" i="1"/>
  <c r="DD45" i="1"/>
  <c r="DD66" i="1"/>
  <c r="DD86" i="1"/>
  <c r="DD109" i="1"/>
  <c r="DD130" i="1"/>
  <c r="DD150" i="1"/>
  <c r="DD6" i="1"/>
  <c r="DD29" i="1"/>
  <c r="DD50" i="1"/>
  <c r="DD70" i="1"/>
  <c r="DD93" i="1"/>
  <c r="DD114" i="1"/>
  <c r="DD134" i="1"/>
  <c r="DD10" i="1"/>
  <c r="DD30" i="1"/>
  <c r="DD53" i="1"/>
  <c r="DD74" i="1"/>
  <c r="DD94" i="1"/>
  <c r="DD117" i="1"/>
  <c r="DD138" i="1"/>
  <c r="DD13" i="1"/>
  <c r="DD34" i="1"/>
  <c r="DD54" i="1"/>
  <c r="DD77" i="1"/>
  <c r="DD98" i="1"/>
  <c r="DD118" i="1"/>
  <c r="DD141" i="1"/>
  <c r="DD46" i="1"/>
  <c r="DD133" i="1"/>
  <c r="DD58" i="1"/>
  <c r="DD142" i="1"/>
  <c r="DD78" i="1"/>
  <c r="DD69" i="1"/>
  <c r="DD154" i="1"/>
  <c r="DD5" i="1"/>
  <c r="DD90" i="1"/>
  <c r="DD14" i="1"/>
  <c r="DD101" i="1"/>
  <c r="DD26" i="1"/>
  <c r="DD110" i="1"/>
  <c r="DD37" i="1"/>
  <c r="DD122" i="1"/>
  <c r="CZ7" i="1"/>
  <c r="CZ15" i="1"/>
  <c r="CZ23" i="1"/>
  <c r="CZ31" i="1"/>
  <c r="CZ39" i="1"/>
  <c r="CZ47" i="1"/>
  <c r="CZ55" i="1"/>
  <c r="CZ63" i="1"/>
  <c r="CZ71" i="1"/>
  <c r="CZ79" i="1"/>
  <c r="CZ87" i="1"/>
  <c r="CZ95" i="1"/>
  <c r="CZ103" i="1"/>
  <c r="CZ111" i="1"/>
  <c r="CZ119" i="1"/>
  <c r="CZ127" i="1"/>
  <c r="CZ135" i="1"/>
  <c r="CZ143" i="1"/>
  <c r="CZ151" i="1"/>
  <c r="CZ8" i="1"/>
  <c r="CZ16" i="1"/>
  <c r="CZ24" i="1"/>
  <c r="CZ32" i="1"/>
  <c r="CZ40" i="1"/>
  <c r="CZ48" i="1"/>
  <c r="CZ56" i="1"/>
  <c r="CZ64" i="1"/>
  <c r="CZ72" i="1"/>
  <c r="CZ80" i="1"/>
  <c r="CZ88" i="1"/>
  <c r="CZ96" i="1"/>
  <c r="CZ104" i="1"/>
  <c r="CZ112" i="1"/>
  <c r="CZ120" i="1"/>
  <c r="CZ128" i="1"/>
  <c r="CZ136" i="1"/>
  <c r="CZ144" i="1"/>
  <c r="CZ152" i="1"/>
  <c r="CZ9" i="1"/>
  <c r="CZ17" i="1"/>
  <c r="CZ25" i="1"/>
  <c r="CZ33" i="1"/>
  <c r="CZ41" i="1"/>
  <c r="CZ49" i="1"/>
  <c r="CZ57" i="1"/>
  <c r="CZ65" i="1"/>
  <c r="CZ73" i="1"/>
  <c r="CZ81" i="1"/>
  <c r="CZ89" i="1"/>
  <c r="CZ97" i="1"/>
  <c r="CZ105" i="1"/>
  <c r="CZ113" i="1"/>
  <c r="CZ121" i="1"/>
  <c r="CZ129" i="1"/>
  <c r="CZ137" i="1"/>
  <c r="CZ145" i="1"/>
  <c r="CZ153" i="1"/>
  <c r="CZ3" i="1"/>
  <c r="CZ11" i="1"/>
  <c r="CZ19" i="1"/>
  <c r="CZ27" i="1"/>
  <c r="CZ35" i="1"/>
  <c r="CZ43" i="1"/>
  <c r="CZ51" i="1"/>
  <c r="CZ59" i="1"/>
  <c r="CZ67" i="1"/>
  <c r="CZ75" i="1"/>
  <c r="CZ83" i="1"/>
  <c r="CZ91" i="1"/>
  <c r="CZ99" i="1"/>
  <c r="CZ107" i="1"/>
  <c r="CZ115" i="1"/>
  <c r="CZ123" i="1"/>
  <c r="CZ131" i="1"/>
  <c r="CZ139" i="1"/>
  <c r="CZ147" i="1"/>
  <c r="CZ4" i="1"/>
  <c r="CZ12" i="1"/>
  <c r="CZ20" i="1"/>
  <c r="CZ28" i="1"/>
  <c r="CZ36" i="1"/>
  <c r="CZ44" i="1"/>
  <c r="CZ52" i="1"/>
  <c r="CZ60" i="1"/>
  <c r="CZ68" i="1"/>
  <c r="CZ76" i="1"/>
  <c r="CZ84" i="1"/>
  <c r="CZ92" i="1"/>
  <c r="CZ100" i="1"/>
  <c r="CZ108" i="1"/>
  <c r="CZ116" i="1"/>
  <c r="CZ124" i="1"/>
  <c r="CZ132" i="1"/>
  <c r="CZ140" i="1"/>
  <c r="CZ148" i="1"/>
  <c r="CZ14" i="1"/>
  <c r="CZ37" i="1"/>
  <c r="CZ58" i="1"/>
  <c r="CZ78" i="1"/>
  <c r="CZ101" i="1"/>
  <c r="CZ122" i="1"/>
  <c r="CZ142" i="1"/>
  <c r="CZ18" i="1"/>
  <c r="CZ38" i="1"/>
  <c r="CZ61" i="1"/>
  <c r="CZ82" i="1"/>
  <c r="CZ102" i="1"/>
  <c r="CZ125" i="1"/>
  <c r="CZ146" i="1"/>
  <c r="CZ21" i="1"/>
  <c r="CZ42" i="1"/>
  <c r="CZ62" i="1"/>
  <c r="CZ85" i="1"/>
  <c r="CZ106" i="1"/>
  <c r="CZ126" i="1"/>
  <c r="CZ149" i="1"/>
  <c r="CZ5" i="1"/>
  <c r="CZ26" i="1"/>
  <c r="CZ46" i="1"/>
  <c r="CZ69" i="1"/>
  <c r="CZ90" i="1"/>
  <c r="CZ110" i="1"/>
  <c r="CZ133" i="1"/>
  <c r="CZ154" i="1"/>
  <c r="CZ6" i="1"/>
  <c r="CZ29" i="1"/>
  <c r="CZ50" i="1"/>
  <c r="CZ70" i="1"/>
  <c r="CZ93" i="1"/>
  <c r="CZ114" i="1"/>
  <c r="CZ134" i="1"/>
  <c r="CZ10" i="1"/>
  <c r="CZ30" i="1"/>
  <c r="CZ53" i="1"/>
  <c r="CZ74" i="1"/>
  <c r="CZ94" i="1"/>
  <c r="CZ117" i="1"/>
  <c r="CZ138" i="1"/>
  <c r="CZ66" i="1"/>
  <c r="CZ150" i="1"/>
  <c r="CZ98" i="1"/>
  <c r="CZ77" i="1"/>
  <c r="CZ13" i="1"/>
  <c r="CZ2" i="1"/>
  <c r="CZ86" i="1"/>
  <c r="CZ22" i="1"/>
  <c r="CZ109" i="1"/>
  <c r="CZ34" i="1"/>
  <c r="CZ118" i="1"/>
  <c r="CZ45" i="1"/>
  <c r="CZ130" i="1"/>
  <c r="CZ54" i="1"/>
  <c r="CZ141" i="1"/>
  <c r="CU6" i="1"/>
  <c r="CU14" i="1"/>
  <c r="CU22" i="1"/>
  <c r="CU30" i="1"/>
  <c r="CU38" i="1"/>
  <c r="CU46" i="1"/>
  <c r="CU54" i="1"/>
  <c r="CU62" i="1"/>
  <c r="CU70" i="1"/>
  <c r="CU78" i="1"/>
  <c r="CU86" i="1"/>
  <c r="CU94" i="1"/>
  <c r="CU102" i="1"/>
  <c r="CU110" i="1"/>
  <c r="CU118" i="1"/>
  <c r="CU126" i="1"/>
  <c r="CU134" i="1"/>
  <c r="CU142" i="1"/>
  <c r="CU150" i="1"/>
  <c r="CU7" i="1"/>
  <c r="CU15" i="1"/>
  <c r="CU23" i="1"/>
  <c r="CU31" i="1"/>
  <c r="CU39" i="1"/>
  <c r="CU47" i="1"/>
  <c r="CU55" i="1"/>
  <c r="CU63" i="1"/>
  <c r="CU71" i="1"/>
  <c r="CU79" i="1"/>
  <c r="CU87" i="1"/>
  <c r="CU95" i="1"/>
  <c r="CU103" i="1"/>
  <c r="CU111" i="1"/>
  <c r="CU119" i="1"/>
  <c r="CU127" i="1"/>
  <c r="CU135" i="1"/>
  <c r="CU143" i="1"/>
  <c r="CU151" i="1"/>
  <c r="CU8" i="1"/>
  <c r="CU16" i="1"/>
  <c r="CU24" i="1"/>
  <c r="CU32" i="1"/>
  <c r="CU40" i="1"/>
  <c r="CU48" i="1"/>
  <c r="CU56" i="1"/>
  <c r="CU64" i="1"/>
  <c r="CU72" i="1"/>
  <c r="CU80" i="1"/>
  <c r="CU88" i="1"/>
  <c r="CU96" i="1"/>
  <c r="CU104" i="1"/>
  <c r="CU112" i="1"/>
  <c r="CU120" i="1"/>
  <c r="CU128" i="1"/>
  <c r="CU136" i="1"/>
  <c r="CU144" i="1"/>
  <c r="CU152" i="1"/>
  <c r="CU2" i="1"/>
  <c r="CU10" i="1"/>
  <c r="CU18" i="1"/>
  <c r="CU26" i="1"/>
  <c r="CU34" i="1"/>
  <c r="CU42" i="1"/>
  <c r="CU50" i="1"/>
  <c r="CU58" i="1"/>
  <c r="CU66" i="1"/>
  <c r="CU74" i="1"/>
  <c r="CU82" i="1"/>
  <c r="CU90" i="1"/>
  <c r="CU98" i="1"/>
  <c r="CU106" i="1"/>
  <c r="CU114" i="1"/>
  <c r="CU122" i="1"/>
  <c r="CU130" i="1"/>
  <c r="CU138" i="1"/>
  <c r="CU146" i="1"/>
  <c r="CU154" i="1"/>
  <c r="CU3" i="1"/>
  <c r="CU11" i="1"/>
  <c r="CU19" i="1"/>
  <c r="CU27" i="1"/>
  <c r="CU35" i="1"/>
  <c r="CU43" i="1"/>
  <c r="CU51" i="1"/>
  <c r="CU59" i="1"/>
  <c r="CU67" i="1"/>
  <c r="CU75" i="1"/>
  <c r="CU83" i="1"/>
  <c r="CU91" i="1"/>
  <c r="CU99" i="1"/>
  <c r="CU107" i="1"/>
  <c r="CU115" i="1"/>
  <c r="CU123" i="1"/>
  <c r="CU131" i="1"/>
  <c r="CU139" i="1"/>
  <c r="CU147" i="1"/>
  <c r="CU17" i="1"/>
  <c r="CU37" i="1"/>
  <c r="CU60" i="1"/>
  <c r="CU81" i="1"/>
  <c r="CU101" i="1"/>
  <c r="CU124" i="1"/>
  <c r="CU145" i="1"/>
  <c r="CU20" i="1"/>
  <c r="CU41" i="1"/>
  <c r="CU61" i="1"/>
  <c r="CU84" i="1"/>
  <c r="CU105" i="1"/>
  <c r="CU125" i="1"/>
  <c r="CU148" i="1"/>
  <c r="CU21" i="1"/>
  <c r="CU44" i="1"/>
  <c r="CU65" i="1"/>
  <c r="CU85" i="1"/>
  <c r="CU108" i="1"/>
  <c r="CU129" i="1"/>
  <c r="CU149" i="1"/>
  <c r="CU5" i="1"/>
  <c r="CU28" i="1"/>
  <c r="CU49" i="1"/>
  <c r="CU69" i="1"/>
  <c r="CU92" i="1"/>
  <c r="CU113" i="1"/>
  <c r="CU133" i="1"/>
  <c r="CU9" i="1"/>
  <c r="CU29" i="1"/>
  <c r="CU52" i="1"/>
  <c r="CU73" i="1"/>
  <c r="CU93" i="1"/>
  <c r="CU116" i="1"/>
  <c r="CU137" i="1"/>
  <c r="CU36" i="1"/>
  <c r="CU97" i="1"/>
  <c r="CU153" i="1"/>
  <c r="CU45" i="1"/>
  <c r="CU100" i="1"/>
  <c r="CU53" i="1"/>
  <c r="CU109" i="1"/>
  <c r="CU12" i="1"/>
  <c r="CU68" i="1"/>
  <c r="CU121" i="1"/>
  <c r="CU13" i="1"/>
  <c r="CU76" i="1"/>
  <c r="CU132" i="1"/>
  <c r="CU25" i="1"/>
  <c r="CU77" i="1"/>
  <c r="CU140" i="1"/>
  <c r="CU117" i="1"/>
  <c r="CU141" i="1"/>
  <c r="CU4" i="1"/>
  <c r="CU33" i="1"/>
  <c r="CU57" i="1"/>
  <c r="CU89" i="1"/>
  <c r="CE2" i="1"/>
  <c r="CE10" i="1"/>
  <c r="CE18" i="1"/>
  <c r="CE26" i="1"/>
  <c r="CE34" i="1"/>
  <c r="CE42" i="1"/>
  <c r="CE50" i="1"/>
  <c r="CE58" i="1"/>
  <c r="CE66" i="1"/>
  <c r="CE74" i="1"/>
  <c r="CE82" i="1"/>
  <c r="CE90" i="1"/>
  <c r="CE98" i="1"/>
  <c r="CE106" i="1"/>
  <c r="CE114" i="1"/>
  <c r="CE122" i="1"/>
  <c r="CE130" i="1"/>
  <c r="CE138" i="1"/>
  <c r="CE146" i="1"/>
  <c r="CE154" i="1"/>
  <c r="CE3" i="1"/>
  <c r="CE11" i="1"/>
  <c r="CE19" i="1"/>
  <c r="CE27" i="1"/>
  <c r="CE35" i="1"/>
  <c r="CE43" i="1"/>
  <c r="CE51" i="1"/>
  <c r="CE59" i="1"/>
  <c r="CE67" i="1"/>
  <c r="CE75" i="1"/>
  <c r="CE83" i="1"/>
  <c r="CE91" i="1"/>
  <c r="CE99" i="1"/>
  <c r="CE107" i="1"/>
  <c r="CE115" i="1"/>
  <c r="CE123" i="1"/>
  <c r="CE131" i="1"/>
  <c r="CE139" i="1"/>
  <c r="CE147" i="1"/>
  <c r="CE4" i="1"/>
  <c r="CE12" i="1"/>
  <c r="CE20" i="1"/>
  <c r="CE28" i="1"/>
  <c r="CE36" i="1"/>
  <c r="CE44" i="1"/>
  <c r="CE52" i="1"/>
  <c r="CE60" i="1"/>
  <c r="CE68" i="1"/>
  <c r="CE76" i="1"/>
  <c r="CE84" i="1"/>
  <c r="CE92" i="1"/>
  <c r="CE100" i="1"/>
  <c r="CE108" i="1"/>
  <c r="CE116" i="1"/>
  <c r="CE124" i="1"/>
  <c r="CE132" i="1"/>
  <c r="CE140" i="1"/>
  <c r="CE148" i="1"/>
  <c r="CE6" i="1"/>
  <c r="CE14" i="1"/>
  <c r="CE22" i="1"/>
  <c r="CE30" i="1"/>
  <c r="CE38" i="1"/>
  <c r="CE46" i="1"/>
  <c r="CE54" i="1"/>
  <c r="CE62" i="1"/>
  <c r="CE70" i="1"/>
  <c r="CE78" i="1"/>
  <c r="CE86" i="1"/>
  <c r="CE94" i="1"/>
  <c r="CE102" i="1"/>
  <c r="CE110" i="1"/>
  <c r="CE118" i="1"/>
  <c r="CE126" i="1"/>
  <c r="CE134" i="1"/>
  <c r="CE142" i="1"/>
  <c r="CE150" i="1"/>
  <c r="CE7" i="1"/>
  <c r="CE15" i="1"/>
  <c r="CE23" i="1"/>
  <c r="CE31" i="1"/>
  <c r="CE39" i="1"/>
  <c r="CE47" i="1"/>
  <c r="CE55" i="1"/>
  <c r="CE63" i="1"/>
  <c r="CE71" i="1"/>
  <c r="CE79" i="1"/>
  <c r="CE87" i="1"/>
  <c r="CE95" i="1"/>
  <c r="CE103" i="1"/>
  <c r="CE111" i="1"/>
  <c r="CE119" i="1"/>
  <c r="CE127" i="1"/>
  <c r="CE135" i="1"/>
  <c r="CE143" i="1"/>
  <c r="CE151" i="1"/>
  <c r="CE5" i="1"/>
  <c r="CE25" i="1"/>
  <c r="CE48" i="1"/>
  <c r="CE69" i="1"/>
  <c r="CE89" i="1"/>
  <c r="CE112" i="1"/>
  <c r="CE133" i="1"/>
  <c r="CE153" i="1"/>
  <c r="CE8" i="1"/>
  <c r="CE29" i="1"/>
  <c r="CE49" i="1"/>
  <c r="CE72" i="1"/>
  <c r="CE93" i="1"/>
  <c r="CE113" i="1"/>
  <c r="CE136" i="1"/>
  <c r="CE9" i="1"/>
  <c r="CE32" i="1"/>
  <c r="CE53" i="1"/>
  <c r="CE73" i="1"/>
  <c r="CE96" i="1"/>
  <c r="CE117" i="1"/>
  <c r="CE137" i="1"/>
  <c r="CE16" i="1"/>
  <c r="CE37" i="1"/>
  <c r="CE57" i="1"/>
  <c r="CE80" i="1"/>
  <c r="CE101" i="1"/>
  <c r="CE121" i="1"/>
  <c r="CE144" i="1"/>
  <c r="CE17" i="1"/>
  <c r="CE40" i="1"/>
  <c r="CE61" i="1"/>
  <c r="CE81" i="1"/>
  <c r="CE104" i="1"/>
  <c r="CE125" i="1"/>
  <c r="CE145" i="1"/>
  <c r="CE56" i="1"/>
  <c r="CE109" i="1"/>
  <c r="CE64" i="1"/>
  <c r="CE120" i="1"/>
  <c r="CE13" i="1"/>
  <c r="CE65" i="1"/>
  <c r="CE128" i="1"/>
  <c r="CE24" i="1"/>
  <c r="CE85" i="1"/>
  <c r="CE141" i="1"/>
  <c r="CE33" i="1"/>
  <c r="CE88" i="1"/>
  <c r="CE149" i="1"/>
  <c r="CE41" i="1"/>
  <c r="CE45" i="1"/>
  <c r="CE77" i="1"/>
  <c r="CE105" i="1"/>
  <c r="CE129" i="1"/>
  <c r="CE152" i="1"/>
  <c r="CE21" i="1"/>
  <c r="CE97" i="1"/>
  <c r="DG9" i="1"/>
  <c r="DG17" i="1"/>
  <c r="DG25" i="1"/>
  <c r="DG33" i="1"/>
  <c r="DG41" i="1"/>
  <c r="DG49" i="1"/>
  <c r="DG57" i="1"/>
  <c r="DG65" i="1"/>
  <c r="DG73" i="1"/>
  <c r="DG81" i="1"/>
  <c r="DG89" i="1"/>
  <c r="DG97" i="1"/>
  <c r="DG105" i="1"/>
  <c r="DG113" i="1"/>
  <c r="DG121" i="1"/>
  <c r="DG129" i="1"/>
  <c r="DG137" i="1"/>
  <c r="DG145" i="1"/>
  <c r="DG153" i="1"/>
  <c r="DG2" i="1"/>
  <c r="DG10" i="1"/>
  <c r="DG18" i="1"/>
  <c r="DG26" i="1"/>
  <c r="DG34" i="1"/>
  <c r="DG42" i="1"/>
  <c r="DG50" i="1"/>
  <c r="DG58" i="1"/>
  <c r="DG66" i="1"/>
  <c r="DG74" i="1"/>
  <c r="DG82" i="1"/>
  <c r="DG90" i="1"/>
  <c r="DG98" i="1"/>
  <c r="DG106" i="1"/>
  <c r="DG114" i="1"/>
  <c r="DG122" i="1"/>
  <c r="DG130" i="1"/>
  <c r="DG138" i="1"/>
  <c r="DG146" i="1"/>
  <c r="DG154" i="1"/>
  <c r="DG3" i="1"/>
  <c r="DG11" i="1"/>
  <c r="DG19" i="1"/>
  <c r="DG27" i="1"/>
  <c r="DG35" i="1"/>
  <c r="DG43" i="1"/>
  <c r="DG51" i="1"/>
  <c r="DG59" i="1"/>
  <c r="DG67" i="1"/>
  <c r="DG75" i="1"/>
  <c r="DG83" i="1"/>
  <c r="DG91" i="1"/>
  <c r="DG99" i="1"/>
  <c r="DG107" i="1"/>
  <c r="DG115" i="1"/>
  <c r="DG123" i="1"/>
  <c r="DG131" i="1"/>
  <c r="DG139" i="1"/>
  <c r="DG147" i="1"/>
  <c r="DG5" i="1"/>
  <c r="DG13" i="1"/>
  <c r="DG21" i="1"/>
  <c r="DG29" i="1"/>
  <c r="DG37" i="1"/>
  <c r="DG45" i="1"/>
  <c r="DG53" i="1"/>
  <c r="DG61" i="1"/>
  <c r="DG69" i="1"/>
  <c r="DG77" i="1"/>
  <c r="DG85" i="1"/>
  <c r="DG93" i="1"/>
  <c r="DG101" i="1"/>
  <c r="DG109" i="1"/>
  <c r="DG117" i="1"/>
  <c r="DG125" i="1"/>
  <c r="DG133" i="1"/>
  <c r="DG141" i="1"/>
  <c r="DG149" i="1"/>
  <c r="DG6" i="1"/>
  <c r="DG14" i="1"/>
  <c r="DG22" i="1"/>
  <c r="DG30" i="1"/>
  <c r="DG38" i="1"/>
  <c r="DG46" i="1"/>
  <c r="DG54" i="1"/>
  <c r="DG62" i="1"/>
  <c r="DG70" i="1"/>
  <c r="DG78" i="1"/>
  <c r="DG86" i="1"/>
  <c r="DG94" i="1"/>
  <c r="DG102" i="1"/>
  <c r="DG110" i="1"/>
  <c r="DG118" i="1"/>
  <c r="DG126" i="1"/>
  <c r="DG134" i="1"/>
  <c r="DG142" i="1"/>
  <c r="DG150" i="1"/>
  <c r="DG4" i="1"/>
  <c r="DG24" i="1"/>
  <c r="DG47" i="1"/>
  <c r="DG68" i="1"/>
  <c r="DG88" i="1"/>
  <c r="DG111" i="1"/>
  <c r="DG132" i="1"/>
  <c r="DG152" i="1"/>
  <c r="DG7" i="1"/>
  <c r="DG28" i="1"/>
  <c r="DG48" i="1"/>
  <c r="DG71" i="1"/>
  <c r="DG92" i="1"/>
  <c r="DG112" i="1"/>
  <c r="DG135" i="1"/>
  <c r="DG8" i="1"/>
  <c r="DG31" i="1"/>
  <c r="DG52" i="1"/>
  <c r="DG72" i="1"/>
  <c r="DG95" i="1"/>
  <c r="DG116" i="1"/>
  <c r="DG136" i="1"/>
  <c r="DG15" i="1"/>
  <c r="DG36" i="1"/>
  <c r="DG56" i="1"/>
  <c r="DG79" i="1"/>
  <c r="DG100" i="1"/>
  <c r="DG120" i="1"/>
  <c r="DG143" i="1"/>
  <c r="DG16" i="1"/>
  <c r="DG39" i="1"/>
  <c r="DG60" i="1"/>
  <c r="DG80" i="1"/>
  <c r="DG103" i="1"/>
  <c r="DG124" i="1"/>
  <c r="DG144" i="1"/>
  <c r="DG20" i="1"/>
  <c r="DG40" i="1"/>
  <c r="DG63" i="1"/>
  <c r="DG84" i="1"/>
  <c r="DG104" i="1"/>
  <c r="DG127" i="1"/>
  <c r="DG148" i="1"/>
  <c r="DG12" i="1"/>
  <c r="DG96" i="1"/>
  <c r="DG44" i="1"/>
  <c r="DG23" i="1"/>
  <c r="DG108" i="1"/>
  <c r="DG128" i="1"/>
  <c r="DG32" i="1"/>
  <c r="DG119" i="1"/>
  <c r="DG55" i="1"/>
  <c r="DG140" i="1"/>
  <c r="DG64" i="1"/>
  <c r="DG151" i="1"/>
  <c r="DG76" i="1"/>
  <c r="DG87" i="1"/>
  <c r="DC9" i="1"/>
  <c r="DC17" i="1"/>
  <c r="DC25" i="1"/>
  <c r="DC33" i="1"/>
  <c r="DC41" i="1"/>
  <c r="DC49" i="1"/>
  <c r="DC57" i="1"/>
  <c r="DC65" i="1"/>
  <c r="DC73" i="1"/>
  <c r="DC81" i="1"/>
  <c r="DC89" i="1"/>
  <c r="DC97" i="1"/>
  <c r="DC105" i="1"/>
  <c r="DC113" i="1"/>
  <c r="DC121" i="1"/>
  <c r="DC129" i="1"/>
  <c r="DC137" i="1"/>
  <c r="DC145" i="1"/>
  <c r="DC153" i="1"/>
  <c r="DC2" i="1"/>
  <c r="DC10" i="1"/>
  <c r="DC18" i="1"/>
  <c r="DC26" i="1"/>
  <c r="DC34" i="1"/>
  <c r="DC42" i="1"/>
  <c r="DC50" i="1"/>
  <c r="DC58" i="1"/>
  <c r="DC66" i="1"/>
  <c r="DC74" i="1"/>
  <c r="DC82" i="1"/>
  <c r="DC90" i="1"/>
  <c r="DC98" i="1"/>
  <c r="DC106" i="1"/>
  <c r="DC114" i="1"/>
  <c r="DC122" i="1"/>
  <c r="DC130" i="1"/>
  <c r="DC138" i="1"/>
  <c r="DC146" i="1"/>
  <c r="DC154" i="1"/>
  <c r="DC3" i="1"/>
  <c r="DC11" i="1"/>
  <c r="DC19" i="1"/>
  <c r="DC27" i="1"/>
  <c r="DC35" i="1"/>
  <c r="DC43" i="1"/>
  <c r="DC51" i="1"/>
  <c r="DC59" i="1"/>
  <c r="DC67" i="1"/>
  <c r="DC75" i="1"/>
  <c r="DC83" i="1"/>
  <c r="DC91" i="1"/>
  <c r="DC99" i="1"/>
  <c r="DC107" i="1"/>
  <c r="DC115" i="1"/>
  <c r="DC123" i="1"/>
  <c r="DC131" i="1"/>
  <c r="DC139" i="1"/>
  <c r="DC147" i="1"/>
  <c r="DC5" i="1"/>
  <c r="DC13" i="1"/>
  <c r="DC21" i="1"/>
  <c r="DC29" i="1"/>
  <c r="DC37" i="1"/>
  <c r="DC45" i="1"/>
  <c r="DC53" i="1"/>
  <c r="DC61" i="1"/>
  <c r="DC69" i="1"/>
  <c r="DC77" i="1"/>
  <c r="DC85" i="1"/>
  <c r="DC93" i="1"/>
  <c r="DC101" i="1"/>
  <c r="DC109" i="1"/>
  <c r="DC117" i="1"/>
  <c r="DC125" i="1"/>
  <c r="DC133" i="1"/>
  <c r="DC141" i="1"/>
  <c r="DC149" i="1"/>
  <c r="DC6" i="1"/>
  <c r="DC14" i="1"/>
  <c r="DC22" i="1"/>
  <c r="DC30" i="1"/>
  <c r="DC38" i="1"/>
  <c r="DC46" i="1"/>
  <c r="DC54" i="1"/>
  <c r="DC62" i="1"/>
  <c r="DC70" i="1"/>
  <c r="DC78" i="1"/>
  <c r="DC86" i="1"/>
  <c r="DC94" i="1"/>
  <c r="DC102" i="1"/>
  <c r="DC110" i="1"/>
  <c r="DC118" i="1"/>
  <c r="DC126" i="1"/>
  <c r="DC134" i="1"/>
  <c r="DC142" i="1"/>
  <c r="DC150" i="1"/>
  <c r="DC23" i="1"/>
  <c r="DC44" i="1"/>
  <c r="DC64" i="1"/>
  <c r="DC87" i="1"/>
  <c r="DC108" i="1"/>
  <c r="DC128" i="1"/>
  <c r="DC151" i="1"/>
  <c r="DC4" i="1"/>
  <c r="DC24" i="1"/>
  <c r="DC47" i="1"/>
  <c r="DC68" i="1"/>
  <c r="DC88" i="1"/>
  <c r="DC111" i="1"/>
  <c r="DC132" i="1"/>
  <c r="DC152" i="1"/>
  <c r="DC7" i="1"/>
  <c r="DC28" i="1"/>
  <c r="DC48" i="1"/>
  <c r="DC71" i="1"/>
  <c r="DC92" i="1"/>
  <c r="DC112" i="1"/>
  <c r="DC135" i="1"/>
  <c r="DC12" i="1"/>
  <c r="DC32" i="1"/>
  <c r="DC55" i="1"/>
  <c r="DC76" i="1"/>
  <c r="DC96" i="1"/>
  <c r="DC119" i="1"/>
  <c r="DC140" i="1"/>
  <c r="DC15" i="1"/>
  <c r="DC36" i="1"/>
  <c r="DC56" i="1"/>
  <c r="DC79" i="1"/>
  <c r="DC100" i="1"/>
  <c r="DC120" i="1"/>
  <c r="DC143" i="1"/>
  <c r="DC16" i="1"/>
  <c r="DC39" i="1"/>
  <c r="DC60" i="1"/>
  <c r="DC80" i="1"/>
  <c r="DC103" i="1"/>
  <c r="DC124" i="1"/>
  <c r="DC144" i="1"/>
  <c r="DC31" i="1"/>
  <c r="DC116" i="1"/>
  <c r="DC148" i="1"/>
  <c r="DC40" i="1"/>
  <c r="DC127" i="1"/>
  <c r="DC52" i="1"/>
  <c r="DC136" i="1"/>
  <c r="DC63" i="1"/>
  <c r="DC72" i="1"/>
  <c r="DC84" i="1"/>
  <c r="DC8" i="1"/>
  <c r="DC95" i="1"/>
  <c r="DC20" i="1"/>
  <c r="DC104" i="1"/>
  <c r="CY9" i="1"/>
  <c r="CY17" i="1"/>
  <c r="CY25" i="1"/>
  <c r="CY33" i="1"/>
  <c r="CY41" i="1"/>
  <c r="CY49" i="1"/>
  <c r="CY57" i="1"/>
  <c r="CY65" i="1"/>
  <c r="CY73" i="1"/>
  <c r="CY81" i="1"/>
  <c r="CY89" i="1"/>
  <c r="CY97" i="1"/>
  <c r="CY105" i="1"/>
  <c r="CY113" i="1"/>
  <c r="CY121" i="1"/>
  <c r="CY129" i="1"/>
  <c r="CY137" i="1"/>
  <c r="CY145" i="1"/>
  <c r="CY153" i="1"/>
  <c r="CY2" i="1"/>
  <c r="CY10" i="1"/>
  <c r="CY18" i="1"/>
  <c r="CY26" i="1"/>
  <c r="CY34" i="1"/>
  <c r="CY42" i="1"/>
  <c r="CY50" i="1"/>
  <c r="CY58" i="1"/>
  <c r="CY66" i="1"/>
  <c r="CY74" i="1"/>
  <c r="CY82" i="1"/>
  <c r="CY90" i="1"/>
  <c r="CY98" i="1"/>
  <c r="CY106" i="1"/>
  <c r="CY114" i="1"/>
  <c r="CY122" i="1"/>
  <c r="CY130" i="1"/>
  <c r="CY138" i="1"/>
  <c r="CY146" i="1"/>
  <c r="CY154" i="1"/>
  <c r="CY3" i="1"/>
  <c r="CY11" i="1"/>
  <c r="CY19" i="1"/>
  <c r="CY27" i="1"/>
  <c r="CY35" i="1"/>
  <c r="CY43" i="1"/>
  <c r="CY51" i="1"/>
  <c r="CY59" i="1"/>
  <c r="CY67" i="1"/>
  <c r="CY75" i="1"/>
  <c r="CY83" i="1"/>
  <c r="CY91" i="1"/>
  <c r="CY99" i="1"/>
  <c r="CY107" i="1"/>
  <c r="CY115" i="1"/>
  <c r="CY123" i="1"/>
  <c r="CY131" i="1"/>
  <c r="CY139" i="1"/>
  <c r="CY147" i="1"/>
  <c r="CY5" i="1"/>
  <c r="CY13" i="1"/>
  <c r="CY21" i="1"/>
  <c r="CY29" i="1"/>
  <c r="CY37" i="1"/>
  <c r="CY45" i="1"/>
  <c r="CY53" i="1"/>
  <c r="CY61" i="1"/>
  <c r="CY69" i="1"/>
  <c r="CY77" i="1"/>
  <c r="CY85" i="1"/>
  <c r="CY93" i="1"/>
  <c r="CY101" i="1"/>
  <c r="CY109" i="1"/>
  <c r="CY117" i="1"/>
  <c r="CY125" i="1"/>
  <c r="CY133" i="1"/>
  <c r="CY141" i="1"/>
  <c r="CY149" i="1"/>
  <c r="CY6" i="1"/>
  <c r="CY14" i="1"/>
  <c r="CY22" i="1"/>
  <c r="CY30" i="1"/>
  <c r="CY38" i="1"/>
  <c r="CY46" i="1"/>
  <c r="CY54" i="1"/>
  <c r="CY62" i="1"/>
  <c r="CY70" i="1"/>
  <c r="CY78" i="1"/>
  <c r="CY86" i="1"/>
  <c r="CY94" i="1"/>
  <c r="CY102" i="1"/>
  <c r="CY110" i="1"/>
  <c r="CY118" i="1"/>
  <c r="CY126" i="1"/>
  <c r="CY134" i="1"/>
  <c r="CY142" i="1"/>
  <c r="CY150" i="1"/>
  <c r="CY20" i="1"/>
  <c r="CY40" i="1"/>
  <c r="CY63" i="1"/>
  <c r="CY84" i="1"/>
  <c r="CY104" i="1"/>
  <c r="CY127" i="1"/>
  <c r="CY148" i="1"/>
  <c r="CY23" i="1"/>
  <c r="CY44" i="1"/>
  <c r="CY64" i="1"/>
  <c r="CY87" i="1"/>
  <c r="CY108" i="1"/>
  <c r="CY128" i="1"/>
  <c r="CY151" i="1"/>
  <c r="CY4" i="1"/>
  <c r="CY24" i="1"/>
  <c r="CY47" i="1"/>
  <c r="CY68" i="1"/>
  <c r="CY88" i="1"/>
  <c r="CY111" i="1"/>
  <c r="CY132" i="1"/>
  <c r="CY152" i="1"/>
  <c r="CY8" i="1"/>
  <c r="CY31" i="1"/>
  <c r="CY52" i="1"/>
  <c r="CY72" i="1"/>
  <c r="CY95" i="1"/>
  <c r="CY116" i="1"/>
  <c r="CY136" i="1"/>
  <c r="CY12" i="1"/>
  <c r="CY32" i="1"/>
  <c r="CY55" i="1"/>
  <c r="CY76" i="1"/>
  <c r="CY96" i="1"/>
  <c r="CY119" i="1"/>
  <c r="CY140" i="1"/>
  <c r="CY15" i="1"/>
  <c r="CY36" i="1"/>
  <c r="CY56" i="1"/>
  <c r="CY79" i="1"/>
  <c r="CY100" i="1"/>
  <c r="CY120" i="1"/>
  <c r="CY143" i="1"/>
  <c r="CY48" i="1"/>
  <c r="CY135" i="1"/>
  <c r="CY80" i="1"/>
  <c r="CY60" i="1"/>
  <c r="CY144" i="1"/>
  <c r="CY71" i="1"/>
  <c r="CY7" i="1"/>
  <c r="CY92" i="1"/>
  <c r="CY16" i="1"/>
  <c r="CY103" i="1"/>
  <c r="CY28" i="1"/>
  <c r="CY112" i="1"/>
  <c r="CY39" i="1"/>
  <c r="CY124" i="1"/>
  <c r="CO2" i="1"/>
  <c r="CO10" i="1"/>
  <c r="CO18" i="1"/>
  <c r="CO26" i="1"/>
  <c r="CO34" i="1"/>
  <c r="CO42" i="1"/>
  <c r="CO50" i="1"/>
  <c r="CO58" i="1"/>
  <c r="CO66" i="1"/>
  <c r="CO74" i="1"/>
  <c r="CO82" i="1"/>
  <c r="CO90" i="1"/>
  <c r="CO98" i="1"/>
  <c r="CO106" i="1"/>
  <c r="CO114" i="1"/>
  <c r="CO122" i="1"/>
  <c r="CO130" i="1"/>
  <c r="CO138" i="1"/>
  <c r="CO146" i="1"/>
  <c r="CO154" i="1"/>
  <c r="CO3" i="1"/>
  <c r="CO11" i="1"/>
  <c r="CO19" i="1"/>
  <c r="CO27" i="1"/>
  <c r="CO35" i="1"/>
  <c r="CO43" i="1"/>
  <c r="CO51" i="1"/>
  <c r="CO59" i="1"/>
  <c r="CO67" i="1"/>
  <c r="CO75" i="1"/>
  <c r="CO83" i="1"/>
  <c r="CO91" i="1"/>
  <c r="CO99" i="1"/>
  <c r="CO107" i="1"/>
  <c r="CO115" i="1"/>
  <c r="CO123" i="1"/>
  <c r="CO131" i="1"/>
  <c r="CO139" i="1"/>
  <c r="CO147" i="1"/>
  <c r="CO4" i="1"/>
  <c r="CO12" i="1"/>
  <c r="CO20" i="1"/>
  <c r="CO28" i="1"/>
  <c r="CO36" i="1"/>
  <c r="CO44" i="1"/>
  <c r="CO52" i="1"/>
  <c r="CO60" i="1"/>
  <c r="CO68" i="1"/>
  <c r="CO76" i="1"/>
  <c r="CO84" i="1"/>
  <c r="CO92" i="1"/>
  <c r="CO100" i="1"/>
  <c r="CO108" i="1"/>
  <c r="CO116" i="1"/>
  <c r="CO124" i="1"/>
  <c r="CO132" i="1"/>
  <c r="CO140" i="1"/>
  <c r="CO148" i="1"/>
  <c r="CO6" i="1"/>
  <c r="CO14" i="1"/>
  <c r="CO22" i="1"/>
  <c r="CO30" i="1"/>
  <c r="CO38" i="1"/>
  <c r="CO46" i="1"/>
  <c r="CO54" i="1"/>
  <c r="CO62" i="1"/>
  <c r="CO70" i="1"/>
  <c r="CO78" i="1"/>
  <c r="CO86" i="1"/>
  <c r="CO94" i="1"/>
  <c r="CO102" i="1"/>
  <c r="CO110" i="1"/>
  <c r="CO118" i="1"/>
  <c r="CO126" i="1"/>
  <c r="CO134" i="1"/>
  <c r="CO142" i="1"/>
  <c r="CO150" i="1"/>
  <c r="CO7" i="1"/>
  <c r="CO15" i="1"/>
  <c r="CO23" i="1"/>
  <c r="CO31" i="1"/>
  <c r="CO39" i="1"/>
  <c r="CO47" i="1"/>
  <c r="CO55" i="1"/>
  <c r="CO63" i="1"/>
  <c r="CO71" i="1"/>
  <c r="CO79" i="1"/>
  <c r="CO87" i="1"/>
  <c r="CO95" i="1"/>
  <c r="CO103" i="1"/>
  <c r="CO111" i="1"/>
  <c r="CO119" i="1"/>
  <c r="CO127" i="1"/>
  <c r="CO135" i="1"/>
  <c r="CO143" i="1"/>
  <c r="CO151" i="1"/>
  <c r="CO24" i="1"/>
  <c r="CO45" i="1"/>
  <c r="CO65" i="1"/>
  <c r="CO88" i="1"/>
  <c r="CO109" i="1"/>
  <c r="CO129" i="1"/>
  <c r="CO152" i="1"/>
  <c r="CO5" i="1"/>
  <c r="CO25" i="1"/>
  <c r="CO48" i="1"/>
  <c r="CO69" i="1"/>
  <c r="CO89" i="1"/>
  <c r="CO112" i="1"/>
  <c r="CO133" i="1"/>
  <c r="CO153" i="1"/>
  <c r="CO8" i="1"/>
  <c r="CO29" i="1"/>
  <c r="CO49" i="1"/>
  <c r="CO72" i="1"/>
  <c r="CO93" i="1"/>
  <c r="CO113" i="1"/>
  <c r="CO136" i="1"/>
  <c r="CO13" i="1"/>
  <c r="CO33" i="1"/>
  <c r="CO56" i="1"/>
  <c r="CO77" i="1"/>
  <c r="CO97" i="1"/>
  <c r="CO120" i="1"/>
  <c r="CO141" i="1"/>
  <c r="CO16" i="1"/>
  <c r="CO37" i="1"/>
  <c r="CO57" i="1"/>
  <c r="CO80" i="1"/>
  <c r="CO101" i="1"/>
  <c r="CO121" i="1"/>
  <c r="CO144" i="1"/>
  <c r="CO53" i="1"/>
  <c r="CO105" i="1"/>
  <c r="CO61" i="1"/>
  <c r="CO117" i="1"/>
  <c r="CO9" i="1"/>
  <c r="CO64" i="1"/>
  <c r="CO125" i="1"/>
  <c r="CO21" i="1"/>
  <c r="CO81" i="1"/>
  <c r="CO137" i="1"/>
  <c r="CO32" i="1"/>
  <c r="CO85" i="1"/>
  <c r="CO145" i="1"/>
  <c r="CO40" i="1"/>
  <c r="CO96" i="1"/>
  <c r="CO149" i="1"/>
  <c r="CO128" i="1"/>
  <c r="CO17" i="1"/>
  <c r="CO41" i="1"/>
  <c r="CO73" i="1"/>
  <c r="CO104" i="1"/>
  <c r="CV4" i="1"/>
  <c r="CV12" i="1"/>
  <c r="CV20" i="1"/>
  <c r="CV28" i="1"/>
  <c r="CV36" i="1"/>
  <c r="CV44" i="1"/>
  <c r="CV52" i="1"/>
  <c r="CV60" i="1"/>
  <c r="CV68" i="1"/>
  <c r="CV76" i="1"/>
  <c r="CV84" i="1"/>
  <c r="CV92" i="1"/>
  <c r="CV100" i="1"/>
  <c r="CV108" i="1"/>
  <c r="CV116" i="1"/>
  <c r="CV124" i="1"/>
  <c r="CV132" i="1"/>
  <c r="CV140" i="1"/>
  <c r="CV148" i="1"/>
  <c r="CV5" i="1"/>
  <c r="CV13" i="1"/>
  <c r="CV21" i="1"/>
  <c r="CV29" i="1"/>
  <c r="CV37" i="1"/>
  <c r="CV45" i="1"/>
  <c r="CV53" i="1"/>
  <c r="CV61" i="1"/>
  <c r="CV69" i="1"/>
  <c r="CV77" i="1"/>
  <c r="CV85" i="1"/>
  <c r="CV93" i="1"/>
  <c r="CV101" i="1"/>
  <c r="CV109" i="1"/>
  <c r="CV117" i="1"/>
  <c r="CV125" i="1"/>
  <c r="CV133" i="1"/>
  <c r="CV141" i="1"/>
  <c r="CV149" i="1"/>
  <c r="CV6" i="1"/>
  <c r="CV14" i="1"/>
  <c r="CV22" i="1"/>
  <c r="CV30" i="1"/>
  <c r="CV38" i="1"/>
  <c r="CV46" i="1"/>
  <c r="CV54" i="1"/>
  <c r="CV62" i="1"/>
  <c r="CV70" i="1"/>
  <c r="CV78" i="1"/>
  <c r="CV86" i="1"/>
  <c r="CV94" i="1"/>
  <c r="CV102" i="1"/>
  <c r="CV110" i="1"/>
  <c r="CV118" i="1"/>
  <c r="CV126" i="1"/>
  <c r="CV134" i="1"/>
  <c r="CV142" i="1"/>
  <c r="CV150" i="1"/>
  <c r="CV8" i="1"/>
  <c r="CV16" i="1"/>
  <c r="CV24" i="1"/>
  <c r="CV32" i="1"/>
  <c r="CV40" i="1"/>
  <c r="CV48" i="1"/>
  <c r="CV56" i="1"/>
  <c r="CV64" i="1"/>
  <c r="CV72" i="1"/>
  <c r="CV80" i="1"/>
  <c r="CV88" i="1"/>
  <c r="CV96" i="1"/>
  <c r="CV104" i="1"/>
  <c r="CV112" i="1"/>
  <c r="CV120" i="1"/>
  <c r="CV128" i="1"/>
  <c r="CV136" i="1"/>
  <c r="CV144" i="1"/>
  <c r="CV152" i="1"/>
  <c r="CV9" i="1"/>
  <c r="CV17" i="1"/>
  <c r="CV25" i="1"/>
  <c r="CV33" i="1"/>
  <c r="CV41" i="1"/>
  <c r="CV49" i="1"/>
  <c r="CV57" i="1"/>
  <c r="CV65" i="1"/>
  <c r="CV73" i="1"/>
  <c r="CV81" i="1"/>
  <c r="CV89" i="1"/>
  <c r="CV97" i="1"/>
  <c r="CV105" i="1"/>
  <c r="CV113" i="1"/>
  <c r="CV121" i="1"/>
  <c r="CV129" i="1"/>
  <c r="CV137" i="1"/>
  <c r="CV145" i="1"/>
  <c r="CV153" i="1"/>
  <c r="CV11" i="1"/>
  <c r="CV34" i="1"/>
  <c r="CV55" i="1"/>
  <c r="CV75" i="1"/>
  <c r="CV98" i="1"/>
  <c r="CV119" i="1"/>
  <c r="CV139" i="1"/>
  <c r="CV15" i="1"/>
  <c r="CV35" i="1"/>
  <c r="CV58" i="1"/>
  <c r="CV79" i="1"/>
  <c r="CV99" i="1"/>
  <c r="CV122" i="1"/>
  <c r="CV143" i="1"/>
  <c r="CV18" i="1"/>
  <c r="CV39" i="1"/>
  <c r="CV59" i="1"/>
  <c r="CV82" i="1"/>
  <c r="CV103" i="1"/>
  <c r="CV123" i="1"/>
  <c r="CV146" i="1"/>
  <c r="CV2" i="1"/>
  <c r="CV23" i="1"/>
  <c r="CV43" i="1"/>
  <c r="CV66" i="1"/>
  <c r="CV87" i="1"/>
  <c r="CV107" i="1"/>
  <c r="CV130" i="1"/>
  <c r="CV151" i="1"/>
  <c r="CV3" i="1"/>
  <c r="CV26" i="1"/>
  <c r="CV47" i="1"/>
  <c r="CV67" i="1"/>
  <c r="CV90" i="1"/>
  <c r="CV111" i="1"/>
  <c r="CV131" i="1"/>
  <c r="CV154" i="1"/>
  <c r="CV51" i="1"/>
  <c r="CV114" i="1"/>
  <c r="CV7" i="1"/>
  <c r="CV63" i="1"/>
  <c r="CV115" i="1"/>
  <c r="CV10" i="1"/>
  <c r="CV71" i="1"/>
  <c r="CV127" i="1"/>
  <c r="CV27" i="1"/>
  <c r="CV83" i="1"/>
  <c r="CV138" i="1"/>
  <c r="CV31" i="1"/>
  <c r="CV91" i="1"/>
  <c r="CV147" i="1"/>
  <c r="CV42" i="1"/>
  <c r="CV95" i="1"/>
  <c r="CV50" i="1"/>
  <c r="CV19" i="1"/>
  <c r="CV74" i="1"/>
  <c r="CV106" i="1"/>
  <c r="CV135" i="1"/>
  <c r="CR4" i="1"/>
  <c r="CR12" i="1"/>
  <c r="CR20" i="1"/>
  <c r="CR28" i="1"/>
  <c r="CR36" i="1"/>
  <c r="CR44" i="1"/>
  <c r="CR52" i="1"/>
  <c r="CR60" i="1"/>
  <c r="CR68" i="1"/>
  <c r="CR76" i="1"/>
  <c r="CR84" i="1"/>
  <c r="CR92" i="1"/>
  <c r="CR100" i="1"/>
  <c r="CR108" i="1"/>
  <c r="CR116" i="1"/>
  <c r="CR124" i="1"/>
  <c r="CR132" i="1"/>
  <c r="CR140" i="1"/>
  <c r="CR148" i="1"/>
  <c r="CR5" i="1"/>
  <c r="CR13" i="1"/>
  <c r="CR21" i="1"/>
  <c r="CR29" i="1"/>
  <c r="CR37" i="1"/>
  <c r="CR45" i="1"/>
  <c r="CR53" i="1"/>
  <c r="CR61" i="1"/>
  <c r="CR69" i="1"/>
  <c r="CR77" i="1"/>
  <c r="CR85" i="1"/>
  <c r="CR93" i="1"/>
  <c r="CR101" i="1"/>
  <c r="CR109" i="1"/>
  <c r="CR117" i="1"/>
  <c r="CR125" i="1"/>
  <c r="CR133" i="1"/>
  <c r="CR141" i="1"/>
  <c r="CR149" i="1"/>
  <c r="CR6" i="1"/>
  <c r="CR14" i="1"/>
  <c r="CR22" i="1"/>
  <c r="CR30" i="1"/>
  <c r="CR38" i="1"/>
  <c r="CR46" i="1"/>
  <c r="CR54" i="1"/>
  <c r="CR62" i="1"/>
  <c r="CR70" i="1"/>
  <c r="CR78" i="1"/>
  <c r="CR86" i="1"/>
  <c r="CR94" i="1"/>
  <c r="CR102" i="1"/>
  <c r="CR110" i="1"/>
  <c r="CR118" i="1"/>
  <c r="CR126" i="1"/>
  <c r="CR134" i="1"/>
  <c r="CR142" i="1"/>
  <c r="CR150" i="1"/>
  <c r="CR8" i="1"/>
  <c r="CR16" i="1"/>
  <c r="CR24" i="1"/>
  <c r="CR32" i="1"/>
  <c r="CR40" i="1"/>
  <c r="CR48" i="1"/>
  <c r="CR56" i="1"/>
  <c r="CR64" i="1"/>
  <c r="CR72" i="1"/>
  <c r="CR80" i="1"/>
  <c r="CR88" i="1"/>
  <c r="CR96" i="1"/>
  <c r="CR104" i="1"/>
  <c r="CR112" i="1"/>
  <c r="CR120" i="1"/>
  <c r="CR128" i="1"/>
  <c r="CR136" i="1"/>
  <c r="CR144" i="1"/>
  <c r="CR152" i="1"/>
  <c r="CR9" i="1"/>
  <c r="CR17" i="1"/>
  <c r="CR25" i="1"/>
  <c r="CR33" i="1"/>
  <c r="CR41" i="1"/>
  <c r="CR49" i="1"/>
  <c r="CR57" i="1"/>
  <c r="CR65" i="1"/>
  <c r="CR73" i="1"/>
  <c r="CR81" i="1"/>
  <c r="CR89" i="1"/>
  <c r="CR97" i="1"/>
  <c r="CR105" i="1"/>
  <c r="CR113" i="1"/>
  <c r="CR121" i="1"/>
  <c r="CR129" i="1"/>
  <c r="CR137" i="1"/>
  <c r="CR145" i="1"/>
  <c r="CR153" i="1"/>
  <c r="CR10" i="1"/>
  <c r="CR31" i="1"/>
  <c r="CR51" i="1"/>
  <c r="CR74" i="1"/>
  <c r="CR95" i="1"/>
  <c r="CR115" i="1"/>
  <c r="CR138" i="1"/>
  <c r="CR11" i="1"/>
  <c r="CR34" i="1"/>
  <c r="CR55" i="1"/>
  <c r="CR75" i="1"/>
  <c r="CR98" i="1"/>
  <c r="CR119" i="1"/>
  <c r="CR139" i="1"/>
  <c r="CR15" i="1"/>
  <c r="CR35" i="1"/>
  <c r="CR58" i="1"/>
  <c r="CR79" i="1"/>
  <c r="CR99" i="1"/>
  <c r="CR122" i="1"/>
  <c r="CR143" i="1"/>
  <c r="CR19" i="1"/>
  <c r="CR42" i="1"/>
  <c r="CR63" i="1"/>
  <c r="CR83" i="1"/>
  <c r="CR106" i="1"/>
  <c r="CR127" i="1"/>
  <c r="CR147" i="1"/>
  <c r="CR2" i="1"/>
  <c r="CR23" i="1"/>
  <c r="CR43" i="1"/>
  <c r="CR66" i="1"/>
  <c r="CR87" i="1"/>
  <c r="CR107" i="1"/>
  <c r="CR130" i="1"/>
  <c r="CR151" i="1"/>
  <c r="CR47" i="1"/>
  <c r="CR103" i="1"/>
  <c r="CR50" i="1"/>
  <c r="CR111" i="1"/>
  <c r="CR3" i="1"/>
  <c r="CR59" i="1"/>
  <c r="CR114" i="1"/>
  <c r="CR18" i="1"/>
  <c r="CR71" i="1"/>
  <c r="CR131" i="1"/>
  <c r="CR26" i="1"/>
  <c r="CR82" i="1"/>
  <c r="CR135" i="1"/>
  <c r="CR27" i="1"/>
  <c r="CR90" i="1"/>
  <c r="CR146" i="1"/>
  <c r="CR123" i="1"/>
  <c r="CR154" i="1"/>
  <c r="CR7" i="1"/>
  <c r="CR39" i="1"/>
  <c r="CR67" i="1"/>
  <c r="CR91" i="1"/>
  <c r="CN4" i="1"/>
  <c r="CN12" i="1"/>
  <c r="CN20" i="1"/>
  <c r="CN28" i="1"/>
  <c r="CN36" i="1"/>
  <c r="CN44" i="1"/>
  <c r="CN52" i="1"/>
  <c r="CN60" i="1"/>
  <c r="CN68" i="1"/>
  <c r="CN76" i="1"/>
  <c r="CN84" i="1"/>
  <c r="CN92" i="1"/>
  <c r="CN100" i="1"/>
  <c r="CN108" i="1"/>
  <c r="CN116" i="1"/>
  <c r="CN124" i="1"/>
  <c r="CN132" i="1"/>
  <c r="CN140" i="1"/>
  <c r="CN148" i="1"/>
  <c r="CN5" i="1"/>
  <c r="CN13" i="1"/>
  <c r="CN21" i="1"/>
  <c r="CN29" i="1"/>
  <c r="CN37" i="1"/>
  <c r="CN45" i="1"/>
  <c r="CN53" i="1"/>
  <c r="CN61" i="1"/>
  <c r="CN69" i="1"/>
  <c r="CN77" i="1"/>
  <c r="CN85" i="1"/>
  <c r="CN93" i="1"/>
  <c r="CN101" i="1"/>
  <c r="CN109" i="1"/>
  <c r="CN117" i="1"/>
  <c r="CN125" i="1"/>
  <c r="CN133" i="1"/>
  <c r="CN141" i="1"/>
  <c r="CN149" i="1"/>
  <c r="CN6" i="1"/>
  <c r="CN14" i="1"/>
  <c r="CN22" i="1"/>
  <c r="CN30" i="1"/>
  <c r="CN38" i="1"/>
  <c r="CN46" i="1"/>
  <c r="CN54" i="1"/>
  <c r="CN62" i="1"/>
  <c r="CN70" i="1"/>
  <c r="CN78" i="1"/>
  <c r="CN86" i="1"/>
  <c r="CN94" i="1"/>
  <c r="CN102" i="1"/>
  <c r="CN110" i="1"/>
  <c r="CN118" i="1"/>
  <c r="CN126" i="1"/>
  <c r="CN134" i="1"/>
  <c r="CN142" i="1"/>
  <c r="CN150" i="1"/>
  <c r="CN8" i="1"/>
  <c r="CN16" i="1"/>
  <c r="CN24" i="1"/>
  <c r="CN32" i="1"/>
  <c r="CN40" i="1"/>
  <c r="CN48" i="1"/>
  <c r="CN56" i="1"/>
  <c r="CN64" i="1"/>
  <c r="CN72" i="1"/>
  <c r="CN80" i="1"/>
  <c r="CN88" i="1"/>
  <c r="CN96" i="1"/>
  <c r="CN104" i="1"/>
  <c r="CN112" i="1"/>
  <c r="CN120" i="1"/>
  <c r="CN128" i="1"/>
  <c r="CN136" i="1"/>
  <c r="CN144" i="1"/>
  <c r="CN152" i="1"/>
  <c r="CN9" i="1"/>
  <c r="CN17" i="1"/>
  <c r="CN25" i="1"/>
  <c r="CN33" i="1"/>
  <c r="CN41" i="1"/>
  <c r="CN49" i="1"/>
  <c r="CN57" i="1"/>
  <c r="CN65" i="1"/>
  <c r="CN73" i="1"/>
  <c r="CN81" i="1"/>
  <c r="CN89" i="1"/>
  <c r="CN97" i="1"/>
  <c r="CN105" i="1"/>
  <c r="CN113" i="1"/>
  <c r="CN121" i="1"/>
  <c r="CN129" i="1"/>
  <c r="CN137" i="1"/>
  <c r="CN145" i="1"/>
  <c r="CN153" i="1"/>
  <c r="CN7" i="1"/>
  <c r="CN27" i="1"/>
  <c r="CN50" i="1"/>
  <c r="CN71" i="1"/>
  <c r="CN91" i="1"/>
  <c r="CN114" i="1"/>
  <c r="CN135" i="1"/>
  <c r="CN10" i="1"/>
  <c r="CN31" i="1"/>
  <c r="CN51" i="1"/>
  <c r="CN74" i="1"/>
  <c r="CN95" i="1"/>
  <c r="CN115" i="1"/>
  <c r="CN138" i="1"/>
  <c r="CN11" i="1"/>
  <c r="CN34" i="1"/>
  <c r="CN55" i="1"/>
  <c r="CN75" i="1"/>
  <c r="CN98" i="1"/>
  <c r="CN119" i="1"/>
  <c r="CN139" i="1"/>
  <c r="CN18" i="1"/>
  <c r="CN39" i="1"/>
  <c r="CN59" i="1"/>
  <c r="CN82" i="1"/>
  <c r="CN103" i="1"/>
  <c r="CN123" i="1"/>
  <c r="CN146" i="1"/>
  <c r="CN19" i="1"/>
  <c r="CN42" i="1"/>
  <c r="CN63" i="1"/>
  <c r="CN83" i="1"/>
  <c r="CN106" i="1"/>
  <c r="CN127" i="1"/>
  <c r="CN147" i="1"/>
  <c r="CN35" i="1"/>
  <c r="CN90" i="1"/>
  <c r="CN151" i="1"/>
  <c r="CN43" i="1"/>
  <c r="CN99" i="1"/>
  <c r="CN154" i="1"/>
  <c r="CN47" i="1"/>
  <c r="CN107" i="1"/>
  <c r="CN3" i="1"/>
  <c r="CN66" i="1"/>
  <c r="CN122" i="1"/>
  <c r="CN15" i="1"/>
  <c r="CN67" i="1"/>
  <c r="CN130" i="1"/>
  <c r="CN23" i="1"/>
  <c r="CN79" i="1"/>
  <c r="CN131" i="1"/>
  <c r="CN58" i="1"/>
  <c r="CN87" i="1"/>
  <c r="CN143" i="1"/>
  <c r="CN111" i="1"/>
  <c r="CN2" i="1"/>
  <c r="CN26" i="1"/>
  <c r="BO3" i="1"/>
  <c r="BO11" i="1"/>
  <c r="BO19" i="1"/>
  <c r="BO27" i="1"/>
  <c r="BO35" i="1"/>
  <c r="BO43" i="1"/>
  <c r="BO51" i="1"/>
  <c r="BO59" i="1"/>
  <c r="BO67" i="1"/>
  <c r="BO75" i="1"/>
  <c r="BO83" i="1"/>
  <c r="BO4" i="1"/>
  <c r="BO12" i="1"/>
  <c r="BO20" i="1"/>
  <c r="BO28" i="1"/>
  <c r="BO36" i="1"/>
  <c r="BO44" i="1"/>
  <c r="BO52" i="1"/>
  <c r="BO60" i="1"/>
  <c r="BO68" i="1"/>
  <c r="BO76" i="1"/>
  <c r="BO5" i="1"/>
  <c r="BO13" i="1"/>
  <c r="BO21" i="1"/>
  <c r="BO29" i="1"/>
  <c r="BO37" i="1"/>
  <c r="BO45" i="1"/>
  <c r="BO53" i="1"/>
  <c r="BO61" i="1"/>
  <c r="BO69" i="1"/>
  <c r="BO77" i="1"/>
  <c r="BO7" i="1"/>
  <c r="BO15" i="1"/>
  <c r="BO23" i="1"/>
  <c r="BO31" i="1"/>
  <c r="BO39" i="1"/>
  <c r="BO47" i="1"/>
  <c r="BO55" i="1"/>
  <c r="BO63" i="1"/>
  <c r="BO71" i="1"/>
  <c r="BO79" i="1"/>
  <c r="BO8" i="1"/>
  <c r="BO16" i="1"/>
  <c r="BO24" i="1"/>
  <c r="BO32" i="1"/>
  <c r="BO40" i="1"/>
  <c r="BO48" i="1"/>
  <c r="BO56" i="1"/>
  <c r="BO64" i="1"/>
  <c r="BO72" i="1"/>
  <c r="BO80" i="1"/>
  <c r="BO2" i="1"/>
  <c r="BO25" i="1"/>
  <c r="BO46" i="1"/>
  <c r="BO66" i="1"/>
  <c r="BO85" i="1"/>
  <c r="BO93" i="1"/>
  <c r="BO101" i="1"/>
  <c r="BO109" i="1"/>
  <c r="BO117" i="1"/>
  <c r="BO125" i="1"/>
  <c r="BO133" i="1"/>
  <c r="BO141" i="1"/>
  <c r="BO149" i="1"/>
  <c r="BO6" i="1"/>
  <c r="BO26" i="1"/>
  <c r="BO49" i="1"/>
  <c r="BO70" i="1"/>
  <c r="BO86" i="1"/>
  <c r="BO94" i="1"/>
  <c r="BO102" i="1"/>
  <c r="BO110" i="1"/>
  <c r="BO118" i="1"/>
  <c r="BO126" i="1"/>
  <c r="BO134" i="1"/>
  <c r="BO142" i="1"/>
  <c r="BO150" i="1"/>
  <c r="BO9" i="1"/>
  <c r="BO30" i="1"/>
  <c r="BO50" i="1"/>
  <c r="BO73" i="1"/>
  <c r="BO87" i="1"/>
  <c r="BO95" i="1"/>
  <c r="BO103" i="1"/>
  <c r="BO111" i="1"/>
  <c r="BO119" i="1"/>
  <c r="BO127" i="1"/>
  <c r="BO135" i="1"/>
  <c r="BO143" i="1"/>
  <c r="BO151" i="1"/>
  <c r="BO14" i="1"/>
  <c r="BO34" i="1"/>
  <c r="BO57" i="1"/>
  <c r="BO78" i="1"/>
  <c r="BO89" i="1"/>
  <c r="BO97" i="1"/>
  <c r="BO105" i="1"/>
  <c r="BO113" i="1"/>
  <c r="BO121" i="1"/>
  <c r="BO129" i="1"/>
  <c r="BO137" i="1"/>
  <c r="BO145" i="1"/>
  <c r="BO153" i="1"/>
  <c r="BO17" i="1"/>
  <c r="BO38" i="1"/>
  <c r="BO58" i="1"/>
  <c r="BO81" i="1"/>
  <c r="BO90" i="1"/>
  <c r="BO98" i="1"/>
  <c r="BO106" i="1"/>
  <c r="BO114" i="1"/>
  <c r="BO122" i="1"/>
  <c r="BO130" i="1"/>
  <c r="BO138" i="1"/>
  <c r="BO146" i="1"/>
  <c r="BO154" i="1"/>
  <c r="BO18" i="1"/>
  <c r="BO41" i="1"/>
  <c r="BO62" i="1"/>
  <c r="BO82" i="1"/>
  <c r="BO91" i="1"/>
  <c r="BO99" i="1"/>
  <c r="BO107" i="1"/>
  <c r="BO115" i="1"/>
  <c r="BO123" i="1"/>
  <c r="BO131" i="1"/>
  <c r="BO139" i="1"/>
  <c r="BO147" i="1"/>
  <c r="BO10" i="1"/>
  <c r="BO88" i="1"/>
  <c r="BO120" i="1"/>
  <c r="BO152" i="1"/>
  <c r="BO22" i="1"/>
  <c r="BO92" i="1"/>
  <c r="BO124" i="1"/>
  <c r="BO33" i="1"/>
  <c r="BO96" i="1"/>
  <c r="BO128" i="1"/>
  <c r="BO54" i="1"/>
  <c r="BO104" i="1"/>
  <c r="BO136" i="1"/>
  <c r="BO65" i="1"/>
  <c r="BO108" i="1"/>
  <c r="BO140" i="1"/>
  <c r="BO100" i="1"/>
  <c r="BO112" i="1"/>
  <c r="BO116" i="1"/>
  <c r="BO144" i="1"/>
  <c r="BO42" i="1"/>
  <c r="BO148" i="1"/>
  <c r="BO74" i="1"/>
  <c r="BO132" i="1"/>
  <c r="BO84" i="1"/>
  <c r="CG6" i="1"/>
  <c r="CG14" i="1"/>
  <c r="CG22" i="1"/>
  <c r="CG30" i="1"/>
  <c r="CG38" i="1"/>
  <c r="CG46" i="1"/>
  <c r="CG54" i="1"/>
  <c r="CG62" i="1"/>
  <c r="CG70" i="1"/>
  <c r="CG78" i="1"/>
  <c r="CG86" i="1"/>
  <c r="CG94" i="1"/>
  <c r="CG102" i="1"/>
  <c r="CG110" i="1"/>
  <c r="CG118" i="1"/>
  <c r="CG126" i="1"/>
  <c r="CG134" i="1"/>
  <c r="CG142" i="1"/>
  <c r="CG150" i="1"/>
  <c r="CG7" i="1"/>
  <c r="CG15" i="1"/>
  <c r="CG23" i="1"/>
  <c r="CG31" i="1"/>
  <c r="CG39" i="1"/>
  <c r="CG47" i="1"/>
  <c r="CG55" i="1"/>
  <c r="CG63" i="1"/>
  <c r="CG71" i="1"/>
  <c r="CG79" i="1"/>
  <c r="CG87" i="1"/>
  <c r="CG95" i="1"/>
  <c r="CG103" i="1"/>
  <c r="CG111" i="1"/>
  <c r="CG119" i="1"/>
  <c r="CG127" i="1"/>
  <c r="CG135" i="1"/>
  <c r="CG143" i="1"/>
  <c r="CG151" i="1"/>
  <c r="CG8" i="1"/>
  <c r="CG16" i="1"/>
  <c r="CG24" i="1"/>
  <c r="CG32" i="1"/>
  <c r="CG40" i="1"/>
  <c r="CG48" i="1"/>
  <c r="CG56" i="1"/>
  <c r="CG64" i="1"/>
  <c r="CG72" i="1"/>
  <c r="CG80" i="1"/>
  <c r="CG88" i="1"/>
  <c r="CG96" i="1"/>
  <c r="CG104" i="1"/>
  <c r="CG112" i="1"/>
  <c r="CG120" i="1"/>
  <c r="CG128" i="1"/>
  <c r="CG136" i="1"/>
  <c r="CG144" i="1"/>
  <c r="CG152" i="1"/>
  <c r="CG2" i="1"/>
  <c r="CG10" i="1"/>
  <c r="CG18" i="1"/>
  <c r="CG26" i="1"/>
  <c r="CG34" i="1"/>
  <c r="CG42" i="1"/>
  <c r="CG50" i="1"/>
  <c r="CG58" i="1"/>
  <c r="CG66" i="1"/>
  <c r="CG74" i="1"/>
  <c r="CG82" i="1"/>
  <c r="CG90" i="1"/>
  <c r="CG98" i="1"/>
  <c r="CG106" i="1"/>
  <c r="CG114" i="1"/>
  <c r="CG122" i="1"/>
  <c r="CG130" i="1"/>
  <c r="CG138" i="1"/>
  <c r="CG146" i="1"/>
  <c r="CG154" i="1"/>
  <c r="CG3" i="1"/>
  <c r="CG11" i="1"/>
  <c r="CG19" i="1"/>
  <c r="CG27" i="1"/>
  <c r="CG35" i="1"/>
  <c r="CG43" i="1"/>
  <c r="CG51" i="1"/>
  <c r="CG59" i="1"/>
  <c r="CG67" i="1"/>
  <c r="CG75" i="1"/>
  <c r="CG83" i="1"/>
  <c r="CG91" i="1"/>
  <c r="CG99" i="1"/>
  <c r="CG107" i="1"/>
  <c r="CG115" i="1"/>
  <c r="CG123" i="1"/>
  <c r="CG131" i="1"/>
  <c r="CG139" i="1"/>
  <c r="CG147" i="1"/>
  <c r="CG17" i="1"/>
  <c r="CG37" i="1"/>
  <c r="CG60" i="1"/>
  <c r="CG81" i="1"/>
  <c r="CG101" i="1"/>
  <c r="CG124" i="1"/>
  <c r="CG145" i="1"/>
  <c r="CG20" i="1"/>
  <c r="CG41" i="1"/>
  <c r="CG61" i="1"/>
  <c r="CG84" i="1"/>
  <c r="CG105" i="1"/>
  <c r="CG125" i="1"/>
  <c r="CG148" i="1"/>
  <c r="CG21" i="1"/>
  <c r="CG44" i="1"/>
  <c r="CG65" i="1"/>
  <c r="CG85" i="1"/>
  <c r="CG108" i="1"/>
  <c r="CG129" i="1"/>
  <c r="CG149" i="1"/>
  <c r="CG5" i="1"/>
  <c r="CG28" i="1"/>
  <c r="CG49" i="1"/>
  <c r="CG69" i="1"/>
  <c r="CG92" i="1"/>
  <c r="CG113" i="1"/>
  <c r="CG133" i="1"/>
  <c r="CG9" i="1"/>
  <c r="CG29" i="1"/>
  <c r="CG52" i="1"/>
  <c r="CG73" i="1"/>
  <c r="CG93" i="1"/>
  <c r="CG116" i="1"/>
  <c r="CG137" i="1"/>
  <c r="CG33" i="1"/>
  <c r="CG89" i="1"/>
  <c r="CG141" i="1"/>
  <c r="CG36" i="1"/>
  <c r="CG97" i="1"/>
  <c r="CG153" i="1"/>
  <c r="CG45" i="1"/>
  <c r="CG100" i="1"/>
  <c r="CG4" i="1"/>
  <c r="CG57" i="1"/>
  <c r="CG117" i="1"/>
  <c r="CG12" i="1"/>
  <c r="CG68" i="1"/>
  <c r="CG121" i="1"/>
  <c r="CG25" i="1"/>
  <c r="CG53" i="1"/>
  <c r="CG76" i="1"/>
  <c r="CG109" i="1"/>
  <c r="CG132" i="1"/>
  <c r="CG140" i="1"/>
  <c r="CG13" i="1"/>
  <c r="CG77" i="1"/>
  <c r="CT8" i="1"/>
  <c r="CT16" i="1"/>
  <c r="CT24" i="1"/>
  <c r="CT32" i="1"/>
  <c r="CT40" i="1"/>
  <c r="CT48" i="1"/>
  <c r="CT56" i="1"/>
  <c r="CT64" i="1"/>
  <c r="CT72" i="1"/>
  <c r="CT80" i="1"/>
  <c r="CT88" i="1"/>
  <c r="CT96" i="1"/>
  <c r="CT104" i="1"/>
  <c r="CT112" i="1"/>
  <c r="CT120" i="1"/>
  <c r="CT128" i="1"/>
  <c r="CT136" i="1"/>
  <c r="CT144" i="1"/>
  <c r="CT152" i="1"/>
  <c r="CT9" i="1"/>
  <c r="CT17" i="1"/>
  <c r="CT25" i="1"/>
  <c r="CT33" i="1"/>
  <c r="CT41" i="1"/>
  <c r="CT49" i="1"/>
  <c r="CT57" i="1"/>
  <c r="CT65" i="1"/>
  <c r="CT73" i="1"/>
  <c r="CT81" i="1"/>
  <c r="CT89" i="1"/>
  <c r="CT97" i="1"/>
  <c r="CT105" i="1"/>
  <c r="CT113" i="1"/>
  <c r="CT121" i="1"/>
  <c r="CT129" i="1"/>
  <c r="CT137" i="1"/>
  <c r="CT145" i="1"/>
  <c r="CT153" i="1"/>
  <c r="CT2" i="1"/>
  <c r="CT10" i="1"/>
  <c r="CT18" i="1"/>
  <c r="CT26" i="1"/>
  <c r="CT34" i="1"/>
  <c r="CT42" i="1"/>
  <c r="CT50" i="1"/>
  <c r="CT58" i="1"/>
  <c r="CT66" i="1"/>
  <c r="CT74" i="1"/>
  <c r="CT82" i="1"/>
  <c r="CT90" i="1"/>
  <c r="CT98" i="1"/>
  <c r="CT106" i="1"/>
  <c r="CT114" i="1"/>
  <c r="CT122" i="1"/>
  <c r="CT130" i="1"/>
  <c r="CT138" i="1"/>
  <c r="CT146" i="1"/>
  <c r="CT154" i="1"/>
  <c r="CT4" i="1"/>
  <c r="CT12" i="1"/>
  <c r="CT20" i="1"/>
  <c r="CT28" i="1"/>
  <c r="CT36" i="1"/>
  <c r="CT44" i="1"/>
  <c r="CT52" i="1"/>
  <c r="CT60" i="1"/>
  <c r="CT68" i="1"/>
  <c r="CT76" i="1"/>
  <c r="CT84" i="1"/>
  <c r="CT92" i="1"/>
  <c r="CT100" i="1"/>
  <c r="CT108" i="1"/>
  <c r="CT116" i="1"/>
  <c r="CT124" i="1"/>
  <c r="CT132" i="1"/>
  <c r="CT140" i="1"/>
  <c r="CT148" i="1"/>
  <c r="CT5" i="1"/>
  <c r="CT13" i="1"/>
  <c r="CT21" i="1"/>
  <c r="CT29" i="1"/>
  <c r="CT37" i="1"/>
  <c r="CT45" i="1"/>
  <c r="CT53" i="1"/>
  <c r="CT61" i="1"/>
  <c r="CT69" i="1"/>
  <c r="CT77" i="1"/>
  <c r="CT85" i="1"/>
  <c r="CT93" i="1"/>
  <c r="CT101" i="1"/>
  <c r="CT109" i="1"/>
  <c r="CT117" i="1"/>
  <c r="CT125" i="1"/>
  <c r="CT133" i="1"/>
  <c r="CT141" i="1"/>
  <c r="CT149" i="1"/>
  <c r="CT22" i="1"/>
  <c r="CT43" i="1"/>
  <c r="CT63" i="1"/>
  <c r="CT86" i="1"/>
  <c r="CT107" i="1"/>
  <c r="CT127" i="1"/>
  <c r="CT150" i="1"/>
  <c r="CT3" i="1"/>
  <c r="CT23" i="1"/>
  <c r="CT46" i="1"/>
  <c r="CT67" i="1"/>
  <c r="CT87" i="1"/>
  <c r="CT110" i="1"/>
  <c r="CT131" i="1"/>
  <c r="CT151" i="1"/>
  <c r="CT6" i="1"/>
  <c r="CT27" i="1"/>
  <c r="CT47" i="1"/>
  <c r="CT70" i="1"/>
  <c r="CT91" i="1"/>
  <c r="CT111" i="1"/>
  <c r="CT134" i="1"/>
  <c r="CT11" i="1"/>
  <c r="CT31" i="1"/>
  <c r="CT54" i="1"/>
  <c r="CT75" i="1"/>
  <c r="CT95" i="1"/>
  <c r="CT118" i="1"/>
  <c r="CT139" i="1"/>
  <c r="CT14" i="1"/>
  <c r="CT35" i="1"/>
  <c r="CT55" i="1"/>
  <c r="CT78" i="1"/>
  <c r="CT99" i="1"/>
  <c r="CT119" i="1"/>
  <c r="CT142" i="1"/>
  <c r="CT19" i="1"/>
  <c r="CT79" i="1"/>
  <c r="CT135" i="1"/>
  <c r="CT30" i="1"/>
  <c r="CT83" i="1"/>
  <c r="CT143" i="1"/>
  <c r="CT38" i="1"/>
  <c r="CT94" i="1"/>
  <c r="CT147" i="1"/>
  <c r="CT51" i="1"/>
  <c r="CT103" i="1"/>
  <c r="CT59" i="1"/>
  <c r="CT115" i="1"/>
  <c r="CT7" i="1"/>
  <c r="CT62" i="1"/>
  <c r="CT123" i="1"/>
  <c r="CT39" i="1"/>
  <c r="CT71" i="1"/>
  <c r="CT126" i="1"/>
  <c r="CT102" i="1"/>
  <c r="CT15" i="1"/>
  <c r="CP8" i="1"/>
  <c r="CP16" i="1"/>
  <c r="CP24" i="1"/>
  <c r="CP32" i="1"/>
  <c r="CP40" i="1"/>
  <c r="CP48" i="1"/>
  <c r="CP56" i="1"/>
  <c r="CP64" i="1"/>
  <c r="CP72" i="1"/>
  <c r="CP80" i="1"/>
  <c r="CP88" i="1"/>
  <c r="CP96" i="1"/>
  <c r="CP104" i="1"/>
  <c r="CP112" i="1"/>
  <c r="CP120" i="1"/>
  <c r="CP128" i="1"/>
  <c r="CP136" i="1"/>
  <c r="CP144" i="1"/>
  <c r="CP152" i="1"/>
  <c r="CP9" i="1"/>
  <c r="CP17" i="1"/>
  <c r="CP25" i="1"/>
  <c r="CP33" i="1"/>
  <c r="CP41" i="1"/>
  <c r="CP49" i="1"/>
  <c r="CP57" i="1"/>
  <c r="CP65" i="1"/>
  <c r="CP73" i="1"/>
  <c r="CP81" i="1"/>
  <c r="CP89" i="1"/>
  <c r="CP97" i="1"/>
  <c r="CP105" i="1"/>
  <c r="CP113" i="1"/>
  <c r="CP121" i="1"/>
  <c r="CP129" i="1"/>
  <c r="CP137" i="1"/>
  <c r="CP145" i="1"/>
  <c r="CP153" i="1"/>
  <c r="CP2" i="1"/>
  <c r="CP10" i="1"/>
  <c r="CP18" i="1"/>
  <c r="CP26" i="1"/>
  <c r="CP34" i="1"/>
  <c r="CP42" i="1"/>
  <c r="CP50" i="1"/>
  <c r="CP58" i="1"/>
  <c r="CP66" i="1"/>
  <c r="CP74" i="1"/>
  <c r="CP82" i="1"/>
  <c r="CP90" i="1"/>
  <c r="CP98" i="1"/>
  <c r="CP106" i="1"/>
  <c r="CP114" i="1"/>
  <c r="CP122" i="1"/>
  <c r="CP130" i="1"/>
  <c r="CP138" i="1"/>
  <c r="CP146" i="1"/>
  <c r="CP154" i="1"/>
  <c r="CP4" i="1"/>
  <c r="CP12" i="1"/>
  <c r="CP20" i="1"/>
  <c r="CP28" i="1"/>
  <c r="CP36" i="1"/>
  <c r="CP44" i="1"/>
  <c r="CP52" i="1"/>
  <c r="CP60" i="1"/>
  <c r="CP68" i="1"/>
  <c r="CP76" i="1"/>
  <c r="CP84" i="1"/>
  <c r="CP92" i="1"/>
  <c r="CP100" i="1"/>
  <c r="CP108" i="1"/>
  <c r="CP116" i="1"/>
  <c r="CP124" i="1"/>
  <c r="CP132" i="1"/>
  <c r="CP140" i="1"/>
  <c r="CP148" i="1"/>
  <c r="CP5" i="1"/>
  <c r="CP13" i="1"/>
  <c r="CP21" i="1"/>
  <c r="CP29" i="1"/>
  <c r="CP37" i="1"/>
  <c r="CP45" i="1"/>
  <c r="CP53" i="1"/>
  <c r="CP61" i="1"/>
  <c r="CP69" i="1"/>
  <c r="CP77" i="1"/>
  <c r="CP85" i="1"/>
  <c r="CP93" i="1"/>
  <c r="CP101" i="1"/>
  <c r="CP109" i="1"/>
  <c r="CP117" i="1"/>
  <c r="CP125" i="1"/>
  <c r="CP133" i="1"/>
  <c r="CP141" i="1"/>
  <c r="CP149" i="1"/>
  <c r="CP19" i="1"/>
  <c r="CP39" i="1"/>
  <c r="CP62" i="1"/>
  <c r="CP83" i="1"/>
  <c r="CP103" i="1"/>
  <c r="CP126" i="1"/>
  <c r="CP147" i="1"/>
  <c r="CP22" i="1"/>
  <c r="CP43" i="1"/>
  <c r="CP63" i="1"/>
  <c r="CP86" i="1"/>
  <c r="CP107" i="1"/>
  <c r="CP127" i="1"/>
  <c r="CP150" i="1"/>
  <c r="CP3" i="1"/>
  <c r="CP23" i="1"/>
  <c r="CP46" i="1"/>
  <c r="CP67" i="1"/>
  <c r="CP87" i="1"/>
  <c r="CP110" i="1"/>
  <c r="CP131" i="1"/>
  <c r="CP151" i="1"/>
  <c r="CP7" i="1"/>
  <c r="CP30" i="1"/>
  <c r="CP51" i="1"/>
  <c r="CP71" i="1"/>
  <c r="CP94" i="1"/>
  <c r="CP115" i="1"/>
  <c r="CP135" i="1"/>
  <c r="CP11" i="1"/>
  <c r="CP31" i="1"/>
  <c r="CP54" i="1"/>
  <c r="CP75" i="1"/>
  <c r="CP95" i="1"/>
  <c r="CP118" i="1"/>
  <c r="CP139" i="1"/>
  <c r="CP14" i="1"/>
  <c r="CP70" i="1"/>
  <c r="CP123" i="1"/>
  <c r="CP15" i="1"/>
  <c r="CP78" i="1"/>
  <c r="CP134" i="1"/>
  <c r="CP27" i="1"/>
  <c r="CP79" i="1"/>
  <c r="CP142" i="1"/>
  <c r="CP38" i="1"/>
  <c r="CP99" i="1"/>
  <c r="CP47" i="1"/>
  <c r="CP102" i="1"/>
  <c r="CP55" i="1"/>
  <c r="CP111" i="1"/>
  <c r="CP6" i="1"/>
  <c r="CP59" i="1"/>
  <c r="CP35" i="1"/>
  <c r="CP91" i="1"/>
  <c r="CP119" i="1"/>
  <c r="CP143" i="1"/>
  <c r="CL8" i="1"/>
  <c r="CL16" i="1"/>
  <c r="CL24" i="1"/>
  <c r="CL32" i="1"/>
  <c r="CL40" i="1"/>
  <c r="CL48" i="1"/>
  <c r="CL56" i="1"/>
  <c r="CL64" i="1"/>
  <c r="CL72" i="1"/>
  <c r="CL80" i="1"/>
  <c r="CL88" i="1"/>
  <c r="CL96" i="1"/>
  <c r="CL104" i="1"/>
  <c r="CL112" i="1"/>
  <c r="CL120" i="1"/>
  <c r="CL128" i="1"/>
  <c r="CL136" i="1"/>
  <c r="CL144" i="1"/>
  <c r="CL152" i="1"/>
  <c r="CL9" i="1"/>
  <c r="CL17" i="1"/>
  <c r="CL25" i="1"/>
  <c r="CL33" i="1"/>
  <c r="CL41" i="1"/>
  <c r="CL49" i="1"/>
  <c r="CL57" i="1"/>
  <c r="CL65" i="1"/>
  <c r="CL73" i="1"/>
  <c r="CL81" i="1"/>
  <c r="CL89" i="1"/>
  <c r="CL97" i="1"/>
  <c r="CL105" i="1"/>
  <c r="CL113" i="1"/>
  <c r="CL121" i="1"/>
  <c r="CL129" i="1"/>
  <c r="CL137" i="1"/>
  <c r="CL145" i="1"/>
  <c r="CL153" i="1"/>
  <c r="CL2" i="1"/>
  <c r="CL10" i="1"/>
  <c r="CL18" i="1"/>
  <c r="CL26" i="1"/>
  <c r="CL34" i="1"/>
  <c r="CL42" i="1"/>
  <c r="CL50" i="1"/>
  <c r="CL58" i="1"/>
  <c r="CL66" i="1"/>
  <c r="CL74" i="1"/>
  <c r="CL82" i="1"/>
  <c r="CL90" i="1"/>
  <c r="CL98" i="1"/>
  <c r="CL106" i="1"/>
  <c r="CL114" i="1"/>
  <c r="CL122" i="1"/>
  <c r="CL130" i="1"/>
  <c r="CL138" i="1"/>
  <c r="CL146" i="1"/>
  <c r="CL154" i="1"/>
  <c r="CL4" i="1"/>
  <c r="CL12" i="1"/>
  <c r="CL20" i="1"/>
  <c r="CL28" i="1"/>
  <c r="CL36" i="1"/>
  <c r="CL44" i="1"/>
  <c r="CL52" i="1"/>
  <c r="CL60" i="1"/>
  <c r="CL68" i="1"/>
  <c r="CL76" i="1"/>
  <c r="CL84" i="1"/>
  <c r="CL92" i="1"/>
  <c r="CL100" i="1"/>
  <c r="CL108" i="1"/>
  <c r="CL116" i="1"/>
  <c r="CL124" i="1"/>
  <c r="CL132" i="1"/>
  <c r="CL140" i="1"/>
  <c r="CL148" i="1"/>
  <c r="CL5" i="1"/>
  <c r="CL13" i="1"/>
  <c r="CL21" i="1"/>
  <c r="CL29" i="1"/>
  <c r="CL37" i="1"/>
  <c r="CL45" i="1"/>
  <c r="CL53" i="1"/>
  <c r="CL61" i="1"/>
  <c r="CL69" i="1"/>
  <c r="CL77" i="1"/>
  <c r="CL85" i="1"/>
  <c r="CL93" i="1"/>
  <c r="CL101" i="1"/>
  <c r="CL109" i="1"/>
  <c r="CL117" i="1"/>
  <c r="CL125" i="1"/>
  <c r="CL133" i="1"/>
  <c r="CL141" i="1"/>
  <c r="CL149" i="1"/>
  <c r="CL15" i="1"/>
  <c r="CL38" i="1"/>
  <c r="CL59" i="1"/>
  <c r="CL79" i="1"/>
  <c r="CL102" i="1"/>
  <c r="CL123" i="1"/>
  <c r="CL143" i="1"/>
  <c r="CL19" i="1"/>
  <c r="CL39" i="1"/>
  <c r="CL62" i="1"/>
  <c r="CL83" i="1"/>
  <c r="CL103" i="1"/>
  <c r="CL126" i="1"/>
  <c r="CL147" i="1"/>
  <c r="CL22" i="1"/>
  <c r="CL43" i="1"/>
  <c r="CL63" i="1"/>
  <c r="CL86" i="1"/>
  <c r="CL107" i="1"/>
  <c r="CL127" i="1"/>
  <c r="CL150" i="1"/>
  <c r="CL6" i="1"/>
  <c r="CL27" i="1"/>
  <c r="CL47" i="1"/>
  <c r="CL70" i="1"/>
  <c r="CL91" i="1"/>
  <c r="CL111" i="1"/>
  <c r="CL134" i="1"/>
  <c r="CL7" i="1"/>
  <c r="CL30" i="1"/>
  <c r="CL51" i="1"/>
  <c r="CL71" i="1"/>
  <c r="CL94" i="1"/>
  <c r="CL115" i="1"/>
  <c r="CL135" i="1"/>
  <c r="CL3" i="1"/>
  <c r="CL55" i="1"/>
  <c r="CL118" i="1"/>
  <c r="CL11" i="1"/>
  <c r="CL67" i="1"/>
  <c r="CL119" i="1"/>
  <c r="CL14" i="1"/>
  <c r="CL75" i="1"/>
  <c r="CL131" i="1"/>
  <c r="CL31" i="1"/>
  <c r="CL87" i="1"/>
  <c r="CL142" i="1"/>
  <c r="CL35" i="1"/>
  <c r="CL95" i="1"/>
  <c r="CL151" i="1"/>
  <c r="CL46" i="1"/>
  <c r="CL99" i="1"/>
  <c r="CL139" i="1"/>
  <c r="CL23" i="1"/>
  <c r="CL54" i="1"/>
  <c r="CL78" i="1"/>
  <c r="CL110" i="1"/>
  <c r="CK6" i="1"/>
  <c r="CK14" i="1"/>
  <c r="CK22" i="1"/>
  <c r="CK30" i="1"/>
  <c r="CK38" i="1"/>
  <c r="CK46" i="1"/>
  <c r="CK54" i="1"/>
  <c r="CK62" i="1"/>
  <c r="CK70" i="1"/>
  <c r="CK78" i="1"/>
  <c r="CK86" i="1"/>
  <c r="CK94" i="1"/>
  <c r="CK102" i="1"/>
  <c r="CK110" i="1"/>
  <c r="CK118" i="1"/>
  <c r="CK126" i="1"/>
  <c r="CK134" i="1"/>
  <c r="CK142" i="1"/>
  <c r="CK7" i="1"/>
  <c r="CK15" i="1"/>
  <c r="CK23" i="1"/>
  <c r="CK31" i="1"/>
  <c r="CK39" i="1"/>
  <c r="CK47" i="1"/>
  <c r="CK55" i="1"/>
  <c r="CK63" i="1"/>
  <c r="CK71" i="1"/>
  <c r="CK79" i="1"/>
  <c r="CK87" i="1"/>
  <c r="CK95" i="1"/>
  <c r="CK103" i="1"/>
  <c r="CK111" i="1"/>
  <c r="CK119" i="1"/>
  <c r="CK127" i="1"/>
  <c r="CK135" i="1"/>
  <c r="CK143" i="1"/>
  <c r="CK8" i="1"/>
  <c r="CK16" i="1"/>
  <c r="CK24" i="1"/>
  <c r="CK32" i="1"/>
  <c r="CK40" i="1"/>
  <c r="CK48" i="1"/>
  <c r="CK56" i="1"/>
  <c r="CK64" i="1"/>
  <c r="CK72" i="1"/>
  <c r="CK80" i="1"/>
  <c r="CK88" i="1"/>
  <c r="CK96" i="1"/>
  <c r="CK104" i="1"/>
  <c r="CK112" i="1"/>
  <c r="CK120" i="1"/>
  <c r="CK128" i="1"/>
  <c r="CK136" i="1"/>
  <c r="CK2" i="1"/>
  <c r="CK10" i="1"/>
  <c r="CK18" i="1"/>
  <c r="CK26" i="1"/>
  <c r="CK34" i="1"/>
  <c r="CK42" i="1"/>
  <c r="CK50" i="1"/>
  <c r="CK58" i="1"/>
  <c r="CK66" i="1"/>
  <c r="CK74" i="1"/>
  <c r="CK82" i="1"/>
  <c r="CK90" i="1"/>
  <c r="CK98" i="1"/>
  <c r="CK106" i="1"/>
  <c r="CK114" i="1"/>
  <c r="CK122" i="1"/>
  <c r="CK130" i="1"/>
  <c r="CK138" i="1"/>
  <c r="CK3" i="1"/>
  <c r="CK11" i="1"/>
  <c r="CK19" i="1"/>
  <c r="CK27" i="1"/>
  <c r="CK35" i="1"/>
  <c r="CK43" i="1"/>
  <c r="CK51" i="1"/>
  <c r="CK59" i="1"/>
  <c r="CK67" i="1"/>
  <c r="CK75" i="1"/>
  <c r="CK83" i="1"/>
  <c r="CK91" i="1"/>
  <c r="CK99" i="1"/>
  <c r="CK107" i="1"/>
  <c r="CK115" i="1"/>
  <c r="CK123" i="1"/>
  <c r="CK131" i="1"/>
  <c r="CK139" i="1"/>
  <c r="CK147" i="1"/>
  <c r="CK20" i="1"/>
  <c r="CK41" i="1"/>
  <c r="CK61" i="1"/>
  <c r="CK84" i="1"/>
  <c r="CK105" i="1"/>
  <c r="CK125" i="1"/>
  <c r="CK145" i="1"/>
  <c r="CK154" i="1"/>
  <c r="CK21" i="1"/>
  <c r="CK44" i="1"/>
  <c r="CK65" i="1"/>
  <c r="CK85" i="1"/>
  <c r="CK108" i="1"/>
  <c r="CK129" i="1"/>
  <c r="CK146" i="1"/>
  <c r="CK4" i="1"/>
  <c r="CK25" i="1"/>
  <c r="CK45" i="1"/>
  <c r="CK68" i="1"/>
  <c r="CK89" i="1"/>
  <c r="CK109" i="1"/>
  <c r="CK132" i="1"/>
  <c r="CK148" i="1"/>
  <c r="CK9" i="1"/>
  <c r="CK29" i="1"/>
  <c r="CK52" i="1"/>
  <c r="CK73" i="1"/>
  <c r="CK93" i="1"/>
  <c r="CK116" i="1"/>
  <c r="CK137" i="1"/>
  <c r="CK150" i="1"/>
  <c r="CK12" i="1"/>
  <c r="CK33" i="1"/>
  <c r="CK53" i="1"/>
  <c r="CK76" i="1"/>
  <c r="CK97" i="1"/>
  <c r="CK117" i="1"/>
  <c r="CK140" i="1"/>
  <c r="CK151" i="1"/>
  <c r="CK37" i="1"/>
  <c r="CK100" i="1"/>
  <c r="CK149" i="1"/>
  <c r="CK49" i="1"/>
  <c r="CK101" i="1"/>
  <c r="CK152" i="1"/>
  <c r="CK57" i="1"/>
  <c r="CK113" i="1"/>
  <c r="CK153" i="1"/>
  <c r="CK13" i="1"/>
  <c r="CK69" i="1"/>
  <c r="CK124" i="1"/>
  <c r="CK17" i="1"/>
  <c r="CK77" i="1"/>
  <c r="CK133" i="1"/>
  <c r="CK28" i="1"/>
  <c r="CK36" i="1"/>
  <c r="CK60" i="1"/>
  <c r="CK92" i="1"/>
  <c r="CK121" i="1"/>
  <c r="CK141" i="1"/>
  <c r="CK5" i="1"/>
  <c r="CK144" i="1"/>
  <c r="CK81" i="1"/>
  <c r="CA2" i="1"/>
  <c r="CA10" i="1"/>
  <c r="CA18" i="1"/>
  <c r="CA26" i="1"/>
  <c r="CA34" i="1"/>
  <c r="CA42" i="1"/>
  <c r="CA50" i="1"/>
  <c r="CA58" i="1"/>
  <c r="CA66" i="1"/>
  <c r="CA74" i="1"/>
  <c r="CA82" i="1"/>
  <c r="CA90" i="1"/>
  <c r="CA98" i="1"/>
  <c r="CA106" i="1"/>
  <c r="CA114" i="1"/>
  <c r="CA122" i="1"/>
  <c r="CA130" i="1"/>
  <c r="CA138" i="1"/>
  <c r="CA146" i="1"/>
  <c r="CA154" i="1"/>
  <c r="CA3" i="1"/>
  <c r="CA11" i="1"/>
  <c r="CA19" i="1"/>
  <c r="CA27" i="1"/>
  <c r="CA35" i="1"/>
  <c r="CA43" i="1"/>
  <c r="CA51" i="1"/>
  <c r="CA59" i="1"/>
  <c r="CA67" i="1"/>
  <c r="CA75" i="1"/>
  <c r="CA83" i="1"/>
  <c r="CA91" i="1"/>
  <c r="CA99" i="1"/>
  <c r="CA107" i="1"/>
  <c r="CA115" i="1"/>
  <c r="CA123" i="1"/>
  <c r="CA131" i="1"/>
  <c r="CA139" i="1"/>
  <c r="CA147" i="1"/>
  <c r="CA4" i="1"/>
  <c r="CA12" i="1"/>
  <c r="CA20" i="1"/>
  <c r="CA28" i="1"/>
  <c r="CA36" i="1"/>
  <c r="CA44" i="1"/>
  <c r="CA52" i="1"/>
  <c r="CA60" i="1"/>
  <c r="CA68" i="1"/>
  <c r="CA76" i="1"/>
  <c r="CA84" i="1"/>
  <c r="CA92" i="1"/>
  <c r="CA100" i="1"/>
  <c r="CA108" i="1"/>
  <c r="CA116" i="1"/>
  <c r="CA124" i="1"/>
  <c r="CA132" i="1"/>
  <c r="CA140" i="1"/>
  <c r="CA148" i="1"/>
  <c r="CA6" i="1"/>
  <c r="CA14" i="1"/>
  <c r="CA22" i="1"/>
  <c r="CA30" i="1"/>
  <c r="CA38" i="1"/>
  <c r="CA46" i="1"/>
  <c r="CA54" i="1"/>
  <c r="CA62" i="1"/>
  <c r="CA70" i="1"/>
  <c r="CA78" i="1"/>
  <c r="CA86" i="1"/>
  <c r="CA94" i="1"/>
  <c r="CA102" i="1"/>
  <c r="CA110" i="1"/>
  <c r="CA118" i="1"/>
  <c r="CA126" i="1"/>
  <c r="CA134" i="1"/>
  <c r="CA142" i="1"/>
  <c r="CA150" i="1"/>
  <c r="CA7" i="1"/>
  <c r="CA15" i="1"/>
  <c r="CA23" i="1"/>
  <c r="CA31" i="1"/>
  <c r="CA39" i="1"/>
  <c r="CA47" i="1"/>
  <c r="CA55" i="1"/>
  <c r="CA63" i="1"/>
  <c r="CA71" i="1"/>
  <c r="CA79" i="1"/>
  <c r="CA87" i="1"/>
  <c r="CA95" i="1"/>
  <c r="CA103" i="1"/>
  <c r="CA111" i="1"/>
  <c r="CA119" i="1"/>
  <c r="CA127" i="1"/>
  <c r="CA135" i="1"/>
  <c r="CA143" i="1"/>
  <c r="CA151" i="1"/>
  <c r="CA24" i="1"/>
  <c r="CA45" i="1"/>
  <c r="CA65" i="1"/>
  <c r="CA88" i="1"/>
  <c r="CA109" i="1"/>
  <c r="CA129" i="1"/>
  <c r="CA152" i="1"/>
  <c r="CA5" i="1"/>
  <c r="CA25" i="1"/>
  <c r="CA48" i="1"/>
  <c r="CA69" i="1"/>
  <c r="CA89" i="1"/>
  <c r="CA112" i="1"/>
  <c r="CA133" i="1"/>
  <c r="CA153" i="1"/>
  <c r="CA8" i="1"/>
  <c r="CA29" i="1"/>
  <c r="CA49" i="1"/>
  <c r="CA72" i="1"/>
  <c r="CA93" i="1"/>
  <c r="CA113" i="1"/>
  <c r="CA136" i="1"/>
  <c r="CA13" i="1"/>
  <c r="CA33" i="1"/>
  <c r="CA56" i="1"/>
  <c r="CA77" i="1"/>
  <c r="CA97" i="1"/>
  <c r="CA120" i="1"/>
  <c r="CA141" i="1"/>
  <c r="CA16" i="1"/>
  <c r="CA37" i="1"/>
  <c r="CA57" i="1"/>
  <c r="CA80" i="1"/>
  <c r="CA101" i="1"/>
  <c r="CA121" i="1"/>
  <c r="CA144" i="1"/>
  <c r="CA41" i="1"/>
  <c r="CA104" i="1"/>
  <c r="CA53" i="1"/>
  <c r="CA105" i="1"/>
  <c r="CA61" i="1"/>
  <c r="CA117" i="1"/>
  <c r="CA17" i="1"/>
  <c r="CA73" i="1"/>
  <c r="CA128" i="1"/>
  <c r="CA21" i="1"/>
  <c r="CA81" i="1"/>
  <c r="CA137" i="1"/>
  <c r="CA40" i="1"/>
  <c r="CA64" i="1"/>
  <c r="CA85" i="1"/>
  <c r="CA125" i="1"/>
  <c r="CA145" i="1"/>
  <c r="CA9" i="1"/>
  <c r="CA149" i="1"/>
  <c r="CA32" i="1"/>
  <c r="CA96" i="1"/>
  <c r="CH4" i="1"/>
  <c r="CH12" i="1"/>
  <c r="CH20" i="1"/>
  <c r="CH28" i="1"/>
  <c r="CH36" i="1"/>
  <c r="CH44" i="1"/>
  <c r="CH52" i="1"/>
  <c r="CH60" i="1"/>
  <c r="CH68" i="1"/>
  <c r="CH76" i="1"/>
  <c r="CH84" i="1"/>
  <c r="CH92" i="1"/>
  <c r="CH100" i="1"/>
  <c r="CH108" i="1"/>
  <c r="CH116" i="1"/>
  <c r="CH124" i="1"/>
  <c r="CH132" i="1"/>
  <c r="CH140" i="1"/>
  <c r="CH148" i="1"/>
  <c r="CH5" i="1"/>
  <c r="CH13" i="1"/>
  <c r="CH21" i="1"/>
  <c r="CH29" i="1"/>
  <c r="CH37" i="1"/>
  <c r="CH45" i="1"/>
  <c r="CH53" i="1"/>
  <c r="CH61" i="1"/>
  <c r="CH69" i="1"/>
  <c r="CH77" i="1"/>
  <c r="CH85" i="1"/>
  <c r="CH93" i="1"/>
  <c r="CH101" i="1"/>
  <c r="CH109" i="1"/>
  <c r="CH117" i="1"/>
  <c r="CH125" i="1"/>
  <c r="CH133" i="1"/>
  <c r="CH141" i="1"/>
  <c r="CH149" i="1"/>
  <c r="CH6" i="1"/>
  <c r="CH14" i="1"/>
  <c r="CH22" i="1"/>
  <c r="CH30" i="1"/>
  <c r="CH38" i="1"/>
  <c r="CH46" i="1"/>
  <c r="CH54" i="1"/>
  <c r="CH62" i="1"/>
  <c r="CH70" i="1"/>
  <c r="CH78" i="1"/>
  <c r="CH86" i="1"/>
  <c r="CH94" i="1"/>
  <c r="CH102" i="1"/>
  <c r="CH110" i="1"/>
  <c r="CH118" i="1"/>
  <c r="CH126" i="1"/>
  <c r="CH134" i="1"/>
  <c r="CH142" i="1"/>
  <c r="CH150" i="1"/>
  <c r="CH8" i="1"/>
  <c r="CH16" i="1"/>
  <c r="CH24" i="1"/>
  <c r="CH32" i="1"/>
  <c r="CH40" i="1"/>
  <c r="CH48" i="1"/>
  <c r="CH56" i="1"/>
  <c r="CH64" i="1"/>
  <c r="CH72" i="1"/>
  <c r="CH80" i="1"/>
  <c r="CH88" i="1"/>
  <c r="CH96" i="1"/>
  <c r="CH104" i="1"/>
  <c r="CH112" i="1"/>
  <c r="CH120" i="1"/>
  <c r="CH128" i="1"/>
  <c r="CH136" i="1"/>
  <c r="CH144" i="1"/>
  <c r="CH152" i="1"/>
  <c r="CH9" i="1"/>
  <c r="CH17" i="1"/>
  <c r="CH25" i="1"/>
  <c r="CH33" i="1"/>
  <c r="CH41" i="1"/>
  <c r="CH49" i="1"/>
  <c r="CH57" i="1"/>
  <c r="CH65" i="1"/>
  <c r="CH73" i="1"/>
  <c r="CH81" i="1"/>
  <c r="CH89" i="1"/>
  <c r="CH97" i="1"/>
  <c r="CH105" i="1"/>
  <c r="CH113" i="1"/>
  <c r="CH121" i="1"/>
  <c r="CH129" i="1"/>
  <c r="CH137" i="1"/>
  <c r="CH145" i="1"/>
  <c r="CH153" i="1"/>
  <c r="CH11" i="1"/>
  <c r="CH34" i="1"/>
  <c r="CH55" i="1"/>
  <c r="CH75" i="1"/>
  <c r="CH98" i="1"/>
  <c r="CH119" i="1"/>
  <c r="CH139" i="1"/>
  <c r="CH15" i="1"/>
  <c r="CH35" i="1"/>
  <c r="CH58" i="1"/>
  <c r="CH79" i="1"/>
  <c r="CH99" i="1"/>
  <c r="CH122" i="1"/>
  <c r="CH143" i="1"/>
  <c r="CH18" i="1"/>
  <c r="CH39" i="1"/>
  <c r="CH59" i="1"/>
  <c r="CH82" i="1"/>
  <c r="CH103" i="1"/>
  <c r="CH123" i="1"/>
  <c r="CH146" i="1"/>
  <c r="CH2" i="1"/>
  <c r="CH23" i="1"/>
  <c r="CH43" i="1"/>
  <c r="CH66" i="1"/>
  <c r="CH87" i="1"/>
  <c r="CH107" i="1"/>
  <c r="CH130" i="1"/>
  <c r="CH151" i="1"/>
  <c r="CH3" i="1"/>
  <c r="CH26" i="1"/>
  <c r="CH47" i="1"/>
  <c r="CH67" i="1"/>
  <c r="CH90" i="1"/>
  <c r="CH111" i="1"/>
  <c r="CH131" i="1"/>
  <c r="CH154" i="1"/>
  <c r="CH50" i="1"/>
  <c r="CH106" i="1"/>
  <c r="CH51" i="1"/>
  <c r="CH114" i="1"/>
  <c r="CH7" i="1"/>
  <c r="CH63" i="1"/>
  <c r="CH115" i="1"/>
  <c r="CH19" i="1"/>
  <c r="CH74" i="1"/>
  <c r="CH135" i="1"/>
  <c r="CH27" i="1"/>
  <c r="CH83" i="1"/>
  <c r="CH138" i="1"/>
  <c r="CH31" i="1"/>
  <c r="CH42" i="1"/>
  <c r="CH71" i="1"/>
  <c r="CH95" i="1"/>
  <c r="CH127" i="1"/>
  <c r="CH147" i="1"/>
  <c r="CH10" i="1"/>
  <c r="CH91" i="1"/>
  <c r="CD4" i="1"/>
  <c r="CD12" i="1"/>
  <c r="CD20" i="1"/>
  <c r="CD28" i="1"/>
  <c r="CD36" i="1"/>
  <c r="CD44" i="1"/>
  <c r="CD52" i="1"/>
  <c r="CD60" i="1"/>
  <c r="CD68" i="1"/>
  <c r="CD76" i="1"/>
  <c r="CD84" i="1"/>
  <c r="CD92" i="1"/>
  <c r="CD100" i="1"/>
  <c r="CD108" i="1"/>
  <c r="CD116" i="1"/>
  <c r="CD124" i="1"/>
  <c r="CD132" i="1"/>
  <c r="CD140" i="1"/>
  <c r="CD148" i="1"/>
  <c r="CD5" i="1"/>
  <c r="CD13" i="1"/>
  <c r="CD21" i="1"/>
  <c r="CD29" i="1"/>
  <c r="CD37" i="1"/>
  <c r="CD45" i="1"/>
  <c r="CD53" i="1"/>
  <c r="CD61" i="1"/>
  <c r="CD69" i="1"/>
  <c r="CD77" i="1"/>
  <c r="CD85" i="1"/>
  <c r="CD93" i="1"/>
  <c r="CD101" i="1"/>
  <c r="CD109" i="1"/>
  <c r="CD117" i="1"/>
  <c r="CD125" i="1"/>
  <c r="CD133" i="1"/>
  <c r="CD141" i="1"/>
  <c r="CD149" i="1"/>
  <c r="CD6" i="1"/>
  <c r="CD14" i="1"/>
  <c r="CD22" i="1"/>
  <c r="CD30" i="1"/>
  <c r="CD38" i="1"/>
  <c r="CD46" i="1"/>
  <c r="CD54" i="1"/>
  <c r="CD62" i="1"/>
  <c r="CD70" i="1"/>
  <c r="CD78" i="1"/>
  <c r="CD86" i="1"/>
  <c r="CD94" i="1"/>
  <c r="CD102" i="1"/>
  <c r="CD110" i="1"/>
  <c r="CD118" i="1"/>
  <c r="CD126" i="1"/>
  <c r="CD134" i="1"/>
  <c r="CD142" i="1"/>
  <c r="CD150" i="1"/>
  <c r="CD8" i="1"/>
  <c r="CD16" i="1"/>
  <c r="CD24" i="1"/>
  <c r="CD32" i="1"/>
  <c r="CD40" i="1"/>
  <c r="CD48" i="1"/>
  <c r="CD56" i="1"/>
  <c r="CD64" i="1"/>
  <c r="CD72" i="1"/>
  <c r="CD80" i="1"/>
  <c r="CD88" i="1"/>
  <c r="CD96" i="1"/>
  <c r="CD104" i="1"/>
  <c r="CD112" i="1"/>
  <c r="CD120" i="1"/>
  <c r="CD128" i="1"/>
  <c r="CD136" i="1"/>
  <c r="CD144" i="1"/>
  <c r="CD152" i="1"/>
  <c r="CD9" i="1"/>
  <c r="CD17" i="1"/>
  <c r="CD25" i="1"/>
  <c r="CD33" i="1"/>
  <c r="CD41" i="1"/>
  <c r="CD49" i="1"/>
  <c r="CD57" i="1"/>
  <c r="CD65" i="1"/>
  <c r="CD73" i="1"/>
  <c r="CD81" i="1"/>
  <c r="CD89" i="1"/>
  <c r="CD97" i="1"/>
  <c r="CD105" i="1"/>
  <c r="CD113" i="1"/>
  <c r="CD121" i="1"/>
  <c r="CD129" i="1"/>
  <c r="CD137" i="1"/>
  <c r="CD145" i="1"/>
  <c r="CD153" i="1"/>
  <c r="CD10" i="1"/>
  <c r="CD31" i="1"/>
  <c r="CD51" i="1"/>
  <c r="CD74" i="1"/>
  <c r="CD95" i="1"/>
  <c r="CD115" i="1"/>
  <c r="CD138" i="1"/>
  <c r="CD11" i="1"/>
  <c r="CD34" i="1"/>
  <c r="CD55" i="1"/>
  <c r="CD75" i="1"/>
  <c r="CD98" i="1"/>
  <c r="CD119" i="1"/>
  <c r="CD139" i="1"/>
  <c r="CD15" i="1"/>
  <c r="CD35" i="1"/>
  <c r="CD58" i="1"/>
  <c r="CD79" i="1"/>
  <c r="CD99" i="1"/>
  <c r="CD122" i="1"/>
  <c r="CD143" i="1"/>
  <c r="CD19" i="1"/>
  <c r="CD42" i="1"/>
  <c r="CD63" i="1"/>
  <c r="CD83" i="1"/>
  <c r="CD106" i="1"/>
  <c r="CD127" i="1"/>
  <c r="CD147" i="1"/>
  <c r="CD2" i="1"/>
  <c r="CD23" i="1"/>
  <c r="CD43" i="1"/>
  <c r="CD66" i="1"/>
  <c r="CD87" i="1"/>
  <c r="CD107" i="1"/>
  <c r="CD130" i="1"/>
  <c r="CD151" i="1"/>
  <c r="CD39" i="1"/>
  <c r="CD91" i="1"/>
  <c r="CD154" i="1"/>
  <c r="CD47" i="1"/>
  <c r="CD103" i="1"/>
  <c r="CD50" i="1"/>
  <c r="CD111" i="1"/>
  <c r="CD7" i="1"/>
  <c r="CD67" i="1"/>
  <c r="CD123" i="1"/>
  <c r="CD18" i="1"/>
  <c r="CD71" i="1"/>
  <c r="CD131" i="1"/>
  <c r="CD27" i="1"/>
  <c r="CD59" i="1"/>
  <c r="CD82" i="1"/>
  <c r="CD114" i="1"/>
  <c r="CD135" i="1"/>
  <c r="CD3" i="1"/>
  <c r="CD146" i="1"/>
  <c r="CD26" i="1"/>
  <c r="CD90" i="1"/>
  <c r="BZ4" i="1"/>
  <c r="BZ12" i="1"/>
  <c r="BZ20" i="1"/>
  <c r="BZ28" i="1"/>
  <c r="BZ36" i="1"/>
  <c r="BZ44" i="1"/>
  <c r="BZ52" i="1"/>
  <c r="BZ60" i="1"/>
  <c r="BZ68" i="1"/>
  <c r="BZ76" i="1"/>
  <c r="BZ84" i="1"/>
  <c r="BZ92" i="1"/>
  <c r="BZ100" i="1"/>
  <c r="BZ108" i="1"/>
  <c r="BZ116" i="1"/>
  <c r="BZ124" i="1"/>
  <c r="BZ132" i="1"/>
  <c r="BZ140" i="1"/>
  <c r="BZ148" i="1"/>
  <c r="BZ5" i="1"/>
  <c r="BZ13" i="1"/>
  <c r="BZ21" i="1"/>
  <c r="BZ29" i="1"/>
  <c r="BZ37" i="1"/>
  <c r="BZ45" i="1"/>
  <c r="BZ53" i="1"/>
  <c r="BZ61" i="1"/>
  <c r="BZ69" i="1"/>
  <c r="BZ77" i="1"/>
  <c r="BZ85" i="1"/>
  <c r="BZ93" i="1"/>
  <c r="BZ101" i="1"/>
  <c r="BZ109" i="1"/>
  <c r="BZ117" i="1"/>
  <c r="BZ125" i="1"/>
  <c r="BZ133" i="1"/>
  <c r="BZ141" i="1"/>
  <c r="BZ149" i="1"/>
  <c r="BZ6" i="1"/>
  <c r="BZ14" i="1"/>
  <c r="BZ22" i="1"/>
  <c r="BZ30" i="1"/>
  <c r="BZ38" i="1"/>
  <c r="BZ46" i="1"/>
  <c r="BZ54" i="1"/>
  <c r="BZ62" i="1"/>
  <c r="BZ70" i="1"/>
  <c r="BZ78" i="1"/>
  <c r="BZ86" i="1"/>
  <c r="BZ94" i="1"/>
  <c r="BZ102" i="1"/>
  <c r="BZ110" i="1"/>
  <c r="BZ118" i="1"/>
  <c r="BZ126" i="1"/>
  <c r="BZ134" i="1"/>
  <c r="BZ142" i="1"/>
  <c r="BZ150" i="1"/>
  <c r="BZ8" i="1"/>
  <c r="BZ16" i="1"/>
  <c r="BZ24" i="1"/>
  <c r="BZ32" i="1"/>
  <c r="BZ40" i="1"/>
  <c r="BZ48" i="1"/>
  <c r="BZ56" i="1"/>
  <c r="BZ64" i="1"/>
  <c r="BZ72" i="1"/>
  <c r="BZ80" i="1"/>
  <c r="BZ88" i="1"/>
  <c r="BZ96" i="1"/>
  <c r="BZ104" i="1"/>
  <c r="BZ112" i="1"/>
  <c r="BZ120" i="1"/>
  <c r="BZ128" i="1"/>
  <c r="BZ136" i="1"/>
  <c r="BZ144" i="1"/>
  <c r="BZ152" i="1"/>
  <c r="BZ9" i="1"/>
  <c r="BZ17" i="1"/>
  <c r="BZ25" i="1"/>
  <c r="BZ33" i="1"/>
  <c r="BZ41" i="1"/>
  <c r="BZ49" i="1"/>
  <c r="BZ57" i="1"/>
  <c r="BZ65" i="1"/>
  <c r="BZ73" i="1"/>
  <c r="BZ81" i="1"/>
  <c r="BZ89" i="1"/>
  <c r="BZ97" i="1"/>
  <c r="BZ105" i="1"/>
  <c r="BZ113" i="1"/>
  <c r="BZ121" i="1"/>
  <c r="BZ129" i="1"/>
  <c r="BZ137" i="1"/>
  <c r="BZ145" i="1"/>
  <c r="BZ153" i="1"/>
  <c r="BZ7" i="1"/>
  <c r="BZ27" i="1"/>
  <c r="BZ50" i="1"/>
  <c r="BZ71" i="1"/>
  <c r="BZ91" i="1"/>
  <c r="BZ114" i="1"/>
  <c r="BZ135" i="1"/>
  <c r="BZ10" i="1"/>
  <c r="BZ31" i="1"/>
  <c r="BZ51" i="1"/>
  <c r="BZ74" i="1"/>
  <c r="BZ95" i="1"/>
  <c r="BZ115" i="1"/>
  <c r="BZ138" i="1"/>
  <c r="BZ11" i="1"/>
  <c r="BZ34" i="1"/>
  <c r="BZ55" i="1"/>
  <c r="BZ75" i="1"/>
  <c r="BZ98" i="1"/>
  <c r="BZ119" i="1"/>
  <c r="BZ139" i="1"/>
  <c r="BZ18" i="1"/>
  <c r="BZ39" i="1"/>
  <c r="BZ59" i="1"/>
  <c r="BZ82" i="1"/>
  <c r="BZ103" i="1"/>
  <c r="BZ123" i="1"/>
  <c r="BZ146" i="1"/>
  <c r="BZ19" i="1"/>
  <c r="BZ42" i="1"/>
  <c r="BZ63" i="1"/>
  <c r="BZ83" i="1"/>
  <c r="BZ106" i="1"/>
  <c r="BZ127" i="1"/>
  <c r="BZ147" i="1"/>
  <c r="BZ26" i="1"/>
  <c r="BZ87" i="1"/>
  <c r="BZ143" i="1"/>
  <c r="BZ35" i="1"/>
  <c r="BZ90" i="1"/>
  <c r="BZ151" i="1"/>
  <c r="BZ43" i="1"/>
  <c r="BZ99" i="1"/>
  <c r="BZ154" i="1"/>
  <c r="BZ2" i="1"/>
  <c r="BZ58" i="1"/>
  <c r="BZ111" i="1"/>
  <c r="BZ3" i="1"/>
  <c r="BZ66" i="1"/>
  <c r="BZ122" i="1"/>
  <c r="BZ47" i="1"/>
  <c r="BZ67" i="1"/>
  <c r="BZ79" i="1"/>
  <c r="BZ130" i="1"/>
  <c r="BZ131" i="1"/>
  <c r="BZ15" i="1"/>
  <c r="BZ23" i="1"/>
  <c r="BZ107" i="1"/>
  <c r="BT3" i="1"/>
  <c r="BT11" i="1"/>
  <c r="BT19" i="1"/>
  <c r="BT27" i="1"/>
  <c r="BT35" i="1"/>
  <c r="BT43" i="1"/>
  <c r="BT51" i="1"/>
  <c r="BT59" i="1"/>
  <c r="BT67" i="1"/>
  <c r="BT75" i="1"/>
  <c r="BT83" i="1"/>
  <c r="BT91" i="1"/>
  <c r="BT99" i="1"/>
  <c r="BT107" i="1"/>
  <c r="BT115" i="1"/>
  <c r="BT123" i="1"/>
  <c r="BT131" i="1"/>
  <c r="BT139" i="1"/>
  <c r="BT147" i="1"/>
  <c r="BT4" i="1"/>
  <c r="BT12" i="1"/>
  <c r="BT20" i="1"/>
  <c r="BT28" i="1"/>
  <c r="BT36" i="1"/>
  <c r="BT44" i="1"/>
  <c r="BT52" i="1"/>
  <c r="BT60" i="1"/>
  <c r="BT68" i="1"/>
  <c r="BT76" i="1"/>
  <c r="BT84" i="1"/>
  <c r="BT92" i="1"/>
  <c r="BT100" i="1"/>
  <c r="BT108" i="1"/>
  <c r="BT116" i="1"/>
  <c r="BT124" i="1"/>
  <c r="BT132" i="1"/>
  <c r="BT140" i="1"/>
  <c r="BT148" i="1"/>
  <c r="BT5" i="1"/>
  <c r="BT13" i="1"/>
  <c r="BT21" i="1"/>
  <c r="BT29" i="1"/>
  <c r="BT37" i="1"/>
  <c r="BT45" i="1"/>
  <c r="BT53" i="1"/>
  <c r="BT61" i="1"/>
  <c r="BT69" i="1"/>
  <c r="BT77" i="1"/>
  <c r="BT85" i="1"/>
  <c r="BT93" i="1"/>
  <c r="BT101" i="1"/>
  <c r="BT109" i="1"/>
  <c r="BT117" i="1"/>
  <c r="BT125" i="1"/>
  <c r="BT133" i="1"/>
  <c r="BT141" i="1"/>
  <c r="BT149" i="1"/>
  <c r="BT7" i="1"/>
  <c r="BT15" i="1"/>
  <c r="BT23" i="1"/>
  <c r="BT31" i="1"/>
  <c r="BT39" i="1"/>
  <c r="BT47" i="1"/>
  <c r="BT55" i="1"/>
  <c r="BT63" i="1"/>
  <c r="BT71" i="1"/>
  <c r="BT79" i="1"/>
  <c r="BT87" i="1"/>
  <c r="BT95" i="1"/>
  <c r="BT103" i="1"/>
  <c r="BT111" i="1"/>
  <c r="BT119" i="1"/>
  <c r="BT127" i="1"/>
  <c r="BT135" i="1"/>
  <c r="BT143" i="1"/>
  <c r="BT151" i="1"/>
  <c r="BT8" i="1"/>
  <c r="BT16" i="1"/>
  <c r="BT24" i="1"/>
  <c r="BT32" i="1"/>
  <c r="BT40" i="1"/>
  <c r="BT48" i="1"/>
  <c r="BT56" i="1"/>
  <c r="BT64" i="1"/>
  <c r="BT72" i="1"/>
  <c r="BT80" i="1"/>
  <c r="BT88" i="1"/>
  <c r="BT96" i="1"/>
  <c r="BT104" i="1"/>
  <c r="BT112" i="1"/>
  <c r="BT120" i="1"/>
  <c r="BT128" i="1"/>
  <c r="BT136" i="1"/>
  <c r="BT144" i="1"/>
  <c r="BT152" i="1"/>
  <c r="BT9" i="1"/>
  <c r="BT30" i="1"/>
  <c r="BT50" i="1"/>
  <c r="BT73" i="1"/>
  <c r="BT94" i="1"/>
  <c r="BT114" i="1"/>
  <c r="BT137" i="1"/>
  <c r="BT10" i="1"/>
  <c r="BT33" i="1"/>
  <c r="BT54" i="1"/>
  <c r="BT74" i="1"/>
  <c r="BT97" i="1"/>
  <c r="BT118" i="1"/>
  <c r="BT138" i="1"/>
  <c r="BT14" i="1"/>
  <c r="BT34" i="1"/>
  <c r="BT57" i="1"/>
  <c r="BT78" i="1"/>
  <c r="BT98" i="1"/>
  <c r="BT121" i="1"/>
  <c r="BT142" i="1"/>
  <c r="BT18" i="1"/>
  <c r="BT41" i="1"/>
  <c r="BT62" i="1"/>
  <c r="BT82" i="1"/>
  <c r="BT105" i="1"/>
  <c r="BT126" i="1"/>
  <c r="BT146" i="1"/>
  <c r="BT22" i="1"/>
  <c r="BT42" i="1"/>
  <c r="BT65" i="1"/>
  <c r="BT86" i="1"/>
  <c r="BT106" i="1"/>
  <c r="BT129" i="1"/>
  <c r="BT150" i="1"/>
  <c r="BT6" i="1"/>
  <c r="BT66" i="1"/>
  <c r="BT122" i="1"/>
  <c r="BT17" i="1"/>
  <c r="BT70" i="1"/>
  <c r="BT130" i="1"/>
  <c r="BT25" i="1"/>
  <c r="BT81" i="1"/>
  <c r="BT134" i="1"/>
  <c r="BT38" i="1"/>
  <c r="BT90" i="1"/>
  <c r="BT153" i="1"/>
  <c r="BT46" i="1"/>
  <c r="BT102" i="1"/>
  <c r="BT154" i="1"/>
  <c r="BT145" i="1"/>
  <c r="BT2" i="1"/>
  <c r="BT26" i="1"/>
  <c r="BT58" i="1"/>
  <c r="BT89" i="1"/>
  <c r="BT49" i="1"/>
  <c r="BT110" i="1"/>
  <c r="BT113" i="1"/>
  <c r="BX3" i="1"/>
  <c r="BX11" i="1"/>
  <c r="BX19" i="1"/>
  <c r="BX27" i="1"/>
  <c r="BX35" i="1"/>
  <c r="BX43" i="1"/>
  <c r="BX51" i="1"/>
  <c r="BX59" i="1"/>
  <c r="BX67" i="1"/>
  <c r="BX75" i="1"/>
  <c r="BX83" i="1"/>
  <c r="BX91" i="1"/>
  <c r="BX99" i="1"/>
  <c r="BX107" i="1"/>
  <c r="BX115" i="1"/>
  <c r="BX123" i="1"/>
  <c r="BX131" i="1"/>
  <c r="BX139" i="1"/>
  <c r="BX147" i="1"/>
  <c r="BX4" i="1"/>
  <c r="BX12" i="1"/>
  <c r="BX20" i="1"/>
  <c r="BX28" i="1"/>
  <c r="BX36" i="1"/>
  <c r="BX44" i="1"/>
  <c r="BX52" i="1"/>
  <c r="BX60" i="1"/>
  <c r="BX68" i="1"/>
  <c r="BX76" i="1"/>
  <c r="BX84" i="1"/>
  <c r="BX92" i="1"/>
  <c r="BX100" i="1"/>
  <c r="BX108" i="1"/>
  <c r="BX116" i="1"/>
  <c r="BX124" i="1"/>
  <c r="BX132" i="1"/>
  <c r="BX140" i="1"/>
  <c r="BX148" i="1"/>
  <c r="BX5" i="1"/>
  <c r="BX13" i="1"/>
  <c r="BX21" i="1"/>
  <c r="BX29" i="1"/>
  <c r="BX37" i="1"/>
  <c r="BX45" i="1"/>
  <c r="BX53" i="1"/>
  <c r="BX61" i="1"/>
  <c r="BX69" i="1"/>
  <c r="BX77" i="1"/>
  <c r="BX85" i="1"/>
  <c r="BX93" i="1"/>
  <c r="BX101" i="1"/>
  <c r="BX109" i="1"/>
  <c r="BX117" i="1"/>
  <c r="BX125" i="1"/>
  <c r="BX133" i="1"/>
  <c r="BX141" i="1"/>
  <c r="BX149" i="1"/>
  <c r="BX7" i="1"/>
  <c r="BX15" i="1"/>
  <c r="BX23" i="1"/>
  <c r="BX31" i="1"/>
  <c r="BX39" i="1"/>
  <c r="BX47" i="1"/>
  <c r="BX55" i="1"/>
  <c r="BX63" i="1"/>
  <c r="BX71" i="1"/>
  <c r="BX79" i="1"/>
  <c r="BX87" i="1"/>
  <c r="BX95" i="1"/>
  <c r="BX103" i="1"/>
  <c r="BX111" i="1"/>
  <c r="BX119" i="1"/>
  <c r="BX127" i="1"/>
  <c r="BX135" i="1"/>
  <c r="BX143" i="1"/>
  <c r="BX151" i="1"/>
  <c r="BX8" i="1"/>
  <c r="BX16" i="1"/>
  <c r="BX24" i="1"/>
  <c r="BX32" i="1"/>
  <c r="BX40" i="1"/>
  <c r="BX48" i="1"/>
  <c r="BX56" i="1"/>
  <c r="BX64" i="1"/>
  <c r="BX72" i="1"/>
  <c r="BX80" i="1"/>
  <c r="BX88" i="1"/>
  <c r="BX96" i="1"/>
  <c r="BX104" i="1"/>
  <c r="BX112" i="1"/>
  <c r="BX120" i="1"/>
  <c r="BX128" i="1"/>
  <c r="BX136" i="1"/>
  <c r="BX144" i="1"/>
  <c r="BX152" i="1"/>
  <c r="BX10" i="1"/>
  <c r="BX33" i="1"/>
  <c r="BX54" i="1"/>
  <c r="BX74" i="1"/>
  <c r="BX97" i="1"/>
  <c r="BX118" i="1"/>
  <c r="BX138" i="1"/>
  <c r="BX14" i="1"/>
  <c r="BX34" i="1"/>
  <c r="BX57" i="1"/>
  <c r="BX78" i="1"/>
  <c r="BX98" i="1"/>
  <c r="BX121" i="1"/>
  <c r="BX142" i="1"/>
  <c r="BX17" i="1"/>
  <c r="BX38" i="1"/>
  <c r="BX58" i="1"/>
  <c r="BX81" i="1"/>
  <c r="BX102" i="1"/>
  <c r="BX122" i="1"/>
  <c r="BX145" i="1"/>
  <c r="BX22" i="1"/>
  <c r="BX42" i="1"/>
  <c r="BX65" i="1"/>
  <c r="BX86" i="1"/>
  <c r="BX106" i="1"/>
  <c r="BX129" i="1"/>
  <c r="BX150" i="1"/>
  <c r="BX2" i="1"/>
  <c r="BX25" i="1"/>
  <c r="BX46" i="1"/>
  <c r="BX66" i="1"/>
  <c r="BX89" i="1"/>
  <c r="BX110" i="1"/>
  <c r="BX130" i="1"/>
  <c r="BX153" i="1"/>
  <c r="BX18" i="1"/>
  <c r="BX73" i="1"/>
  <c r="BX134" i="1"/>
  <c r="BX26" i="1"/>
  <c r="BX82" i="1"/>
  <c r="BX137" i="1"/>
  <c r="BX30" i="1"/>
  <c r="BX90" i="1"/>
  <c r="BX146" i="1"/>
  <c r="BX49" i="1"/>
  <c r="BX105" i="1"/>
  <c r="BX50" i="1"/>
  <c r="BX113" i="1"/>
  <c r="BX126" i="1"/>
  <c r="BX6" i="1"/>
  <c r="BX154" i="1"/>
  <c r="BX9" i="1"/>
  <c r="BX62" i="1"/>
  <c r="BX70" i="1"/>
  <c r="BX41" i="1"/>
  <c r="BX94" i="1"/>
  <c r="BX114" i="1"/>
  <c r="CJ8" i="1"/>
  <c r="CJ16" i="1"/>
  <c r="CJ24" i="1"/>
  <c r="CJ32" i="1"/>
  <c r="CJ40" i="1"/>
  <c r="CJ48" i="1"/>
  <c r="CJ56" i="1"/>
  <c r="CJ64" i="1"/>
  <c r="CJ72" i="1"/>
  <c r="CJ80" i="1"/>
  <c r="CJ88" i="1"/>
  <c r="CJ96" i="1"/>
  <c r="CJ104" i="1"/>
  <c r="CJ112" i="1"/>
  <c r="CJ120" i="1"/>
  <c r="CJ128" i="1"/>
  <c r="CJ136" i="1"/>
  <c r="CJ144" i="1"/>
  <c r="CJ152" i="1"/>
  <c r="CJ9" i="1"/>
  <c r="CJ17" i="1"/>
  <c r="CJ25" i="1"/>
  <c r="CJ33" i="1"/>
  <c r="CJ41" i="1"/>
  <c r="CJ49" i="1"/>
  <c r="CJ57" i="1"/>
  <c r="CJ65" i="1"/>
  <c r="CJ73" i="1"/>
  <c r="CJ81" i="1"/>
  <c r="CJ89" i="1"/>
  <c r="CJ97" i="1"/>
  <c r="CJ105" i="1"/>
  <c r="CJ113" i="1"/>
  <c r="CJ121" i="1"/>
  <c r="CJ129" i="1"/>
  <c r="CJ137" i="1"/>
  <c r="CJ145" i="1"/>
  <c r="CJ153" i="1"/>
  <c r="CJ2" i="1"/>
  <c r="CJ10" i="1"/>
  <c r="CJ18" i="1"/>
  <c r="CJ26" i="1"/>
  <c r="CJ34" i="1"/>
  <c r="CJ42" i="1"/>
  <c r="CJ50" i="1"/>
  <c r="CJ58" i="1"/>
  <c r="CJ66" i="1"/>
  <c r="CJ74" i="1"/>
  <c r="CJ82" i="1"/>
  <c r="CJ90" i="1"/>
  <c r="CJ98" i="1"/>
  <c r="CJ106" i="1"/>
  <c r="CJ114" i="1"/>
  <c r="CJ122" i="1"/>
  <c r="CJ130" i="1"/>
  <c r="CJ138" i="1"/>
  <c r="CJ146" i="1"/>
  <c r="CJ154" i="1"/>
  <c r="CJ4" i="1"/>
  <c r="CJ12" i="1"/>
  <c r="CJ20" i="1"/>
  <c r="CJ28" i="1"/>
  <c r="CJ36" i="1"/>
  <c r="CJ44" i="1"/>
  <c r="CJ52" i="1"/>
  <c r="CJ60" i="1"/>
  <c r="CJ68" i="1"/>
  <c r="CJ76" i="1"/>
  <c r="CJ84" i="1"/>
  <c r="CJ92" i="1"/>
  <c r="CJ100" i="1"/>
  <c r="CJ108" i="1"/>
  <c r="CJ116" i="1"/>
  <c r="CJ124" i="1"/>
  <c r="CJ132" i="1"/>
  <c r="CJ140" i="1"/>
  <c r="CJ148" i="1"/>
  <c r="CJ5" i="1"/>
  <c r="CJ13" i="1"/>
  <c r="CJ21" i="1"/>
  <c r="CJ29" i="1"/>
  <c r="CJ37" i="1"/>
  <c r="CJ45" i="1"/>
  <c r="CJ53" i="1"/>
  <c r="CJ61" i="1"/>
  <c r="CJ69" i="1"/>
  <c r="CJ77" i="1"/>
  <c r="CJ85" i="1"/>
  <c r="CJ93" i="1"/>
  <c r="CJ101" i="1"/>
  <c r="CJ109" i="1"/>
  <c r="CJ117" i="1"/>
  <c r="CJ125" i="1"/>
  <c r="CJ133" i="1"/>
  <c r="CJ141" i="1"/>
  <c r="CJ149" i="1"/>
  <c r="CJ3" i="1"/>
  <c r="CJ23" i="1"/>
  <c r="CJ46" i="1"/>
  <c r="CJ67" i="1"/>
  <c r="CJ87" i="1"/>
  <c r="CJ110" i="1"/>
  <c r="CJ131" i="1"/>
  <c r="CJ151" i="1"/>
  <c r="CJ6" i="1"/>
  <c r="CJ27" i="1"/>
  <c r="CJ47" i="1"/>
  <c r="CJ70" i="1"/>
  <c r="CJ91" i="1"/>
  <c r="CJ111" i="1"/>
  <c r="CJ134" i="1"/>
  <c r="CJ7" i="1"/>
  <c r="CJ30" i="1"/>
  <c r="CJ51" i="1"/>
  <c r="CJ71" i="1"/>
  <c r="CJ94" i="1"/>
  <c r="CJ115" i="1"/>
  <c r="CJ135" i="1"/>
  <c r="CJ14" i="1"/>
  <c r="CJ35" i="1"/>
  <c r="CJ55" i="1"/>
  <c r="CJ78" i="1"/>
  <c r="CJ99" i="1"/>
  <c r="CJ119" i="1"/>
  <c r="CJ142" i="1"/>
  <c r="CJ15" i="1"/>
  <c r="CJ38" i="1"/>
  <c r="CJ59" i="1"/>
  <c r="CJ79" i="1"/>
  <c r="CJ102" i="1"/>
  <c r="CJ123" i="1"/>
  <c r="CJ143" i="1"/>
  <c r="CJ22" i="1"/>
  <c r="CJ83" i="1"/>
  <c r="CJ139" i="1"/>
  <c r="CJ31" i="1"/>
  <c r="CJ86" i="1"/>
  <c r="CJ147" i="1"/>
  <c r="CJ39" i="1"/>
  <c r="CJ95" i="1"/>
  <c r="CJ150" i="1"/>
  <c r="CJ54" i="1"/>
  <c r="CJ107" i="1"/>
  <c r="CJ62" i="1"/>
  <c r="CJ118" i="1"/>
  <c r="CJ19" i="1"/>
  <c r="CJ43" i="1"/>
  <c r="CJ63" i="1"/>
  <c r="CJ103" i="1"/>
  <c r="CJ126" i="1"/>
  <c r="CJ127" i="1"/>
  <c r="CJ75" i="1"/>
  <c r="CJ11" i="1"/>
  <c r="CF8" i="1"/>
  <c r="CF16" i="1"/>
  <c r="CF24" i="1"/>
  <c r="CF32" i="1"/>
  <c r="CF40" i="1"/>
  <c r="CF48" i="1"/>
  <c r="CF56" i="1"/>
  <c r="CF64" i="1"/>
  <c r="CF72" i="1"/>
  <c r="CF80" i="1"/>
  <c r="CF88" i="1"/>
  <c r="CF96" i="1"/>
  <c r="CF104" i="1"/>
  <c r="CF112" i="1"/>
  <c r="CF120" i="1"/>
  <c r="CF128" i="1"/>
  <c r="CF136" i="1"/>
  <c r="CF144" i="1"/>
  <c r="CF152" i="1"/>
  <c r="CF9" i="1"/>
  <c r="CF17" i="1"/>
  <c r="CF25" i="1"/>
  <c r="CF33" i="1"/>
  <c r="CF41" i="1"/>
  <c r="CF49" i="1"/>
  <c r="CF57" i="1"/>
  <c r="CF65" i="1"/>
  <c r="CF73" i="1"/>
  <c r="CF81" i="1"/>
  <c r="CF89" i="1"/>
  <c r="CF97" i="1"/>
  <c r="CF105" i="1"/>
  <c r="CF113" i="1"/>
  <c r="CF121" i="1"/>
  <c r="CF129" i="1"/>
  <c r="CF137" i="1"/>
  <c r="CF145" i="1"/>
  <c r="CF153" i="1"/>
  <c r="CF2" i="1"/>
  <c r="CF10" i="1"/>
  <c r="CF18" i="1"/>
  <c r="CF26" i="1"/>
  <c r="CF34" i="1"/>
  <c r="CF42" i="1"/>
  <c r="CF50" i="1"/>
  <c r="CF58" i="1"/>
  <c r="CF66" i="1"/>
  <c r="CF74" i="1"/>
  <c r="CF82" i="1"/>
  <c r="CF90" i="1"/>
  <c r="CF98" i="1"/>
  <c r="CF106" i="1"/>
  <c r="CF114" i="1"/>
  <c r="CF122" i="1"/>
  <c r="CF130" i="1"/>
  <c r="CF138" i="1"/>
  <c r="CF146" i="1"/>
  <c r="CF154" i="1"/>
  <c r="CF4" i="1"/>
  <c r="CF12" i="1"/>
  <c r="CF20" i="1"/>
  <c r="CF28" i="1"/>
  <c r="CF36" i="1"/>
  <c r="CF44" i="1"/>
  <c r="CF52" i="1"/>
  <c r="CF60" i="1"/>
  <c r="CF68" i="1"/>
  <c r="CF76" i="1"/>
  <c r="CF84" i="1"/>
  <c r="CF92" i="1"/>
  <c r="CF100" i="1"/>
  <c r="CF108" i="1"/>
  <c r="CF116" i="1"/>
  <c r="CF124" i="1"/>
  <c r="CF132" i="1"/>
  <c r="CF140" i="1"/>
  <c r="CF148" i="1"/>
  <c r="CF5" i="1"/>
  <c r="CF13" i="1"/>
  <c r="CF21" i="1"/>
  <c r="CF29" i="1"/>
  <c r="CF37" i="1"/>
  <c r="CF45" i="1"/>
  <c r="CF53" i="1"/>
  <c r="CF61" i="1"/>
  <c r="CF69" i="1"/>
  <c r="CF77" i="1"/>
  <c r="CF85" i="1"/>
  <c r="CF93" i="1"/>
  <c r="CF101" i="1"/>
  <c r="CF109" i="1"/>
  <c r="CF117" i="1"/>
  <c r="CF125" i="1"/>
  <c r="CF133" i="1"/>
  <c r="CF141" i="1"/>
  <c r="CF149" i="1"/>
  <c r="CF22" i="1"/>
  <c r="CF43" i="1"/>
  <c r="CF63" i="1"/>
  <c r="CF86" i="1"/>
  <c r="CF107" i="1"/>
  <c r="CF127" i="1"/>
  <c r="CF150" i="1"/>
  <c r="CF3" i="1"/>
  <c r="CF23" i="1"/>
  <c r="CF46" i="1"/>
  <c r="CF67" i="1"/>
  <c r="CF87" i="1"/>
  <c r="CF110" i="1"/>
  <c r="CF131" i="1"/>
  <c r="CF151" i="1"/>
  <c r="CF6" i="1"/>
  <c r="CF27" i="1"/>
  <c r="CF47" i="1"/>
  <c r="CF70" i="1"/>
  <c r="CF91" i="1"/>
  <c r="CF111" i="1"/>
  <c r="CF134" i="1"/>
  <c r="CF11" i="1"/>
  <c r="CF31" i="1"/>
  <c r="CF54" i="1"/>
  <c r="CF75" i="1"/>
  <c r="CF95" i="1"/>
  <c r="CF118" i="1"/>
  <c r="CF139" i="1"/>
  <c r="CF14" i="1"/>
  <c r="CF35" i="1"/>
  <c r="CF55" i="1"/>
  <c r="CF78" i="1"/>
  <c r="CF99" i="1"/>
  <c r="CF119" i="1"/>
  <c r="CF142" i="1"/>
  <c r="CF15" i="1"/>
  <c r="CF71" i="1"/>
  <c r="CF126" i="1"/>
  <c r="CF19" i="1"/>
  <c r="CF79" i="1"/>
  <c r="CF135" i="1"/>
  <c r="CF30" i="1"/>
  <c r="CF83" i="1"/>
  <c r="CF143" i="1"/>
  <c r="CF39" i="1"/>
  <c r="CF102" i="1"/>
  <c r="CF51" i="1"/>
  <c r="CF103" i="1"/>
  <c r="CF38" i="1"/>
  <c r="CF59" i="1"/>
  <c r="CF62" i="1"/>
  <c r="CF115" i="1"/>
  <c r="CF123" i="1"/>
  <c r="CF147" i="1"/>
  <c r="CF94" i="1"/>
  <c r="CF7" i="1"/>
  <c r="CB8" i="1"/>
  <c r="CB16" i="1"/>
  <c r="CB24" i="1"/>
  <c r="CB32" i="1"/>
  <c r="CB40" i="1"/>
  <c r="CB48" i="1"/>
  <c r="CB56" i="1"/>
  <c r="CB64" i="1"/>
  <c r="CB72" i="1"/>
  <c r="CB80" i="1"/>
  <c r="CB88" i="1"/>
  <c r="CB96" i="1"/>
  <c r="CB104" i="1"/>
  <c r="CB112" i="1"/>
  <c r="CB120" i="1"/>
  <c r="CB128" i="1"/>
  <c r="CB136" i="1"/>
  <c r="CB144" i="1"/>
  <c r="CB152" i="1"/>
  <c r="CB9" i="1"/>
  <c r="CB17" i="1"/>
  <c r="CB25" i="1"/>
  <c r="CB33" i="1"/>
  <c r="CB41" i="1"/>
  <c r="CB49" i="1"/>
  <c r="CB57" i="1"/>
  <c r="CB65" i="1"/>
  <c r="CB73" i="1"/>
  <c r="CB81" i="1"/>
  <c r="CB89" i="1"/>
  <c r="CB97" i="1"/>
  <c r="CB105" i="1"/>
  <c r="CB113" i="1"/>
  <c r="CB121" i="1"/>
  <c r="CB129" i="1"/>
  <c r="CB137" i="1"/>
  <c r="CB145" i="1"/>
  <c r="CB153" i="1"/>
  <c r="CB2" i="1"/>
  <c r="CB10" i="1"/>
  <c r="CB18" i="1"/>
  <c r="CB26" i="1"/>
  <c r="CB34" i="1"/>
  <c r="CB42" i="1"/>
  <c r="CB50" i="1"/>
  <c r="CB58" i="1"/>
  <c r="CB66" i="1"/>
  <c r="CB74" i="1"/>
  <c r="CB82" i="1"/>
  <c r="CB90" i="1"/>
  <c r="CB98" i="1"/>
  <c r="CB106" i="1"/>
  <c r="CB114" i="1"/>
  <c r="CB122" i="1"/>
  <c r="CB130" i="1"/>
  <c r="CB138" i="1"/>
  <c r="CB146" i="1"/>
  <c r="CB154" i="1"/>
  <c r="CB4" i="1"/>
  <c r="CB12" i="1"/>
  <c r="CB20" i="1"/>
  <c r="CB28" i="1"/>
  <c r="CB36" i="1"/>
  <c r="CB44" i="1"/>
  <c r="CB52" i="1"/>
  <c r="CB60" i="1"/>
  <c r="CB68" i="1"/>
  <c r="CB76" i="1"/>
  <c r="CB84" i="1"/>
  <c r="CB92" i="1"/>
  <c r="CB100" i="1"/>
  <c r="CB108" i="1"/>
  <c r="CB116" i="1"/>
  <c r="CB124" i="1"/>
  <c r="CB132" i="1"/>
  <c r="CB140" i="1"/>
  <c r="CB148" i="1"/>
  <c r="CB5" i="1"/>
  <c r="CB13" i="1"/>
  <c r="CB21" i="1"/>
  <c r="CB29" i="1"/>
  <c r="CB37" i="1"/>
  <c r="CB45" i="1"/>
  <c r="CB53" i="1"/>
  <c r="CB61" i="1"/>
  <c r="CB69" i="1"/>
  <c r="CB77" i="1"/>
  <c r="CB85" i="1"/>
  <c r="CB93" i="1"/>
  <c r="CB101" i="1"/>
  <c r="CB109" i="1"/>
  <c r="CB117" i="1"/>
  <c r="CB125" i="1"/>
  <c r="CB133" i="1"/>
  <c r="CB141" i="1"/>
  <c r="CB149" i="1"/>
  <c r="CB19" i="1"/>
  <c r="CB39" i="1"/>
  <c r="CB62" i="1"/>
  <c r="CB83" i="1"/>
  <c r="CB103" i="1"/>
  <c r="CB126" i="1"/>
  <c r="CB147" i="1"/>
  <c r="CB22" i="1"/>
  <c r="CB43" i="1"/>
  <c r="CB63" i="1"/>
  <c r="CB86" i="1"/>
  <c r="CB107" i="1"/>
  <c r="CB127" i="1"/>
  <c r="CB150" i="1"/>
  <c r="CB3" i="1"/>
  <c r="CB23" i="1"/>
  <c r="CB46" i="1"/>
  <c r="CB67" i="1"/>
  <c r="CB87" i="1"/>
  <c r="CB110" i="1"/>
  <c r="CB131" i="1"/>
  <c r="CB151" i="1"/>
  <c r="CB7" i="1"/>
  <c r="CB30" i="1"/>
  <c r="CB51" i="1"/>
  <c r="CB71" i="1"/>
  <c r="CB94" i="1"/>
  <c r="CB115" i="1"/>
  <c r="CB135" i="1"/>
  <c r="CB11" i="1"/>
  <c r="CB31" i="1"/>
  <c r="CB54" i="1"/>
  <c r="CB75" i="1"/>
  <c r="CB95" i="1"/>
  <c r="CB118" i="1"/>
  <c r="CB139" i="1"/>
  <c r="CB6" i="1"/>
  <c r="CB59" i="1"/>
  <c r="CB119" i="1"/>
  <c r="CB14" i="1"/>
  <c r="CB70" i="1"/>
  <c r="CB123" i="1"/>
  <c r="CB15" i="1"/>
  <c r="CB78" i="1"/>
  <c r="CB134" i="1"/>
  <c r="CB35" i="1"/>
  <c r="CB91" i="1"/>
  <c r="CB143" i="1"/>
  <c r="CB38" i="1"/>
  <c r="CB99" i="1"/>
  <c r="CB47" i="1"/>
  <c r="CB55" i="1"/>
  <c r="CB79" i="1"/>
  <c r="CB111" i="1"/>
  <c r="CB142" i="1"/>
  <c r="CB102" i="1"/>
  <c r="CB27" i="1"/>
  <c r="BP3" i="1"/>
  <c r="BP11" i="1"/>
  <c r="BP19" i="1"/>
  <c r="BP27" i="1"/>
  <c r="BP35" i="1"/>
  <c r="BP43" i="1"/>
  <c r="BP51" i="1"/>
  <c r="BP59" i="1"/>
  <c r="BP67" i="1"/>
  <c r="BP75" i="1"/>
  <c r="BP83" i="1"/>
  <c r="BP91" i="1"/>
  <c r="BP99" i="1"/>
  <c r="BP107" i="1"/>
  <c r="BP115" i="1"/>
  <c r="BP123" i="1"/>
  <c r="BP131" i="1"/>
  <c r="BP139" i="1"/>
  <c r="BP147" i="1"/>
  <c r="BP4" i="1"/>
  <c r="BP12" i="1"/>
  <c r="BP20" i="1"/>
  <c r="BP28" i="1"/>
  <c r="BP36" i="1"/>
  <c r="BP44" i="1"/>
  <c r="BP52" i="1"/>
  <c r="BP60" i="1"/>
  <c r="BP68" i="1"/>
  <c r="BP76" i="1"/>
  <c r="BP84" i="1"/>
  <c r="BP92" i="1"/>
  <c r="BP100" i="1"/>
  <c r="BP108" i="1"/>
  <c r="BP116" i="1"/>
  <c r="BP124" i="1"/>
  <c r="BP132" i="1"/>
  <c r="BP140" i="1"/>
  <c r="BP148" i="1"/>
  <c r="BP5" i="1"/>
  <c r="BP13" i="1"/>
  <c r="BP21" i="1"/>
  <c r="BP29" i="1"/>
  <c r="BP37" i="1"/>
  <c r="BP45" i="1"/>
  <c r="BP53" i="1"/>
  <c r="BP61" i="1"/>
  <c r="BP69" i="1"/>
  <c r="BP77" i="1"/>
  <c r="BP85" i="1"/>
  <c r="BP93" i="1"/>
  <c r="BP101" i="1"/>
  <c r="BP109" i="1"/>
  <c r="BP117" i="1"/>
  <c r="BP125" i="1"/>
  <c r="BP133" i="1"/>
  <c r="BP141" i="1"/>
  <c r="BP149" i="1"/>
  <c r="BP7" i="1"/>
  <c r="BP15" i="1"/>
  <c r="BP23" i="1"/>
  <c r="BP31" i="1"/>
  <c r="BP39" i="1"/>
  <c r="BP47" i="1"/>
  <c r="BP55" i="1"/>
  <c r="BP63" i="1"/>
  <c r="BP71" i="1"/>
  <c r="BP79" i="1"/>
  <c r="BP87" i="1"/>
  <c r="BP95" i="1"/>
  <c r="BP103" i="1"/>
  <c r="BP111" i="1"/>
  <c r="BP119" i="1"/>
  <c r="BP127" i="1"/>
  <c r="BP135" i="1"/>
  <c r="BP143" i="1"/>
  <c r="BP151" i="1"/>
  <c r="BP8" i="1"/>
  <c r="BP16" i="1"/>
  <c r="BP24" i="1"/>
  <c r="BP32" i="1"/>
  <c r="BP40" i="1"/>
  <c r="BP48" i="1"/>
  <c r="BP56" i="1"/>
  <c r="BP64" i="1"/>
  <c r="BP72" i="1"/>
  <c r="BP80" i="1"/>
  <c r="BP88" i="1"/>
  <c r="BP96" i="1"/>
  <c r="BP104" i="1"/>
  <c r="BP112" i="1"/>
  <c r="BP120" i="1"/>
  <c r="BP128" i="1"/>
  <c r="BP136" i="1"/>
  <c r="BP144" i="1"/>
  <c r="BP152" i="1"/>
  <c r="BP9" i="1"/>
  <c r="BP17" i="1"/>
  <c r="BP25" i="1"/>
  <c r="BP33" i="1"/>
  <c r="BP41" i="1"/>
  <c r="BP49" i="1"/>
  <c r="BP57" i="1"/>
  <c r="BP65" i="1"/>
  <c r="BP73" i="1"/>
  <c r="BP81" i="1"/>
  <c r="BP89" i="1"/>
  <c r="BP97" i="1"/>
  <c r="BP105" i="1"/>
  <c r="BP113" i="1"/>
  <c r="BP121" i="1"/>
  <c r="BP129" i="1"/>
  <c r="BP137" i="1"/>
  <c r="BP145" i="1"/>
  <c r="BP153" i="1"/>
  <c r="BP30" i="1"/>
  <c r="BP62" i="1"/>
  <c r="BP94" i="1"/>
  <c r="BP126" i="1"/>
  <c r="BP2" i="1"/>
  <c r="BP34" i="1"/>
  <c r="BP66" i="1"/>
  <c r="BP98" i="1"/>
  <c r="BP130" i="1"/>
  <c r="BP6" i="1"/>
  <c r="BP38" i="1"/>
  <c r="BP70" i="1"/>
  <c r="BP102" i="1"/>
  <c r="BP134" i="1"/>
  <c r="BP14" i="1"/>
  <c r="BP46" i="1"/>
  <c r="BP78" i="1"/>
  <c r="BP110" i="1"/>
  <c r="BP142" i="1"/>
  <c r="BP18" i="1"/>
  <c r="BP50" i="1"/>
  <c r="BP82" i="1"/>
  <c r="BP114" i="1"/>
  <c r="BP146" i="1"/>
  <c r="BP26" i="1"/>
  <c r="BP118" i="1"/>
  <c r="BP42" i="1"/>
  <c r="BP122" i="1"/>
  <c r="BP54" i="1"/>
  <c r="BP138" i="1"/>
  <c r="BP74" i="1"/>
  <c r="BP154" i="1"/>
  <c r="BP86" i="1"/>
  <c r="BP90" i="1"/>
  <c r="BP106" i="1"/>
  <c r="BP150" i="1"/>
  <c r="BP10" i="1"/>
  <c r="BP22" i="1"/>
  <c r="BP58" i="1"/>
  <c r="AS2" i="1"/>
  <c r="AS10" i="1"/>
  <c r="AS18" i="1"/>
  <c r="AS26" i="1"/>
  <c r="AS34" i="1"/>
  <c r="AS42" i="1"/>
  <c r="AS50" i="1"/>
  <c r="AS58" i="1"/>
  <c r="AS66" i="1"/>
  <c r="AS74" i="1"/>
  <c r="AS82" i="1"/>
  <c r="AS90" i="1"/>
  <c r="AS98" i="1"/>
  <c r="AS106" i="1"/>
  <c r="AS114" i="1"/>
  <c r="AS122" i="1"/>
  <c r="AS130" i="1"/>
  <c r="AS138" i="1"/>
  <c r="AS146" i="1"/>
  <c r="AS154" i="1"/>
  <c r="AS3" i="1"/>
  <c r="AS11" i="1"/>
  <c r="AS19" i="1"/>
  <c r="AS27" i="1"/>
  <c r="AS35" i="1"/>
  <c r="AS43" i="1"/>
  <c r="AS51" i="1"/>
  <c r="AS59" i="1"/>
  <c r="AS67" i="1"/>
  <c r="AS75" i="1"/>
  <c r="AS83" i="1"/>
  <c r="AS91" i="1"/>
  <c r="AS99" i="1"/>
  <c r="AS107" i="1"/>
  <c r="AS115" i="1"/>
  <c r="AS123" i="1"/>
  <c r="AS131" i="1"/>
  <c r="AS139" i="1"/>
  <c r="AS147" i="1"/>
  <c r="AS4" i="1"/>
  <c r="AS12" i="1"/>
  <c r="AS20" i="1"/>
  <c r="AS28" i="1"/>
  <c r="AS36" i="1"/>
  <c r="AS44" i="1"/>
  <c r="AS52" i="1"/>
  <c r="AS60" i="1"/>
  <c r="AS68" i="1"/>
  <c r="AS76" i="1"/>
  <c r="AS84" i="1"/>
  <c r="AS92" i="1"/>
  <c r="AS100" i="1"/>
  <c r="AS108" i="1"/>
  <c r="AS116" i="1"/>
  <c r="AS124" i="1"/>
  <c r="AS132" i="1"/>
  <c r="AS140" i="1"/>
  <c r="AS148" i="1"/>
  <c r="AS6" i="1"/>
  <c r="AS14" i="1"/>
  <c r="AS22" i="1"/>
  <c r="AS30" i="1"/>
  <c r="AS38" i="1"/>
  <c r="AS46" i="1"/>
  <c r="AS54" i="1"/>
  <c r="AS62" i="1"/>
  <c r="AS70" i="1"/>
  <c r="AS78" i="1"/>
  <c r="AS86" i="1"/>
  <c r="AS94" i="1"/>
  <c r="AS102" i="1"/>
  <c r="AS110" i="1"/>
  <c r="AS118" i="1"/>
  <c r="AS126" i="1"/>
  <c r="AS134" i="1"/>
  <c r="AS142" i="1"/>
  <c r="AS150" i="1"/>
  <c r="AS7" i="1"/>
  <c r="AS15" i="1"/>
  <c r="AS23" i="1"/>
  <c r="AS31" i="1"/>
  <c r="AS39" i="1"/>
  <c r="AS47" i="1"/>
  <c r="AS55" i="1"/>
  <c r="AS63" i="1"/>
  <c r="AS71" i="1"/>
  <c r="AS79" i="1"/>
  <c r="AS87" i="1"/>
  <c r="AS95" i="1"/>
  <c r="AS103" i="1"/>
  <c r="AS111" i="1"/>
  <c r="AS119" i="1"/>
  <c r="AS127" i="1"/>
  <c r="AS135" i="1"/>
  <c r="AS143" i="1"/>
  <c r="AS151" i="1"/>
  <c r="AS5" i="1"/>
  <c r="AS25" i="1"/>
  <c r="AS48" i="1"/>
  <c r="AS69" i="1"/>
  <c r="AS89" i="1"/>
  <c r="AS112" i="1"/>
  <c r="AS133" i="1"/>
  <c r="AS153" i="1"/>
  <c r="AS8" i="1"/>
  <c r="AS29" i="1"/>
  <c r="AS49" i="1"/>
  <c r="AS72" i="1"/>
  <c r="AS93" i="1"/>
  <c r="AS113" i="1"/>
  <c r="AS136" i="1"/>
  <c r="AS9" i="1"/>
  <c r="AS32" i="1"/>
  <c r="AS53" i="1"/>
  <c r="AS73" i="1"/>
  <c r="AS96" i="1"/>
  <c r="AS117" i="1"/>
  <c r="AS137" i="1"/>
  <c r="AS16" i="1"/>
  <c r="AS37" i="1"/>
  <c r="AS57" i="1"/>
  <c r="AS80" i="1"/>
  <c r="AS101" i="1"/>
  <c r="AS121" i="1"/>
  <c r="AS144" i="1"/>
  <c r="AS17" i="1"/>
  <c r="AS40" i="1"/>
  <c r="AS61" i="1"/>
  <c r="AS81" i="1"/>
  <c r="AS104" i="1"/>
  <c r="AS125" i="1"/>
  <c r="AS145" i="1"/>
  <c r="AS21" i="1"/>
  <c r="AS77" i="1"/>
  <c r="AS129" i="1"/>
  <c r="AS24" i="1"/>
  <c r="AS85" i="1"/>
  <c r="AS141" i="1"/>
  <c r="AS33" i="1"/>
  <c r="AS88" i="1"/>
  <c r="AS149" i="1"/>
  <c r="AS45" i="1"/>
  <c r="AS105" i="1"/>
  <c r="AS56" i="1"/>
  <c r="AS109" i="1"/>
  <c r="AS64" i="1"/>
  <c r="AS120" i="1"/>
  <c r="AS13" i="1"/>
  <c r="AS41" i="1"/>
  <c r="AS97" i="1"/>
  <c r="AS128" i="1"/>
  <c r="AS65" i="1"/>
  <c r="AS152" i="1"/>
  <c r="AO6" i="1"/>
  <c r="AO14" i="1"/>
  <c r="AO22" i="1"/>
  <c r="AO30" i="1"/>
  <c r="AO38" i="1"/>
  <c r="AO46" i="1"/>
  <c r="AO54" i="1"/>
  <c r="AO62" i="1"/>
  <c r="AO70" i="1"/>
  <c r="AO78" i="1"/>
  <c r="AO86" i="1"/>
  <c r="AO94" i="1"/>
  <c r="AO102" i="1"/>
  <c r="AO110" i="1"/>
  <c r="AO118" i="1"/>
  <c r="AO126" i="1"/>
  <c r="AO134" i="1"/>
  <c r="AO142" i="1"/>
  <c r="AO150" i="1"/>
  <c r="AO7" i="1"/>
  <c r="AO15" i="1"/>
  <c r="AO23" i="1"/>
  <c r="AO31" i="1"/>
  <c r="AO39" i="1"/>
  <c r="AO47" i="1"/>
  <c r="AO55" i="1"/>
  <c r="AO63" i="1"/>
  <c r="AO71" i="1"/>
  <c r="AO79" i="1"/>
  <c r="AO87" i="1"/>
  <c r="AO95" i="1"/>
  <c r="AO103" i="1"/>
  <c r="AO111" i="1"/>
  <c r="AO119" i="1"/>
  <c r="AO127" i="1"/>
  <c r="AO135" i="1"/>
  <c r="AO143" i="1"/>
  <c r="AO151" i="1"/>
  <c r="AO8" i="1"/>
  <c r="AO16" i="1"/>
  <c r="AO24" i="1"/>
  <c r="AO32" i="1"/>
  <c r="AO40" i="1"/>
  <c r="AO48" i="1"/>
  <c r="AO56" i="1"/>
  <c r="AO64" i="1"/>
  <c r="AO72" i="1"/>
  <c r="AO80" i="1"/>
  <c r="AO88" i="1"/>
  <c r="AO96" i="1"/>
  <c r="AO104" i="1"/>
  <c r="AO112" i="1"/>
  <c r="AO120" i="1"/>
  <c r="AO128" i="1"/>
  <c r="AO136" i="1"/>
  <c r="AO144" i="1"/>
  <c r="AO152" i="1"/>
  <c r="AO2" i="1"/>
  <c r="AO10" i="1"/>
  <c r="AO18" i="1"/>
  <c r="AO26" i="1"/>
  <c r="AO34" i="1"/>
  <c r="AO42" i="1"/>
  <c r="AO50" i="1"/>
  <c r="AO58" i="1"/>
  <c r="AO66" i="1"/>
  <c r="AO74" i="1"/>
  <c r="AO82" i="1"/>
  <c r="AO90" i="1"/>
  <c r="AO98" i="1"/>
  <c r="AO106" i="1"/>
  <c r="AO114" i="1"/>
  <c r="AO122" i="1"/>
  <c r="AO130" i="1"/>
  <c r="AO138" i="1"/>
  <c r="AO146" i="1"/>
  <c r="AO154" i="1"/>
  <c r="AO3" i="1"/>
  <c r="AO11" i="1"/>
  <c r="AO19" i="1"/>
  <c r="AO27" i="1"/>
  <c r="AO35" i="1"/>
  <c r="AO43" i="1"/>
  <c r="AO51" i="1"/>
  <c r="AO59" i="1"/>
  <c r="AO67" i="1"/>
  <c r="AO75" i="1"/>
  <c r="AO83" i="1"/>
  <c r="AO91" i="1"/>
  <c r="AO99" i="1"/>
  <c r="AO107" i="1"/>
  <c r="AO115" i="1"/>
  <c r="AO123" i="1"/>
  <c r="AO131" i="1"/>
  <c r="AO139" i="1"/>
  <c r="AO147" i="1"/>
  <c r="AO4" i="1"/>
  <c r="AO25" i="1"/>
  <c r="AO45" i="1"/>
  <c r="AO68" i="1"/>
  <c r="AO89" i="1"/>
  <c r="AO109" i="1"/>
  <c r="AO132" i="1"/>
  <c r="AO153" i="1"/>
  <c r="AO5" i="1"/>
  <c r="AO28" i="1"/>
  <c r="AO49" i="1"/>
  <c r="AO69" i="1"/>
  <c r="AO92" i="1"/>
  <c r="AO113" i="1"/>
  <c r="AO133" i="1"/>
  <c r="AO9" i="1"/>
  <c r="AO29" i="1"/>
  <c r="AO52" i="1"/>
  <c r="AO73" i="1"/>
  <c r="AO93" i="1"/>
  <c r="AO116" i="1"/>
  <c r="AO137" i="1"/>
  <c r="AO13" i="1"/>
  <c r="AO36" i="1"/>
  <c r="AO57" i="1"/>
  <c r="AO77" i="1"/>
  <c r="AO100" i="1"/>
  <c r="AO121" i="1"/>
  <c r="AO141" i="1"/>
  <c r="AO17" i="1"/>
  <c r="AO37" i="1"/>
  <c r="AO60" i="1"/>
  <c r="AO81" i="1"/>
  <c r="AO101" i="1"/>
  <c r="AO124" i="1"/>
  <c r="AO145" i="1"/>
  <c r="AO12" i="1"/>
  <c r="AO65" i="1"/>
  <c r="AO125" i="1"/>
  <c r="AO20" i="1"/>
  <c r="AO76" i="1"/>
  <c r="AO129" i="1"/>
  <c r="AO21" i="1"/>
  <c r="AO84" i="1"/>
  <c r="AO140" i="1"/>
  <c r="AO41" i="1"/>
  <c r="AO97" i="1"/>
  <c r="AO149" i="1"/>
  <c r="AO44" i="1"/>
  <c r="AO105" i="1"/>
  <c r="AO53" i="1"/>
  <c r="AO61" i="1"/>
  <c r="AO85" i="1"/>
  <c r="AO117" i="1"/>
  <c r="AO148" i="1"/>
  <c r="AO108" i="1"/>
  <c r="AO33" i="1"/>
  <c r="BW5" i="1"/>
  <c r="BW13" i="1"/>
  <c r="BW21" i="1"/>
  <c r="BW29" i="1"/>
  <c r="BW37" i="1"/>
  <c r="BW45" i="1"/>
  <c r="BW53" i="1"/>
  <c r="BW61" i="1"/>
  <c r="BW69" i="1"/>
  <c r="BW77" i="1"/>
  <c r="BW85" i="1"/>
  <c r="BW93" i="1"/>
  <c r="BW101" i="1"/>
  <c r="BW109" i="1"/>
  <c r="BW117" i="1"/>
  <c r="BW125" i="1"/>
  <c r="BW133" i="1"/>
  <c r="BW141" i="1"/>
  <c r="BW149" i="1"/>
  <c r="BW6" i="1"/>
  <c r="BW14" i="1"/>
  <c r="BW22" i="1"/>
  <c r="BW30" i="1"/>
  <c r="BW38" i="1"/>
  <c r="BW46" i="1"/>
  <c r="BW54" i="1"/>
  <c r="BW62" i="1"/>
  <c r="BW70" i="1"/>
  <c r="BW78" i="1"/>
  <c r="BW86" i="1"/>
  <c r="BW94" i="1"/>
  <c r="BW102" i="1"/>
  <c r="BW110" i="1"/>
  <c r="BW118" i="1"/>
  <c r="BW126" i="1"/>
  <c r="BW134" i="1"/>
  <c r="BW142" i="1"/>
  <c r="BW150" i="1"/>
  <c r="BW7" i="1"/>
  <c r="BW15" i="1"/>
  <c r="BW23" i="1"/>
  <c r="BW31" i="1"/>
  <c r="BW39" i="1"/>
  <c r="BW47" i="1"/>
  <c r="BW55" i="1"/>
  <c r="BW63" i="1"/>
  <c r="BW71" i="1"/>
  <c r="BW79" i="1"/>
  <c r="BW87" i="1"/>
  <c r="BW95" i="1"/>
  <c r="BW103" i="1"/>
  <c r="BW111" i="1"/>
  <c r="BW119" i="1"/>
  <c r="BW127" i="1"/>
  <c r="BW135" i="1"/>
  <c r="BW143" i="1"/>
  <c r="BW151" i="1"/>
  <c r="BW9" i="1"/>
  <c r="BW17" i="1"/>
  <c r="BW25" i="1"/>
  <c r="BW33" i="1"/>
  <c r="BW41" i="1"/>
  <c r="BW49" i="1"/>
  <c r="BW57" i="1"/>
  <c r="BW65" i="1"/>
  <c r="BW73" i="1"/>
  <c r="BW81" i="1"/>
  <c r="BW89" i="1"/>
  <c r="BW97" i="1"/>
  <c r="BW105" i="1"/>
  <c r="BW113" i="1"/>
  <c r="BW121" i="1"/>
  <c r="BW129" i="1"/>
  <c r="BW137" i="1"/>
  <c r="BW145" i="1"/>
  <c r="BW153" i="1"/>
  <c r="BW2" i="1"/>
  <c r="BW10" i="1"/>
  <c r="BW18" i="1"/>
  <c r="BW26" i="1"/>
  <c r="BW34" i="1"/>
  <c r="BW42" i="1"/>
  <c r="BW50" i="1"/>
  <c r="BW58" i="1"/>
  <c r="BW66" i="1"/>
  <c r="BW74" i="1"/>
  <c r="BW82" i="1"/>
  <c r="BW90" i="1"/>
  <c r="BW98" i="1"/>
  <c r="BW106" i="1"/>
  <c r="BW114" i="1"/>
  <c r="BW122" i="1"/>
  <c r="BW130" i="1"/>
  <c r="BW138" i="1"/>
  <c r="BW146" i="1"/>
  <c r="BW154" i="1"/>
  <c r="BW16" i="1"/>
  <c r="BW36" i="1"/>
  <c r="BW59" i="1"/>
  <c r="BW80" i="1"/>
  <c r="BW100" i="1"/>
  <c r="BW123" i="1"/>
  <c r="BW144" i="1"/>
  <c r="BW19" i="1"/>
  <c r="BW40" i="1"/>
  <c r="BW60" i="1"/>
  <c r="BW83" i="1"/>
  <c r="BW104" i="1"/>
  <c r="BW124" i="1"/>
  <c r="BW147" i="1"/>
  <c r="BW20" i="1"/>
  <c r="BW43" i="1"/>
  <c r="BW64" i="1"/>
  <c r="BW84" i="1"/>
  <c r="BW107" i="1"/>
  <c r="BW128" i="1"/>
  <c r="BW148" i="1"/>
  <c r="BW4" i="1"/>
  <c r="BW27" i="1"/>
  <c r="BW48" i="1"/>
  <c r="BW68" i="1"/>
  <c r="BW91" i="1"/>
  <c r="BW112" i="1"/>
  <c r="BW132" i="1"/>
  <c r="BW8" i="1"/>
  <c r="BW28" i="1"/>
  <c r="BW51" i="1"/>
  <c r="BW72" i="1"/>
  <c r="BW92" i="1"/>
  <c r="BW115" i="1"/>
  <c r="BW136" i="1"/>
  <c r="BW3" i="1"/>
  <c r="BW56" i="1"/>
  <c r="BW116" i="1"/>
  <c r="BW11" i="1"/>
  <c r="BW67" i="1"/>
  <c r="BW120" i="1"/>
  <c r="BW12" i="1"/>
  <c r="BW75" i="1"/>
  <c r="BW131" i="1"/>
  <c r="BW32" i="1"/>
  <c r="BW88" i="1"/>
  <c r="BW140" i="1"/>
  <c r="BW35" i="1"/>
  <c r="BW96" i="1"/>
  <c r="BW152" i="1"/>
  <c r="BW139" i="1"/>
  <c r="BW24" i="1"/>
  <c r="BW52" i="1"/>
  <c r="BW76" i="1"/>
  <c r="BW44" i="1"/>
  <c r="BW99" i="1"/>
  <c r="BW108" i="1"/>
  <c r="BS5" i="1"/>
  <c r="BS13" i="1"/>
  <c r="BS21" i="1"/>
  <c r="BS29" i="1"/>
  <c r="BS37" i="1"/>
  <c r="BS45" i="1"/>
  <c r="BS53" i="1"/>
  <c r="BS61" i="1"/>
  <c r="BS69" i="1"/>
  <c r="BS77" i="1"/>
  <c r="BS85" i="1"/>
  <c r="BS93" i="1"/>
  <c r="BS101" i="1"/>
  <c r="BS109" i="1"/>
  <c r="BS117" i="1"/>
  <c r="BS125" i="1"/>
  <c r="BS133" i="1"/>
  <c r="BS141" i="1"/>
  <c r="BS149" i="1"/>
  <c r="BS6" i="1"/>
  <c r="BS14" i="1"/>
  <c r="BS22" i="1"/>
  <c r="BS30" i="1"/>
  <c r="BS38" i="1"/>
  <c r="BS46" i="1"/>
  <c r="BS54" i="1"/>
  <c r="BS62" i="1"/>
  <c r="BS70" i="1"/>
  <c r="BS78" i="1"/>
  <c r="BS86" i="1"/>
  <c r="BS94" i="1"/>
  <c r="BS102" i="1"/>
  <c r="BS110" i="1"/>
  <c r="BS118" i="1"/>
  <c r="BS126" i="1"/>
  <c r="BS134" i="1"/>
  <c r="BS142" i="1"/>
  <c r="BS150" i="1"/>
  <c r="BS7" i="1"/>
  <c r="BS15" i="1"/>
  <c r="BS23" i="1"/>
  <c r="BS31" i="1"/>
  <c r="BS39" i="1"/>
  <c r="BS47" i="1"/>
  <c r="BS55" i="1"/>
  <c r="BS63" i="1"/>
  <c r="BS71" i="1"/>
  <c r="BS79" i="1"/>
  <c r="BS87" i="1"/>
  <c r="BS95" i="1"/>
  <c r="BS103" i="1"/>
  <c r="BS111" i="1"/>
  <c r="BS119" i="1"/>
  <c r="BS127" i="1"/>
  <c r="BS135" i="1"/>
  <c r="BS143" i="1"/>
  <c r="BS151" i="1"/>
  <c r="BS9" i="1"/>
  <c r="BS17" i="1"/>
  <c r="BS25" i="1"/>
  <c r="BS33" i="1"/>
  <c r="BS41" i="1"/>
  <c r="BS49" i="1"/>
  <c r="BS57" i="1"/>
  <c r="BS65" i="1"/>
  <c r="BS73" i="1"/>
  <c r="BS81" i="1"/>
  <c r="BS89" i="1"/>
  <c r="BS97" i="1"/>
  <c r="BS105" i="1"/>
  <c r="BS113" i="1"/>
  <c r="BS121" i="1"/>
  <c r="BS129" i="1"/>
  <c r="BS137" i="1"/>
  <c r="BS145" i="1"/>
  <c r="BS153" i="1"/>
  <c r="BS2" i="1"/>
  <c r="BS10" i="1"/>
  <c r="BS18" i="1"/>
  <c r="BS26" i="1"/>
  <c r="BS34" i="1"/>
  <c r="BS42" i="1"/>
  <c r="BS50" i="1"/>
  <c r="BS58" i="1"/>
  <c r="BS66" i="1"/>
  <c r="BS74" i="1"/>
  <c r="BS82" i="1"/>
  <c r="BS90" i="1"/>
  <c r="BS98" i="1"/>
  <c r="BS106" i="1"/>
  <c r="BS114" i="1"/>
  <c r="BS122" i="1"/>
  <c r="BS130" i="1"/>
  <c r="BS138" i="1"/>
  <c r="BS146" i="1"/>
  <c r="BS154" i="1"/>
  <c r="BS12" i="1"/>
  <c r="BS35" i="1"/>
  <c r="BS56" i="1"/>
  <c r="BS76" i="1"/>
  <c r="BS99" i="1"/>
  <c r="BS120" i="1"/>
  <c r="BS140" i="1"/>
  <c r="BS16" i="1"/>
  <c r="BS36" i="1"/>
  <c r="BS59" i="1"/>
  <c r="BS80" i="1"/>
  <c r="BS100" i="1"/>
  <c r="BS123" i="1"/>
  <c r="BS144" i="1"/>
  <c r="BS19" i="1"/>
  <c r="BS40" i="1"/>
  <c r="BS60" i="1"/>
  <c r="BS83" i="1"/>
  <c r="BS104" i="1"/>
  <c r="BS124" i="1"/>
  <c r="BS147" i="1"/>
  <c r="BS3" i="1"/>
  <c r="BS24" i="1"/>
  <c r="BS44" i="1"/>
  <c r="BS67" i="1"/>
  <c r="BS88" i="1"/>
  <c r="BS108" i="1"/>
  <c r="BS131" i="1"/>
  <c r="BS152" i="1"/>
  <c r="BS4" i="1"/>
  <c r="BS27" i="1"/>
  <c r="BS48" i="1"/>
  <c r="BS68" i="1"/>
  <c r="BS91" i="1"/>
  <c r="BS112" i="1"/>
  <c r="BS132" i="1"/>
  <c r="BS51" i="1"/>
  <c r="BS107" i="1"/>
  <c r="BS52" i="1"/>
  <c r="BS115" i="1"/>
  <c r="BS8" i="1"/>
  <c r="BS64" i="1"/>
  <c r="BS116" i="1"/>
  <c r="BS20" i="1"/>
  <c r="BS75" i="1"/>
  <c r="BS136" i="1"/>
  <c r="BS28" i="1"/>
  <c r="BS84" i="1"/>
  <c r="BS139" i="1"/>
  <c r="BS148" i="1"/>
  <c r="BS11" i="1"/>
  <c r="BS32" i="1"/>
  <c r="BS72" i="1"/>
  <c r="BS92" i="1"/>
  <c r="BS43" i="1"/>
  <c r="BS96" i="1"/>
  <c r="BS128" i="1"/>
  <c r="AW2" i="1"/>
  <c r="AW10" i="1"/>
  <c r="AW18" i="1"/>
  <c r="AW26" i="1"/>
  <c r="AW34" i="1"/>
  <c r="AW42" i="1"/>
  <c r="AW50" i="1"/>
  <c r="AW58" i="1"/>
  <c r="AW66" i="1"/>
  <c r="AW74" i="1"/>
  <c r="AW82" i="1"/>
  <c r="AW90" i="1"/>
  <c r="AW98" i="1"/>
  <c r="AW106" i="1"/>
  <c r="AW114" i="1"/>
  <c r="AW122" i="1"/>
  <c r="AW130" i="1"/>
  <c r="AW138" i="1"/>
  <c r="AW146" i="1"/>
  <c r="AW154" i="1"/>
  <c r="AW3" i="1"/>
  <c r="AW11" i="1"/>
  <c r="AW19" i="1"/>
  <c r="AW27" i="1"/>
  <c r="AW35" i="1"/>
  <c r="AW43" i="1"/>
  <c r="AW51" i="1"/>
  <c r="AW59" i="1"/>
  <c r="AW67" i="1"/>
  <c r="AW75" i="1"/>
  <c r="AW83" i="1"/>
  <c r="AW91" i="1"/>
  <c r="AW99" i="1"/>
  <c r="AW107" i="1"/>
  <c r="AW115" i="1"/>
  <c r="AW123" i="1"/>
  <c r="AW131" i="1"/>
  <c r="AW139" i="1"/>
  <c r="AW147" i="1"/>
  <c r="AW4" i="1"/>
  <c r="AW12" i="1"/>
  <c r="AW20" i="1"/>
  <c r="AW28" i="1"/>
  <c r="AW36" i="1"/>
  <c r="AW44" i="1"/>
  <c r="AW52" i="1"/>
  <c r="AW60" i="1"/>
  <c r="AW68" i="1"/>
  <c r="AW76" i="1"/>
  <c r="AW84" i="1"/>
  <c r="AW92" i="1"/>
  <c r="AW100" i="1"/>
  <c r="AW108" i="1"/>
  <c r="AW116" i="1"/>
  <c r="AW124" i="1"/>
  <c r="AW132" i="1"/>
  <c r="AW140" i="1"/>
  <c r="AW148" i="1"/>
  <c r="AW6" i="1"/>
  <c r="AW14" i="1"/>
  <c r="AW22" i="1"/>
  <c r="AW30" i="1"/>
  <c r="AW38" i="1"/>
  <c r="AW46" i="1"/>
  <c r="AW54" i="1"/>
  <c r="AW62" i="1"/>
  <c r="AW70" i="1"/>
  <c r="AW78" i="1"/>
  <c r="AW86" i="1"/>
  <c r="AW94" i="1"/>
  <c r="AW102" i="1"/>
  <c r="AW110" i="1"/>
  <c r="AW118" i="1"/>
  <c r="AW126" i="1"/>
  <c r="AW134" i="1"/>
  <c r="AW142" i="1"/>
  <c r="AW150" i="1"/>
  <c r="AW7" i="1"/>
  <c r="AW15" i="1"/>
  <c r="AW23" i="1"/>
  <c r="AW31" i="1"/>
  <c r="AW39" i="1"/>
  <c r="AW47" i="1"/>
  <c r="AW55" i="1"/>
  <c r="AW63" i="1"/>
  <c r="AW71" i="1"/>
  <c r="AW79" i="1"/>
  <c r="AW87" i="1"/>
  <c r="AW95" i="1"/>
  <c r="AW103" i="1"/>
  <c r="AW111" i="1"/>
  <c r="AW119" i="1"/>
  <c r="AW127" i="1"/>
  <c r="AW135" i="1"/>
  <c r="AW143" i="1"/>
  <c r="AW151" i="1"/>
  <c r="AW8" i="1"/>
  <c r="AW29" i="1"/>
  <c r="AW49" i="1"/>
  <c r="AW72" i="1"/>
  <c r="AW93" i="1"/>
  <c r="AW113" i="1"/>
  <c r="AW136" i="1"/>
  <c r="AW9" i="1"/>
  <c r="AW32" i="1"/>
  <c r="AW53" i="1"/>
  <c r="AW73" i="1"/>
  <c r="AW96" i="1"/>
  <c r="AW117" i="1"/>
  <c r="AW137" i="1"/>
  <c r="AW13" i="1"/>
  <c r="AW33" i="1"/>
  <c r="AW56" i="1"/>
  <c r="AW77" i="1"/>
  <c r="AW97" i="1"/>
  <c r="AW120" i="1"/>
  <c r="AW141" i="1"/>
  <c r="AW17" i="1"/>
  <c r="AW40" i="1"/>
  <c r="AW61" i="1"/>
  <c r="AW81" i="1"/>
  <c r="AW104" i="1"/>
  <c r="AW125" i="1"/>
  <c r="AW145" i="1"/>
  <c r="AW21" i="1"/>
  <c r="AW41" i="1"/>
  <c r="AW64" i="1"/>
  <c r="AW85" i="1"/>
  <c r="AW105" i="1"/>
  <c r="AW128" i="1"/>
  <c r="AW149" i="1"/>
  <c r="AW25" i="1"/>
  <c r="AW88" i="1"/>
  <c r="AW144" i="1"/>
  <c r="AW37" i="1"/>
  <c r="AW89" i="1"/>
  <c r="AW152" i="1"/>
  <c r="AW45" i="1"/>
  <c r="AW101" i="1"/>
  <c r="AW153" i="1"/>
  <c r="AW57" i="1"/>
  <c r="AW112" i="1"/>
  <c r="AW5" i="1"/>
  <c r="AW65" i="1"/>
  <c r="AW121" i="1"/>
  <c r="AW16" i="1"/>
  <c r="AW69" i="1"/>
  <c r="AW129" i="1"/>
  <c r="AW48" i="1"/>
  <c r="AW80" i="1"/>
  <c r="AW109" i="1"/>
  <c r="AW24" i="1"/>
  <c r="AW133" i="1"/>
  <c r="BV7" i="1"/>
  <c r="BV15" i="1"/>
  <c r="BV23" i="1"/>
  <c r="BV31" i="1"/>
  <c r="BV39" i="1"/>
  <c r="BV47" i="1"/>
  <c r="BV55" i="1"/>
  <c r="BV63" i="1"/>
  <c r="BV71" i="1"/>
  <c r="BV79" i="1"/>
  <c r="BV87" i="1"/>
  <c r="BV95" i="1"/>
  <c r="BV103" i="1"/>
  <c r="BV111" i="1"/>
  <c r="BV119" i="1"/>
  <c r="BV127" i="1"/>
  <c r="BV135" i="1"/>
  <c r="BV143" i="1"/>
  <c r="BV151" i="1"/>
  <c r="BV8" i="1"/>
  <c r="BV16" i="1"/>
  <c r="BV24" i="1"/>
  <c r="BV32" i="1"/>
  <c r="BV40" i="1"/>
  <c r="BV48" i="1"/>
  <c r="BV56" i="1"/>
  <c r="BV64" i="1"/>
  <c r="BV72" i="1"/>
  <c r="BV80" i="1"/>
  <c r="BV88" i="1"/>
  <c r="BV96" i="1"/>
  <c r="BV104" i="1"/>
  <c r="BV112" i="1"/>
  <c r="BV120" i="1"/>
  <c r="BV128" i="1"/>
  <c r="BV136" i="1"/>
  <c r="BV144" i="1"/>
  <c r="BV152" i="1"/>
  <c r="BV9" i="1"/>
  <c r="BV17" i="1"/>
  <c r="BV25" i="1"/>
  <c r="BV33" i="1"/>
  <c r="BV41" i="1"/>
  <c r="BV49" i="1"/>
  <c r="BV57" i="1"/>
  <c r="BV65" i="1"/>
  <c r="BV73" i="1"/>
  <c r="BV81" i="1"/>
  <c r="BV89" i="1"/>
  <c r="BV97" i="1"/>
  <c r="BV105" i="1"/>
  <c r="BV113" i="1"/>
  <c r="BV121" i="1"/>
  <c r="BV129" i="1"/>
  <c r="BV137" i="1"/>
  <c r="BV145" i="1"/>
  <c r="BV153" i="1"/>
  <c r="BV3" i="1"/>
  <c r="BV11" i="1"/>
  <c r="BV19" i="1"/>
  <c r="BV27" i="1"/>
  <c r="BV35" i="1"/>
  <c r="BV43" i="1"/>
  <c r="BV51" i="1"/>
  <c r="BV59" i="1"/>
  <c r="BV67" i="1"/>
  <c r="BV75" i="1"/>
  <c r="BV83" i="1"/>
  <c r="BV91" i="1"/>
  <c r="BV99" i="1"/>
  <c r="BV107" i="1"/>
  <c r="BV115" i="1"/>
  <c r="BV123" i="1"/>
  <c r="BV131" i="1"/>
  <c r="BV139" i="1"/>
  <c r="BV147" i="1"/>
  <c r="BV4" i="1"/>
  <c r="BV12" i="1"/>
  <c r="BV20" i="1"/>
  <c r="BV28" i="1"/>
  <c r="BV36" i="1"/>
  <c r="BV44" i="1"/>
  <c r="BV52" i="1"/>
  <c r="BV60" i="1"/>
  <c r="BV68" i="1"/>
  <c r="BV76" i="1"/>
  <c r="BV84" i="1"/>
  <c r="BV92" i="1"/>
  <c r="BV100" i="1"/>
  <c r="BV108" i="1"/>
  <c r="BV116" i="1"/>
  <c r="BV124" i="1"/>
  <c r="BV132" i="1"/>
  <c r="BV140" i="1"/>
  <c r="BV148" i="1"/>
  <c r="BV21" i="1"/>
  <c r="BV42" i="1"/>
  <c r="BV62" i="1"/>
  <c r="BV85" i="1"/>
  <c r="BV106" i="1"/>
  <c r="BV126" i="1"/>
  <c r="BV149" i="1"/>
  <c r="BV2" i="1"/>
  <c r="BV22" i="1"/>
  <c r="BV45" i="1"/>
  <c r="BV66" i="1"/>
  <c r="BV86" i="1"/>
  <c r="BV109" i="1"/>
  <c r="BV130" i="1"/>
  <c r="BV150" i="1"/>
  <c r="BV5" i="1"/>
  <c r="BV26" i="1"/>
  <c r="BV46" i="1"/>
  <c r="BV69" i="1"/>
  <c r="BV90" i="1"/>
  <c r="BV110" i="1"/>
  <c r="BV133" i="1"/>
  <c r="BV154" i="1"/>
  <c r="BV10" i="1"/>
  <c r="BV30" i="1"/>
  <c r="BV53" i="1"/>
  <c r="BV74" i="1"/>
  <c r="BV94" i="1"/>
  <c r="BV117" i="1"/>
  <c r="BV138" i="1"/>
  <c r="BV13" i="1"/>
  <c r="BV34" i="1"/>
  <c r="BV54" i="1"/>
  <c r="BV77" i="1"/>
  <c r="BV98" i="1"/>
  <c r="BV118" i="1"/>
  <c r="BV141" i="1"/>
  <c r="BV38" i="1"/>
  <c r="BV101" i="1"/>
  <c r="BV50" i="1"/>
  <c r="BV102" i="1"/>
  <c r="BV58" i="1"/>
  <c r="BV114" i="1"/>
  <c r="BV14" i="1"/>
  <c r="BV70" i="1"/>
  <c r="BV125" i="1"/>
  <c r="BV18" i="1"/>
  <c r="BV78" i="1"/>
  <c r="BV134" i="1"/>
  <c r="BV142" i="1"/>
  <c r="BV6" i="1"/>
  <c r="BV146" i="1"/>
  <c r="BV29" i="1"/>
  <c r="BV61" i="1"/>
  <c r="BV82" i="1"/>
  <c r="BV122" i="1"/>
  <c r="BV37" i="1"/>
  <c r="BV93" i="1"/>
  <c r="BR7" i="1"/>
  <c r="BR15" i="1"/>
  <c r="BR23" i="1"/>
  <c r="BR31" i="1"/>
  <c r="BR39" i="1"/>
  <c r="BR47" i="1"/>
  <c r="BR55" i="1"/>
  <c r="BR63" i="1"/>
  <c r="BR71" i="1"/>
  <c r="BR79" i="1"/>
  <c r="BR87" i="1"/>
  <c r="BR95" i="1"/>
  <c r="BR103" i="1"/>
  <c r="BR111" i="1"/>
  <c r="BR119" i="1"/>
  <c r="BR127" i="1"/>
  <c r="BR135" i="1"/>
  <c r="BR143" i="1"/>
  <c r="BR151" i="1"/>
  <c r="BR8" i="1"/>
  <c r="BR16" i="1"/>
  <c r="BR24" i="1"/>
  <c r="BR32" i="1"/>
  <c r="BR40" i="1"/>
  <c r="BR48" i="1"/>
  <c r="BR56" i="1"/>
  <c r="BR64" i="1"/>
  <c r="BR72" i="1"/>
  <c r="BR80" i="1"/>
  <c r="BR88" i="1"/>
  <c r="BR96" i="1"/>
  <c r="BR104" i="1"/>
  <c r="BR112" i="1"/>
  <c r="BR120" i="1"/>
  <c r="BR128" i="1"/>
  <c r="BR136" i="1"/>
  <c r="BR144" i="1"/>
  <c r="BR152" i="1"/>
  <c r="BR9" i="1"/>
  <c r="BR17" i="1"/>
  <c r="BR25" i="1"/>
  <c r="BR33" i="1"/>
  <c r="BR41" i="1"/>
  <c r="BR49" i="1"/>
  <c r="BR57" i="1"/>
  <c r="BR65" i="1"/>
  <c r="BR73" i="1"/>
  <c r="BR81" i="1"/>
  <c r="BR89" i="1"/>
  <c r="BR97" i="1"/>
  <c r="BR105" i="1"/>
  <c r="BR113" i="1"/>
  <c r="BR121" i="1"/>
  <c r="BR129" i="1"/>
  <c r="BR137" i="1"/>
  <c r="BR145" i="1"/>
  <c r="BR153" i="1"/>
  <c r="BR3" i="1"/>
  <c r="BR11" i="1"/>
  <c r="BR19" i="1"/>
  <c r="BR27" i="1"/>
  <c r="BR35" i="1"/>
  <c r="BR43" i="1"/>
  <c r="BR51" i="1"/>
  <c r="BR59" i="1"/>
  <c r="BR67" i="1"/>
  <c r="BR75" i="1"/>
  <c r="BR83" i="1"/>
  <c r="BR91" i="1"/>
  <c r="BR99" i="1"/>
  <c r="BR107" i="1"/>
  <c r="BR115" i="1"/>
  <c r="BR123" i="1"/>
  <c r="BR131" i="1"/>
  <c r="BR139" i="1"/>
  <c r="BR147" i="1"/>
  <c r="BR4" i="1"/>
  <c r="BR12" i="1"/>
  <c r="BR20" i="1"/>
  <c r="BR28" i="1"/>
  <c r="BR36" i="1"/>
  <c r="BR44" i="1"/>
  <c r="BR52" i="1"/>
  <c r="BR60" i="1"/>
  <c r="BR68" i="1"/>
  <c r="BR76" i="1"/>
  <c r="BR84" i="1"/>
  <c r="BR92" i="1"/>
  <c r="BR100" i="1"/>
  <c r="BR108" i="1"/>
  <c r="BR116" i="1"/>
  <c r="BR124" i="1"/>
  <c r="BR132" i="1"/>
  <c r="BR140" i="1"/>
  <c r="BR148" i="1"/>
  <c r="BR18" i="1"/>
  <c r="BR38" i="1"/>
  <c r="BR61" i="1"/>
  <c r="BR82" i="1"/>
  <c r="BR102" i="1"/>
  <c r="BR125" i="1"/>
  <c r="BR146" i="1"/>
  <c r="BR21" i="1"/>
  <c r="BR42" i="1"/>
  <c r="BR62" i="1"/>
  <c r="BR85" i="1"/>
  <c r="BR106" i="1"/>
  <c r="BR126" i="1"/>
  <c r="BR149" i="1"/>
  <c r="BR2" i="1"/>
  <c r="BR22" i="1"/>
  <c r="BR45" i="1"/>
  <c r="BR66" i="1"/>
  <c r="BR86" i="1"/>
  <c r="BR109" i="1"/>
  <c r="BR130" i="1"/>
  <c r="BR150" i="1"/>
  <c r="BR6" i="1"/>
  <c r="BR29" i="1"/>
  <c r="BR50" i="1"/>
  <c r="BR70" i="1"/>
  <c r="BR93" i="1"/>
  <c r="BR114" i="1"/>
  <c r="BR134" i="1"/>
  <c r="BR10" i="1"/>
  <c r="BR30" i="1"/>
  <c r="BR53" i="1"/>
  <c r="BR74" i="1"/>
  <c r="BR94" i="1"/>
  <c r="BR117" i="1"/>
  <c r="BR138" i="1"/>
  <c r="BR34" i="1"/>
  <c r="BR90" i="1"/>
  <c r="BR142" i="1"/>
  <c r="BR37" i="1"/>
  <c r="BR98" i="1"/>
  <c r="BR154" i="1"/>
  <c r="BR46" i="1"/>
  <c r="BR101" i="1"/>
  <c r="BR5" i="1"/>
  <c r="BR58" i="1"/>
  <c r="BR118" i="1"/>
  <c r="BR13" i="1"/>
  <c r="BR69" i="1"/>
  <c r="BR122" i="1"/>
  <c r="BR141" i="1"/>
  <c r="BR14" i="1"/>
  <c r="BR26" i="1"/>
  <c r="BR77" i="1"/>
  <c r="BR78" i="1"/>
  <c r="BR54" i="1"/>
  <c r="BR133" i="1"/>
  <c r="BR110" i="1"/>
  <c r="AQ6" i="1"/>
  <c r="AQ14" i="1"/>
  <c r="AQ22" i="1"/>
  <c r="AQ30" i="1"/>
  <c r="AQ38" i="1"/>
  <c r="AQ46" i="1"/>
  <c r="AQ54" i="1"/>
  <c r="AQ62" i="1"/>
  <c r="AQ70" i="1"/>
  <c r="AQ78" i="1"/>
  <c r="AQ86" i="1"/>
  <c r="AQ94" i="1"/>
  <c r="AQ102" i="1"/>
  <c r="AQ110" i="1"/>
  <c r="AQ118" i="1"/>
  <c r="AQ126" i="1"/>
  <c r="AQ134" i="1"/>
  <c r="AQ142" i="1"/>
  <c r="AQ150" i="1"/>
  <c r="AQ7" i="1"/>
  <c r="AQ15" i="1"/>
  <c r="AQ23" i="1"/>
  <c r="AQ31" i="1"/>
  <c r="AQ39" i="1"/>
  <c r="AQ47" i="1"/>
  <c r="AQ55" i="1"/>
  <c r="AQ63" i="1"/>
  <c r="AQ71" i="1"/>
  <c r="AQ79" i="1"/>
  <c r="AQ87" i="1"/>
  <c r="AQ95" i="1"/>
  <c r="AQ103" i="1"/>
  <c r="AQ111" i="1"/>
  <c r="AQ119" i="1"/>
  <c r="AQ127" i="1"/>
  <c r="AQ135" i="1"/>
  <c r="AQ143" i="1"/>
  <c r="AQ151" i="1"/>
  <c r="AQ8" i="1"/>
  <c r="AQ16" i="1"/>
  <c r="AQ24" i="1"/>
  <c r="AQ32" i="1"/>
  <c r="AQ40" i="1"/>
  <c r="AQ48" i="1"/>
  <c r="AQ56" i="1"/>
  <c r="AQ64" i="1"/>
  <c r="AQ72" i="1"/>
  <c r="AQ80" i="1"/>
  <c r="AQ88" i="1"/>
  <c r="AQ96" i="1"/>
  <c r="AQ104" i="1"/>
  <c r="AQ112" i="1"/>
  <c r="AQ120" i="1"/>
  <c r="AQ128" i="1"/>
  <c r="AQ136" i="1"/>
  <c r="AQ144" i="1"/>
  <c r="AQ152" i="1"/>
  <c r="AQ2" i="1"/>
  <c r="AQ10" i="1"/>
  <c r="AQ18" i="1"/>
  <c r="AQ26" i="1"/>
  <c r="AQ34" i="1"/>
  <c r="AQ42" i="1"/>
  <c r="AQ50" i="1"/>
  <c r="AQ58" i="1"/>
  <c r="AQ66" i="1"/>
  <c r="AQ74" i="1"/>
  <c r="AQ82" i="1"/>
  <c r="AQ90" i="1"/>
  <c r="AQ98" i="1"/>
  <c r="AQ106" i="1"/>
  <c r="AQ114" i="1"/>
  <c r="AQ122" i="1"/>
  <c r="AQ130" i="1"/>
  <c r="AQ138" i="1"/>
  <c r="AQ146" i="1"/>
  <c r="AQ154" i="1"/>
  <c r="AQ3" i="1"/>
  <c r="AQ11" i="1"/>
  <c r="AQ19" i="1"/>
  <c r="AQ27" i="1"/>
  <c r="AQ35" i="1"/>
  <c r="AQ43" i="1"/>
  <c r="AQ51" i="1"/>
  <c r="AQ59" i="1"/>
  <c r="AQ67" i="1"/>
  <c r="AQ75" i="1"/>
  <c r="AQ83" i="1"/>
  <c r="AQ91" i="1"/>
  <c r="AQ99" i="1"/>
  <c r="AQ107" i="1"/>
  <c r="AQ115" i="1"/>
  <c r="AQ123" i="1"/>
  <c r="AQ131" i="1"/>
  <c r="AQ139" i="1"/>
  <c r="AQ147" i="1"/>
  <c r="AQ13" i="1"/>
  <c r="AQ36" i="1"/>
  <c r="AQ57" i="1"/>
  <c r="AQ77" i="1"/>
  <c r="AQ100" i="1"/>
  <c r="AQ121" i="1"/>
  <c r="AQ141" i="1"/>
  <c r="AQ17" i="1"/>
  <c r="AQ37" i="1"/>
  <c r="AQ60" i="1"/>
  <c r="AQ81" i="1"/>
  <c r="AQ101" i="1"/>
  <c r="AQ124" i="1"/>
  <c r="AQ145" i="1"/>
  <c r="AQ20" i="1"/>
  <c r="AQ41" i="1"/>
  <c r="AQ61" i="1"/>
  <c r="AQ84" i="1"/>
  <c r="AQ105" i="1"/>
  <c r="AQ125" i="1"/>
  <c r="AQ148" i="1"/>
  <c r="AQ4" i="1"/>
  <c r="AQ25" i="1"/>
  <c r="AQ45" i="1"/>
  <c r="AQ68" i="1"/>
  <c r="AQ89" i="1"/>
  <c r="AQ109" i="1"/>
  <c r="AQ132" i="1"/>
  <c r="AQ153" i="1"/>
  <c r="AQ5" i="1"/>
  <c r="AQ28" i="1"/>
  <c r="AQ49" i="1"/>
  <c r="AQ69" i="1"/>
  <c r="AQ92" i="1"/>
  <c r="AQ113" i="1"/>
  <c r="AQ133" i="1"/>
  <c r="AQ44" i="1"/>
  <c r="AQ97" i="1"/>
  <c r="AQ52" i="1"/>
  <c r="AQ108" i="1"/>
  <c r="AQ53" i="1"/>
  <c r="AQ116" i="1"/>
  <c r="AQ12" i="1"/>
  <c r="AQ73" i="1"/>
  <c r="AQ129" i="1"/>
  <c r="AQ21" i="1"/>
  <c r="AQ76" i="1"/>
  <c r="AQ137" i="1"/>
  <c r="AQ29" i="1"/>
  <c r="AQ85" i="1"/>
  <c r="AQ140" i="1"/>
  <c r="AQ65" i="1"/>
  <c r="AQ93" i="1"/>
  <c r="AQ117" i="1"/>
  <c r="AQ33" i="1"/>
  <c r="AQ149" i="1"/>
  <c r="AQ9" i="1"/>
  <c r="BG3" i="1"/>
  <c r="BG11" i="1"/>
  <c r="BG19" i="1"/>
  <c r="BG27" i="1"/>
  <c r="BG35" i="1"/>
  <c r="BG43" i="1"/>
  <c r="BG51" i="1"/>
  <c r="BG59" i="1"/>
  <c r="BG67" i="1"/>
  <c r="BG75" i="1"/>
  <c r="BG83" i="1"/>
  <c r="BG91" i="1"/>
  <c r="BG99" i="1"/>
  <c r="BG107" i="1"/>
  <c r="BG115" i="1"/>
  <c r="BG123" i="1"/>
  <c r="BG131" i="1"/>
  <c r="BG139" i="1"/>
  <c r="BG147" i="1"/>
  <c r="BG4" i="1"/>
  <c r="BG12" i="1"/>
  <c r="BG20" i="1"/>
  <c r="BG28" i="1"/>
  <c r="BG36" i="1"/>
  <c r="BG44" i="1"/>
  <c r="BG52" i="1"/>
  <c r="BG60" i="1"/>
  <c r="BG68" i="1"/>
  <c r="BG76" i="1"/>
  <c r="BG84" i="1"/>
  <c r="BG92" i="1"/>
  <c r="BG100" i="1"/>
  <c r="BG108" i="1"/>
  <c r="BG116" i="1"/>
  <c r="BG124" i="1"/>
  <c r="BG132" i="1"/>
  <c r="BG140" i="1"/>
  <c r="BG148" i="1"/>
  <c r="BG5" i="1"/>
  <c r="BG13" i="1"/>
  <c r="BG21" i="1"/>
  <c r="BG29" i="1"/>
  <c r="BG37" i="1"/>
  <c r="BG45" i="1"/>
  <c r="BG53" i="1"/>
  <c r="BG61" i="1"/>
  <c r="BG69" i="1"/>
  <c r="BG77" i="1"/>
  <c r="BG85" i="1"/>
  <c r="BG93" i="1"/>
  <c r="BG101" i="1"/>
  <c r="BG109" i="1"/>
  <c r="BG117" i="1"/>
  <c r="BG125" i="1"/>
  <c r="BG133" i="1"/>
  <c r="BG141" i="1"/>
  <c r="BG149" i="1"/>
  <c r="BG7" i="1"/>
  <c r="BG15" i="1"/>
  <c r="BG23" i="1"/>
  <c r="BG31" i="1"/>
  <c r="BG39" i="1"/>
  <c r="BG47" i="1"/>
  <c r="BG55" i="1"/>
  <c r="BG63" i="1"/>
  <c r="BG71" i="1"/>
  <c r="BG79" i="1"/>
  <c r="BG87" i="1"/>
  <c r="BG95" i="1"/>
  <c r="BG103" i="1"/>
  <c r="BG111" i="1"/>
  <c r="BG119" i="1"/>
  <c r="BG127" i="1"/>
  <c r="BG135" i="1"/>
  <c r="BG143" i="1"/>
  <c r="BG151" i="1"/>
  <c r="BG8" i="1"/>
  <c r="BG16" i="1"/>
  <c r="BG24" i="1"/>
  <c r="BG32" i="1"/>
  <c r="BG40" i="1"/>
  <c r="BG48" i="1"/>
  <c r="BG56" i="1"/>
  <c r="BG64" i="1"/>
  <c r="BG72" i="1"/>
  <c r="BG80" i="1"/>
  <c r="BG88" i="1"/>
  <c r="BG96" i="1"/>
  <c r="BG104" i="1"/>
  <c r="BG112" i="1"/>
  <c r="BG120" i="1"/>
  <c r="BG128" i="1"/>
  <c r="BG136" i="1"/>
  <c r="BG144" i="1"/>
  <c r="BG152" i="1"/>
  <c r="BG18" i="1"/>
  <c r="BG41" i="1"/>
  <c r="BG62" i="1"/>
  <c r="BG82" i="1"/>
  <c r="BG105" i="1"/>
  <c r="BG126" i="1"/>
  <c r="BG146" i="1"/>
  <c r="BG22" i="1"/>
  <c r="BG42" i="1"/>
  <c r="BG65" i="1"/>
  <c r="BG86" i="1"/>
  <c r="BG106" i="1"/>
  <c r="BG129" i="1"/>
  <c r="BG150" i="1"/>
  <c r="BG2" i="1"/>
  <c r="BG25" i="1"/>
  <c r="BG46" i="1"/>
  <c r="BG66" i="1"/>
  <c r="BG89" i="1"/>
  <c r="BG110" i="1"/>
  <c r="BG130" i="1"/>
  <c r="BG153" i="1"/>
  <c r="BG9" i="1"/>
  <c r="BG30" i="1"/>
  <c r="BG50" i="1"/>
  <c r="BG73" i="1"/>
  <c r="BG94" i="1"/>
  <c r="BG114" i="1"/>
  <c r="BG137" i="1"/>
  <c r="BG10" i="1"/>
  <c r="BG33" i="1"/>
  <c r="BG54" i="1"/>
  <c r="BG74" i="1"/>
  <c r="BG97" i="1"/>
  <c r="BG118" i="1"/>
  <c r="BG138" i="1"/>
  <c r="BG14" i="1"/>
  <c r="BG34" i="1"/>
  <c r="BG57" i="1"/>
  <c r="BG78" i="1"/>
  <c r="BG98" i="1"/>
  <c r="BG121" i="1"/>
  <c r="BG142" i="1"/>
  <c r="BG49" i="1"/>
  <c r="BG134" i="1"/>
  <c r="BG58" i="1"/>
  <c r="BG145" i="1"/>
  <c r="BG70" i="1"/>
  <c r="BG154" i="1"/>
  <c r="BG6" i="1"/>
  <c r="BG90" i="1"/>
  <c r="BG17" i="1"/>
  <c r="BG102" i="1"/>
  <c r="BG26" i="1"/>
  <c r="BG38" i="1"/>
  <c r="BG113" i="1"/>
  <c r="BG122" i="1"/>
  <c r="BG81" i="1"/>
  <c r="BY9" i="1"/>
  <c r="BY17" i="1"/>
  <c r="BY25" i="1"/>
  <c r="BY2" i="1"/>
  <c r="BY10" i="1"/>
  <c r="BY18" i="1"/>
  <c r="BY26" i="1"/>
  <c r="BY3" i="1"/>
  <c r="BY11" i="1"/>
  <c r="BY19" i="1"/>
  <c r="BY27" i="1"/>
  <c r="BY5" i="1"/>
  <c r="BY13" i="1"/>
  <c r="BY21" i="1"/>
  <c r="BY29" i="1"/>
  <c r="BY6" i="1"/>
  <c r="BY14" i="1"/>
  <c r="BY22" i="1"/>
  <c r="BY30" i="1"/>
  <c r="BY7" i="1"/>
  <c r="BY28" i="1"/>
  <c r="BY38" i="1"/>
  <c r="BY46" i="1"/>
  <c r="BY54" i="1"/>
  <c r="BY62" i="1"/>
  <c r="BY70" i="1"/>
  <c r="BY78" i="1"/>
  <c r="BY86" i="1"/>
  <c r="BY94" i="1"/>
  <c r="BY102" i="1"/>
  <c r="BY110" i="1"/>
  <c r="BY118" i="1"/>
  <c r="BY126" i="1"/>
  <c r="BY134" i="1"/>
  <c r="BY142" i="1"/>
  <c r="BY150" i="1"/>
  <c r="BY8" i="1"/>
  <c r="BY31" i="1"/>
  <c r="BY39" i="1"/>
  <c r="BY47" i="1"/>
  <c r="BY55" i="1"/>
  <c r="BY63" i="1"/>
  <c r="BY71" i="1"/>
  <c r="BY79" i="1"/>
  <c r="BY87" i="1"/>
  <c r="BY95" i="1"/>
  <c r="BY103" i="1"/>
  <c r="BY111" i="1"/>
  <c r="BY119" i="1"/>
  <c r="BY127" i="1"/>
  <c r="BY135" i="1"/>
  <c r="BY143" i="1"/>
  <c r="BY151" i="1"/>
  <c r="BY12" i="1"/>
  <c r="BY32" i="1"/>
  <c r="BY40" i="1"/>
  <c r="BY48" i="1"/>
  <c r="BY56" i="1"/>
  <c r="BY64" i="1"/>
  <c r="BY72" i="1"/>
  <c r="BY80" i="1"/>
  <c r="BY88" i="1"/>
  <c r="BY96" i="1"/>
  <c r="BY104" i="1"/>
  <c r="BY112" i="1"/>
  <c r="BY120" i="1"/>
  <c r="BY128" i="1"/>
  <c r="BY136" i="1"/>
  <c r="BY144" i="1"/>
  <c r="BY152" i="1"/>
  <c r="BY16" i="1"/>
  <c r="BY34" i="1"/>
  <c r="BY42" i="1"/>
  <c r="BY50" i="1"/>
  <c r="BY58" i="1"/>
  <c r="BY66" i="1"/>
  <c r="BY74" i="1"/>
  <c r="BY82" i="1"/>
  <c r="BY90" i="1"/>
  <c r="BY98" i="1"/>
  <c r="BY106" i="1"/>
  <c r="BY114" i="1"/>
  <c r="BY122" i="1"/>
  <c r="BY130" i="1"/>
  <c r="BY138" i="1"/>
  <c r="BY146" i="1"/>
  <c r="BY154" i="1"/>
  <c r="BY20" i="1"/>
  <c r="BY35" i="1"/>
  <c r="BY43" i="1"/>
  <c r="BY51" i="1"/>
  <c r="BY59" i="1"/>
  <c r="BY67" i="1"/>
  <c r="BY75" i="1"/>
  <c r="BY83" i="1"/>
  <c r="BY91" i="1"/>
  <c r="BY99" i="1"/>
  <c r="BY107" i="1"/>
  <c r="BY115" i="1"/>
  <c r="BY123" i="1"/>
  <c r="BY131" i="1"/>
  <c r="BY139" i="1"/>
  <c r="BY147" i="1"/>
  <c r="BY33" i="1"/>
  <c r="BY53" i="1"/>
  <c r="BY76" i="1"/>
  <c r="BY97" i="1"/>
  <c r="BY117" i="1"/>
  <c r="BY140" i="1"/>
  <c r="BY36" i="1"/>
  <c r="BY57" i="1"/>
  <c r="BY77" i="1"/>
  <c r="BY100" i="1"/>
  <c r="BY121" i="1"/>
  <c r="BY141" i="1"/>
  <c r="BY37" i="1"/>
  <c r="BY60" i="1"/>
  <c r="BY81" i="1"/>
  <c r="BY101" i="1"/>
  <c r="BY124" i="1"/>
  <c r="BY145" i="1"/>
  <c r="BY4" i="1"/>
  <c r="BY44" i="1"/>
  <c r="BY65" i="1"/>
  <c r="BY85" i="1"/>
  <c r="BY108" i="1"/>
  <c r="BY129" i="1"/>
  <c r="BY149" i="1"/>
  <c r="BY15" i="1"/>
  <c r="BY45" i="1"/>
  <c r="BY68" i="1"/>
  <c r="BY89" i="1"/>
  <c r="BY109" i="1"/>
  <c r="BY132" i="1"/>
  <c r="BY153" i="1"/>
  <c r="BY69" i="1"/>
  <c r="BY125" i="1"/>
  <c r="BY73" i="1"/>
  <c r="BY133" i="1"/>
  <c r="BY23" i="1"/>
  <c r="BY84" i="1"/>
  <c r="BY137" i="1"/>
  <c r="BY41" i="1"/>
  <c r="BY93" i="1"/>
  <c r="BY49" i="1"/>
  <c r="BY105" i="1"/>
  <c r="BY52" i="1"/>
  <c r="BY61" i="1"/>
  <c r="BY92" i="1"/>
  <c r="BY116" i="1"/>
  <c r="BY148" i="1"/>
  <c r="BY24" i="1"/>
  <c r="BY113" i="1"/>
  <c r="BU9" i="1"/>
  <c r="BU17" i="1"/>
  <c r="BU25" i="1"/>
  <c r="BU33" i="1"/>
  <c r="BU41" i="1"/>
  <c r="BU49" i="1"/>
  <c r="BU57" i="1"/>
  <c r="BU65" i="1"/>
  <c r="BU73" i="1"/>
  <c r="BU81" i="1"/>
  <c r="BU89" i="1"/>
  <c r="BU97" i="1"/>
  <c r="BU105" i="1"/>
  <c r="BU113" i="1"/>
  <c r="BU121" i="1"/>
  <c r="BU129" i="1"/>
  <c r="BU137" i="1"/>
  <c r="BU145" i="1"/>
  <c r="BU153" i="1"/>
  <c r="BU2" i="1"/>
  <c r="BU10" i="1"/>
  <c r="BU18" i="1"/>
  <c r="BU26" i="1"/>
  <c r="BU34" i="1"/>
  <c r="BU42" i="1"/>
  <c r="BU50" i="1"/>
  <c r="BU58" i="1"/>
  <c r="BU66" i="1"/>
  <c r="BU74" i="1"/>
  <c r="BU82" i="1"/>
  <c r="BU90" i="1"/>
  <c r="BU98" i="1"/>
  <c r="BU106" i="1"/>
  <c r="BU114" i="1"/>
  <c r="BU122" i="1"/>
  <c r="BU130" i="1"/>
  <c r="BU138" i="1"/>
  <c r="BU146" i="1"/>
  <c r="BU154" i="1"/>
  <c r="BU3" i="1"/>
  <c r="BU11" i="1"/>
  <c r="BU19" i="1"/>
  <c r="BU27" i="1"/>
  <c r="BU35" i="1"/>
  <c r="BU43" i="1"/>
  <c r="BU51" i="1"/>
  <c r="BU59" i="1"/>
  <c r="BU67" i="1"/>
  <c r="BU75" i="1"/>
  <c r="BU83" i="1"/>
  <c r="BU91" i="1"/>
  <c r="BU99" i="1"/>
  <c r="BU107" i="1"/>
  <c r="BU115" i="1"/>
  <c r="BU123" i="1"/>
  <c r="BU131" i="1"/>
  <c r="BU139" i="1"/>
  <c r="BU147" i="1"/>
  <c r="BU5" i="1"/>
  <c r="BU13" i="1"/>
  <c r="BU21" i="1"/>
  <c r="BU29" i="1"/>
  <c r="BU37" i="1"/>
  <c r="BU45" i="1"/>
  <c r="BU53" i="1"/>
  <c r="BU61" i="1"/>
  <c r="BU69" i="1"/>
  <c r="BU77" i="1"/>
  <c r="BU85" i="1"/>
  <c r="BU93" i="1"/>
  <c r="BU101" i="1"/>
  <c r="BU109" i="1"/>
  <c r="BU117" i="1"/>
  <c r="BU125" i="1"/>
  <c r="BU133" i="1"/>
  <c r="BU141" i="1"/>
  <c r="BU149" i="1"/>
  <c r="BU6" i="1"/>
  <c r="BU14" i="1"/>
  <c r="BU22" i="1"/>
  <c r="BU30" i="1"/>
  <c r="BU38" i="1"/>
  <c r="BU46" i="1"/>
  <c r="BU54" i="1"/>
  <c r="BU62" i="1"/>
  <c r="BU70" i="1"/>
  <c r="BU78" i="1"/>
  <c r="BU86" i="1"/>
  <c r="BU94" i="1"/>
  <c r="BU102" i="1"/>
  <c r="BU110" i="1"/>
  <c r="BU118" i="1"/>
  <c r="BU126" i="1"/>
  <c r="BU134" i="1"/>
  <c r="BU142" i="1"/>
  <c r="BU150" i="1"/>
  <c r="BU4" i="1"/>
  <c r="BU24" i="1"/>
  <c r="BU47" i="1"/>
  <c r="BU68" i="1"/>
  <c r="BU88" i="1"/>
  <c r="BU111" i="1"/>
  <c r="BU132" i="1"/>
  <c r="BU152" i="1"/>
  <c r="BU7" i="1"/>
  <c r="BU28" i="1"/>
  <c r="BU48" i="1"/>
  <c r="BU71" i="1"/>
  <c r="BU92" i="1"/>
  <c r="BU112" i="1"/>
  <c r="BU135" i="1"/>
  <c r="BU8" i="1"/>
  <c r="BU31" i="1"/>
  <c r="BU52" i="1"/>
  <c r="BU72" i="1"/>
  <c r="BU95" i="1"/>
  <c r="BU116" i="1"/>
  <c r="BU136" i="1"/>
  <c r="BU15" i="1"/>
  <c r="BU36" i="1"/>
  <c r="BU56" i="1"/>
  <c r="BU79" i="1"/>
  <c r="BU100" i="1"/>
  <c r="BU120" i="1"/>
  <c r="BU143" i="1"/>
  <c r="BU16" i="1"/>
  <c r="BU39" i="1"/>
  <c r="BU60" i="1"/>
  <c r="BU80" i="1"/>
  <c r="BU103" i="1"/>
  <c r="BU124" i="1"/>
  <c r="BU144" i="1"/>
  <c r="BU23" i="1"/>
  <c r="BU84" i="1"/>
  <c r="BU140" i="1"/>
  <c r="BU32" i="1"/>
  <c r="BU87" i="1"/>
  <c r="BU148" i="1"/>
  <c r="BU40" i="1"/>
  <c r="BU96" i="1"/>
  <c r="BU151" i="1"/>
  <c r="BU55" i="1"/>
  <c r="BU108" i="1"/>
  <c r="BU63" i="1"/>
  <c r="BU119" i="1"/>
  <c r="BU128" i="1"/>
  <c r="BU12" i="1"/>
  <c r="BU20" i="1"/>
  <c r="BU64" i="1"/>
  <c r="BU76" i="1"/>
  <c r="BU104" i="1"/>
  <c r="BU127" i="1"/>
  <c r="BU44" i="1"/>
  <c r="BQ9" i="1"/>
  <c r="BQ17" i="1"/>
  <c r="BQ25" i="1"/>
  <c r="BQ33" i="1"/>
  <c r="BQ41" i="1"/>
  <c r="BQ49" i="1"/>
  <c r="BQ57" i="1"/>
  <c r="BQ65" i="1"/>
  <c r="BQ73" i="1"/>
  <c r="BQ81" i="1"/>
  <c r="BQ89" i="1"/>
  <c r="BQ97" i="1"/>
  <c r="BQ105" i="1"/>
  <c r="BQ113" i="1"/>
  <c r="BQ121" i="1"/>
  <c r="BQ129" i="1"/>
  <c r="BQ137" i="1"/>
  <c r="BQ145" i="1"/>
  <c r="BQ153" i="1"/>
  <c r="BQ2" i="1"/>
  <c r="BQ10" i="1"/>
  <c r="BQ18" i="1"/>
  <c r="BQ26" i="1"/>
  <c r="BQ34" i="1"/>
  <c r="BQ42" i="1"/>
  <c r="BQ50" i="1"/>
  <c r="BQ58" i="1"/>
  <c r="BQ66" i="1"/>
  <c r="BQ74" i="1"/>
  <c r="BQ82" i="1"/>
  <c r="BQ90" i="1"/>
  <c r="BQ98" i="1"/>
  <c r="BQ106" i="1"/>
  <c r="BQ114" i="1"/>
  <c r="BQ122" i="1"/>
  <c r="BQ130" i="1"/>
  <c r="BQ138" i="1"/>
  <c r="BQ146" i="1"/>
  <c r="BQ154" i="1"/>
  <c r="BQ3" i="1"/>
  <c r="BQ11" i="1"/>
  <c r="BQ19" i="1"/>
  <c r="BQ27" i="1"/>
  <c r="BQ35" i="1"/>
  <c r="BQ43" i="1"/>
  <c r="BQ51" i="1"/>
  <c r="BQ59" i="1"/>
  <c r="BQ67" i="1"/>
  <c r="BQ75" i="1"/>
  <c r="BQ83" i="1"/>
  <c r="BQ91" i="1"/>
  <c r="BQ99" i="1"/>
  <c r="BQ107" i="1"/>
  <c r="BQ115" i="1"/>
  <c r="BQ123" i="1"/>
  <c r="BQ131" i="1"/>
  <c r="BQ139" i="1"/>
  <c r="BQ147" i="1"/>
  <c r="BQ5" i="1"/>
  <c r="BQ13" i="1"/>
  <c r="BQ21" i="1"/>
  <c r="BQ29" i="1"/>
  <c r="BQ37" i="1"/>
  <c r="BQ45" i="1"/>
  <c r="BQ53" i="1"/>
  <c r="BQ61" i="1"/>
  <c r="BQ69" i="1"/>
  <c r="BQ77" i="1"/>
  <c r="BQ85" i="1"/>
  <c r="BQ93" i="1"/>
  <c r="BQ101" i="1"/>
  <c r="BQ109" i="1"/>
  <c r="BQ117" i="1"/>
  <c r="BQ125" i="1"/>
  <c r="BQ133" i="1"/>
  <c r="BQ141" i="1"/>
  <c r="BQ149" i="1"/>
  <c r="BQ6" i="1"/>
  <c r="BQ14" i="1"/>
  <c r="BQ22" i="1"/>
  <c r="BQ30" i="1"/>
  <c r="BQ38" i="1"/>
  <c r="BQ46" i="1"/>
  <c r="BQ54" i="1"/>
  <c r="BQ62" i="1"/>
  <c r="BQ70" i="1"/>
  <c r="BQ78" i="1"/>
  <c r="BQ86" i="1"/>
  <c r="BQ94" i="1"/>
  <c r="BQ102" i="1"/>
  <c r="BQ110" i="1"/>
  <c r="BQ118" i="1"/>
  <c r="BQ126" i="1"/>
  <c r="BQ134" i="1"/>
  <c r="BQ142" i="1"/>
  <c r="BQ150" i="1"/>
  <c r="BQ7" i="1"/>
  <c r="BQ15" i="1"/>
  <c r="BQ23" i="1"/>
  <c r="BQ31" i="1"/>
  <c r="BQ39" i="1"/>
  <c r="BQ47" i="1"/>
  <c r="BQ55" i="1"/>
  <c r="BQ63" i="1"/>
  <c r="BQ71" i="1"/>
  <c r="BQ79" i="1"/>
  <c r="BQ87" i="1"/>
  <c r="BQ95" i="1"/>
  <c r="BQ103" i="1"/>
  <c r="BQ111" i="1"/>
  <c r="BQ119" i="1"/>
  <c r="BQ4" i="1"/>
  <c r="BQ36" i="1"/>
  <c r="BQ68" i="1"/>
  <c r="BQ100" i="1"/>
  <c r="BQ128" i="1"/>
  <c r="BQ151" i="1"/>
  <c r="BQ8" i="1"/>
  <c r="BQ40" i="1"/>
  <c r="BQ72" i="1"/>
  <c r="BQ104" i="1"/>
  <c r="BQ132" i="1"/>
  <c r="BQ152" i="1"/>
  <c r="BQ12" i="1"/>
  <c r="BQ44" i="1"/>
  <c r="BQ76" i="1"/>
  <c r="BQ108" i="1"/>
  <c r="BQ135" i="1"/>
  <c r="BQ20" i="1"/>
  <c r="BQ52" i="1"/>
  <c r="BQ84" i="1"/>
  <c r="BQ116" i="1"/>
  <c r="BQ140" i="1"/>
  <c r="BQ24" i="1"/>
  <c r="BQ56" i="1"/>
  <c r="BQ88" i="1"/>
  <c r="BQ120" i="1"/>
  <c r="BQ143" i="1"/>
  <c r="BQ48" i="1"/>
  <c r="BQ127" i="1"/>
  <c r="BQ60" i="1"/>
  <c r="BQ136" i="1"/>
  <c r="BQ64" i="1"/>
  <c r="BQ144" i="1"/>
  <c r="BQ92" i="1"/>
  <c r="BQ16" i="1"/>
  <c r="BQ96" i="1"/>
  <c r="BQ148" i="1"/>
  <c r="BQ32" i="1"/>
  <c r="BQ80" i="1"/>
  <c r="BQ112" i="1"/>
  <c r="BQ124" i="1"/>
  <c r="BQ28" i="1"/>
  <c r="BK3" i="1"/>
  <c r="BK11" i="1"/>
  <c r="BK19" i="1"/>
  <c r="BK27" i="1"/>
  <c r="BK35" i="1"/>
  <c r="BK43" i="1"/>
  <c r="BK51" i="1"/>
  <c r="BK59" i="1"/>
  <c r="BK67" i="1"/>
  <c r="BK75" i="1"/>
  <c r="BK83" i="1"/>
  <c r="BK91" i="1"/>
  <c r="BK99" i="1"/>
  <c r="BK107" i="1"/>
  <c r="BK115" i="1"/>
  <c r="BK123" i="1"/>
  <c r="BK131" i="1"/>
  <c r="BK139" i="1"/>
  <c r="BK147" i="1"/>
  <c r="BK4" i="1"/>
  <c r="BK12" i="1"/>
  <c r="BK20" i="1"/>
  <c r="BK28" i="1"/>
  <c r="BK36" i="1"/>
  <c r="BK44" i="1"/>
  <c r="BK52" i="1"/>
  <c r="BK60" i="1"/>
  <c r="BK68" i="1"/>
  <c r="BK76" i="1"/>
  <c r="BK84" i="1"/>
  <c r="BK92" i="1"/>
  <c r="BK100" i="1"/>
  <c r="BK108" i="1"/>
  <c r="BK116" i="1"/>
  <c r="BK124" i="1"/>
  <c r="BK132" i="1"/>
  <c r="BK140" i="1"/>
  <c r="BK148" i="1"/>
  <c r="BK5" i="1"/>
  <c r="BK13" i="1"/>
  <c r="BK21" i="1"/>
  <c r="BK29" i="1"/>
  <c r="BK37" i="1"/>
  <c r="BK45" i="1"/>
  <c r="BK53" i="1"/>
  <c r="BK61" i="1"/>
  <c r="BK69" i="1"/>
  <c r="BK77" i="1"/>
  <c r="BK85" i="1"/>
  <c r="BK93" i="1"/>
  <c r="BK101" i="1"/>
  <c r="BK109" i="1"/>
  <c r="BK117" i="1"/>
  <c r="BK125" i="1"/>
  <c r="BK133" i="1"/>
  <c r="BK141" i="1"/>
  <c r="BK149" i="1"/>
  <c r="BK7" i="1"/>
  <c r="BK15" i="1"/>
  <c r="BK23" i="1"/>
  <c r="BK31" i="1"/>
  <c r="BK39" i="1"/>
  <c r="BK47" i="1"/>
  <c r="BK55" i="1"/>
  <c r="BK63" i="1"/>
  <c r="BK71" i="1"/>
  <c r="BK79" i="1"/>
  <c r="BK87" i="1"/>
  <c r="BK95" i="1"/>
  <c r="BK103" i="1"/>
  <c r="BK111" i="1"/>
  <c r="BK119" i="1"/>
  <c r="BK127" i="1"/>
  <c r="BK135" i="1"/>
  <c r="BK143" i="1"/>
  <c r="BK151" i="1"/>
  <c r="BK8" i="1"/>
  <c r="BK16" i="1"/>
  <c r="BK24" i="1"/>
  <c r="BK32" i="1"/>
  <c r="BK40" i="1"/>
  <c r="BK48" i="1"/>
  <c r="BK56" i="1"/>
  <c r="BK64" i="1"/>
  <c r="BK72" i="1"/>
  <c r="BK80" i="1"/>
  <c r="BK88" i="1"/>
  <c r="BK96" i="1"/>
  <c r="BK104" i="1"/>
  <c r="BK112" i="1"/>
  <c r="BK120" i="1"/>
  <c r="BK128" i="1"/>
  <c r="BK136" i="1"/>
  <c r="BK144" i="1"/>
  <c r="BK152" i="1"/>
  <c r="BK22" i="1"/>
  <c r="BK42" i="1"/>
  <c r="BK65" i="1"/>
  <c r="BK86" i="1"/>
  <c r="BK106" i="1"/>
  <c r="BK129" i="1"/>
  <c r="BK150" i="1"/>
  <c r="BK2" i="1"/>
  <c r="BK25" i="1"/>
  <c r="BK46" i="1"/>
  <c r="BK66" i="1"/>
  <c r="BK89" i="1"/>
  <c r="BK110" i="1"/>
  <c r="BK130" i="1"/>
  <c r="BK153" i="1"/>
  <c r="BK6" i="1"/>
  <c r="BK26" i="1"/>
  <c r="BK49" i="1"/>
  <c r="BK70" i="1"/>
  <c r="BK90" i="1"/>
  <c r="BK113" i="1"/>
  <c r="BK134" i="1"/>
  <c r="BK154" i="1"/>
  <c r="BK10" i="1"/>
  <c r="BK33" i="1"/>
  <c r="BK54" i="1"/>
  <c r="BK74" i="1"/>
  <c r="BK97" i="1"/>
  <c r="BK118" i="1"/>
  <c r="BK138" i="1"/>
  <c r="BK14" i="1"/>
  <c r="BK34" i="1"/>
  <c r="BK57" i="1"/>
  <c r="BK78" i="1"/>
  <c r="BK98" i="1"/>
  <c r="BK121" i="1"/>
  <c r="BK142" i="1"/>
  <c r="BK17" i="1"/>
  <c r="BK38" i="1"/>
  <c r="BK58" i="1"/>
  <c r="BK81" i="1"/>
  <c r="BK102" i="1"/>
  <c r="BK122" i="1"/>
  <c r="BK145" i="1"/>
  <c r="BK30" i="1"/>
  <c r="BK114" i="1"/>
  <c r="BK41" i="1"/>
  <c r="BK126" i="1"/>
  <c r="BK50" i="1"/>
  <c r="BK137" i="1"/>
  <c r="BK73" i="1"/>
  <c r="BK82" i="1"/>
  <c r="BK62" i="1"/>
  <c r="BK94" i="1"/>
  <c r="BK105" i="1"/>
  <c r="BK9" i="1"/>
  <c r="BK18" i="1"/>
  <c r="BK146" i="1"/>
  <c r="BA2" i="1"/>
  <c r="BA10" i="1"/>
  <c r="BA18" i="1"/>
  <c r="BA26" i="1"/>
  <c r="BA34" i="1"/>
  <c r="BA42" i="1"/>
  <c r="BA50" i="1"/>
  <c r="BA58" i="1"/>
  <c r="BA66" i="1"/>
  <c r="BA74" i="1"/>
  <c r="BA82" i="1"/>
  <c r="BA90" i="1"/>
  <c r="BA98" i="1"/>
  <c r="BA106" i="1"/>
  <c r="BA114" i="1"/>
  <c r="BA122" i="1"/>
  <c r="BA130" i="1"/>
  <c r="BA138" i="1"/>
  <c r="BA146" i="1"/>
  <c r="BA154" i="1"/>
  <c r="BA3" i="1"/>
  <c r="BA11" i="1"/>
  <c r="BA19" i="1"/>
  <c r="BA27" i="1"/>
  <c r="BA35" i="1"/>
  <c r="BA43" i="1"/>
  <c r="BA51" i="1"/>
  <c r="BA59" i="1"/>
  <c r="BA67" i="1"/>
  <c r="BA75" i="1"/>
  <c r="BA83" i="1"/>
  <c r="BA91" i="1"/>
  <c r="BA99" i="1"/>
  <c r="BA107" i="1"/>
  <c r="BA115" i="1"/>
  <c r="BA123" i="1"/>
  <c r="BA131" i="1"/>
  <c r="BA139" i="1"/>
  <c r="BA147" i="1"/>
  <c r="BA4" i="1"/>
  <c r="BA12" i="1"/>
  <c r="BA20" i="1"/>
  <c r="BA28" i="1"/>
  <c r="BA36" i="1"/>
  <c r="BA44" i="1"/>
  <c r="BA52" i="1"/>
  <c r="BA60" i="1"/>
  <c r="BA68" i="1"/>
  <c r="BA76" i="1"/>
  <c r="BA84" i="1"/>
  <c r="BA92" i="1"/>
  <c r="BA100" i="1"/>
  <c r="BA108" i="1"/>
  <c r="BA116" i="1"/>
  <c r="BA124" i="1"/>
  <c r="BA132" i="1"/>
  <c r="BA140" i="1"/>
  <c r="BA148" i="1"/>
  <c r="BA6" i="1"/>
  <c r="BA14" i="1"/>
  <c r="BA22" i="1"/>
  <c r="BA30" i="1"/>
  <c r="BA38" i="1"/>
  <c r="BA46" i="1"/>
  <c r="BA54" i="1"/>
  <c r="BA62" i="1"/>
  <c r="BA70" i="1"/>
  <c r="BA78" i="1"/>
  <c r="BA86" i="1"/>
  <c r="BA94" i="1"/>
  <c r="BA102" i="1"/>
  <c r="BA110" i="1"/>
  <c r="BA118" i="1"/>
  <c r="BA126" i="1"/>
  <c r="BA134" i="1"/>
  <c r="BA142" i="1"/>
  <c r="BA150" i="1"/>
  <c r="BA7" i="1"/>
  <c r="BA15" i="1"/>
  <c r="BA23" i="1"/>
  <c r="BA31" i="1"/>
  <c r="BA39" i="1"/>
  <c r="BA47" i="1"/>
  <c r="BA55" i="1"/>
  <c r="BA63" i="1"/>
  <c r="BA71" i="1"/>
  <c r="BA79" i="1"/>
  <c r="BA87" i="1"/>
  <c r="BA95" i="1"/>
  <c r="BA103" i="1"/>
  <c r="BA111" i="1"/>
  <c r="BA119" i="1"/>
  <c r="BA127" i="1"/>
  <c r="BA135" i="1"/>
  <c r="BA143" i="1"/>
  <c r="BA151" i="1"/>
  <c r="BA9" i="1"/>
  <c r="BA32" i="1"/>
  <c r="BA53" i="1"/>
  <c r="BA73" i="1"/>
  <c r="BA96" i="1"/>
  <c r="BA117" i="1"/>
  <c r="BA137" i="1"/>
  <c r="BA13" i="1"/>
  <c r="BA33" i="1"/>
  <c r="BA56" i="1"/>
  <c r="BA77" i="1"/>
  <c r="BA97" i="1"/>
  <c r="BA120" i="1"/>
  <c r="BA141" i="1"/>
  <c r="BA16" i="1"/>
  <c r="BA37" i="1"/>
  <c r="BA57" i="1"/>
  <c r="BA80" i="1"/>
  <c r="BA101" i="1"/>
  <c r="BA121" i="1"/>
  <c r="BA144" i="1"/>
  <c r="BA21" i="1"/>
  <c r="BA41" i="1"/>
  <c r="BA64" i="1"/>
  <c r="BA85" i="1"/>
  <c r="BA105" i="1"/>
  <c r="BA128" i="1"/>
  <c r="BA149" i="1"/>
  <c r="BA24" i="1"/>
  <c r="BA45" i="1"/>
  <c r="BA65" i="1"/>
  <c r="BA88" i="1"/>
  <c r="BA109" i="1"/>
  <c r="BA129" i="1"/>
  <c r="BA152" i="1"/>
  <c r="BA40" i="1"/>
  <c r="BA93" i="1"/>
  <c r="BA153" i="1"/>
  <c r="BA48" i="1"/>
  <c r="BA104" i="1"/>
  <c r="BA49" i="1"/>
  <c r="BA112" i="1"/>
  <c r="BA8" i="1"/>
  <c r="BA69" i="1"/>
  <c r="BA125" i="1"/>
  <c r="BA17" i="1"/>
  <c r="BA72" i="1"/>
  <c r="BA133" i="1"/>
  <c r="BA25" i="1"/>
  <c r="BA81" i="1"/>
  <c r="BA136" i="1"/>
  <c r="BA113" i="1"/>
  <c r="BA145" i="1"/>
  <c r="BA5" i="1"/>
  <c r="BA29" i="1"/>
  <c r="BA61" i="1"/>
  <c r="BA89" i="1"/>
  <c r="BN5" i="1"/>
  <c r="BN13" i="1"/>
  <c r="BN21" i="1"/>
  <c r="BN29" i="1"/>
  <c r="BN37" i="1"/>
  <c r="BN45" i="1"/>
  <c r="BN53" i="1"/>
  <c r="BN61" i="1"/>
  <c r="BN69" i="1"/>
  <c r="BN77" i="1"/>
  <c r="BN85" i="1"/>
  <c r="BN93" i="1"/>
  <c r="BN101" i="1"/>
  <c r="BN109" i="1"/>
  <c r="BN117" i="1"/>
  <c r="BN125" i="1"/>
  <c r="BN133" i="1"/>
  <c r="BN141" i="1"/>
  <c r="BN149" i="1"/>
  <c r="BN6" i="1"/>
  <c r="BN14" i="1"/>
  <c r="BN22" i="1"/>
  <c r="BN30" i="1"/>
  <c r="BN38" i="1"/>
  <c r="BN46" i="1"/>
  <c r="BN54" i="1"/>
  <c r="BN62" i="1"/>
  <c r="BN70" i="1"/>
  <c r="BN78" i="1"/>
  <c r="BN86" i="1"/>
  <c r="BN94" i="1"/>
  <c r="BN102" i="1"/>
  <c r="BN110" i="1"/>
  <c r="BN118" i="1"/>
  <c r="BN126" i="1"/>
  <c r="BN134" i="1"/>
  <c r="BN142" i="1"/>
  <c r="BN150" i="1"/>
  <c r="BN7" i="1"/>
  <c r="BN15" i="1"/>
  <c r="BN23" i="1"/>
  <c r="BN31" i="1"/>
  <c r="BN39" i="1"/>
  <c r="BN47" i="1"/>
  <c r="BN55" i="1"/>
  <c r="BN63" i="1"/>
  <c r="BN71" i="1"/>
  <c r="BN79" i="1"/>
  <c r="BN87" i="1"/>
  <c r="BN95" i="1"/>
  <c r="BN103" i="1"/>
  <c r="BN111" i="1"/>
  <c r="BN119" i="1"/>
  <c r="BN127" i="1"/>
  <c r="BN135" i="1"/>
  <c r="BN143" i="1"/>
  <c r="BN151" i="1"/>
  <c r="BN9" i="1"/>
  <c r="BN17" i="1"/>
  <c r="BN25" i="1"/>
  <c r="BN33" i="1"/>
  <c r="BN41" i="1"/>
  <c r="BN49" i="1"/>
  <c r="BN57" i="1"/>
  <c r="BN65" i="1"/>
  <c r="BN73" i="1"/>
  <c r="BN81" i="1"/>
  <c r="BN89" i="1"/>
  <c r="BN97" i="1"/>
  <c r="BN105" i="1"/>
  <c r="BN113" i="1"/>
  <c r="BN121" i="1"/>
  <c r="BN129" i="1"/>
  <c r="BN137" i="1"/>
  <c r="BN145" i="1"/>
  <c r="BN153" i="1"/>
  <c r="BN2" i="1"/>
  <c r="BN10" i="1"/>
  <c r="BN18" i="1"/>
  <c r="BN26" i="1"/>
  <c r="BN34" i="1"/>
  <c r="BN42" i="1"/>
  <c r="BN50" i="1"/>
  <c r="BN58" i="1"/>
  <c r="BN66" i="1"/>
  <c r="BN74" i="1"/>
  <c r="BN82" i="1"/>
  <c r="BN90" i="1"/>
  <c r="BN98" i="1"/>
  <c r="BN106" i="1"/>
  <c r="BN114" i="1"/>
  <c r="BN122" i="1"/>
  <c r="BN130" i="1"/>
  <c r="BN138" i="1"/>
  <c r="BN146" i="1"/>
  <c r="BN154" i="1"/>
  <c r="BN8" i="1"/>
  <c r="BN28" i="1"/>
  <c r="BN51" i="1"/>
  <c r="BN72" i="1"/>
  <c r="BN92" i="1"/>
  <c r="BN115" i="1"/>
  <c r="BN136" i="1"/>
  <c r="BN11" i="1"/>
  <c r="BN32" i="1"/>
  <c r="BN52" i="1"/>
  <c r="BN75" i="1"/>
  <c r="BN96" i="1"/>
  <c r="BN116" i="1"/>
  <c r="BN139" i="1"/>
  <c r="BN12" i="1"/>
  <c r="BN35" i="1"/>
  <c r="BN56" i="1"/>
  <c r="BN76" i="1"/>
  <c r="BN99" i="1"/>
  <c r="BN120" i="1"/>
  <c r="BN140" i="1"/>
  <c r="BN19" i="1"/>
  <c r="BN40" i="1"/>
  <c r="BN60" i="1"/>
  <c r="BN83" i="1"/>
  <c r="BN104" i="1"/>
  <c r="BN124" i="1"/>
  <c r="BN147" i="1"/>
  <c r="BN20" i="1"/>
  <c r="BN43" i="1"/>
  <c r="BN64" i="1"/>
  <c r="BN84" i="1"/>
  <c r="BN107" i="1"/>
  <c r="BN128" i="1"/>
  <c r="BN148" i="1"/>
  <c r="BN3" i="1"/>
  <c r="BN24" i="1"/>
  <c r="BN44" i="1"/>
  <c r="BN67" i="1"/>
  <c r="BN88" i="1"/>
  <c r="BN108" i="1"/>
  <c r="BN131" i="1"/>
  <c r="BN152" i="1"/>
  <c r="BN80" i="1"/>
  <c r="BN4" i="1"/>
  <c r="BN91" i="1"/>
  <c r="BN16" i="1"/>
  <c r="BN100" i="1"/>
  <c r="BN36" i="1"/>
  <c r="BN123" i="1"/>
  <c r="BN48" i="1"/>
  <c r="BN132" i="1"/>
  <c r="BN59" i="1"/>
  <c r="BN68" i="1"/>
  <c r="BN112" i="1"/>
  <c r="BN27" i="1"/>
  <c r="BN144" i="1"/>
  <c r="BJ5" i="1"/>
  <c r="BJ13" i="1"/>
  <c r="BJ21" i="1"/>
  <c r="BJ29" i="1"/>
  <c r="BJ37" i="1"/>
  <c r="BJ45" i="1"/>
  <c r="BJ53" i="1"/>
  <c r="BJ61" i="1"/>
  <c r="BJ69" i="1"/>
  <c r="BJ77" i="1"/>
  <c r="BJ85" i="1"/>
  <c r="BJ93" i="1"/>
  <c r="BJ101" i="1"/>
  <c r="BJ109" i="1"/>
  <c r="BJ117" i="1"/>
  <c r="BJ125" i="1"/>
  <c r="BJ133" i="1"/>
  <c r="BJ141" i="1"/>
  <c r="BJ149" i="1"/>
  <c r="BJ6" i="1"/>
  <c r="BJ14" i="1"/>
  <c r="BJ22" i="1"/>
  <c r="BJ30" i="1"/>
  <c r="BJ38" i="1"/>
  <c r="BJ46" i="1"/>
  <c r="BJ54" i="1"/>
  <c r="BJ62" i="1"/>
  <c r="BJ70" i="1"/>
  <c r="BJ78" i="1"/>
  <c r="BJ86" i="1"/>
  <c r="BJ94" i="1"/>
  <c r="BJ102" i="1"/>
  <c r="BJ110" i="1"/>
  <c r="BJ118" i="1"/>
  <c r="BJ126" i="1"/>
  <c r="BJ134" i="1"/>
  <c r="BJ142" i="1"/>
  <c r="BJ150" i="1"/>
  <c r="BJ7" i="1"/>
  <c r="BJ15" i="1"/>
  <c r="BJ23" i="1"/>
  <c r="BJ31" i="1"/>
  <c r="BJ39" i="1"/>
  <c r="BJ47" i="1"/>
  <c r="BJ55" i="1"/>
  <c r="BJ63" i="1"/>
  <c r="BJ71" i="1"/>
  <c r="BJ79" i="1"/>
  <c r="BJ87" i="1"/>
  <c r="BJ95" i="1"/>
  <c r="BJ103" i="1"/>
  <c r="BJ111" i="1"/>
  <c r="BJ119" i="1"/>
  <c r="BJ127" i="1"/>
  <c r="BJ135" i="1"/>
  <c r="BJ143" i="1"/>
  <c r="BJ151" i="1"/>
  <c r="BJ9" i="1"/>
  <c r="BJ17" i="1"/>
  <c r="BJ25" i="1"/>
  <c r="BJ33" i="1"/>
  <c r="BJ41" i="1"/>
  <c r="BJ49" i="1"/>
  <c r="BJ57" i="1"/>
  <c r="BJ65" i="1"/>
  <c r="BJ73" i="1"/>
  <c r="BJ81" i="1"/>
  <c r="BJ89" i="1"/>
  <c r="BJ97" i="1"/>
  <c r="BJ105" i="1"/>
  <c r="BJ113" i="1"/>
  <c r="BJ121" i="1"/>
  <c r="BJ129" i="1"/>
  <c r="BJ137" i="1"/>
  <c r="BJ145" i="1"/>
  <c r="BJ153" i="1"/>
  <c r="BJ2" i="1"/>
  <c r="BJ10" i="1"/>
  <c r="BJ18" i="1"/>
  <c r="BJ26" i="1"/>
  <c r="BJ34" i="1"/>
  <c r="BJ42" i="1"/>
  <c r="BJ50" i="1"/>
  <c r="BJ58" i="1"/>
  <c r="BJ66" i="1"/>
  <c r="BJ74" i="1"/>
  <c r="BJ82" i="1"/>
  <c r="BJ90" i="1"/>
  <c r="BJ98" i="1"/>
  <c r="BJ106" i="1"/>
  <c r="BJ114" i="1"/>
  <c r="BJ122" i="1"/>
  <c r="BJ130" i="1"/>
  <c r="BJ138" i="1"/>
  <c r="BJ146" i="1"/>
  <c r="BJ154" i="1"/>
  <c r="BJ4" i="1"/>
  <c r="BJ27" i="1"/>
  <c r="BJ48" i="1"/>
  <c r="BJ68" i="1"/>
  <c r="BJ91" i="1"/>
  <c r="BJ112" i="1"/>
  <c r="BJ132" i="1"/>
  <c r="BJ8" i="1"/>
  <c r="BJ28" i="1"/>
  <c r="BJ51" i="1"/>
  <c r="BJ72" i="1"/>
  <c r="BJ92" i="1"/>
  <c r="BJ115" i="1"/>
  <c r="BJ136" i="1"/>
  <c r="BJ11" i="1"/>
  <c r="BJ32" i="1"/>
  <c r="BJ52" i="1"/>
  <c r="BJ75" i="1"/>
  <c r="BJ96" i="1"/>
  <c r="BJ116" i="1"/>
  <c r="BJ139" i="1"/>
  <c r="BJ16" i="1"/>
  <c r="BJ36" i="1"/>
  <c r="BJ59" i="1"/>
  <c r="BJ80" i="1"/>
  <c r="BJ100" i="1"/>
  <c r="BJ123" i="1"/>
  <c r="BJ144" i="1"/>
  <c r="BJ19" i="1"/>
  <c r="BJ40" i="1"/>
  <c r="BJ60" i="1"/>
  <c r="BJ83" i="1"/>
  <c r="BJ104" i="1"/>
  <c r="BJ124" i="1"/>
  <c r="BJ147" i="1"/>
  <c r="BJ20" i="1"/>
  <c r="BJ43" i="1"/>
  <c r="BJ64" i="1"/>
  <c r="BJ84" i="1"/>
  <c r="BJ107" i="1"/>
  <c r="BJ128" i="1"/>
  <c r="BJ148" i="1"/>
  <c r="BJ12" i="1"/>
  <c r="BJ99" i="1"/>
  <c r="BJ24" i="1"/>
  <c r="BJ108" i="1"/>
  <c r="BJ35" i="1"/>
  <c r="BJ120" i="1"/>
  <c r="BJ56" i="1"/>
  <c r="BJ140" i="1"/>
  <c r="BJ67" i="1"/>
  <c r="BJ152" i="1"/>
  <c r="BJ3" i="1"/>
  <c r="BJ44" i="1"/>
  <c r="BJ88" i="1"/>
  <c r="BJ131" i="1"/>
  <c r="BJ76" i="1"/>
  <c r="BF5" i="1"/>
  <c r="BF13" i="1"/>
  <c r="BF21" i="1"/>
  <c r="BF29" i="1"/>
  <c r="BF37" i="1"/>
  <c r="BF45" i="1"/>
  <c r="BF53" i="1"/>
  <c r="BF61" i="1"/>
  <c r="BF69" i="1"/>
  <c r="BF77" i="1"/>
  <c r="BF85" i="1"/>
  <c r="BF93" i="1"/>
  <c r="BF101" i="1"/>
  <c r="BF109" i="1"/>
  <c r="BF117" i="1"/>
  <c r="BF125" i="1"/>
  <c r="BF133" i="1"/>
  <c r="BF141" i="1"/>
  <c r="BF149" i="1"/>
  <c r="BF6" i="1"/>
  <c r="BF14" i="1"/>
  <c r="BF22" i="1"/>
  <c r="BF30" i="1"/>
  <c r="BF38" i="1"/>
  <c r="BF46" i="1"/>
  <c r="BF54" i="1"/>
  <c r="BF62" i="1"/>
  <c r="BF70" i="1"/>
  <c r="BF78" i="1"/>
  <c r="BF86" i="1"/>
  <c r="BF94" i="1"/>
  <c r="BF102" i="1"/>
  <c r="BF110" i="1"/>
  <c r="BF118" i="1"/>
  <c r="BF126" i="1"/>
  <c r="BF134" i="1"/>
  <c r="BF142" i="1"/>
  <c r="BF150" i="1"/>
  <c r="BF7" i="1"/>
  <c r="BF15" i="1"/>
  <c r="BF23" i="1"/>
  <c r="BF31" i="1"/>
  <c r="BF39" i="1"/>
  <c r="BF47" i="1"/>
  <c r="BF55" i="1"/>
  <c r="BF63" i="1"/>
  <c r="BF71" i="1"/>
  <c r="BF79" i="1"/>
  <c r="BF87" i="1"/>
  <c r="BF95" i="1"/>
  <c r="BF103" i="1"/>
  <c r="BF111" i="1"/>
  <c r="BF119" i="1"/>
  <c r="BF127" i="1"/>
  <c r="BF135" i="1"/>
  <c r="BF143" i="1"/>
  <c r="BF151" i="1"/>
  <c r="BF9" i="1"/>
  <c r="BF17" i="1"/>
  <c r="BF25" i="1"/>
  <c r="BF33" i="1"/>
  <c r="BF41" i="1"/>
  <c r="BF49" i="1"/>
  <c r="BF57" i="1"/>
  <c r="BF65" i="1"/>
  <c r="BF73" i="1"/>
  <c r="BF81" i="1"/>
  <c r="BF89" i="1"/>
  <c r="BF97" i="1"/>
  <c r="BF105" i="1"/>
  <c r="BF113" i="1"/>
  <c r="BF121" i="1"/>
  <c r="BF129" i="1"/>
  <c r="BF137" i="1"/>
  <c r="BF145" i="1"/>
  <c r="BF153" i="1"/>
  <c r="BF2" i="1"/>
  <c r="BF10" i="1"/>
  <c r="BF18" i="1"/>
  <c r="BF26" i="1"/>
  <c r="BF34" i="1"/>
  <c r="BF42" i="1"/>
  <c r="BF50" i="1"/>
  <c r="BF58" i="1"/>
  <c r="BF66" i="1"/>
  <c r="BF74" i="1"/>
  <c r="BF82" i="1"/>
  <c r="BF90" i="1"/>
  <c r="BF98" i="1"/>
  <c r="BF106" i="1"/>
  <c r="BF114" i="1"/>
  <c r="BF122" i="1"/>
  <c r="BF130" i="1"/>
  <c r="BF138" i="1"/>
  <c r="BF146" i="1"/>
  <c r="BF154" i="1"/>
  <c r="BF3" i="1"/>
  <c r="BF24" i="1"/>
  <c r="BF44" i="1"/>
  <c r="BF67" i="1"/>
  <c r="BF88" i="1"/>
  <c r="BF108" i="1"/>
  <c r="BF131" i="1"/>
  <c r="BF152" i="1"/>
  <c r="BF4" i="1"/>
  <c r="BF27" i="1"/>
  <c r="BF48" i="1"/>
  <c r="BF68" i="1"/>
  <c r="BF91" i="1"/>
  <c r="BF112" i="1"/>
  <c r="BF132" i="1"/>
  <c r="BF8" i="1"/>
  <c r="BF28" i="1"/>
  <c r="BF51" i="1"/>
  <c r="BF72" i="1"/>
  <c r="BF92" i="1"/>
  <c r="BF115" i="1"/>
  <c r="BF136" i="1"/>
  <c r="BF12" i="1"/>
  <c r="BF35" i="1"/>
  <c r="BF56" i="1"/>
  <c r="BF76" i="1"/>
  <c r="BF99" i="1"/>
  <c r="BF120" i="1"/>
  <c r="BF140" i="1"/>
  <c r="BF16" i="1"/>
  <c r="BF36" i="1"/>
  <c r="BF59" i="1"/>
  <c r="BF80" i="1"/>
  <c r="BF100" i="1"/>
  <c r="BF123" i="1"/>
  <c r="BF144" i="1"/>
  <c r="BF19" i="1"/>
  <c r="BF40" i="1"/>
  <c r="BF60" i="1"/>
  <c r="BF83" i="1"/>
  <c r="BF104" i="1"/>
  <c r="BF124" i="1"/>
  <c r="BF147" i="1"/>
  <c r="BF32" i="1"/>
  <c r="BF116" i="1"/>
  <c r="BF43" i="1"/>
  <c r="BF128" i="1"/>
  <c r="BF52" i="1"/>
  <c r="BF139" i="1"/>
  <c r="BF75" i="1"/>
  <c r="BF84" i="1"/>
  <c r="BF148" i="1"/>
  <c r="BF20" i="1"/>
  <c r="BF64" i="1"/>
  <c r="BF96" i="1"/>
  <c r="BF107" i="1"/>
  <c r="BF11" i="1"/>
  <c r="BM7" i="1"/>
  <c r="BM15" i="1"/>
  <c r="BM23" i="1"/>
  <c r="BM31" i="1"/>
  <c r="BM39" i="1"/>
  <c r="BM47" i="1"/>
  <c r="BM55" i="1"/>
  <c r="BM63" i="1"/>
  <c r="BM71" i="1"/>
  <c r="BM79" i="1"/>
  <c r="BM87" i="1"/>
  <c r="BM95" i="1"/>
  <c r="BM103" i="1"/>
  <c r="BM111" i="1"/>
  <c r="BM119" i="1"/>
  <c r="BM127" i="1"/>
  <c r="BM135" i="1"/>
  <c r="BM143" i="1"/>
  <c r="BM151" i="1"/>
  <c r="BM8" i="1"/>
  <c r="BM16" i="1"/>
  <c r="BM24" i="1"/>
  <c r="BM32" i="1"/>
  <c r="BM40" i="1"/>
  <c r="BM48" i="1"/>
  <c r="BM56" i="1"/>
  <c r="BM64" i="1"/>
  <c r="BM72" i="1"/>
  <c r="BM80" i="1"/>
  <c r="BM88" i="1"/>
  <c r="BM96" i="1"/>
  <c r="BM104" i="1"/>
  <c r="BM112" i="1"/>
  <c r="BM120" i="1"/>
  <c r="BM128" i="1"/>
  <c r="BM136" i="1"/>
  <c r="BM144" i="1"/>
  <c r="BM152" i="1"/>
  <c r="BM9" i="1"/>
  <c r="BM17" i="1"/>
  <c r="BM25" i="1"/>
  <c r="BM33" i="1"/>
  <c r="BM41" i="1"/>
  <c r="BM49" i="1"/>
  <c r="BM57" i="1"/>
  <c r="BM65" i="1"/>
  <c r="BM73" i="1"/>
  <c r="BM81" i="1"/>
  <c r="BM89" i="1"/>
  <c r="BM97" i="1"/>
  <c r="BM105" i="1"/>
  <c r="BM113" i="1"/>
  <c r="BM121" i="1"/>
  <c r="BM129" i="1"/>
  <c r="BM137" i="1"/>
  <c r="BM145" i="1"/>
  <c r="BM153" i="1"/>
  <c r="BM3" i="1"/>
  <c r="BM11" i="1"/>
  <c r="BM19" i="1"/>
  <c r="BM27" i="1"/>
  <c r="BM35" i="1"/>
  <c r="BM43" i="1"/>
  <c r="BM51" i="1"/>
  <c r="BM59" i="1"/>
  <c r="BM67" i="1"/>
  <c r="BM75" i="1"/>
  <c r="BM83" i="1"/>
  <c r="BM91" i="1"/>
  <c r="BM99" i="1"/>
  <c r="BM107" i="1"/>
  <c r="BM115" i="1"/>
  <c r="BM123" i="1"/>
  <c r="BM131" i="1"/>
  <c r="BM139" i="1"/>
  <c r="BM147" i="1"/>
  <c r="BM4" i="1"/>
  <c r="BM12" i="1"/>
  <c r="BM20" i="1"/>
  <c r="BM28" i="1"/>
  <c r="BM36" i="1"/>
  <c r="BM44" i="1"/>
  <c r="BM52" i="1"/>
  <c r="BM60" i="1"/>
  <c r="BM68" i="1"/>
  <c r="BM76" i="1"/>
  <c r="BM84" i="1"/>
  <c r="BM92" i="1"/>
  <c r="BM100" i="1"/>
  <c r="BM108" i="1"/>
  <c r="BM116" i="1"/>
  <c r="BM124" i="1"/>
  <c r="BM132" i="1"/>
  <c r="BM140" i="1"/>
  <c r="BM148" i="1"/>
  <c r="BM13" i="1"/>
  <c r="BM34" i="1"/>
  <c r="BM54" i="1"/>
  <c r="BM77" i="1"/>
  <c r="BM98" i="1"/>
  <c r="BM118" i="1"/>
  <c r="BM141" i="1"/>
  <c r="BM14" i="1"/>
  <c r="BM37" i="1"/>
  <c r="BM58" i="1"/>
  <c r="BM78" i="1"/>
  <c r="BM101" i="1"/>
  <c r="BM122" i="1"/>
  <c r="BM142" i="1"/>
  <c r="BM18" i="1"/>
  <c r="BM38" i="1"/>
  <c r="BM61" i="1"/>
  <c r="BM82" i="1"/>
  <c r="BM102" i="1"/>
  <c r="BM125" i="1"/>
  <c r="BM146" i="1"/>
  <c r="BM2" i="1"/>
  <c r="BM22" i="1"/>
  <c r="BM45" i="1"/>
  <c r="BM66" i="1"/>
  <c r="BM86" i="1"/>
  <c r="BM109" i="1"/>
  <c r="BM130" i="1"/>
  <c r="BM150" i="1"/>
  <c r="BM5" i="1"/>
  <c r="BM26" i="1"/>
  <c r="BM46" i="1"/>
  <c r="BM69" i="1"/>
  <c r="BM90" i="1"/>
  <c r="BM110" i="1"/>
  <c r="BM133" i="1"/>
  <c r="BM154" i="1"/>
  <c r="BM6" i="1"/>
  <c r="BM29" i="1"/>
  <c r="BM50" i="1"/>
  <c r="BM70" i="1"/>
  <c r="BM93" i="1"/>
  <c r="BM114" i="1"/>
  <c r="BM134" i="1"/>
  <c r="BM62" i="1"/>
  <c r="BM149" i="1"/>
  <c r="BM74" i="1"/>
  <c r="BM85" i="1"/>
  <c r="BM21" i="1"/>
  <c r="BM106" i="1"/>
  <c r="BM30" i="1"/>
  <c r="BM117" i="1"/>
  <c r="BM10" i="1"/>
  <c r="BM42" i="1"/>
  <c r="BM94" i="1"/>
  <c r="BM126" i="1"/>
  <c r="BM53" i="1"/>
  <c r="BM138" i="1"/>
  <c r="BI7" i="1"/>
  <c r="BI15" i="1"/>
  <c r="BI23" i="1"/>
  <c r="BI31" i="1"/>
  <c r="BI39" i="1"/>
  <c r="BI47" i="1"/>
  <c r="BI55" i="1"/>
  <c r="BI63" i="1"/>
  <c r="BI71" i="1"/>
  <c r="BI79" i="1"/>
  <c r="BI87" i="1"/>
  <c r="BI95" i="1"/>
  <c r="BI103" i="1"/>
  <c r="BI111" i="1"/>
  <c r="BI119" i="1"/>
  <c r="BI127" i="1"/>
  <c r="BI135" i="1"/>
  <c r="BI143" i="1"/>
  <c r="BI151" i="1"/>
  <c r="BI8" i="1"/>
  <c r="BI16" i="1"/>
  <c r="BI24" i="1"/>
  <c r="BI32" i="1"/>
  <c r="BI40" i="1"/>
  <c r="BI48" i="1"/>
  <c r="BI56" i="1"/>
  <c r="BI64" i="1"/>
  <c r="BI72" i="1"/>
  <c r="BI80" i="1"/>
  <c r="BI88" i="1"/>
  <c r="BI96" i="1"/>
  <c r="BI104" i="1"/>
  <c r="BI112" i="1"/>
  <c r="BI120" i="1"/>
  <c r="BI128" i="1"/>
  <c r="BI136" i="1"/>
  <c r="BI144" i="1"/>
  <c r="BI152" i="1"/>
  <c r="BI9" i="1"/>
  <c r="BI17" i="1"/>
  <c r="BI25" i="1"/>
  <c r="BI33" i="1"/>
  <c r="BI41" i="1"/>
  <c r="BI49" i="1"/>
  <c r="BI57" i="1"/>
  <c r="BI65" i="1"/>
  <c r="BI73" i="1"/>
  <c r="BI81" i="1"/>
  <c r="BI89" i="1"/>
  <c r="BI97" i="1"/>
  <c r="BI105" i="1"/>
  <c r="BI113" i="1"/>
  <c r="BI121" i="1"/>
  <c r="BI129" i="1"/>
  <c r="BI137" i="1"/>
  <c r="BI145" i="1"/>
  <c r="BI153" i="1"/>
  <c r="BI3" i="1"/>
  <c r="BI11" i="1"/>
  <c r="BI19" i="1"/>
  <c r="BI27" i="1"/>
  <c r="BI35" i="1"/>
  <c r="BI43" i="1"/>
  <c r="BI51" i="1"/>
  <c r="BI59" i="1"/>
  <c r="BI67" i="1"/>
  <c r="BI75" i="1"/>
  <c r="BI83" i="1"/>
  <c r="BI91" i="1"/>
  <c r="BI99" i="1"/>
  <c r="BI107" i="1"/>
  <c r="BI115" i="1"/>
  <c r="BI123" i="1"/>
  <c r="BI131" i="1"/>
  <c r="BI139" i="1"/>
  <c r="BI147" i="1"/>
  <c r="BI4" i="1"/>
  <c r="BI12" i="1"/>
  <c r="BI20" i="1"/>
  <c r="BI28" i="1"/>
  <c r="BI36" i="1"/>
  <c r="BI44" i="1"/>
  <c r="BI52" i="1"/>
  <c r="BI60" i="1"/>
  <c r="BI68" i="1"/>
  <c r="BI76" i="1"/>
  <c r="BI84" i="1"/>
  <c r="BI92" i="1"/>
  <c r="BI100" i="1"/>
  <c r="BI108" i="1"/>
  <c r="BI116" i="1"/>
  <c r="BI124" i="1"/>
  <c r="BI132" i="1"/>
  <c r="BI140" i="1"/>
  <c r="BI148" i="1"/>
  <c r="BI10" i="1"/>
  <c r="BI30" i="1"/>
  <c r="BI53" i="1"/>
  <c r="BI74" i="1"/>
  <c r="BI94" i="1"/>
  <c r="BI117" i="1"/>
  <c r="BI138" i="1"/>
  <c r="BI13" i="1"/>
  <c r="BI34" i="1"/>
  <c r="BI54" i="1"/>
  <c r="BI77" i="1"/>
  <c r="BI98" i="1"/>
  <c r="BI118" i="1"/>
  <c r="BI141" i="1"/>
  <c r="BI14" i="1"/>
  <c r="BI37" i="1"/>
  <c r="BI58" i="1"/>
  <c r="BI78" i="1"/>
  <c r="BI101" i="1"/>
  <c r="BI122" i="1"/>
  <c r="BI142" i="1"/>
  <c r="BI21" i="1"/>
  <c r="BI42" i="1"/>
  <c r="BI62" i="1"/>
  <c r="BI85" i="1"/>
  <c r="BI106" i="1"/>
  <c r="BI126" i="1"/>
  <c r="BI149" i="1"/>
  <c r="BI2" i="1"/>
  <c r="BI22" i="1"/>
  <c r="BI45" i="1"/>
  <c r="BI66" i="1"/>
  <c r="BI86" i="1"/>
  <c r="BI109" i="1"/>
  <c r="BI130" i="1"/>
  <c r="BI150" i="1"/>
  <c r="BI5" i="1"/>
  <c r="BI26" i="1"/>
  <c r="BI46" i="1"/>
  <c r="BI69" i="1"/>
  <c r="BI90" i="1"/>
  <c r="BI110" i="1"/>
  <c r="BI133" i="1"/>
  <c r="BI154" i="1"/>
  <c r="BI82" i="1"/>
  <c r="BI6" i="1"/>
  <c r="BI93" i="1"/>
  <c r="BI18" i="1"/>
  <c r="BI102" i="1"/>
  <c r="BI38" i="1"/>
  <c r="BI125" i="1"/>
  <c r="BI50" i="1"/>
  <c r="BI134" i="1"/>
  <c r="BI146" i="1"/>
  <c r="BI29" i="1"/>
  <c r="BI61" i="1"/>
  <c r="BI114" i="1"/>
  <c r="BI70" i="1"/>
  <c r="BE7" i="1"/>
  <c r="BE15" i="1"/>
  <c r="BE23" i="1"/>
  <c r="BE31" i="1"/>
  <c r="BE39" i="1"/>
  <c r="BE47" i="1"/>
  <c r="BE55" i="1"/>
  <c r="BE63" i="1"/>
  <c r="BE71" i="1"/>
  <c r="BE79" i="1"/>
  <c r="BE87" i="1"/>
  <c r="BE95" i="1"/>
  <c r="BE103" i="1"/>
  <c r="BE111" i="1"/>
  <c r="BE119" i="1"/>
  <c r="BE127" i="1"/>
  <c r="BE135" i="1"/>
  <c r="BE143" i="1"/>
  <c r="BE151" i="1"/>
  <c r="BE8" i="1"/>
  <c r="BE16" i="1"/>
  <c r="BE24" i="1"/>
  <c r="BE32" i="1"/>
  <c r="BE40" i="1"/>
  <c r="BE48" i="1"/>
  <c r="BE56" i="1"/>
  <c r="BE64" i="1"/>
  <c r="BE72" i="1"/>
  <c r="BE80" i="1"/>
  <c r="BE88" i="1"/>
  <c r="BE96" i="1"/>
  <c r="BE104" i="1"/>
  <c r="BE112" i="1"/>
  <c r="BE120" i="1"/>
  <c r="BE128" i="1"/>
  <c r="BE136" i="1"/>
  <c r="BE144" i="1"/>
  <c r="BE152" i="1"/>
  <c r="BE9" i="1"/>
  <c r="BE17" i="1"/>
  <c r="BE25" i="1"/>
  <c r="BE33" i="1"/>
  <c r="BE41" i="1"/>
  <c r="BE49" i="1"/>
  <c r="BE57" i="1"/>
  <c r="BE65" i="1"/>
  <c r="BE73" i="1"/>
  <c r="BE81" i="1"/>
  <c r="BE89" i="1"/>
  <c r="BE97" i="1"/>
  <c r="BE105" i="1"/>
  <c r="BE113" i="1"/>
  <c r="BE121" i="1"/>
  <c r="BE129" i="1"/>
  <c r="BE137" i="1"/>
  <c r="BE145" i="1"/>
  <c r="BE153" i="1"/>
  <c r="BE3" i="1"/>
  <c r="BE11" i="1"/>
  <c r="BE19" i="1"/>
  <c r="BE27" i="1"/>
  <c r="BE35" i="1"/>
  <c r="BE43" i="1"/>
  <c r="BE51" i="1"/>
  <c r="BE59" i="1"/>
  <c r="BE67" i="1"/>
  <c r="BE75" i="1"/>
  <c r="BE83" i="1"/>
  <c r="BE91" i="1"/>
  <c r="BE99" i="1"/>
  <c r="BE107" i="1"/>
  <c r="BE115" i="1"/>
  <c r="BE123" i="1"/>
  <c r="BE131" i="1"/>
  <c r="BE139" i="1"/>
  <c r="BE147" i="1"/>
  <c r="BE4" i="1"/>
  <c r="BE12" i="1"/>
  <c r="BE20" i="1"/>
  <c r="BE28" i="1"/>
  <c r="BE36" i="1"/>
  <c r="BE44" i="1"/>
  <c r="BE52" i="1"/>
  <c r="BE60" i="1"/>
  <c r="BE68" i="1"/>
  <c r="BE76" i="1"/>
  <c r="BE84" i="1"/>
  <c r="BE92" i="1"/>
  <c r="BE100" i="1"/>
  <c r="BE108" i="1"/>
  <c r="BE116" i="1"/>
  <c r="BE124" i="1"/>
  <c r="BE132" i="1"/>
  <c r="BE140" i="1"/>
  <c r="BE148" i="1"/>
  <c r="BE6" i="1"/>
  <c r="BE29" i="1"/>
  <c r="BE50" i="1"/>
  <c r="BE70" i="1"/>
  <c r="BE93" i="1"/>
  <c r="BE114" i="1"/>
  <c r="BE134" i="1"/>
  <c r="BE10" i="1"/>
  <c r="BE30" i="1"/>
  <c r="BE53" i="1"/>
  <c r="BE74" i="1"/>
  <c r="BE94" i="1"/>
  <c r="BE117" i="1"/>
  <c r="BE138" i="1"/>
  <c r="BE13" i="1"/>
  <c r="BE34" i="1"/>
  <c r="BE54" i="1"/>
  <c r="BE77" i="1"/>
  <c r="BE98" i="1"/>
  <c r="BE118" i="1"/>
  <c r="BE141" i="1"/>
  <c r="BE18" i="1"/>
  <c r="BE38" i="1"/>
  <c r="BE61" i="1"/>
  <c r="BE82" i="1"/>
  <c r="BE102" i="1"/>
  <c r="BE125" i="1"/>
  <c r="BE146" i="1"/>
  <c r="BE21" i="1"/>
  <c r="BE42" i="1"/>
  <c r="BE62" i="1"/>
  <c r="BE85" i="1"/>
  <c r="BE106" i="1"/>
  <c r="BE126" i="1"/>
  <c r="BE149" i="1"/>
  <c r="BE2" i="1"/>
  <c r="BE22" i="1"/>
  <c r="BE45" i="1"/>
  <c r="BE66" i="1"/>
  <c r="BE86" i="1"/>
  <c r="BE109" i="1"/>
  <c r="BE130" i="1"/>
  <c r="BE150" i="1"/>
  <c r="BE14" i="1"/>
  <c r="BE101" i="1"/>
  <c r="BE26" i="1"/>
  <c r="BE110" i="1"/>
  <c r="BE37" i="1"/>
  <c r="BE122" i="1"/>
  <c r="BE58" i="1"/>
  <c r="BE142" i="1"/>
  <c r="BE69" i="1"/>
  <c r="BE154" i="1"/>
  <c r="BE78" i="1"/>
  <c r="BE90" i="1"/>
  <c r="BE133" i="1"/>
  <c r="BE5" i="1"/>
  <c r="BE46" i="1"/>
  <c r="AU6" i="1"/>
  <c r="AU14" i="1"/>
  <c r="AU22" i="1"/>
  <c r="AU30" i="1"/>
  <c r="AU38" i="1"/>
  <c r="AU46" i="1"/>
  <c r="AU54" i="1"/>
  <c r="AU62" i="1"/>
  <c r="AU70" i="1"/>
  <c r="AU78" i="1"/>
  <c r="AU86" i="1"/>
  <c r="AU94" i="1"/>
  <c r="AU102" i="1"/>
  <c r="AU110" i="1"/>
  <c r="AU118" i="1"/>
  <c r="AU126" i="1"/>
  <c r="AU134" i="1"/>
  <c r="AU142" i="1"/>
  <c r="AU150" i="1"/>
  <c r="AU7" i="1"/>
  <c r="AU15" i="1"/>
  <c r="AU23" i="1"/>
  <c r="AU31" i="1"/>
  <c r="AU39" i="1"/>
  <c r="AU47" i="1"/>
  <c r="AU55" i="1"/>
  <c r="AU63" i="1"/>
  <c r="AU71" i="1"/>
  <c r="AU79" i="1"/>
  <c r="AU87" i="1"/>
  <c r="AU95" i="1"/>
  <c r="AU103" i="1"/>
  <c r="AU111" i="1"/>
  <c r="AU119" i="1"/>
  <c r="AU127" i="1"/>
  <c r="AU135" i="1"/>
  <c r="AU143" i="1"/>
  <c r="AU151" i="1"/>
  <c r="AU8" i="1"/>
  <c r="AU16" i="1"/>
  <c r="AU24" i="1"/>
  <c r="AU32" i="1"/>
  <c r="AU40" i="1"/>
  <c r="AU48" i="1"/>
  <c r="AU56" i="1"/>
  <c r="AU64" i="1"/>
  <c r="AU72" i="1"/>
  <c r="AU80" i="1"/>
  <c r="AU88" i="1"/>
  <c r="AU96" i="1"/>
  <c r="AU104" i="1"/>
  <c r="AU112" i="1"/>
  <c r="AU120" i="1"/>
  <c r="AU128" i="1"/>
  <c r="AU136" i="1"/>
  <c r="AU144" i="1"/>
  <c r="AU152" i="1"/>
  <c r="AU2" i="1"/>
  <c r="AU10" i="1"/>
  <c r="AU18" i="1"/>
  <c r="AU26" i="1"/>
  <c r="AU34" i="1"/>
  <c r="AU42" i="1"/>
  <c r="AU50" i="1"/>
  <c r="AU58" i="1"/>
  <c r="AU66" i="1"/>
  <c r="AU74" i="1"/>
  <c r="AU82" i="1"/>
  <c r="AU90" i="1"/>
  <c r="AU98" i="1"/>
  <c r="AU106" i="1"/>
  <c r="AU114" i="1"/>
  <c r="AU122" i="1"/>
  <c r="AU130" i="1"/>
  <c r="AU138" i="1"/>
  <c r="AU146" i="1"/>
  <c r="AU154" i="1"/>
  <c r="AU3" i="1"/>
  <c r="AU11" i="1"/>
  <c r="AU19" i="1"/>
  <c r="AU27" i="1"/>
  <c r="AU35" i="1"/>
  <c r="AU43" i="1"/>
  <c r="AU51" i="1"/>
  <c r="AU59" i="1"/>
  <c r="AU67" i="1"/>
  <c r="AU75" i="1"/>
  <c r="AU83" i="1"/>
  <c r="AU91" i="1"/>
  <c r="AU99" i="1"/>
  <c r="AU107" i="1"/>
  <c r="AU115" i="1"/>
  <c r="AU123" i="1"/>
  <c r="AU131" i="1"/>
  <c r="AU139" i="1"/>
  <c r="AU147" i="1"/>
  <c r="AU17" i="1"/>
  <c r="AU37" i="1"/>
  <c r="AU60" i="1"/>
  <c r="AU81" i="1"/>
  <c r="AU101" i="1"/>
  <c r="AU124" i="1"/>
  <c r="AU145" i="1"/>
  <c r="AU20" i="1"/>
  <c r="AU41" i="1"/>
  <c r="AU61" i="1"/>
  <c r="AU84" i="1"/>
  <c r="AU105" i="1"/>
  <c r="AU125" i="1"/>
  <c r="AU148" i="1"/>
  <c r="AU21" i="1"/>
  <c r="AU44" i="1"/>
  <c r="AU65" i="1"/>
  <c r="AU85" i="1"/>
  <c r="AU108" i="1"/>
  <c r="AU129" i="1"/>
  <c r="AU149" i="1"/>
  <c r="AU5" i="1"/>
  <c r="AU28" i="1"/>
  <c r="AU49" i="1"/>
  <c r="AU69" i="1"/>
  <c r="AU92" i="1"/>
  <c r="AU113" i="1"/>
  <c r="AU133" i="1"/>
  <c r="AU9" i="1"/>
  <c r="AU29" i="1"/>
  <c r="AU52" i="1"/>
  <c r="AU73" i="1"/>
  <c r="AU93" i="1"/>
  <c r="AU116" i="1"/>
  <c r="AU137" i="1"/>
  <c r="AU53" i="1"/>
  <c r="AU109" i="1"/>
  <c r="AU4" i="1"/>
  <c r="AU57" i="1"/>
  <c r="AU117" i="1"/>
  <c r="AU12" i="1"/>
  <c r="AU68" i="1"/>
  <c r="AU121" i="1"/>
  <c r="AU25" i="1"/>
  <c r="AU77" i="1"/>
  <c r="AU140" i="1"/>
  <c r="AU33" i="1"/>
  <c r="AU89" i="1"/>
  <c r="AU141" i="1"/>
  <c r="AU36" i="1"/>
  <c r="AU97" i="1"/>
  <c r="AU153" i="1"/>
  <c r="AU132" i="1"/>
  <c r="AU13" i="1"/>
  <c r="AU45" i="1"/>
  <c r="AU76" i="1"/>
  <c r="AU100" i="1"/>
  <c r="AY6" i="1"/>
  <c r="AY14" i="1"/>
  <c r="AY22" i="1"/>
  <c r="AY30" i="1"/>
  <c r="AY38" i="1"/>
  <c r="AY46" i="1"/>
  <c r="AY54" i="1"/>
  <c r="AY62" i="1"/>
  <c r="AY70" i="1"/>
  <c r="AY78" i="1"/>
  <c r="AY86" i="1"/>
  <c r="AY94" i="1"/>
  <c r="AY102" i="1"/>
  <c r="AY110" i="1"/>
  <c r="AY118" i="1"/>
  <c r="AY126" i="1"/>
  <c r="AY134" i="1"/>
  <c r="AY142" i="1"/>
  <c r="AY150" i="1"/>
  <c r="AY7" i="1"/>
  <c r="AY15" i="1"/>
  <c r="AY23" i="1"/>
  <c r="AY31" i="1"/>
  <c r="AY39" i="1"/>
  <c r="AY47" i="1"/>
  <c r="AY55" i="1"/>
  <c r="AY63" i="1"/>
  <c r="AY71" i="1"/>
  <c r="AY79" i="1"/>
  <c r="AY87" i="1"/>
  <c r="AY95" i="1"/>
  <c r="AY103" i="1"/>
  <c r="AY111" i="1"/>
  <c r="AY119" i="1"/>
  <c r="AY127" i="1"/>
  <c r="AY135" i="1"/>
  <c r="AY143" i="1"/>
  <c r="AY151" i="1"/>
  <c r="AY8" i="1"/>
  <c r="AY16" i="1"/>
  <c r="AY24" i="1"/>
  <c r="AY32" i="1"/>
  <c r="AY40" i="1"/>
  <c r="AY48" i="1"/>
  <c r="AY56" i="1"/>
  <c r="AY64" i="1"/>
  <c r="AY72" i="1"/>
  <c r="AY80" i="1"/>
  <c r="AY88" i="1"/>
  <c r="AY96" i="1"/>
  <c r="AY104" i="1"/>
  <c r="AY112" i="1"/>
  <c r="AY120" i="1"/>
  <c r="AY128" i="1"/>
  <c r="AY136" i="1"/>
  <c r="AY144" i="1"/>
  <c r="AY152" i="1"/>
  <c r="AY2" i="1"/>
  <c r="AY10" i="1"/>
  <c r="AY18" i="1"/>
  <c r="AY26" i="1"/>
  <c r="AY34" i="1"/>
  <c r="AY42" i="1"/>
  <c r="AY50" i="1"/>
  <c r="AY58" i="1"/>
  <c r="AY66" i="1"/>
  <c r="AY74" i="1"/>
  <c r="AY82" i="1"/>
  <c r="AY90" i="1"/>
  <c r="AY98" i="1"/>
  <c r="AY106" i="1"/>
  <c r="AY114" i="1"/>
  <c r="AY122" i="1"/>
  <c r="AY130" i="1"/>
  <c r="AY138" i="1"/>
  <c r="AY146" i="1"/>
  <c r="AY154" i="1"/>
  <c r="AY3" i="1"/>
  <c r="AY11" i="1"/>
  <c r="AY19" i="1"/>
  <c r="AY27" i="1"/>
  <c r="AY35" i="1"/>
  <c r="AY43" i="1"/>
  <c r="AY51" i="1"/>
  <c r="AY59" i="1"/>
  <c r="AY67" i="1"/>
  <c r="AY75" i="1"/>
  <c r="AY83" i="1"/>
  <c r="AY91" i="1"/>
  <c r="AY99" i="1"/>
  <c r="AY107" i="1"/>
  <c r="AY115" i="1"/>
  <c r="AY123" i="1"/>
  <c r="AY131" i="1"/>
  <c r="AY139" i="1"/>
  <c r="AY147" i="1"/>
  <c r="AY20" i="1"/>
  <c r="AY41" i="1"/>
  <c r="AY61" i="1"/>
  <c r="AY84" i="1"/>
  <c r="AY105" i="1"/>
  <c r="AY125" i="1"/>
  <c r="AY148" i="1"/>
  <c r="AY21" i="1"/>
  <c r="AY44" i="1"/>
  <c r="AY65" i="1"/>
  <c r="AY85" i="1"/>
  <c r="AY108" i="1"/>
  <c r="AY129" i="1"/>
  <c r="AY149" i="1"/>
  <c r="AY4" i="1"/>
  <c r="AY25" i="1"/>
  <c r="AY45" i="1"/>
  <c r="AY68" i="1"/>
  <c r="AY89" i="1"/>
  <c r="AY109" i="1"/>
  <c r="AY132" i="1"/>
  <c r="AY153" i="1"/>
  <c r="AY9" i="1"/>
  <c r="AY29" i="1"/>
  <c r="AY52" i="1"/>
  <c r="AY73" i="1"/>
  <c r="AY93" i="1"/>
  <c r="AY116" i="1"/>
  <c r="AY137" i="1"/>
  <c r="AY12" i="1"/>
  <c r="AY33" i="1"/>
  <c r="AY53" i="1"/>
  <c r="AY76" i="1"/>
  <c r="AY97" i="1"/>
  <c r="AY117" i="1"/>
  <c r="AY140" i="1"/>
  <c r="AY5" i="1"/>
  <c r="AY60" i="1"/>
  <c r="AY121" i="1"/>
  <c r="AY13" i="1"/>
  <c r="AY69" i="1"/>
  <c r="AY124" i="1"/>
  <c r="AY17" i="1"/>
  <c r="AY77" i="1"/>
  <c r="AY133" i="1"/>
  <c r="AY36" i="1"/>
  <c r="AY92" i="1"/>
  <c r="AY145" i="1"/>
  <c r="AY37" i="1"/>
  <c r="AY100" i="1"/>
  <c r="AY49" i="1"/>
  <c r="AY101" i="1"/>
  <c r="AY28" i="1"/>
  <c r="AY81" i="1"/>
  <c r="AY113" i="1"/>
  <c r="AY57" i="1"/>
  <c r="AY141" i="1"/>
  <c r="BL9" i="1"/>
  <c r="BL17" i="1"/>
  <c r="BL25" i="1"/>
  <c r="BL33" i="1"/>
  <c r="BL41" i="1"/>
  <c r="BL49" i="1"/>
  <c r="BL57" i="1"/>
  <c r="BL65" i="1"/>
  <c r="BL73" i="1"/>
  <c r="BL81" i="1"/>
  <c r="BL89" i="1"/>
  <c r="BL97" i="1"/>
  <c r="BL105" i="1"/>
  <c r="BL113" i="1"/>
  <c r="BL121" i="1"/>
  <c r="BL129" i="1"/>
  <c r="BL137" i="1"/>
  <c r="BL145" i="1"/>
  <c r="BL153" i="1"/>
  <c r="BL2" i="1"/>
  <c r="BL10" i="1"/>
  <c r="BL18" i="1"/>
  <c r="BL26" i="1"/>
  <c r="BL34" i="1"/>
  <c r="BL42" i="1"/>
  <c r="BL50" i="1"/>
  <c r="BL58" i="1"/>
  <c r="BL66" i="1"/>
  <c r="BL74" i="1"/>
  <c r="BL82" i="1"/>
  <c r="BL90" i="1"/>
  <c r="BL98" i="1"/>
  <c r="BL106" i="1"/>
  <c r="BL114" i="1"/>
  <c r="BL122" i="1"/>
  <c r="BL130" i="1"/>
  <c r="BL138" i="1"/>
  <c r="BL146" i="1"/>
  <c r="BL154" i="1"/>
  <c r="BL3" i="1"/>
  <c r="BL11" i="1"/>
  <c r="BL19" i="1"/>
  <c r="BL27" i="1"/>
  <c r="BL35" i="1"/>
  <c r="BL43" i="1"/>
  <c r="BL51" i="1"/>
  <c r="BL59" i="1"/>
  <c r="BL67" i="1"/>
  <c r="BL75" i="1"/>
  <c r="BL83" i="1"/>
  <c r="BL91" i="1"/>
  <c r="BL99" i="1"/>
  <c r="BL107" i="1"/>
  <c r="BL115" i="1"/>
  <c r="BL123" i="1"/>
  <c r="BL131" i="1"/>
  <c r="BL139" i="1"/>
  <c r="BL147" i="1"/>
  <c r="BL5" i="1"/>
  <c r="BL13" i="1"/>
  <c r="BL21" i="1"/>
  <c r="BL29" i="1"/>
  <c r="BL37" i="1"/>
  <c r="BL45" i="1"/>
  <c r="BL53" i="1"/>
  <c r="BL61" i="1"/>
  <c r="BL69" i="1"/>
  <c r="BL77" i="1"/>
  <c r="BL85" i="1"/>
  <c r="BL93" i="1"/>
  <c r="BL101" i="1"/>
  <c r="BL109" i="1"/>
  <c r="BL117" i="1"/>
  <c r="BL125" i="1"/>
  <c r="BL133" i="1"/>
  <c r="BL141" i="1"/>
  <c r="BL149" i="1"/>
  <c r="BL6" i="1"/>
  <c r="BL14" i="1"/>
  <c r="BL22" i="1"/>
  <c r="BL30" i="1"/>
  <c r="BL38" i="1"/>
  <c r="BL46" i="1"/>
  <c r="BL54" i="1"/>
  <c r="BL62" i="1"/>
  <c r="BL70" i="1"/>
  <c r="BL78" i="1"/>
  <c r="BL86" i="1"/>
  <c r="BL94" i="1"/>
  <c r="BL102" i="1"/>
  <c r="BL110" i="1"/>
  <c r="BL118" i="1"/>
  <c r="BL126" i="1"/>
  <c r="BL134" i="1"/>
  <c r="BL142" i="1"/>
  <c r="BL150" i="1"/>
  <c r="BL16" i="1"/>
  <c r="BL39" i="1"/>
  <c r="BL60" i="1"/>
  <c r="BL80" i="1"/>
  <c r="BL103" i="1"/>
  <c r="BL124" i="1"/>
  <c r="BL144" i="1"/>
  <c r="BL20" i="1"/>
  <c r="BL40" i="1"/>
  <c r="BL63" i="1"/>
  <c r="BL84" i="1"/>
  <c r="BL104" i="1"/>
  <c r="BL127" i="1"/>
  <c r="BL148" i="1"/>
  <c r="BL23" i="1"/>
  <c r="BL44" i="1"/>
  <c r="BL64" i="1"/>
  <c r="BL87" i="1"/>
  <c r="BL108" i="1"/>
  <c r="BL128" i="1"/>
  <c r="BL151" i="1"/>
  <c r="BL7" i="1"/>
  <c r="BL28" i="1"/>
  <c r="BL48" i="1"/>
  <c r="BL71" i="1"/>
  <c r="BL92" i="1"/>
  <c r="BL112" i="1"/>
  <c r="BL135" i="1"/>
  <c r="BL8" i="1"/>
  <c r="BL31" i="1"/>
  <c r="BL52" i="1"/>
  <c r="BL72" i="1"/>
  <c r="BL95" i="1"/>
  <c r="BL116" i="1"/>
  <c r="BL136" i="1"/>
  <c r="BL12" i="1"/>
  <c r="BL32" i="1"/>
  <c r="BL55" i="1"/>
  <c r="BL76" i="1"/>
  <c r="BL96" i="1"/>
  <c r="BL119" i="1"/>
  <c r="BL140" i="1"/>
  <c r="BL47" i="1"/>
  <c r="BL132" i="1"/>
  <c r="BL56" i="1"/>
  <c r="BL143" i="1"/>
  <c r="BL68" i="1"/>
  <c r="BL152" i="1"/>
  <c r="BL4" i="1"/>
  <c r="BL88" i="1"/>
  <c r="BL15" i="1"/>
  <c r="BL100" i="1"/>
  <c r="BL120" i="1"/>
  <c r="BL24" i="1"/>
  <c r="BL36" i="1"/>
  <c r="BL79" i="1"/>
  <c r="BL111" i="1"/>
  <c r="BH9" i="1"/>
  <c r="BH17" i="1"/>
  <c r="BH25" i="1"/>
  <c r="BH33" i="1"/>
  <c r="BH41" i="1"/>
  <c r="BH49" i="1"/>
  <c r="BH57" i="1"/>
  <c r="BH65" i="1"/>
  <c r="BH73" i="1"/>
  <c r="BH81" i="1"/>
  <c r="BH89" i="1"/>
  <c r="BH97" i="1"/>
  <c r="BH105" i="1"/>
  <c r="BH113" i="1"/>
  <c r="BH121" i="1"/>
  <c r="BH129" i="1"/>
  <c r="BH137" i="1"/>
  <c r="BH145" i="1"/>
  <c r="BH153" i="1"/>
  <c r="BH2" i="1"/>
  <c r="BH10" i="1"/>
  <c r="BH18" i="1"/>
  <c r="BH26" i="1"/>
  <c r="BH34" i="1"/>
  <c r="BH42" i="1"/>
  <c r="BH50" i="1"/>
  <c r="BH58" i="1"/>
  <c r="BH66" i="1"/>
  <c r="BH74" i="1"/>
  <c r="BH82" i="1"/>
  <c r="BH90" i="1"/>
  <c r="BH98" i="1"/>
  <c r="BH106" i="1"/>
  <c r="BH114" i="1"/>
  <c r="BH122" i="1"/>
  <c r="BH130" i="1"/>
  <c r="BH138" i="1"/>
  <c r="BH146" i="1"/>
  <c r="BH154" i="1"/>
  <c r="BH3" i="1"/>
  <c r="BH11" i="1"/>
  <c r="BH19" i="1"/>
  <c r="BH27" i="1"/>
  <c r="BH35" i="1"/>
  <c r="BH43" i="1"/>
  <c r="BH51" i="1"/>
  <c r="BH59" i="1"/>
  <c r="BH67" i="1"/>
  <c r="BH75" i="1"/>
  <c r="BH83" i="1"/>
  <c r="BH91" i="1"/>
  <c r="BH99" i="1"/>
  <c r="BH107" i="1"/>
  <c r="BH115" i="1"/>
  <c r="BH123" i="1"/>
  <c r="BH131" i="1"/>
  <c r="BH139" i="1"/>
  <c r="BH147" i="1"/>
  <c r="BH5" i="1"/>
  <c r="BH13" i="1"/>
  <c r="BH21" i="1"/>
  <c r="BH29" i="1"/>
  <c r="BH37" i="1"/>
  <c r="BH45" i="1"/>
  <c r="BH53" i="1"/>
  <c r="BH61" i="1"/>
  <c r="BH69" i="1"/>
  <c r="BH77" i="1"/>
  <c r="BH85" i="1"/>
  <c r="BH93" i="1"/>
  <c r="BH101" i="1"/>
  <c r="BH109" i="1"/>
  <c r="BH117" i="1"/>
  <c r="BH125" i="1"/>
  <c r="BH133" i="1"/>
  <c r="BH141" i="1"/>
  <c r="BH149" i="1"/>
  <c r="BH6" i="1"/>
  <c r="BH14" i="1"/>
  <c r="BH22" i="1"/>
  <c r="BH30" i="1"/>
  <c r="BH38" i="1"/>
  <c r="BH46" i="1"/>
  <c r="BH54" i="1"/>
  <c r="BH62" i="1"/>
  <c r="BH70" i="1"/>
  <c r="BH78" i="1"/>
  <c r="BH86" i="1"/>
  <c r="BH94" i="1"/>
  <c r="BH102" i="1"/>
  <c r="BH110" i="1"/>
  <c r="BH118" i="1"/>
  <c r="BH126" i="1"/>
  <c r="BH134" i="1"/>
  <c r="BH142" i="1"/>
  <c r="BH150" i="1"/>
  <c r="BH15" i="1"/>
  <c r="BH36" i="1"/>
  <c r="BH56" i="1"/>
  <c r="BH79" i="1"/>
  <c r="BH100" i="1"/>
  <c r="BH120" i="1"/>
  <c r="BH143" i="1"/>
  <c r="BH16" i="1"/>
  <c r="BH39" i="1"/>
  <c r="BH60" i="1"/>
  <c r="BH80" i="1"/>
  <c r="BH103" i="1"/>
  <c r="BH124" i="1"/>
  <c r="BH144" i="1"/>
  <c r="BH20" i="1"/>
  <c r="BH40" i="1"/>
  <c r="BH63" i="1"/>
  <c r="BH84" i="1"/>
  <c r="BH104" i="1"/>
  <c r="BH127" i="1"/>
  <c r="BH148" i="1"/>
  <c r="BH4" i="1"/>
  <c r="BH24" i="1"/>
  <c r="BH47" i="1"/>
  <c r="BH68" i="1"/>
  <c r="BH88" i="1"/>
  <c r="BH111" i="1"/>
  <c r="BH132" i="1"/>
  <c r="BH152" i="1"/>
  <c r="BH7" i="1"/>
  <c r="BH28" i="1"/>
  <c r="BH48" i="1"/>
  <c r="BH71" i="1"/>
  <c r="BH92" i="1"/>
  <c r="BH112" i="1"/>
  <c r="BH135" i="1"/>
  <c r="BH8" i="1"/>
  <c r="BH31" i="1"/>
  <c r="BH52" i="1"/>
  <c r="BH72" i="1"/>
  <c r="BH95" i="1"/>
  <c r="BH116" i="1"/>
  <c r="BH136" i="1"/>
  <c r="BH64" i="1"/>
  <c r="BH151" i="1"/>
  <c r="BH76" i="1"/>
  <c r="BH87" i="1"/>
  <c r="BH23" i="1"/>
  <c r="BH108" i="1"/>
  <c r="BH32" i="1"/>
  <c r="BH119" i="1"/>
  <c r="BH55" i="1"/>
  <c r="BH96" i="1"/>
  <c r="BH128" i="1"/>
  <c r="BH44" i="1"/>
  <c r="BH140" i="1"/>
  <c r="BH12" i="1"/>
  <c r="BC6" i="1"/>
  <c r="BC14" i="1"/>
  <c r="BC22" i="1"/>
  <c r="BC30" i="1"/>
  <c r="BC38" i="1"/>
  <c r="BC46" i="1"/>
  <c r="BC54" i="1"/>
  <c r="BC62" i="1"/>
  <c r="BC70" i="1"/>
  <c r="BC78" i="1"/>
  <c r="BC86" i="1"/>
  <c r="BC94" i="1"/>
  <c r="BC102" i="1"/>
  <c r="BC110" i="1"/>
  <c r="BC118" i="1"/>
  <c r="BC126" i="1"/>
  <c r="BC134" i="1"/>
  <c r="BC142" i="1"/>
  <c r="BC150" i="1"/>
  <c r="BC7" i="1"/>
  <c r="BC15" i="1"/>
  <c r="BC23" i="1"/>
  <c r="BC31" i="1"/>
  <c r="BC39" i="1"/>
  <c r="BC47" i="1"/>
  <c r="BC55" i="1"/>
  <c r="BC63" i="1"/>
  <c r="BC71" i="1"/>
  <c r="BC79" i="1"/>
  <c r="BC87" i="1"/>
  <c r="BC95" i="1"/>
  <c r="BC103" i="1"/>
  <c r="BC111" i="1"/>
  <c r="BC119" i="1"/>
  <c r="BC127" i="1"/>
  <c r="BC135" i="1"/>
  <c r="BC143" i="1"/>
  <c r="BC151" i="1"/>
  <c r="BC8" i="1"/>
  <c r="BC16" i="1"/>
  <c r="BC24" i="1"/>
  <c r="BC32" i="1"/>
  <c r="BC40" i="1"/>
  <c r="BC48" i="1"/>
  <c r="BC56" i="1"/>
  <c r="BC64" i="1"/>
  <c r="BC72" i="1"/>
  <c r="BC80" i="1"/>
  <c r="BC88" i="1"/>
  <c r="BC96" i="1"/>
  <c r="BC104" i="1"/>
  <c r="BC112" i="1"/>
  <c r="BC120" i="1"/>
  <c r="BC128" i="1"/>
  <c r="BC136" i="1"/>
  <c r="BC144" i="1"/>
  <c r="BC152" i="1"/>
  <c r="BC2" i="1"/>
  <c r="BC10" i="1"/>
  <c r="BC18" i="1"/>
  <c r="BC26" i="1"/>
  <c r="BC34" i="1"/>
  <c r="BC42" i="1"/>
  <c r="BC50" i="1"/>
  <c r="BC58" i="1"/>
  <c r="BC66" i="1"/>
  <c r="BC74" i="1"/>
  <c r="BC82" i="1"/>
  <c r="BC90" i="1"/>
  <c r="BC98" i="1"/>
  <c r="BC106" i="1"/>
  <c r="BC114" i="1"/>
  <c r="BC122" i="1"/>
  <c r="BC130" i="1"/>
  <c r="BC138" i="1"/>
  <c r="BC146" i="1"/>
  <c r="BC154" i="1"/>
  <c r="BC3" i="1"/>
  <c r="BC11" i="1"/>
  <c r="BC19" i="1"/>
  <c r="BC27" i="1"/>
  <c r="BC35" i="1"/>
  <c r="BC43" i="1"/>
  <c r="BC51" i="1"/>
  <c r="BC59" i="1"/>
  <c r="BC67" i="1"/>
  <c r="BC75" i="1"/>
  <c r="BC83" i="1"/>
  <c r="BC91" i="1"/>
  <c r="BC99" i="1"/>
  <c r="BC107" i="1"/>
  <c r="BC115" i="1"/>
  <c r="BC123" i="1"/>
  <c r="BC131" i="1"/>
  <c r="BC139" i="1"/>
  <c r="BC147" i="1"/>
  <c r="BC21" i="1"/>
  <c r="BC44" i="1"/>
  <c r="BC65" i="1"/>
  <c r="BC85" i="1"/>
  <c r="BC108" i="1"/>
  <c r="BC129" i="1"/>
  <c r="BC149" i="1"/>
  <c r="BC4" i="1"/>
  <c r="BC25" i="1"/>
  <c r="BC45" i="1"/>
  <c r="BC68" i="1"/>
  <c r="BC89" i="1"/>
  <c r="BC109" i="1"/>
  <c r="BC132" i="1"/>
  <c r="BC153" i="1"/>
  <c r="BC5" i="1"/>
  <c r="BC28" i="1"/>
  <c r="BC49" i="1"/>
  <c r="BC69" i="1"/>
  <c r="BC92" i="1"/>
  <c r="BC113" i="1"/>
  <c r="BC133" i="1"/>
  <c r="BC12" i="1"/>
  <c r="BC33" i="1"/>
  <c r="BC53" i="1"/>
  <c r="BC76" i="1"/>
  <c r="BC97" i="1"/>
  <c r="BC117" i="1"/>
  <c r="BC140" i="1"/>
  <c r="BC13" i="1"/>
  <c r="BC36" i="1"/>
  <c r="BC57" i="1"/>
  <c r="BC77" i="1"/>
  <c r="BC100" i="1"/>
  <c r="BC121" i="1"/>
  <c r="BC141" i="1"/>
  <c r="BC17" i="1"/>
  <c r="BC73" i="1"/>
  <c r="BC125" i="1"/>
  <c r="BC20" i="1"/>
  <c r="BC81" i="1"/>
  <c r="BC137" i="1"/>
  <c r="BC29" i="1"/>
  <c r="BC84" i="1"/>
  <c r="BC145" i="1"/>
  <c r="BC41" i="1"/>
  <c r="BC101" i="1"/>
  <c r="BC52" i="1"/>
  <c r="BC105" i="1"/>
  <c r="BC60" i="1"/>
  <c r="BC116" i="1"/>
  <c r="BC37" i="1"/>
  <c r="BC61" i="1"/>
  <c r="BC93" i="1"/>
  <c r="BC148" i="1"/>
  <c r="BC9" i="1"/>
  <c r="BC124" i="1"/>
  <c r="BD4" i="1"/>
  <c r="BD12" i="1"/>
  <c r="BD20" i="1"/>
  <c r="BD28" i="1"/>
  <c r="BD36" i="1"/>
  <c r="BD44" i="1"/>
  <c r="BD52" i="1"/>
  <c r="BD60" i="1"/>
  <c r="BD68" i="1"/>
  <c r="BD5" i="1"/>
  <c r="BD13" i="1"/>
  <c r="BD21" i="1"/>
  <c r="BD29" i="1"/>
  <c r="BD37" i="1"/>
  <c r="BD45" i="1"/>
  <c r="BD53" i="1"/>
  <c r="BD61" i="1"/>
  <c r="BD69" i="1"/>
  <c r="BD6" i="1"/>
  <c r="BD14" i="1"/>
  <c r="BD22" i="1"/>
  <c r="BD30" i="1"/>
  <c r="BD38" i="1"/>
  <c r="BD46" i="1"/>
  <c r="BD54" i="1"/>
  <c r="BD62" i="1"/>
  <c r="BD70" i="1"/>
  <c r="BD8" i="1"/>
  <c r="BD16" i="1"/>
  <c r="BD24" i="1"/>
  <c r="BD32" i="1"/>
  <c r="BD40" i="1"/>
  <c r="BD48" i="1"/>
  <c r="BD56" i="1"/>
  <c r="BD64" i="1"/>
  <c r="BD9" i="1"/>
  <c r="BD17" i="1"/>
  <c r="BD25" i="1"/>
  <c r="BD33" i="1"/>
  <c r="BD41" i="1"/>
  <c r="BD49" i="1"/>
  <c r="BD18" i="1"/>
  <c r="BD39" i="1"/>
  <c r="BD58" i="1"/>
  <c r="BD73" i="1"/>
  <c r="BD81" i="1"/>
  <c r="BD89" i="1"/>
  <c r="BD97" i="1"/>
  <c r="BD105" i="1"/>
  <c r="BD113" i="1"/>
  <c r="BD121" i="1"/>
  <c r="BD129" i="1"/>
  <c r="BD137" i="1"/>
  <c r="BD145" i="1"/>
  <c r="BD153" i="1"/>
  <c r="BD19" i="1"/>
  <c r="BD42" i="1"/>
  <c r="BD59" i="1"/>
  <c r="BD74" i="1"/>
  <c r="BD82" i="1"/>
  <c r="BD90" i="1"/>
  <c r="BD98" i="1"/>
  <c r="BD106" i="1"/>
  <c r="BD114" i="1"/>
  <c r="BD122" i="1"/>
  <c r="BD130" i="1"/>
  <c r="BD138" i="1"/>
  <c r="BD146" i="1"/>
  <c r="BD154" i="1"/>
  <c r="BD2" i="1"/>
  <c r="BD23" i="1"/>
  <c r="BD43" i="1"/>
  <c r="BD63" i="1"/>
  <c r="BD75" i="1"/>
  <c r="BD83" i="1"/>
  <c r="BD91" i="1"/>
  <c r="BD99" i="1"/>
  <c r="BD107" i="1"/>
  <c r="BD115" i="1"/>
  <c r="BD123" i="1"/>
  <c r="BD131" i="1"/>
  <c r="BD139" i="1"/>
  <c r="BD147" i="1"/>
  <c r="BD7" i="1"/>
  <c r="BD27" i="1"/>
  <c r="BD50" i="1"/>
  <c r="BD66" i="1"/>
  <c r="BD77" i="1"/>
  <c r="BD85" i="1"/>
  <c r="BD93" i="1"/>
  <c r="BD101" i="1"/>
  <c r="BD109" i="1"/>
  <c r="BD117" i="1"/>
  <c r="BD125" i="1"/>
  <c r="BD133" i="1"/>
  <c r="BD141" i="1"/>
  <c r="BD149" i="1"/>
  <c r="BD10" i="1"/>
  <c r="BD31" i="1"/>
  <c r="BD51" i="1"/>
  <c r="BD67" i="1"/>
  <c r="BD78" i="1"/>
  <c r="BD86" i="1"/>
  <c r="BD94" i="1"/>
  <c r="BD102" i="1"/>
  <c r="BD110" i="1"/>
  <c r="BD118" i="1"/>
  <c r="BD126" i="1"/>
  <c r="BD134" i="1"/>
  <c r="BD142" i="1"/>
  <c r="BD150" i="1"/>
  <c r="BD34" i="1"/>
  <c r="BD76" i="1"/>
  <c r="BD96" i="1"/>
  <c r="BD119" i="1"/>
  <c r="BD140" i="1"/>
  <c r="BD35" i="1"/>
  <c r="BD79" i="1"/>
  <c r="BD100" i="1"/>
  <c r="BD120" i="1"/>
  <c r="BD143" i="1"/>
  <c r="BD47" i="1"/>
  <c r="BD80" i="1"/>
  <c r="BD103" i="1"/>
  <c r="BD124" i="1"/>
  <c r="BD144" i="1"/>
  <c r="BD3" i="1"/>
  <c r="BD57" i="1"/>
  <c r="BD87" i="1"/>
  <c r="BD108" i="1"/>
  <c r="BD128" i="1"/>
  <c r="BD151" i="1"/>
  <c r="BD11" i="1"/>
  <c r="BD65" i="1"/>
  <c r="BD88" i="1"/>
  <c r="BD111" i="1"/>
  <c r="BD132" i="1"/>
  <c r="BD152" i="1"/>
  <c r="BD15" i="1"/>
  <c r="BD71" i="1"/>
  <c r="BD92" i="1"/>
  <c r="BD112" i="1"/>
  <c r="BD135" i="1"/>
  <c r="BD84" i="1"/>
  <c r="BD95" i="1"/>
  <c r="BD104" i="1"/>
  <c r="BD127" i="1"/>
  <c r="BD26" i="1"/>
  <c r="BD136" i="1"/>
  <c r="BD55" i="1"/>
  <c r="BD116" i="1"/>
  <c r="BD148" i="1"/>
  <c r="BD72" i="1"/>
  <c r="AZ4" i="1"/>
  <c r="AZ12" i="1"/>
  <c r="AZ20" i="1"/>
  <c r="AZ28" i="1"/>
  <c r="AZ36" i="1"/>
  <c r="AZ44" i="1"/>
  <c r="AZ52" i="1"/>
  <c r="AZ60" i="1"/>
  <c r="AZ68" i="1"/>
  <c r="AZ76" i="1"/>
  <c r="AZ84" i="1"/>
  <c r="AZ92" i="1"/>
  <c r="AZ100" i="1"/>
  <c r="AZ108" i="1"/>
  <c r="AZ116" i="1"/>
  <c r="AZ124" i="1"/>
  <c r="AZ132" i="1"/>
  <c r="AZ140" i="1"/>
  <c r="AZ148" i="1"/>
  <c r="AZ5" i="1"/>
  <c r="AZ13" i="1"/>
  <c r="AZ21" i="1"/>
  <c r="AZ29" i="1"/>
  <c r="AZ37" i="1"/>
  <c r="AZ45" i="1"/>
  <c r="AZ53" i="1"/>
  <c r="AZ61" i="1"/>
  <c r="AZ69" i="1"/>
  <c r="AZ77" i="1"/>
  <c r="AZ85" i="1"/>
  <c r="AZ93" i="1"/>
  <c r="AZ101" i="1"/>
  <c r="AZ109" i="1"/>
  <c r="AZ117" i="1"/>
  <c r="AZ125" i="1"/>
  <c r="AZ133" i="1"/>
  <c r="AZ141" i="1"/>
  <c r="AZ149" i="1"/>
  <c r="AZ6" i="1"/>
  <c r="AZ14" i="1"/>
  <c r="AZ22" i="1"/>
  <c r="AZ30" i="1"/>
  <c r="AZ38" i="1"/>
  <c r="AZ46" i="1"/>
  <c r="AZ54" i="1"/>
  <c r="AZ62" i="1"/>
  <c r="AZ70" i="1"/>
  <c r="AZ78" i="1"/>
  <c r="AZ86" i="1"/>
  <c r="AZ94" i="1"/>
  <c r="AZ102" i="1"/>
  <c r="AZ110" i="1"/>
  <c r="AZ118" i="1"/>
  <c r="AZ126" i="1"/>
  <c r="AZ134" i="1"/>
  <c r="AZ142" i="1"/>
  <c r="AZ150" i="1"/>
  <c r="AZ8" i="1"/>
  <c r="AZ16" i="1"/>
  <c r="AZ24" i="1"/>
  <c r="AZ32" i="1"/>
  <c r="AZ40" i="1"/>
  <c r="AZ48" i="1"/>
  <c r="AZ56" i="1"/>
  <c r="AZ64" i="1"/>
  <c r="AZ72" i="1"/>
  <c r="AZ80" i="1"/>
  <c r="AZ88" i="1"/>
  <c r="AZ96" i="1"/>
  <c r="AZ104" i="1"/>
  <c r="AZ112" i="1"/>
  <c r="AZ120" i="1"/>
  <c r="AZ128" i="1"/>
  <c r="AZ136" i="1"/>
  <c r="AZ144" i="1"/>
  <c r="AZ152" i="1"/>
  <c r="AZ9" i="1"/>
  <c r="AZ17" i="1"/>
  <c r="AZ25" i="1"/>
  <c r="AZ33" i="1"/>
  <c r="AZ41" i="1"/>
  <c r="AZ49" i="1"/>
  <c r="AZ57" i="1"/>
  <c r="AZ65" i="1"/>
  <c r="AZ73" i="1"/>
  <c r="AZ81" i="1"/>
  <c r="AZ89" i="1"/>
  <c r="AZ97" i="1"/>
  <c r="AZ105" i="1"/>
  <c r="AZ113" i="1"/>
  <c r="AZ121" i="1"/>
  <c r="AZ129" i="1"/>
  <c r="AZ137" i="1"/>
  <c r="AZ145" i="1"/>
  <c r="AZ153" i="1"/>
  <c r="AZ15" i="1"/>
  <c r="AZ35" i="1"/>
  <c r="AZ58" i="1"/>
  <c r="AZ79" i="1"/>
  <c r="AZ99" i="1"/>
  <c r="AZ122" i="1"/>
  <c r="AZ143" i="1"/>
  <c r="AZ18" i="1"/>
  <c r="AZ39" i="1"/>
  <c r="AZ59" i="1"/>
  <c r="AZ82" i="1"/>
  <c r="AZ103" i="1"/>
  <c r="AZ123" i="1"/>
  <c r="AZ146" i="1"/>
  <c r="AZ19" i="1"/>
  <c r="AZ42" i="1"/>
  <c r="AZ63" i="1"/>
  <c r="AZ83" i="1"/>
  <c r="AZ106" i="1"/>
  <c r="AZ127" i="1"/>
  <c r="AZ147" i="1"/>
  <c r="AZ3" i="1"/>
  <c r="AZ26" i="1"/>
  <c r="AZ47" i="1"/>
  <c r="AZ67" i="1"/>
  <c r="AZ90" i="1"/>
  <c r="AZ111" i="1"/>
  <c r="AZ131" i="1"/>
  <c r="AZ154" i="1"/>
  <c r="AZ7" i="1"/>
  <c r="AZ27" i="1"/>
  <c r="AZ50" i="1"/>
  <c r="AZ71" i="1"/>
  <c r="AZ91" i="1"/>
  <c r="AZ114" i="1"/>
  <c r="AZ135" i="1"/>
  <c r="AZ23" i="1"/>
  <c r="AZ75" i="1"/>
  <c r="AZ138" i="1"/>
  <c r="AZ31" i="1"/>
  <c r="AZ87" i="1"/>
  <c r="AZ139" i="1"/>
  <c r="AZ34" i="1"/>
  <c r="AZ95" i="1"/>
  <c r="AZ151" i="1"/>
  <c r="AZ51" i="1"/>
  <c r="AZ107" i="1"/>
  <c r="AZ2" i="1"/>
  <c r="AZ55" i="1"/>
  <c r="AZ115" i="1"/>
  <c r="AZ10" i="1"/>
  <c r="AZ66" i="1"/>
  <c r="AZ119" i="1"/>
  <c r="AZ43" i="1"/>
  <c r="AZ74" i="1"/>
  <c r="AZ98" i="1"/>
  <c r="AZ11" i="1"/>
  <c r="AZ130" i="1"/>
  <c r="AV4" i="1"/>
  <c r="AV12" i="1"/>
  <c r="AV20" i="1"/>
  <c r="AV28" i="1"/>
  <c r="AV36" i="1"/>
  <c r="AV44" i="1"/>
  <c r="AV52" i="1"/>
  <c r="AV60" i="1"/>
  <c r="AV68" i="1"/>
  <c r="AV76" i="1"/>
  <c r="AV84" i="1"/>
  <c r="AV92" i="1"/>
  <c r="AV100" i="1"/>
  <c r="AV108" i="1"/>
  <c r="AV116" i="1"/>
  <c r="AV124" i="1"/>
  <c r="AV132" i="1"/>
  <c r="AV140" i="1"/>
  <c r="AV148" i="1"/>
  <c r="AV5" i="1"/>
  <c r="AV13" i="1"/>
  <c r="AV21" i="1"/>
  <c r="AV29" i="1"/>
  <c r="AV37" i="1"/>
  <c r="AV45" i="1"/>
  <c r="AV53" i="1"/>
  <c r="AV61" i="1"/>
  <c r="AV69" i="1"/>
  <c r="AV77" i="1"/>
  <c r="AV85" i="1"/>
  <c r="AV93" i="1"/>
  <c r="AV101" i="1"/>
  <c r="AV109" i="1"/>
  <c r="AV117" i="1"/>
  <c r="AV125" i="1"/>
  <c r="AV133" i="1"/>
  <c r="AV141" i="1"/>
  <c r="AV149" i="1"/>
  <c r="AV6" i="1"/>
  <c r="AV14" i="1"/>
  <c r="AV22" i="1"/>
  <c r="AV30" i="1"/>
  <c r="AV38" i="1"/>
  <c r="AV46" i="1"/>
  <c r="AV54" i="1"/>
  <c r="AV62" i="1"/>
  <c r="AV70" i="1"/>
  <c r="AV78" i="1"/>
  <c r="AV86" i="1"/>
  <c r="AV94" i="1"/>
  <c r="AV102" i="1"/>
  <c r="AV110" i="1"/>
  <c r="AV118" i="1"/>
  <c r="AV126" i="1"/>
  <c r="AV134" i="1"/>
  <c r="AV142" i="1"/>
  <c r="AV150" i="1"/>
  <c r="AV8" i="1"/>
  <c r="AV16" i="1"/>
  <c r="AV24" i="1"/>
  <c r="AV32" i="1"/>
  <c r="AV40" i="1"/>
  <c r="AV48" i="1"/>
  <c r="AV56" i="1"/>
  <c r="AV64" i="1"/>
  <c r="AV72" i="1"/>
  <c r="AV80" i="1"/>
  <c r="AV88" i="1"/>
  <c r="AV96" i="1"/>
  <c r="AV104" i="1"/>
  <c r="AV112" i="1"/>
  <c r="AV120" i="1"/>
  <c r="AV128" i="1"/>
  <c r="AV136" i="1"/>
  <c r="AV144" i="1"/>
  <c r="AV152" i="1"/>
  <c r="AV9" i="1"/>
  <c r="AV17" i="1"/>
  <c r="AV25" i="1"/>
  <c r="AV33" i="1"/>
  <c r="AV41" i="1"/>
  <c r="AV49" i="1"/>
  <c r="AV57" i="1"/>
  <c r="AV65" i="1"/>
  <c r="AV73" i="1"/>
  <c r="AV81" i="1"/>
  <c r="AV89" i="1"/>
  <c r="AV97" i="1"/>
  <c r="AV105" i="1"/>
  <c r="AV113" i="1"/>
  <c r="AV121" i="1"/>
  <c r="AV129" i="1"/>
  <c r="AV137" i="1"/>
  <c r="AV145" i="1"/>
  <c r="AV153" i="1"/>
  <c r="AV11" i="1"/>
  <c r="AV34" i="1"/>
  <c r="AV55" i="1"/>
  <c r="AV75" i="1"/>
  <c r="AV98" i="1"/>
  <c r="AV119" i="1"/>
  <c r="AV139" i="1"/>
  <c r="AV15" i="1"/>
  <c r="AV35" i="1"/>
  <c r="AV58" i="1"/>
  <c r="AV79" i="1"/>
  <c r="AV99" i="1"/>
  <c r="AV122" i="1"/>
  <c r="AV143" i="1"/>
  <c r="AV18" i="1"/>
  <c r="AV39" i="1"/>
  <c r="AV59" i="1"/>
  <c r="AV82" i="1"/>
  <c r="AV103" i="1"/>
  <c r="AV123" i="1"/>
  <c r="AV146" i="1"/>
  <c r="AV2" i="1"/>
  <c r="AV23" i="1"/>
  <c r="AV43" i="1"/>
  <c r="AV66" i="1"/>
  <c r="AV87" i="1"/>
  <c r="AV107" i="1"/>
  <c r="AV130" i="1"/>
  <c r="AV151" i="1"/>
  <c r="AV3" i="1"/>
  <c r="AV26" i="1"/>
  <c r="AV47" i="1"/>
  <c r="AV67" i="1"/>
  <c r="AV90" i="1"/>
  <c r="AV111" i="1"/>
  <c r="AV131" i="1"/>
  <c r="AV154" i="1"/>
  <c r="AV10" i="1"/>
  <c r="AV71" i="1"/>
  <c r="AV127" i="1"/>
  <c r="AV19" i="1"/>
  <c r="AV74" i="1"/>
  <c r="AV135" i="1"/>
  <c r="AV27" i="1"/>
  <c r="AV83" i="1"/>
  <c r="AV138" i="1"/>
  <c r="AV42" i="1"/>
  <c r="AV95" i="1"/>
  <c r="AV50" i="1"/>
  <c r="AV106" i="1"/>
  <c r="AV51" i="1"/>
  <c r="AV114" i="1"/>
  <c r="AV7" i="1"/>
  <c r="AV31" i="1"/>
  <c r="AV91" i="1"/>
  <c r="AV115" i="1"/>
  <c r="AV63" i="1"/>
  <c r="AV147" i="1"/>
  <c r="AR4" i="1"/>
  <c r="AR12" i="1"/>
  <c r="AR20" i="1"/>
  <c r="AR28" i="1"/>
  <c r="AR36" i="1"/>
  <c r="AR44" i="1"/>
  <c r="AR52" i="1"/>
  <c r="AR60" i="1"/>
  <c r="AR68" i="1"/>
  <c r="AR76" i="1"/>
  <c r="AR84" i="1"/>
  <c r="AR92" i="1"/>
  <c r="AR100" i="1"/>
  <c r="AR108" i="1"/>
  <c r="AR116" i="1"/>
  <c r="AR124" i="1"/>
  <c r="AR132" i="1"/>
  <c r="AR140" i="1"/>
  <c r="AR148" i="1"/>
  <c r="AR5" i="1"/>
  <c r="AR13" i="1"/>
  <c r="AR21" i="1"/>
  <c r="AR29" i="1"/>
  <c r="AR37" i="1"/>
  <c r="AR45" i="1"/>
  <c r="AR53" i="1"/>
  <c r="AR61" i="1"/>
  <c r="AR69" i="1"/>
  <c r="AR77" i="1"/>
  <c r="AR85" i="1"/>
  <c r="AR93" i="1"/>
  <c r="AR101" i="1"/>
  <c r="AR109" i="1"/>
  <c r="AR117" i="1"/>
  <c r="AR125" i="1"/>
  <c r="AR133" i="1"/>
  <c r="AR141" i="1"/>
  <c r="AR149" i="1"/>
  <c r="AR6" i="1"/>
  <c r="AR14" i="1"/>
  <c r="AR22" i="1"/>
  <c r="AR30" i="1"/>
  <c r="AR38" i="1"/>
  <c r="AR46" i="1"/>
  <c r="AR54" i="1"/>
  <c r="AR62" i="1"/>
  <c r="AR70" i="1"/>
  <c r="AR78" i="1"/>
  <c r="AR86" i="1"/>
  <c r="AR94" i="1"/>
  <c r="AR102" i="1"/>
  <c r="AR110" i="1"/>
  <c r="AR118" i="1"/>
  <c r="AR126" i="1"/>
  <c r="AR134" i="1"/>
  <c r="AR142" i="1"/>
  <c r="AR150" i="1"/>
  <c r="AR8" i="1"/>
  <c r="AR16" i="1"/>
  <c r="AR24" i="1"/>
  <c r="AR32" i="1"/>
  <c r="AR40" i="1"/>
  <c r="AR48" i="1"/>
  <c r="AR56" i="1"/>
  <c r="AR64" i="1"/>
  <c r="AR72" i="1"/>
  <c r="AR80" i="1"/>
  <c r="AR88" i="1"/>
  <c r="AR96" i="1"/>
  <c r="AR104" i="1"/>
  <c r="AR112" i="1"/>
  <c r="AR120" i="1"/>
  <c r="AR128" i="1"/>
  <c r="AR136" i="1"/>
  <c r="AR144" i="1"/>
  <c r="AR152" i="1"/>
  <c r="AR9" i="1"/>
  <c r="AR17" i="1"/>
  <c r="AR25" i="1"/>
  <c r="AR33" i="1"/>
  <c r="AR41" i="1"/>
  <c r="AR49" i="1"/>
  <c r="AR57" i="1"/>
  <c r="AR65" i="1"/>
  <c r="AR73" i="1"/>
  <c r="AR81" i="1"/>
  <c r="AR89" i="1"/>
  <c r="AR97" i="1"/>
  <c r="AR105" i="1"/>
  <c r="AR113" i="1"/>
  <c r="AR121" i="1"/>
  <c r="AR129" i="1"/>
  <c r="AR137" i="1"/>
  <c r="AR145" i="1"/>
  <c r="AR153" i="1"/>
  <c r="AR10" i="1"/>
  <c r="AR31" i="1"/>
  <c r="AR51" i="1"/>
  <c r="AR74" i="1"/>
  <c r="AR95" i="1"/>
  <c r="AR115" i="1"/>
  <c r="AR138" i="1"/>
  <c r="AR11" i="1"/>
  <c r="AR34" i="1"/>
  <c r="AR55" i="1"/>
  <c r="AR75" i="1"/>
  <c r="AR98" i="1"/>
  <c r="AR119" i="1"/>
  <c r="AR139" i="1"/>
  <c r="AR15" i="1"/>
  <c r="AR35" i="1"/>
  <c r="AR58" i="1"/>
  <c r="AR79" i="1"/>
  <c r="AR99" i="1"/>
  <c r="AR122" i="1"/>
  <c r="AR143" i="1"/>
  <c r="AR19" i="1"/>
  <c r="AR42" i="1"/>
  <c r="AR63" i="1"/>
  <c r="AR83" i="1"/>
  <c r="AR106" i="1"/>
  <c r="AR127" i="1"/>
  <c r="AR147" i="1"/>
  <c r="AR2" i="1"/>
  <c r="AR23" i="1"/>
  <c r="AR43" i="1"/>
  <c r="AR66" i="1"/>
  <c r="AR87" i="1"/>
  <c r="AR107" i="1"/>
  <c r="AR130" i="1"/>
  <c r="AR151" i="1"/>
  <c r="AR3" i="1"/>
  <c r="AR59" i="1"/>
  <c r="AR114" i="1"/>
  <c r="AR7" i="1"/>
  <c r="AR67" i="1"/>
  <c r="AR123" i="1"/>
  <c r="AR18" i="1"/>
  <c r="AR71" i="1"/>
  <c r="AR131" i="1"/>
  <c r="AR27" i="1"/>
  <c r="AR90" i="1"/>
  <c r="AR146" i="1"/>
  <c r="AR39" i="1"/>
  <c r="AR91" i="1"/>
  <c r="AR154" i="1"/>
  <c r="AR47" i="1"/>
  <c r="AR103" i="1"/>
  <c r="AR135" i="1"/>
  <c r="AR26" i="1"/>
  <c r="AR50" i="1"/>
  <c r="AR82" i="1"/>
  <c r="AR111" i="1"/>
  <c r="AM2" i="1"/>
  <c r="AM10" i="1"/>
  <c r="AM18" i="1"/>
  <c r="AM26" i="1"/>
  <c r="AM34" i="1"/>
  <c r="AM42" i="1"/>
  <c r="AM50" i="1"/>
  <c r="AM58" i="1"/>
  <c r="AM66" i="1"/>
  <c r="AM74" i="1"/>
  <c r="AM82" i="1"/>
  <c r="AM90" i="1"/>
  <c r="AM98" i="1"/>
  <c r="AM106" i="1"/>
  <c r="AM114" i="1"/>
  <c r="AM122" i="1"/>
  <c r="AM130" i="1"/>
  <c r="AM138" i="1"/>
  <c r="AM146" i="1"/>
  <c r="AM154" i="1"/>
  <c r="AM3" i="1"/>
  <c r="AM11" i="1"/>
  <c r="AM19" i="1"/>
  <c r="AM27" i="1"/>
  <c r="AM35" i="1"/>
  <c r="AM43" i="1"/>
  <c r="AM51" i="1"/>
  <c r="AM59" i="1"/>
  <c r="AM67" i="1"/>
  <c r="AM75" i="1"/>
  <c r="AM83" i="1"/>
  <c r="AM91" i="1"/>
  <c r="AM99" i="1"/>
  <c r="AM107" i="1"/>
  <c r="AM115" i="1"/>
  <c r="AM123" i="1"/>
  <c r="AM131" i="1"/>
  <c r="AM139" i="1"/>
  <c r="AM147" i="1"/>
  <c r="AM4" i="1"/>
  <c r="AM12" i="1"/>
  <c r="AM20" i="1"/>
  <c r="AM28" i="1"/>
  <c r="AM36" i="1"/>
  <c r="AM44" i="1"/>
  <c r="AM52" i="1"/>
  <c r="AM60" i="1"/>
  <c r="AM68" i="1"/>
  <c r="AM76" i="1"/>
  <c r="AM84" i="1"/>
  <c r="AM92" i="1"/>
  <c r="AM100" i="1"/>
  <c r="AM108" i="1"/>
  <c r="AM116" i="1"/>
  <c r="AM124" i="1"/>
  <c r="AM132" i="1"/>
  <c r="AM140" i="1"/>
  <c r="AM148" i="1"/>
  <c r="AM6" i="1"/>
  <c r="AM14" i="1"/>
  <c r="AM22" i="1"/>
  <c r="AM30" i="1"/>
  <c r="AM38" i="1"/>
  <c r="AM46" i="1"/>
  <c r="AM54" i="1"/>
  <c r="AM62" i="1"/>
  <c r="AM70" i="1"/>
  <c r="AM78" i="1"/>
  <c r="AM86" i="1"/>
  <c r="AM94" i="1"/>
  <c r="AM102" i="1"/>
  <c r="AM110" i="1"/>
  <c r="AM118" i="1"/>
  <c r="AM126" i="1"/>
  <c r="AM134" i="1"/>
  <c r="AM142" i="1"/>
  <c r="AM150" i="1"/>
  <c r="AM7" i="1"/>
  <c r="AM15" i="1"/>
  <c r="AM23" i="1"/>
  <c r="AM31" i="1"/>
  <c r="AM39" i="1"/>
  <c r="AM47" i="1"/>
  <c r="AM55" i="1"/>
  <c r="AM63" i="1"/>
  <c r="AM71" i="1"/>
  <c r="AM79" i="1"/>
  <c r="AM87" i="1"/>
  <c r="AM95" i="1"/>
  <c r="AM103" i="1"/>
  <c r="AM111" i="1"/>
  <c r="AM119" i="1"/>
  <c r="AM127" i="1"/>
  <c r="AM135" i="1"/>
  <c r="AM143" i="1"/>
  <c r="AM151" i="1"/>
  <c r="AM13" i="1"/>
  <c r="AM33" i="1"/>
  <c r="AM56" i="1"/>
  <c r="AM77" i="1"/>
  <c r="AM97" i="1"/>
  <c r="AM120" i="1"/>
  <c r="AM141" i="1"/>
  <c r="AM16" i="1"/>
  <c r="AM37" i="1"/>
  <c r="AM57" i="1"/>
  <c r="AM80" i="1"/>
  <c r="AM101" i="1"/>
  <c r="AM121" i="1"/>
  <c r="AM144" i="1"/>
  <c r="AM17" i="1"/>
  <c r="AM40" i="1"/>
  <c r="AM61" i="1"/>
  <c r="AM81" i="1"/>
  <c r="AM104" i="1"/>
  <c r="AM125" i="1"/>
  <c r="AM145" i="1"/>
  <c r="AM24" i="1"/>
  <c r="AM45" i="1"/>
  <c r="AM65" i="1"/>
  <c r="AM88" i="1"/>
  <c r="AM109" i="1"/>
  <c r="AM129" i="1"/>
  <c r="AM152" i="1"/>
  <c r="AM5" i="1"/>
  <c r="AM25" i="1"/>
  <c r="AM48" i="1"/>
  <c r="AM69" i="1"/>
  <c r="AM89" i="1"/>
  <c r="AM112" i="1"/>
  <c r="AM133" i="1"/>
  <c r="AM153" i="1"/>
  <c r="AM32" i="1"/>
  <c r="AM93" i="1"/>
  <c r="AM149" i="1"/>
  <c r="AM41" i="1"/>
  <c r="AM96" i="1"/>
  <c r="AM49" i="1"/>
  <c r="AM105" i="1"/>
  <c r="AM8" i="1"/>
  <c r="AM64" i="1"/>
  <c r="AM117" i="1"/>
  <c r="AM9" i="1"/>
  <c r="AM72" i="1"/>
  <c r="AM128" i="1"/>
  <c r="AM53" i="1"/>
  <c r="AM73" i="1"/>
  <c r="AM85" i="1"/>
  <c r="AM136" i="1"/>
  <c r="AM137" i="1"/>
  <c r="AM21" i="1"/>
  <c r="AM113" i="1"/>
  <c r="AM29" i="1"/>
  <c r="AI2" i="1"/>
  <c r="AI10" i="1"/>
  <c r="AI18" i="1"/>
  <c r="AI26" i="1"/>
  <c r="AI34" i="1"/>
  <c r="AI42" i="1"/>
  <c r="AI50" i="1"/>
  <c r="AI58" i="1"/>
  <c r="AI66" i="1"/>
  <c r="AI74" i="1"/>
  <c r="AI82" i="1"/>
  <c r="AI90" i="1"/>
  <c r="AI98" i="1"/>
  <c r="AI106" i="1"/>
  <c r="AI114" i="1"/>
  <c r="AI122" i="1"/>
  <c r="AI130" i="1"/>
  <c r="AI138" i="1"/>
  <c r="AI146" i="1"/>
  <c r="AI154" i="1"/>
  <c r="AI3" i="1"/>
  <c r="AI11" i="1"/>
  <c r="AI19" i="1"/>
  <c r="AI27" i="1"/>
  <c r="AI35" i="1"/>
  <c r="AI43" i="1"/>
  <c r="AI51" i="1"/>
  <c r="AI59" i="1"/>
  <c r="AI67" i="1"/>
  <c r="AI75" i="1"/>
  <c r="AI83" i="1"/>
  <c r="AI91" i="1"/>
  <c r="AI99" i="1"/>
  <c r="AI107" i="1"/>
  <c r="AI115" i="1"/>
  <c r="AI123" i="1"/>
  <c r="AI131" i="1"/>
  <c r="AI139" i="1"/>
  <c r="AI147" i="1"/>
  <c r="AI4" i="1"/>
  <c r="AI12" i="1"/>
  <c r="AI20" i="1"/>
  <c r="AI28" i="1"/>
  <c r="AI36" i="1"/>
  <c r="AI44" i="1"/>
  <c r="AI52" i="1"/>
  <c r="AI60" i="1"/>
  <c r="AI68" i="1"/>
  <c r="AI76" i="1"/>
  <c r="AI84" i="1"/>
  <c r="AI92" i="1"/>
  <c r="AI100" i="1"/>
  <c r="AI108" i="1"/>
  <c r="AI116" i="1"/>
  <c r="AI124" i="1"/>
  <c r="AI132" i="1"/>
  <c r="AI140" i="1"/>
  <c r="AI148" i="1"/>
  <c r="AI6" i="1"/>
  <c r="AI14" i="1"/>
  <c r="AI22" i="1"/>
  <c r="AI30" i="1"/>
  <c r="AI38" i="1"/>
  <c r="AI46" i="1"/>
  <c r="AI54" i="1"/>
  <c r="AI62" i="1"/>
  <c r="AI70" i="1"/>
  <c r="AI78" i="1"/>
  <c r="AI86" i="1"/>
  <c r="AI94" i="1"/>
  <c r="AI102" i="1"/>
  <c r="AI110" i="1"/>
  <c r="AI118" i="1"/>
  <c r="AI126" i="1"/>
  <c r="AI134" i="1"/>
  <c r="AI142" i="1"/>
  <c r="AI150" i="1"/>
  <c r="AI7" i="1"/>
  <c r="AI15" i="1"/>
  <c r="AI23" i="1"/>
  <c r="AI31" i="1"/>
  <c r="AI39" i="1"/>
  <c r="AI47" i="1"/>
  <c r="AI55" i="1"/>
  <c r="AI63" i="1"/>
  <c r="AI71" i="1"/>
  <c r="AI79" i="1"/>
  <c r="AI87" i="1"/>
  <c r="AI95" i="1"/>
  <c r="AI103" i="1"/>
  <c r="AI111" i="1"/>
  <c r="AI119" i="1"/>
  <c r="AI127" i="1"/>
  <c r="AI135" i="1"/>
  <c r="AI143" i="1"/>
  <c r="AI151" i="1"/>
  <c r="AI16" i="1"/>
  <c r="AI37" i="1"/>
  <c r="AI57" i="1"/>
  <c r="AI80" i="1"/>
  <c r="AI101" i="1"/>
  <c r="AI121" i="1"/>
  <c r="AI144" i="1"/>
  <c r="AI17" i="1"/>
  <c r="AI40" i="1"/>
  <c r="AI61" i="1"/>
  <c r="AI81" i="1"/>
  <c r="AI104" i="1"/>
  <c r="AI125" i="1"/>
  <c r="AI145" i="1"/>
  <c r="AI21" i="1"/>
  <c r="AI41" i="1"/>
  <c r="AI64" i="1"/>
  <c r="AI85" i="1"/>
  <c r="AI105" i="1"/>
  <c r="AI128" i="1"/>
  <c r="AI149" i="1"/>
  <c r="AI5" i="1"/>
  <c r="AI25" i="1"/>
  <c r="AI48" i="1"/>
  <c r="AI69" i="1"/>
  <c r="AI89" i="1"/>
  <c r="AI112" i="1"/>
  <c r="AI133" i="1"/>
  <c r="AI153" i="1"/>
  <c r="AI8" i="1"/>
  <c r="AI29" i="1"/>
  <c r="AI49" i="1"/>
  <c r="AI72" i="1"/>
  <c r="AI93" i="1"/>
  <c r="AI113" i="1"/>
  <c r="AI136" i="1"/>
  <c r="AI32" i="1"/>
  <c r="AI88" i="1"/>
  <c r="AI141" i="1"/>
  <c r="AI33" i="1"/>
  <c r="AI96" i="1"/>
  <c r="AI152" i="1"/>
  <c r="AI45" i="1"/>
  <c r="AI97" i="1"/>
  <c r="AI56" i="1"/>
  <c r="AI117" i="1"/>
  <c r="AI9" i="1"/>
  <c r="AI65" i="1"/>
  <c r="AI120" i="1"/>
  <c r="AI129" i="1"/>
  <c r="AI137" i="1"/>
  <c r="AI13" i="1"/>
  <c r="AI53" i="1"/>
  <c r="AI73" i="1"/>
  <c r="AI24" i="1"/>
  <c r="AI77" i="1"/>
  <c r="AI109" i="1"/>
  <c r="BB8" i="1"/>
  <c r="BB16" i="1"/>
  <c r="BB24" i="1"/>
  <c r="BB32" i="1"/>
  <c r="BB40" i="1"/>
  <c r="BB48" i="1"/>
  <c r="BB56" i="1"/>
  <c r="BB64" i="1"/>
  <c r="BB72" i="1"/>
  <c r="BB80" i="1"/>
  <c r="BB88" i="1"/>
  <c r="BB96" i="1"/>
  <c r="BB104" i="1"/>
  <c r="BB112" i="1"/>
  <c r="BB120" i="1"/>
  <c r="BB128" i="1"/>
  <c r="BB136" i="1"/>
  <c r="BB144" i="1"/>
  <c r="BB152" i="1"/>
  <c r="BB9" i="1"/>
  <c r="BB17" i="1"/>
  <c r="BB25" i="1"/>
  <c r="BB33" i="1"/>
  <c r="BB41" i="1"/>
  <c r="BB49" i="1"/>
  <c r="BB57" i="1"/>
  <c r="BB65" i="1"/>
  <c r="BB73" i="1"/>
  <c r="BB81" i="1"/>
  <c r="BB89" i="1"/>
  <c r="BB97" i="1"/>
  <c r="BB105" i="1"/>
  <c r="BB113" i="1"/>
  <c r="BB121" i="1"/>
  <c r="BB129" i="1"/>
  <c r="BB137" i="1"/>
  <c r="BB145" i="1"/>
  <c r="BB153" i="1"/>
  <c r="BB2" i="1"/>
  <c r="BB10" i="1"/>
  <c r="BB18" i="1"/>
  <c r="BB26" i="1"/>
  <c r="BB34" i="1"/>
  <c r="BB42" i="1"/>
  <c r="BB50" i="1"/>
  <c r="BB58" i="1"/>
  <c r="BB66" i="1"/>
  <c r="BB74" i="1"/>
  <c r="BB82" i="1"/>
  <c r="BB90" i="1"/>
  <c r="BB98" i="1"/>
  <c r="BB106" i="1"/>
  <c r="BB114" i="1"/>
  <c r="BB122" i="1"/>
  <c r="BB130" i="1"/>
  <c r="BB138" i="1"/>
  <c r="BB146" i="1"/>
  <c r="BB154" i="1"/>
  <c r="BB4" i="1"/>
  <c r="BB12" i="1"/>
  <c r="BB20" i="1"/>
  <c r="BB28" i="1"/>
  <c r="BB36" i="1"/>
  <c r="BB44" i="1"/>
  <c r="BB52" i="1"/>
  <c r="BB60" i="1"/>
  <c r="BB68" i="1"/>
  <c r="BB76" i="1"/>
  <c r="BB84" i="1"/>
  <c r="BB92" i="1"/>
  <c r="BB100" i="1"/>
  <c r="BB108" i="1"/>
  <c r="BB116" i="1"/>
  <c r="BB124" i="1"/>
  <c r="BB132" i="1"/>
  <c r="BB140" i="1"/>
  <c r="BB148" i="1"/>
  <c r="BB5" i="1"/>
  <c r="BB13" i="1"/>
  <c r="BB21" i="1"/>
  <c r="BB29" i="1"/>
  <c r="BB37" i="1"/>
  <c r="BB45" i="1"/>
  <c r="BB53" i="1"/>
  <c r="BB61" i="1"/>
  <c r="BB69" i="1"/>
  <c r="BB77" i="1"/>
  <c r="BB85" i="1"/>
  <c r="BB93" i="1"/>
  <c r="BB101" i="1"/>
  <c r="BB109" i="1"/>
  <c r="BB117" i="1"/>
  <c r="BB125" i="1"/>
  <c r="BB133" i="1"/>
  <c r="BB141" i="1"/>
  <c r="BB149" i="1"/>
  <c r="BB6" i="1"/>
  <c r="BB27" i="1"/>
  <c r="BB47" i="1"/>
  <c r="BB70" i="1"/>
  <c r="BB91" i="1"/>
  <c r="BB111" i="1"/>
  <c r="BB134" i="1"/>
  <c r="BB7" i="1"/>
  <c r="BB30" i="1"/>
  <c r="BB51" i="1"/>
  <c r="BB71" i="1"/>
  <c r="BB94" i="1"/>
  <c r="BB115" i="1"/>
  <c r="BB135" i="1"/>
  <c r="BB11" i="1"/>
  <c r="BB31" i="1"/>
  <c r="BB54" i="1"/>
  <c r="BB75" i="1"/>
  <c r="BB95" i="1"/>
  <c r="BB118" i="1"/>
  <c r="BB139" i="1"/>
  <c r="BB15" i="1"/>
  <c r="BB38" i="1"/>
  <c r="BB59" i="1"/>
  <c r="BB79" i="1"/>
  <c r="BB102" i="1"/>
  <c r="BB123" i="1"/>
  <c r="BB143" i="1"/>
  <c r="BB19" i="1"/>
  <c r="BB39" i="1"/>
  <c r="BB62" i="1"/>
  <c r="BB83" i="1"/>
  <c r="BB103" i="1"/>
  <c r="BB126" i="1"/>
  <c r="BB147" i="1"/>
  <c r="BB55" i="1"/>
  <c r="BB110" i="1"/>
  <c r="BB3" i="1"/>
  <c r="BB63" i="1"/>
  <c r="BB119" i="1"/>
  <c r="BB14" i="1"/>
  <c r="BB67" i="1"/>
  <c r="BB127" i="1"/>
  <c r="BB23" i="1"/>
  <c r="BB86" i="1"/>
  <c r="BB142" i="1"/>
  <c r="BB35" i="1"/>
  <c r="BB87" i="1"/>
  <c r="BB150" i="1"/>
  <c r="BB43" i="1"/>
  <c r="BB99" i="1"/>
  <c r="BB151" i="1"/>
  <c r="BB22" i="1"/>
  <c r="BB78" i="1"/>
  <c r="BB107" i="1"/>
  <c r="BB46" i="1"/>
  <c r="BB131" i="1"/>
  <c r="AX8" i="1"/>
  <c r="AX16" i="1"/>
  <c r="AX24" i="1"/>
  <c r="AX32" i="1"/>
  <c r="AX40" i="1"/>
  <c r="AX48" i="1"/>
  <c r="AX56" i="1"/>
  <c r="AX64" i="1"/>
  <c r="AX72" i="1"/>
  <c r="AX80" i="1"/>
  <c r="AX88" i="1"/>
  <c r="AX96" i="1"/>
  <c r="AX104" i="1"/>
  <c r="AX112" i="1"/>
  <c r="AX120" i="1"/>
  <c r="AX128" i="1"/>
  <c r="AX136" i="1"/>
  <c r="AX144" i="1"/>
  <c r="AX152" i="1"/>
  <c r="AX9" i="1"/>
  <c r="AX17" i="1"/>
  <c r="AX25" i="1"/>
  <c r="AX33" i="1"/>
  <c r="AX41" i="1"/>
  <c r="AX49" i="1"/>
  <c r="AX57" i="1"/>
  <c r="AX65" i="1"/>
  <c r="AX73" i="1"/>
  <c r="AX81" i="1"/>
  <c r="AX89" i="1"/>
  <c r="AX97" i="1"/>
  <c r="AX105" i="1"/>
  <c r="AX113" i="1"/>
  <c r="AX121" i="1"/>
  <c r="AX129" i="1"/>
  <c r="AX137" i="1"/>
  <c r="AX145" i="1"/>
  <c r="AX153" i="1"/>
  <c r="AX2" i="1"/>
  <c r="AX10" i="1"/>
  <c r="AX18" i="1"/>
  <c r="AX26" i="1"/>
  <c r="AX34" i="1"/>
  <c r="AX42" i="1"/>
  <c r="AX50" i="1"/>
  <c r="AX58" i="1"/>
  <c r="AX66" i="1"/>
  <c r="AX74" i="1"/>
  <c r="AX82" i="1"/>
  <c r="AX90" i="1"/>
  <c r="AX98" i="1"/>
  <c r="AX106" i="1"/>
  <c r="AX114" i="1"/>
  <c r="AX122" i="1"/>
  <c r="AX130" i="1"/>
  <c r="AX138" i="1"/>
  <c r="AX146" i="1"/>
  <c r="AX154" i="1"/>
  <c r="AX4" i="1"/>
  <c r="AX12" i="1"/>
  <c r="AX20" i="1"/>
  <c r="AX28" i="1"/>
  <c r="AX36" i="1"/>
  <c r="AX44" i="1"/>
  <c r="AX52" i="1"/>
  <c r="AX60" i="1"/>
  <c r="AX68" i="1"/>
  <c r="AX76" i="1"/>
  <c r="AX84" i="1"/>
  <c r="AX92" i="1"/>
  <c r="AX100" i="1"/>
  <c r="AX108" i="1"/>
  <c r="AX116" i="1"/>
  <c r="AX124" i="1"/>
  <c r="AX132" i="1"/>
  <c r="AX140" i="1"/>
  <c r="AX148" i="1"/>
  <c r="AX5" i="1"/>
  <c r="AX13" i="1"/>
  <c r="AX21" i="1"/>
  <c r="AX29" i="1"/>
  <c r="AX37" i="1"/>
  <c r="AX45" i="1"/>
  <c r="AX53" i="1"/>
  <c r="AX61" i="1"/>
  <c r="AX69" i="1"/>
  <c r="AX77" i="1"/>
  <c r="AX85" i="1"/>
  <c r="AX93" i="1"/>
  <c r="AX101" i="1"/>
  <c r="AX109" i="1"/>
  <c r="AX117" i="1"/>
  <c r="AX125" i="1"/>
  <c r="AX133" i="1"/>
  <c r="AX141" i="1"/>
  <c r="AX149" i="1"/>
  <c r="AX3" i="1"/>
  <c r="AX23" i="1"/>
  <c r="AX46" i="1"/>
  <c r="AX67" i="1"/>
  <c r="AX87" i="1"/>
  <c r="AX110" i="1"/>
  <c r="AX131" i="1"/>
  <c r="AX151" i="1"/>
  <c r="AX6" i="1"/>
  <c r="AX27" i="1"/>
  <c r="AX47" i="1"/>
  <c r="AX70" i="1"/>
  <c r="AX91" i="1"/>
  <c r="AX111" i="1"/>
  <c r="AX134" i="1"/>
  <c r="AX7" i="1"/>
  <c r="AX30" i="1"/>
  <c r="AX51" i="1"/>
  <c r="AX71" i="1"/>
  <c r="AX94" i="1"/>
  <c r="AX115" i="1"/>
  <c r="AX135" i="1"/>
  <c r="AX14" i="1"/>
  <c r="AX35" i="1"/>
  <c r="AX55" i="1"/>
  <c r="AX78" i="1"/>
  <c r="AX99" i="1"/>
  <c r="AX119" i="1"/>
  <c r="AX142" i="1"/>
  <c r="AX15" i="1"/>
  <c r="AX38" i="1"/>
  <c r="AX59" i="1"/>
  <c r="AX79" i="1"/>
  <c r="AX102" i="1"/>
  <c r="AX123" i="1"/>
  <c r="AX143" i="1"/>
  <c r="AX43" i="1"/>
  <c r="AX103" i="1"/>
  <c r="AX54" i="1"/>
  <c r="AX107" i="1"/>
  <c r="AX62" i="1"/>
  <c r="AX118" i="1"/>
  <c r="AX19" i="1"/>
  <c r="AX75" i="1"/>
  <c r="AX127" i="1"/>
  <c r="AX22" i="1"/>
  <c r="AX83" i="1"/>
  <c r="AX139" i="1"/>
  <c r="AX31" i="1"/>
  <c r="AX86" i="1"/>
  <c r="AX147" i="1"/>
  <c r="AX126" i="1"/>
  <c r="AX150" i="1"/>
  <c r="AX11" i="1"/>
  <c r="AX39" i="1"/>
  <c r="AX95" i="1"/>
  <c r="AX63" i="1"/>
  <c r="AT8" i="1"/>
  <c r="AT16" i="1"/>
  <c r="AT24" i="1"/>
  <c r="AT32" i="1"/>
  <c r="AT40" i="1"/>
  <c r="AT48" i="1"/>
  <c r="AT56" i="1"/>
  <c r="AT64" i="1"/>
  <c r="AT72" i="1"/>
  <c r="AT80" i="1"/>
  <c r="AT88" i="1"/>
  <c r="AT96" i="1"/>
  <c r="AT104" i="1"/>
  <c r="AT112" i="1"/>
  <c r="AT120" i="1"/>
  <c r="AT128" i="1"/>
  <c r="AT136" i="1"/>
  <c r="AT144" i="1"/>
  <c r="AT152" i="1"/>
  <c r="AT9" i="1"/>
  <c r="AT17" i="1"/>
  <c r="AT25" i="1"/>
  <c r="AT33" i="1"/>
  <c r="AT41" i="1"/>
  <c r="AT49" i="1"/>
  <c r="AT57" i="1"/>
  <c r="AT65" i="1"/>
  <c r="AT73" i="1"/>
  <c r="AT81" i="1"/>
  <c r="AT89" i="1"/>
  <c r="AT97" i="1"/>
  <c r="AT105" i="1"/>
  <c r="AT113" i="1"/>
  <c r="AT121" i="1"/>
  <c r="AT129" i="1"/>
  <c r="AT137" i="1"/>
  <c r="AT145" i="1"/>
  <c r="AT153" i="1"/>
  <c r="AT2" i="1"/>
  <c r="AT10" i="1"/>
  <c r="AT18" i="1"/>
  <c r="AT26" i="1"/>
  <c r="AT34" i="1"/>
  <c r="AT42" i="1"/>
  <c r="AT50" i="1"/>
  <c r="AT58" i="1"/>
  <c r="AT66" i="1"/>
  <c r="AT74" i="1"/>
  <c r="AT82" i="1"/>
  <c r="AT90" i="1"/>
  <c r="AT98" i="1"/>
  <c r="AT106" i="1"/>
  <c r="AT114" i="1"/>
  <c r="AT122" i="1"/>
  <c r="AT130" i="1"/>
  <c r="AT138" i="1"/>
  <c r="AT146" i="1"/>
  <c r="AT154" i="1"/>
  <c r="AT4" i="1"/>
  <c r="AT12" i="1"/>
  <c r="AT20" i="1"/>
  <c r="AT28" i="1"/>
  <c r="AT36" i="1"/>
  <c r="AT44" i="1"/>
  <c r="AT52" i="1"/>
  <c r="AT60" i="1"/>
  <c r="AT68" i="1"/>
  <c r="AT76" i="1"/>
  <c r="AT84" i="1"/>
  <c r="AT92" i="1"/>
  <c r="AT100" i="1"/>
  <c r="AT108" i="1"/>
  <c r="AT116" i="1"/>
  <c r="AT124" i="1"/>
  <c r="AT132" i="1"/>
  <c r="AT140" i="1"/>
  <c r="AT148" i="1"/>
  <c r="AT5" i="1"/>
  <c r="AT13" i="1"/>
  <c r="AT21" i="1"/>
  <c r="AT29" i="1"/>
  <c r="AT37" i="1"/>
  <c r="AT45" i="1"/>
  <c r="AT53" i="1"/>
  <c r="AT61" i="1"/>
  <c r="AT69" i="1"/>
  <c r="AT77" i="1"/>
  <c r="AT85" i="1"/>
  <c r="AT93" i="1"/>
  <c r="AT101" i="1"/>
  <c r="AT109" i="1"/>
  <c r="AT117" i="1"/>
  <c r="AT125" i="1"/>
  <c r="AT133" i="1"/>
  <c r="AT141" i="1"/>
  <c r="AT149" i="1"/>
  <c r="AT22" i="1"/>
  <c r="AT43" i="1"/>
  <c r="AT63" i="1"/>
  <c r="AT86" i="1"/>
  <c r="AT107" i="1"/>
  <c r="AT127" i="1"/>
  <c r="AT150" i="1"/>
  <c r="AT3" i="1"/>
  <c r="AT23" i="1"/>
  <c r="AT46" i="1"/>
  <c r="AT67" i="1"/>
  <c r="AT87" i="1"/>
  <c r="AT110" i="1"/>
  <c r="AT131" i="1"/>
  <c r="AT151" i="1"/>
  <c r="AT6" i="1"/>
  <c r="AT27" i="1"/>
  <c r="AT47" i="1"/>
  <c r="AT70" i="1"/>
  <c r="AT91" i="1"/>
  <c r="AT111" i="1"/>
  <c r="AT134" i="1"/>
  <c r="AT11" i="1"/>
  <c r="AT31" i="1"/>
  <c r="AT54" i="1"/>
  <c r="AT75" i="1"/>
  <c r="AT95" i="1"/>
  <c r="AT118" i="1"/>
  <c r="AT139" i="1"/>
  <c r="AT14" i="1"/>
  <c r="AT35" i="1"/>
  <c r="AT55" i="1"/>
  <c r="AT78" i="1"/>
  <c r="AT99" i="1"/>
  <c r="AT119" i="1"/>
  <c r="AT142" i="1"/>
  <c r="AT38" i="1"/>
  <c r="AT94" i="1"/>
  <c r="AT147" i="1"/>
  <c r="AT39" i="1"/>
  <c r="AT102" i="1"/>
  <c r="AT51" i="1"/>
  <c r="AT103" i="1"/>
  <c r="AT7" i="1"/>
  <c r="AT62" i="1"/>
  <c r="AT123" i="1"/>
  <c r="AT15" i="1"/>
  <c r="AT71" i="1"/>
  <c r="AT126" i="1"/>
  <c r="AT19" i="1"/>
  <c r="AT79" i="1"/>
  <c r="AT135" i="1"/>
  <c r="AT59" i="1"/>
  <c r="AT83" i="1"/>
  <c r="AT115" i="1"/>
  <c r="AT30" i="1"/>
  <c r="AT143" i="1"/>
  <c r="AG6" i="1"/>
  <c r="AG14" i="1"/>
  <c r="AG22" i="1"/>
  <c r="AG30" i="1"/>
  <c r="AG38" i="1"/>
  <c r="AG46" i="1"/>
  <c r="AG54" i="1"/>
  <c r="AG62" i="1"/>
  <c r="AG70" i="1"/>
  <c r="AG78" i="1"/>
  <c r="AG86" i="1"/>
  <c r="AG94" i="1"/>
  <c r="AG102" i="1"/>
  <c r="AG110" i="1"/>
  <c r="AG118" i="1"/>
  <c r="AG126" i="1"/>
  <c r="AG134" i="1"/>
  <c r="AG142" i="1"/>
  <c r="AG150" i="1"/>
  <c r="AG7" i="1"/>
  <c r="AG15" i="1"/>
  <c r="AG23" i="1"/>
  <c r="AG31" i="1"/>
  <c r="AG39" i="1"/>
  <c r="AG47" i="1"/>
  <c r="AG55" i="1"/>
  <c r="AG63" i="1"/>
  <c r="AG71" i="1"/>
  <c r="AG79" i="1"/>
  <c r="AG87" i="1"/>
  <c r="AG95" i="1"/>
  <c r="AG103" i="1"/>
  <c r="AG111" i="1"/>
  <c r="AG119" i="1"/>
  <c r="AG127" i="1"/>
  <c r="AG135" i="1"/>
  <c r="AG143" i="1"/>
  <c r="AG151" i="1"/>
  <c r="AG8" i="1"/>
  <c r="AG16" i="1"/>
  <c r="AG24" i="1"/>
  <c r="AG32" i="1"/>
  <c r="AG40" i="1"/>
  <c r="AG48" i="1"/>
  <c r="AG56" i="1"/>
  <c r="AG64" i="1"/>
  <c r="AG72" i="1"/>
  <c r="AG80" i="1"/>
  <c r="AG88" i="1"/>
  <c r="AG96" i="1"/>
  <c r="AG104" i="1"/>
  <c r="AG112" i="1"/>
  <c r="AG120" i="1"/>
  <c r="AG128" i="1"/>
  <c r="AG136" i="1"/>
  <c r="AG144" i="1"/>
  <c r="AG152" i="1"/>
  <c r="AG2" i="1"/>
  <c r="AG10" i="1"/>
  <c r="AG18" i="1"/>
  <c r="AG26" i="1"/>
  <c r="AG34" i="1"/>
  <c r="AG42" i="1"/>
  <c r="AG50" i="1"/>
  <c r="AG58" i="1"/>
  <c r="AG66" i="1"/>
  <c r="AG74" i="1"/>
  <c r="AG82" i="1"/>
  <c r="AG90" i="1"/>
  <c r="AG98" i="1"/>
  <c r="AG106" i="1"/>
  <c r="AG114" i="1"/>
  <c r="AG122" i="1"/>
  <c r="AG130" i="1"/>
  <c r="AG138" i="1"/>
  <c r="AG146" i="1"/>
  <c r="AG154" i="1"/>
  <c r="AG3" i="1"/>
  <c r="AG11" i="1"/>
  <c r="AG19" i="1"/>
  <c r="AG27" i="1"/>
  <c r="AG35" i="1"/>
  <c r="AG43" i="1"/>
  <c r="AG51" i="1"/>
  <c r="AG59" i="1"/>
  <c r="AG67" i="1"/>
  <c r="AG75" i="1"/>
  <c r="AG83" i="1"/>
  <c r="AG91" i="1"/>
  <c r="AG99" i="1"/>
  <c r="AG107" i="1"/>
  <c r="AG115" i="1"/>
  <c r="AG123" i="1"/>
  <c r="AG131" i="1"/>
  <c r="AG139" i="1"/>
  <c r="AG147" i="1"/>
  <c r="AG4" i="1"/>
  <c r="AG25" i="1"/>
  <c r="AG45" i="1"/>
  <c r="AG68" i="1"/>
  <c r="AG89" i="1"/>
  <c r="AG109" i="1"/>
  <c r="AG132" i="1"/>
  <c r="AG153" i="1"/>
  <c r="AG5" i="1"/>
  <c r="AG28" i="1"/>
  <c r="AG49" i="1"/>
  <c r="AG69" i="1"/>
  <c r="AG92" i="1"/>
  <c r="AG113" i="1"/>
  <c r="AG133" i="1"/>
  <c r="AG9" i="1"/>
  <c r="AG29" i="1"/>
  <c r="AG52" i="1"/>
  <c r="AG73" i="1"/>
  <c r="AG93" i="1"/>
  <c r="AG116" i="1"/>
  <c r="AG137" i="1"/>
  <c r="AG13" i="1"/>
  <c r="AG36" i="1"/>
  <c r="AG57" i="1"/>
  <c r="AG77" i="1"/>
  <c r="AG100" i="1"/>
  <c r="AG121" i="1"/>
  <c r="AG141" i="1"/>
  <c r="AG17" i="1"/>
  <c r="AG37" i="1"/>
  <c r="AG60" i="1"/>
  <c r="AG81" i="1"/>
  <c r="AG101" i="1"/>
  <c r="AG124" i="1"/>
  <c r="AG145" i="1"/>
  <c r="AG53" i="1"/>
  <c r="AG108" i="1"/>
  <c r="AG61" i="1"/>
  <c r="AG117" i="1"/>
  <c r="AG12" i="1"/>
  <c r="AG65" i="1"/>
  <c r="AG125" i="1"/>
  <c r="AG21" i="1"/>
  <c r="AG84" i="1"/>
  <c r="AG140" i="1"/>
  <c r="AG33" i="1"/>
  <c r="AG85" i="1"/>
  <c r="AG148" i="1"/>
  <c r="AG129" i="1"/>
  <c r="AG149" i="1"/>
  <c r="AG20" i="1"/>
  <c r="AG44" i="1"/>
  <c r="AG76" i="1"/>
  <c r="AG97" i="1"/>
  <c r="AG105" i="1"/>
  <c r="AG41" i="1"/>
  <c r="AK6" i="1"/>
  <c r="AK14" i="1"/>
  <c r="AK22" i="1"/>
  <c r="AK30" i="1"/>
  <c r="AK38" i="1"/>
  <c r="AK46" i="1"/>
  <c r="AK54" i="1"/>
  <c r="AK62" i="1"/>
  <c r="AK70" i="1"/>
  <c r="AK78" i="1"/>
  <c r="AK86" i="1"/>
  <c r="AK94" i="1"/>
  <c r="AK102" i="1"/>
  <c r="AK110" i="1"/>
  <c r="AK118" i="1"/>
  <c r="AK126" i="1"/>
  <c r="AK134" i="1"/>
  <c r="AK142" i="1"/>
  <c r="AK150" i="1"/>
  <c r="AK7" i="1"/>
  <c r="AK15" i="1"/>
  <c r="AK23" i="1"/>
  <c r="AK31" i="1"/>
  <c r="AK39" i="1"/>
  <c r="AK47" i="1"/>
  <c r="AK55" i="1"/>
  <c r="AK63" i="1"/>
  <c r="AK71" i="1"/>
  <c r="AK79" i="1"/>
  <c r="AK87" i="1"/>
  <c r="AK95" i="1"/>
  <c r="AK103" i="1"/>
  <c r="AK111" i="1"/>
  <c r="AK119" i="1"/>
  <c r="AK127" i="1"/>
  <c r="AK135" i="1"/>
  <c r="AK143" i="1"/>
  <c r="AK151" i="1"/>
  <c r="AK8" i="1"/>
  <c r="AK16" i="1"/>
  <c r="AK24" i="1"/>
  <c r="AK32" i="1"/>
  <c r="AK40" i="1"/>
  <c r="AK48" i="1"/>
  <c r="AK56" i="1"/>
  <c r="AK64" i="1"/>
  <c r="AK72" i="1"/>
  <c r="AK80" i="1"/>
  <c r="AK88" i="1"/>
  <c r="AK96" i="1"/>
  <c r="AK104" i="1"/>
  <c r="AK112" i="1"/>
  <c r="AK120" i="1"/>
  <c r="AK128" i="1"/>
  <c r="AK136" i="1"/>
  <c r="AK144" i="1"/>
  <c r="AK152" i="1"/>
  <c r="AK2" i="1"/>
  <c r="AK10" i="1"/>
  <c r="AK18" i="1"/>
  <c r="AK26" i="1"/>
  <c r="AK34" i="1"/>
  <c r="AK42" i="1"/>
  <c r="AK50" i="1"/>
  <c r="AK58" i="1"/>
  <c r="AK66" i="1"/>
  <c r="AK74" i="1"/>
  <c r="AK82" i="1"/>
  <c r="AK90" i="1"/>
  <c r="AK98" i="1"/>
  <c r="AK106" i="1"/>
  <c r="AK114" i="1"/>
  <c r="AK122" i="1"/>
  <c r="AK130" i="1"/>
  <c r="AK138" i="1"/>
  <c r="AK146" i="1"/>
  <c r="AK154" i="1"/>
  <c r="AK3" i="1"/>
  <c r="AK11" i="1"/>
  <c r="AK19" i="1"/>
  <c r="AK27" i="1"/>
  <c r="AK35" i="1"/>
  <c r="AK43" i="1"/>
  <c r="AK51" i="1"/>
  <c r="AK59" i="1"/>
  <c r="AK67" i="1"/>
  <c r="AK75" i="1"/>
  <c r="AK83" i="1"/>
  <c r="AK91" i="1"/>
  <c r="AK99" i="1"/>
  <c r="AK107" i="1"/>
  <c r="AK115" i="1"/>
  <c r="AK123" i="1"/>
  <c r="AK131" i="1"/>
  <c r="AK139" i="1"/>
  <c r="AK147" i="1"/>
  <c r="AK21" i="1"/>
  <c r="AK44" i="1"/>
  <c r="AK65" i="1"/>
  <c r="AK85" i="1"/>
  <c r="AK108" i="1"/>
  <c r="AK129" i="1"/>
  <c r="AK149" i="1"/>
  <c r="AK4" i="1"/>
  <c r="AK25" i="1"/>
  <c r="AK45" i="1"/>
  <c r="AK68" i="1"/>
  <c r="AK89" i="1"/>
  <c r="AK109" i="1"/>
  <c r="AK132" i="1"/>
  <c r="AK153" i="1"/>
  <c r="AK5" i="1"/>
  <c r="AK28" i="1"/>
  <c r="AK49" i="1"/>
  <c r="AK69" i="1"/>
  <c r="AK92" i="1"/>
  <c r="AK113" i="1"/>
  <c r="AK133" i="1"/>
  <c r="AK12" i="1"/>
  <c r="AK33" i="1"/>
  <c r="AK53" i="1"/>
  <c r="AK76" i="1"/>
  <c r="AK97" i="1"/>
  <c r="AK117" i="1"/>
  <c r="AK140" i="1"/>
  <c r="AK13" i="1"/>
  <c r="AK36" i="1"/>
  <c r="AK57" i="1"/>
  <c r="AK77" i="1"/>
  <c r="AK100" i="1"/>
  <c r="AK121" i="1"/>
  <c r="AK141" i="1"/>
  <c r="AK60" i="1"/>
  <c r="AK116" i="1"/>
  <c r="AK9" i="1"/>
  <c r="AK61" i="1"/>
  <c r="AK124" i="1"/>
  <c r="AK17" i="1"/>
  <c r="AK73" i="1"/>
  <c r="AK125" i="1"/>
  <c r="AK29" i="1"/>
  <c r="AK84" i="1"/>
  <c r="AK145" i="1"/>
  <c r="AK37" i="1"/>
  <c r="AK93" i="1"/>
  <c r="AK148" i="1"/>
  <c r="AK52" i="1"/>
  <c r="AK81" i="1"/>
  <c r="AK101" i="1"/>
  <c r="AK137" i="1"/>
  <c r="AK20" i="1"/>
  <c r="AK105" i="1"/>
  <c r="AK41" i="1"/>
  <c r="AP4" i="1"/>
  <c r="AP12" i="1"/>
  <c r="AP5" i="1"/>
  <c r="AP13" i="1"/>
  <c r="AP6" i="1"/>
  <c r="AP8" i="1"/>
  <c r="AP9" i="1"/>
  <c r="AP16" i="1"/>
  <c r="AP24" i="1"/>
  <c r="AP32" i="1"/>
  <c r="AP40" i="1"/>
  <c r="AP48" i="1"/>
  <c r="AP56" i="1"/>
  <c r="AP64" i="1"/>
  <c r="AP72" i="1"/>
  <c r="AP80" i="1"/>
  <c r="AP88" i="1"/>
  <c r="AP96" i="1"/>
  <c r="AP104" i="1"/>
  <c r="AP112" i="1"/>
  <c r="AP120" i="1"/>
  <c r="AP128" i="1"/>
  <c r="AP136" i="1"/>
  <c r="AP144" i="1"/>
  <c r="AP152" i="1"/>
  <c r="AP2" i="1"/>
  <c r="AP17" i="1"/>
  <c r="AP25" i="1"/>
  <c r="AP33" i="1"/>
  <c r="AP41" i="1"/>
  <c r="AP49" i="1"/>
  <c r="AP57" i="1"/>
  <c r="AP65" i="1"/>
  <c r="AP73" i="1"/>
  <c r="AP81" i="1"/>
  <c r="AP89" i="1"/>
  <c r="AP97" i="1"/>
  <c r="AP105" i="1"/>
  <c r="AP113" i="1"/>
  <c r="AP121" i="1"/>
  <c r="AP129" i="1"/>
  <c r="AP137" i="1"/>
  <c r="AP145" i="1"/>
  <c r="AP153" i="1"/>
  <c r="AP3" i="1"/>
  <c r="AP18" i="1"/>
  <c r="AP26" i="1"/>
  <c r="AP34" i="1"/>
  <c r="AP42" i="1"/>
  <c r="AP50" i="1"/>
  <c r="AP58" i="1"/>
  <c r="AP66" i="1"/>
  <c r="AP74" i="1"/>
  <c r="AP82" i="1"/>
  <c r="AP90" i="1"/>
  <c r="AP98" i="1"/>
  <c r="AP106" i="1"/>
  <c r="AP114" i="1"/>
  <c r="AP122" i="1"/>
  <c r="AP130" i="1"/>
  <c r="AP138" i="1"/>
  <c r="AP146" i="1"/>
  <c r="AP154" i="1"/>
  <c r="AP10" i="1"/>
  <c r="AP20" i="1"/>
  <c r="AP28" i="1"/>
  <c r="AP36" i="1"/>
  <c r="AP44" i="1"/>
  <c r="AP52" i="1"/>
  <c r="AP60" i="1"/>
  <c r="AP68" i="1"/>
  <c r="AP76" i="1"/>
  <c r="AP84" i="1"/>
  <c r="AP92" i="1"/>
  <c r="AP100" i="1"/>
  <c r="AP108" i="1"/>
  <c r="AP116" i="1"/>
  <c r="AP124" i="1"/>
  <c r="AP132" i="1"/>
  <c r="AP140" i="1"/>
  <c r="AP148" i="1"/>
  <c r="AP11" i="1"/>
  <c r="AP21" i="1"/>
  <c r="AP29" i="1"/>
  <c r="AP37" i="1"/>
  <c r="AP45" i="1"/>
  <c r="AP53" i="1"/>
  <c r="AP61" i="1"/>
  <c r="AP69" i="1"/>
  <c r="AP77" i="1"/>
  <c r="AP85" i="1"/>
  <c r="AP93" i="1"/>
  <c r="AP101" i="1"/>
  <c r="AP109" i="1"/>
  <c r="AP117" i="1"/>
  <c r="AP125" i="1"/>
  <c r="AP133" i="1"/>
  <c r="AP141" i="1"/>
  <c r="AP149" i="1"/>
  <c r="AP19" i="1"/>
  <c r="AP39" i="1"/>
  <c r="AP62" i="1"/>
  <c r="AP83" i="1"/>
  <c r="AP103" i="1"/>
  <c r="AP126" i="1"/>
  <c r="AP147" i="1"/>
  <c r="AP22" i="1"/>
  <c r="AP43" i="1"/>
  <c r="AP63" i="1"/>
  <c r="AP86" i="1"/>
  <c r="AP107" i="1"/>
  <c r="AP127" i="1"/>
  <c r="AP150" i="1"/>
  <c r="AP23" i="1"/>
  <c r="AP46" i="1"/>
  <c r="AP67" i="1"/>
  <c r="AP87" i="1"/>
  <c r="AP110" i="1"/>
  <c r="AP131" i="1"/>
  <c r="AP151" i="1"/>
  <c r="AP30" i="1"/>
  <c r="AP51" i="1"/>
  <c r="AP71" i="1"/>
  <c r="AP94" i="1"/>
  <c r="AP115" i="1"/>
  <c r="AP135" i="1"/>
  <c r="AP7" i="1"/>
  <c r="AP31" i="1"/>
  <c r="AP54" i="1"/>
  <c r="AP75" i="1"/>
  <c r="AP95" i="1"/>
  <c r="AP118" i="1"/>
  <c r="AP139" i="1"/>
  <c r="AP27" i="1"/>
  <c r="AP79" i="1"/>
  <c r="AP142" i="1"/>
  <c r="AP35" i="1"/>
  <c r="AP91" i="1"/>
  <c r="AP143" i="1"/>
  <c r="AP38" i="1"/>
  <c r="AP99" i="1"/>
  <c r="AP55" i="1"/>
  <c r="AP111" i="1"/>
  <c r="AP59" i="1"/>
  <c r="AP119" i="1"/>
  <c r="AP14" i="1"/>
  <c r="AP70" i="1"/>
  <c r="AP123" i="1"/>
  <c r="AP15" i="1"/>
  <c r="AP47" i="1"/>
  <c r="AP102" i="1"/>
  <c r="AP134" i="1"/>
  <c r="AP78" i="1"/>
  <c r="AL4" i="1"/>
  <c r="AL12" i="1"/>
  <c r="AL20" i="1"/>
  <c r="AL28" i="1"/>
  <c r="AL36" i="1"/>
  <c r="AL44" i="1"/>
  <c r="AL52" i="1"/>
  <c r="AL60" i="1"/>
  <c r="AL68" i="1"/>
  <c r="AL76" i="1"/>
  <c r="AL84" i="1"/>
  <c r="AL92" i="1"/>
  <c r="AL100" i="1"/>
  <c r="AL108" i="1"/>
  <c r="AL116" i="1"/>
  <c r="AL124" i="1"/>
  <c r="AL132" i="1"/>
  <c r="AL140" i="1"/>
  <c r="AL148" i="1"/>
  <c r="AL5" i="1"/>
  <c r="AL13" i="1"/>
  <c r="AL21" i="1"/>
  <c r="AL29" i="1"/>
  <c r="AL37" i="1"/>
  <c r="AL45" i="1"/>
  <c r="AL53" i="1"/>
  <c r="AL61" i="1"/>
  <c r="AL69" i="1"/>
  <c r="AL77" i="1"/>
  <c r="AL85" i="1"/>
  <c r="AL93" i="1"/>
  <c r="AL101" i="1"/>
  <c r="AL109" i="1"/>
  <c r="AL117" i="1"/>
  <c r="AL125" i="1"/>
  <c r="AL133" i="1"/>
  <c r="AL141" i="1"/>
  <c r="AL149" i="1"/>
  <c r="AL6" i="1"/>
  <c r="AL14" i="1"/>
  <c r="AL22" i="1"/>
  <c r="AL30" i="1"/>
  <c r="AL38" i="1"/>
  <c r="AL46" i="1"/>
  <c r="AL54" i="1"/>
  <c r="AL62" i="1"/>
  <c r="AL70" i="1"/>
  <c r="AL78" i="1"/>
  <c r="AL86" i="1"/>
  <c r="AL94" i="1"/>
  <c r="AL102" i="1"/>
  <c r="AL110" i="1"/>
  <c r="AL118" i="1"/>
  <c r="AL126" i="1"/>
  <c r="AL134" i="1"/>
  <c r="AL142" i="1"/>
  <c r="AL150" i="1"/>
  <c r="AL8" i="1"/>
  <c r="AL16" i="1"/>
  <c r="AL24" i="1"/>
  <c r="AL32" i="1"/>
  <c r="AL40" i="1"/>
  <c r="AL48" i="1"/>
  <c r="AL56" i="1"/>
  <c r="AL64" i="1"/>
  <c r="AL72" i="1"/>
  <c r="AL80" i="1"/>
  <c r="AL88" i="1"/>
  <c r="AL96" i="1"/>
  <c r="AL104" i="1"/>
  <c r="AL112" i="1"/>
  <c r="AL120" i="1"/>
  <c r="AL128" i="1"/>
  <c r="AL136" i="1"/>
  <c r="AL144" i="1"/>
  <c r="AL152" i="1"/>
  <c r="AL9" i="1"/>
  <c r="AL17" i="1"/>
  <c r="AL25" i="1"/>
  <c r="AL33" i="1"/>
  <c r="AL41" i="1"/>
  <c r="AL49" i="1"/>
  <c r="AL57" i="1"/>
  <c r="AL65" i="1"/>
  <c r="AL73" i="1"/>
  <c r="AL81" i="1"/>
  <c r="AL89" i="1"/>
  <c r="AL97" i="1"/>
  <c r="AL105" i="1"/>
  <c r="AL113" i="1"/>
  <c r="AL121" i="1"/>
  <c r="AL129" i="1"/>
  <c r="AL137" i="1"/>
  <c r="AL145" i="1"/>
  <c r="AL153" i="1"/>
  <c r="AL18" i="1"/>
  <c r="AL39" i="1"/>
  <c r="AL59" i="1"/>
  <c r="AL82" i="1"/>
  <c r="AL103" i="1"/>
  <c r="AL123" i="1"/>
  <c r="AL146" i="1"/>
  <c r="AL19" i="1"/>
  <c r="AL42" i="1"/>
  <c r="AL63" i="1"/>
  <c r="AL83" i="1"/>
  <c r="AL106" i="1"/>
  <c r="AL127" i="1"/>
  <c r="AL147" i="1"/>
  <c r="AL2" i="1"/>
  <c r="AL23" i="1"/>
  <c r="AL43" i="1"/>
  <c r="AL66" i="1"/>
  <c r="AL87" i="1"/>
  <c r="AL107" i="1"/>
  <c r="AL130" i="1"/>
  <c r="AL151" i="1"/>
  <c r="AL7" i="1"/>
  <c r="AL27" i="1"/>
  <c r="AL50" i="1"/>
  <c r="AL71" i="1"/>
  <c r="AL91" i="1"/>
  <c r="AL114" i="1"/>
  <c r="AL135" i="1"/>
  <c r="AL10" i="1"/>
  <c r="AL31" i="1"/>
  <c r="AL51" i="1"/>
  <c r="AL74" i="1"/>
  <c r="AL95" i="1"/>
  <c r="AL115" i="1"/>
  <c r="AL138" i="1"/>
  <c r="AL15" i="1"/>
  <c r="AL75" i="1"/>
  <c r="AL131" i="1"/>
  <c r="AL26" i="1"/>
  <c r="AL79" i="1"/>
  <c r="AL139" i="1"/>
  <c r="AL34" i="1"/>
  <c r="AL90" i="1"/>
  <c r="AL143" i="1"/>
  <c r="AL47" i="1"/>
  <c r="AL99" i="1"/>
  <c r="AL55" i="1"/>
  <c r="AL111" i="1"/>
  <c r="AL58" i="1"/>
  <c r="AL67" i="1"/>
  <c r="AL98" i="1"/>
  <c r="AL122" i="1"/>
  <c r="AL3" i="1"/>
  <c r="AL154" i="1"/>
  <c r="AL11" i="1"/>
  <c r="AL35" i="1"/>
  <c r="AL119" i="1"/>
  <c r="AB3" i="1"/>
  <c r="AB11" i="1"/>
  <c r="AB19" i="1"/>
  <c r="AB27" i="1"/>
  <c r="AB35" i="1"/>
  <c r="AB43" i="1"/>
  <c r="AB51" i="1"/>
  <c r="AB59" i="1"/>
  <c r="AB67" i="1"/>
  <c r="AB75" i="1"/>
  <c r="AB83" i="1"/>
  <c r="AB91" i="1"/>
  <c r="AB99" i="1"/>
  <c r="AB107" i="1"/>
  <c r="AB115" i="1"/>
  <c r="AB123" i="1"/>
  <c r="AB131" i="1"/>
  <c r="AB139" i="1"/>
  <c r="AB147" i="1"/>
  <c r="AB4" i="1"/>
  <c r="AB12" i="1"/>
  <c r="AB20" i="1"/>
  <c r="AB28" i="1"/>
  <c r="AB36" i="1"/>
  <c r="AB44" i="1"/>
  <c r="AB52" i="1"/>
  <c r="AB60" i="1"/>
  <c r="AB68" i="1"/>
  <c r="AB76" i="1"/>
  <c r="AB84" i="1"/>
  <c r="AB92" i="1"/>
  <c r="AB100" i="1"/>
  <c r="AB108" i="1"/>
  <c r="AB116" i="1"/>
  <c r="AB124" i="1"/>
  <c r="AB132" i="1"/>
  <c r="AB140" i="1"/>
  <c r="AB148" i="1"/>
  <c r="AB5" i="1"/>
  <c r="AB13" i="1"/>
  <c r="AB21" i="1"/>
  <c r="AB29" i="1"/>
  <c r="AB37" i="1"/>
  <c r="AB45" i="1"/>
  <c r="AB53" i="1"/>
  <c r="AB61" i="1"/>
  <c r="AB69" i="1"/>
  <c r="AB77" i="1"/>
  <c r="AB85" i="1"/>
  <c r="AB93" i="1"/>
  <c r="AB101" i="1"/>
  <c r="AB109" i="1"/>
  <c r="AB117" i="1"/>
  <c r="AB125" i="1"/>
  <c r="AB133" i="1"/>
  <c r="AB141" i="1"/>
  <c r="AB149" i="1"/>
  <c r="AB7" i="1"/>
  <c r="AB15" i="1"/>
  <c r="AB23" i="1"/>
  <c r="AB31" i="1"/>
  <c r="AB39" i="1"/>
  <c r="AB47" i="1"/>
  <c r="AB55" i="1"/>
  <c r="AB63" i="1"/>
  <c r="AB71" i="1"/>
  <c r="AB79" i="1"/>
  <c r="AB87" i="1"/>
  <c r="AB95" i="1"/>
  <c r="AB103" i="1"/>
  <c r="AB111" i="1"/>
  <c r="AB119" i="1"/>
  <c r="AB127" i="1"/>
  <c r="AB135" i="1"/>
  <c r="AB143" i="1"/>
  <c r="AB151" i="1"/>
  <c r="AB8" i="1"/>
  <c r="AB16" i="1"/>
  <c r="AB24" i="1"/>
  <c r="AB32" i="1"/>
  <c r="AB40" i="1"/>
  <c r="AB48" i="1"/>
  <c r="AB56" i="1"/>
  <c r="AB64" i="1"/>
  <c r="AB72" i="1"/>
  <c r="AB80" i="1"/>
  <c r="AB88" i="1"/>
  <c r="AB96" i="1"/>
  <c r="AB104" i="1"/>
  <c r="AB112" i="1"/>
  <c r="AB120" i="1"/>
  <c r="AB128" i="1"/>
  <c r="AB136" i="1"/>
  <c r="AB144" i="1"/>
  <c r="AB152" i="1"/>
  <c r="AB6" i="1"/>
  <c r="AB26" i="1"/>
  <c r="AB49" i="1"/>
  <c r="AB70" i="1"/>
  <c r="AB90" i="1"/>
  <c r="AB113" i="1"/>
  <c r="AB134" i="1"/>
  <c r="AB154" i="1"/>
  <c r="AB9" i="1"/>
  <c r="AB30" i="1"/>
  <c r="AB50" i="1"/>
  <c r="AB73" i="1"/>
  <c r="AB94" i="1"/>
  <c r="AB114" i="1"/>
  <c r="AB137" i="1"/>
  <c r="AB10" i="1"/>
  <c r="AB33" i="1"/>
  <c r="AB54" i="1"/>
  <c r="AB74" i="1"/>
  <c r="AB97" i="1"/>
  <c r="AB118" i="1"/>
  <c r="AB138" i="1"/>
  <c r="AB17" i="1"/>
  <c r="AB38" i="1"/>
  <c r="AB58" i="1"/>
  <c r="AB81" i="1"/>
  <c r="AB102" i="1"/>
  <c r="AB122" i="1"/>
  <c r="AB145" i="1"/>
  <c r="AB18" i="1"/>
  <c r="AB41" i="1"/>
  <c r="AB62" i="1"/>
  <c r="AB82" i="1"/>
  <c r="AB105" i="1"/>
  <c r="AB126" i="1"/>
  <c r="AB146" i="1"/>
  <c r="AB25" i="1"/>
  <c r="AB86" i="1"/>
  <c r="AB142" i="1"/>
  <c r="AB34" i="1"/>
  <c r="AB89" i="1"/>
  <c r="AB150" i="1"/>
  <c r="AB42" i="1"/>
  <c r="AB98" i="1"/>
  <c r="AB153" i="1"/>
  <c r="AB57" i="1"/>
  <c r="AB110" i="1"/>
  <c r="AB2" i="1"/>
  <c r="AB65" i="1"/>
  <c r="AB121" i="1"/>
  <c r="AB46" i="1"/>
  <c r="AB66" i="1"/>
  <c r="AB78" i="1"/>
  <c r="AB129" i="1"/>
  <c r="AB130" i="1"/>
  <c r="AB14" i="1"/>
  <c r="AB22" i="1"/>
  <c r="AB106" i="1"/>
  <c r="AN8" i="1"/>
  <c r="AN16" i="1"/>
  <c r="AN24" i="1"/>
  <c r="AN32" i="1"/>
  <c r="AN40" i="1"/>
  <c r="AN48" i="1"/>
  <c r="AN56" i="1"/>
  <c r="AN64" i="1"/>
  <c r="AN72" i="1"/>
  <c r="AN80" i="1"/>
  <c r="AN88" i="1"/>
  <c r="AN96" i="1"/>
  <c r="AN104" i="1"/>
  <c r="AN112" i="1"/>
  <c r="AN120" i="1"/>
  <c r="AN128" i="1"/>
  <c r="AN136" i="1"/>
  <c r="AN144" i="1"/>
  <c r="AN152" i="1"/>
  <c r="AN9" i="1"/>
  <c r="AN17" i="1"/>
  <c r="AN25" i="1"/>
  <c r="AN33" i="1"/>
  <c r="AN41" i="1"/>
  <c r="AN49" i="1"/>
  <c r="AN57" i="1"/>
  <c r="AN65" i="1"/>
  <c r="AN73" i="1"/>
  <c r="AN81" i="1"/>
  <c r="AN89" i="1"/>
  <c r="AN97" i="1"/>
  <c r="AN105" i="1"/>
  <c r="AN113" i="1"/>
  <c r="AN121" i="1"/>
  <c r="AN129" i="1"/>
  <c r="AN137" i="1"/>
  <c r="AN145" i="1"/>
  <c r="AN153" i="1"/>
  <c r="AN2" i="1"/>
  <c r="AN10" i="1"/>
  <c r="AN18" i="1"/>
  <c r="AN26" i="1"/>
  <c r="AN34" i="1"/>
  <c r="AN42" i="1"/>
  <c r="AN50" i="1"/>
  <c r="AN58" i="1"/>
  <c r="AN66" i="1"/>
  <c r="AN74" i="1"/>
  <c r="AN82" i="1"/>
  <c r="AN90" i="1"/>
  <c r="AN98" i="1"/>
  <c r="AN106" i="1"/>
  <c r="AN114" i="1"/>
  <c r="AN122" i="1"/>
  <c r="AN130" i="1"/>
  <c r="AN138" i="1"/>
  <c r="AN146" i="1"/>
  <c r="AN154" i="1"/>
  <c r="AN4" i="1"/>
  <c r="AN12" i="1"/>
  <c r="AN20" i="1"/>
  <c r="AN28" i="1"/>
  <c r="AN36" i="1"/>
  <c r="AN44" i="1"/>
  <c r="AN52" i="1"/>
  <c r="AN60" i="1"/>
  <c r="AN68" i="1"/>
  <c r="AN76" i="1"/>
  <c r="AN84" i="1"/>
  <c r="AN92" i="1"/>
  <c r="AN100" i="1"/>
  <c r="AN108" i="1"/>
  <c r="AN116" i="1"/>
  <c r="AN124" i="1"/>
  <c r="AN132" i="1"/>
  <c r="AN140" i="1"/>
  <c r="AN148" i="1"/>
  <c r="AN5" i="1"/>
  <c r="AN13" i="1"/>
  <c r="AN21" i="1"/>
  <c r="AN29" i="1"/>
  <c r="AN37" i="1"/>
  <c r="AN45" i="1"/>
  <c r="AN53" i="1"/>
  <c r="AN61" i="1"/>
  <c r="AN69" i="1"/>
  <c r="AN77" i="1"/>
  <c r="AN85" i="1"/>
  <c r="AN93" i="1"/>
  <c r="AN101" i="1"/>
  <c r="AN109" i="1"/>
  <c r="AN117" i="1"/>
  <c r="AN125" i="1"/>
  <c r="AN133" i="1"/>
  <c r="AN141" i="1"/>
  <c r="AN149" i="1"/>
  <c r="AN7" i="1"/>
  <c r="AN30" i="1"/>
  <c r="AN51" i="1"/>
  <c r="AN71" i="1"/>
  <c r="AN94" i="1"/>
  <c r="AN115" i="1"/>
  <c r="AN135" i="1"/>
  <c r="AN11" i="1"/>
  <c r="AN31" i="1"/>
  <c r="AN54" i="1"/>
  <c r="AN75" i="1"/>
  <c r="AN95" i="1"/>
  <c r="AN118" i="1"/>
  <c r="AN139" i="1"/>
  <c r="AN14" i="1"/>
  <c r="AN35" i="1"/>
  <c r="AN55" i="1"/>
  <c r="AN78" i="1"/>
  <c r="AN99" i="1"/>
  <c r="AN119" i="1"/>
  <c r="AN142" i="1"/>
  <c r="AN19" i="1"/>
  <c r="AN39" i="1"/>
  <c r="AN62" i="1"/>
  <c r="AN83" i="1"/>
  <c r="AN103" i="1"/>
  <c r="AN126" i="1"/>
  <c r="AN147" i="1"/>
  <c r="AN22" i="1"/>
  <c r="AN43" i="1"/>
  <c r="AN63" i="1"/>
  <c r="AN86" i="1"/>
  <c r="AN107" i="1"/>
  <c r="AN127" i="1"/>
  <c r="AN150" i="1"/>
  <c r="AN47" i="1"/>
  <c r="AN110" i="1"/>
  <c r="AN3" i="1"/>
  <c r="AN59" i="1"/>
  <c r="AN111" i="1"/>
  <c r="AN6" i="1"/>
  <c r="AN67" i="1"/>
  <c r="AN123" i="1"/>
  <c r="AN23" i="1"/>
  <c r="AN79" i="1"/>
  <c r="AN134" i="1"/>
  <c r="AN27" i="1"/>
  <c r="AN87" i="1"/>
  <c r="AN143" i="1"/>
  <c r="AN46" i="1"/>
  <c r="AN70" i="1"/>
  <c r="AN91" i="1"/>
  <c r="AN131" i="1"/>
  <c r="AN151" i="1"/>
  <c r="AN15" i="1"/>
  <c r="AN38" i="1"/>
  <c r="AN102" i="1"/>
  <c r="AH4" i="1"/>
  <c r="AH12" i="1"/>
  <c r="AH20" i="1"/>
  <c r="AH28" i="1"/>
  <c r="AH36" i="1"/>
  <c r="AH44" i="1"/>
  <c r="AH52" i="1"/>
  <c r="AH60" i="1"/>
  <c r="AH68" i="1"/>
  <c r="AH76" i="1"/>
  <c r="AH84" i="1"/>
  <c r="AH92" i="1"/>
  <c r="AH100" i="1"/>
  <c r="AH108" i="1"/>
  <c r="AH116" i="1"/>
  <c r="AH124" i="1"/>
  <c r="AH132" i="1"/>
  <c r="AH140" i="1"/>
  <c r="AH148" i="1"/>
  <c r="AH5" i="1"/>
  <c r="AH13" i="1"/>
  <c r="AH21" i="1"/>
  <c r="AH29" i="1"/>
  <c r="AH37" i="1"/>
  <c r="AH45" i="1"/>
  <c r="AH53" i="1"/>
  <c r="AH61" i="1"/>
  <c r="AH69" i="1"/>
  <c r="AH77" i="1"/>
  <c r="AH85" i="1"/>
  <c r="AH93" i="1"/>
  <c r="AH101" i="1"/>
  <c r="AH109" i="1"/>
  <c r="AH117" i="1"/>
  <c r="AH125" i="1"/>
  <c r="AH133" i="1"/>
  <c r="AH141" i="1"/>
  <c r="AH149" i="1"/>
  <c r="AH6" i="1"/>
  <c r="AH14" i="1"/>
  <c r="AH22" i="1"/>
  <c r="AH30" i="1"/>
  <c r="AH38" i="1"/>
  <c r="AH46" i="1"/>
  <c r="AH54" i="1"/>
  <c r="AH62" i="1"/>
  <c r="AH70" i="1"/>
  <c r="AH78" i="1"/>
  <c r="AH86" i="1"/>
  <c r="AH94" i="1"/>
  <c r="AH102" i="1"/>
  <c r="AH110" i="1"/>
  <c r="AH118" i="1"/>
  <c r="AH126" i="1"/>
  <c r="AH134" i="1"/>
  <c r="AH142" i="1"/>
  <c r="AH150" i="1"/>
  <c r="AH8" i="1"/>
  <c r="AH16" i="1"/>
  <c r="AH24" i="1"/>
  <c r="AH32" i="1"/>
  <c r="AH40" i="1"/>
  <c r="AH48" i="1"/>
  <c r="AH56" i="1"/>
  <c r="AH64" i="1"/>
  <c r="AH72" i="1"/>
  <c r="AH80" i="1"/>
  <c r="AH88" i="1"/>
  <c r="AH96" i="1"/>
  <c r="AH104" i="1"/>
  <c r="AH112" i="1"/>
  <c r="AH120" i="1"/>
  <c r="AH128" i="1"/>
  <c r="AH136" i="1"/>
  <c r="AH144" i="1"/>
  <c r="AH152" i="1"/>
  <c r="AH9" i="1"/>
  <c r="AH17" i="1"/>
  <c r="AH25" i="1"/>
  <c r="AH33" i="1"/>
  <c r="AH41" i="1"/>
  <c r="AH49" i="1"/>
  <c r="AH57" i="1"/>
  <c r="AH65" i="1"/>
  <c r="AH73" i="1"/>
  <c r="AH81" i="1"/>
  <c r="AH89" i="1"/>
  <c r="AH97" i="1"/>
  <c r="AH105" i="1"/>
  <c r="AH113" i="1"/>
  <c r="AH121" i="1"/>
  <c r="AH129" i="1"/>
  <c r="AH137" i="1"/>
  <c r="AH145" i="1"/>
  <c r="AH153" i="1"/>
  <c r="AH19" i="1"/>
  <c r="AH42" i="1"/>
  <c r="AH63" i="1"/>
  <c r="AH83" i="1"/>
  <c r="AH106" i="1"/>
  <c r="AH127" i="1"/>
  <c r="AH147" i="1"/>
  <c r="AH2" i="1"/>
  <c r="AH23" i="1"/>
  <c r="AH43" i="1"/>
  <c r="AH66" i="1"/>
  <c r="AH87" i="1"/>
  <c r="AH107" i="1"/>
  <c r="AH130" i="1"/>
  <c r="AH151" i="1"/>
  <c r="AH3" i="1"/>
  <c r="AH26" i="1"/>
  <c r="AH47" i="1"/>
  <c r="AH67" i="1"/>
  <c r="AH90" i="1"/>
  <c r="AH111" i="1"/>
  <c r="AH131" i="1"/>
  <c r="AH154" i="1"/>
  <c r="AH10" i="1"/>
  <c r="AH31" i="1"/>
  <c r="AH51" i="1"/>
  <c r="AH74" i="1"/>
  <c r="AH95" i="1"/>
  <c r="AH115" i="1"/>
  <c r="AH138" i="1"/>
  <c r="AH11" i="1"/>
  <c r="AH34" i="1"/>
  <c r="AH55" i="1"/>
  <c r="AH75" i="1"/>
  <c r="AH98" i="1"/>
  <c r="AH119" i="1"/>
  <c r="AH139" i="1"/>
  <c r="AH15" i="1"/>
  <c r="AH71" i="1"/>
  <c r="AH123" i="1"/>
  <c r="AH18" i="1"/>
  <c r="AH79" i="1"/>
  <c r="AH135" i="1"/>
  <c r="AH27" i="1"/>
  <c r="AH82" i="1"/>
  <c r="AH143" i="1"/>
  <c r="AH39" i="1"/>
  <c r="AH99" i="1"/>
  <c r="AH50" i="1"/>
  <c r="AH103" i="1"/>
  <c r="AH122" i="1"/>
  <c r="AH146" i="1"/>
  <c r="AH7" i="1"/>
  <c r="AH58" i="1"/>
  <c r="AH59" i="1"/>
  <c r="AH35" i="1"/>
  <c r="AH114" i="1"/>
  <c r="AH91" i="1"/>
  <c r="AJ8" i="1"/>
  <c r="AJ16" i="1"/>
  <c r="AJ24" i="1"/>
  <c r="AJ32" i="1"/>
  <c r="AJ40" i="1"/>
  <c r="AJ48" i="1"/>
  <c r="AJ56" i="1"/>
  <c r="AJ64" i="1"/>
  <c r="AJ72" i="1"/>
  <c r="AJ80" i="1"/>
  <c r="AJ88" i="1"/>
  <c r="AJ9" i="1"/>
  <c r="AJ17" i="1"/>
  <c r="AJ25" i="1"/>
  <c r="AJ33" i="1"/>
  <c r="AJ41" i="1"/>
  <c r="AJ49" i="1"/>
  <c r="AJ2" i="1"/>
  <c r="AJ10" i="1"/>
  <c r="AJ18" i="1"/>
  <c r="AJ26" i="1"/>
  <c r="AJ34" i="1"/>
  <c r="AJ42" i="1"/>
  <c r="AJ50" i="1"/>
  <c r="AJ58" i="1"/>
  <c r="AJ66" i="1"/>
  <c r="AJ74" i="1"/>
  <c r="AJ82" i="1"/>
  <c r="AJ4" i="1"/>
  <c r="AJ12" i="1"/>
  <c r="AJ20" i="1"/>
  <c r="AJ28" i="1"/>
  <c r="AJ36" i="1"/>
  <c r="AJ44" i="1"/>
  <c r="AJ52" i="1"/>
  <c r="AJ60" i="1"/>
  <c r="AJ68" i="1"/>
  <c r="AJ76" i="1"/>
  <c r="AJ84" i="1"/>
  <c r="AJ5" i="1"/>
  <c r="AJ13" i="1"/>
  <c r="AJ21" i="1"/>
  <c r="AJ29" i="1"/>
  <c r="AJ37" i="1"/>
  <c r="AJ45" i="1"/>
  <c r="AJ53" i="1"/>
  <c r="AJ61" i="1"/>
  <c r="AJ69" i="1"/>
  <c r="AJ77" i="1"/>
  <c r="AJ85" i="1"/>
  <c r="AJ93" i="1"/>
  <c r="AJ11" i="1"/>
  <c r="AJ31" i="1"/>
  <c r="AJ54" i="1"/>
  <c r="AJ70" i="1"/>
  <c r="AJ86" i="1"/>
  <c r="AJ96" i="1"/>
  <c r="AJ104" i="1"/>
  <c r="AJ112" i="1"/>
  <c r="AJ120" i="1"/>
  <c r="AJ128" i="1"/>
  <c r="AJ136" i="1"/>
  <c r="AJ144" i="1"/>
  <c r="AJ152" i="1"/>
  <c r="AJ14" i="1"/>
  <c r="AJ35" i="1"/>
  <c r="AJ55" i="1"/>
  <c r="AJ71" i="1"/>
  <c r="AJ87" i="1"/>
  <c r="AJ97" i="1"/>
  <c r="AJ105" i="1"/>
  <c r="AJ113" i="1"/>
  <c r="AJ121" i="1"/>
  <c r="AJ129" i="1"/>
  <c r="AJ137" i="1"/>
  <c r="AJ145" i="1"/>
  <c r="AJ153" i="1"/>
  <c r="AJ15" i="1"/>
  <c r="AJ38" i="1"/>
  <c r="AJ57" i="1"/>
  <c r="AJ73" i="1"/>
  <c r="AJ89" i="1"/>
  <c r="AJ98" i="1"/>
  <c r="AJ106" i="1"/>
  <c r="AJ114" i="1"/>
  <c r="AJ122" i="1"/>
  <c r="AJ130" i="1"/>
  <c r="AJ138" i="1"/>
  <c r="AJ146" i="1"/>
  <c r="AJ154" i="1"/>
  <c r="AJ22" i="1"/>
  <c r="AJ43" i="1"/>
  <c r="AJ62" i="1"/>
  <c r="AJ78" i="1"/>
  <c r="AJ91" i="1"/>
  <c r="AJ100" i="1"/>
  <c r="AJ108" i="1"/>
  <c r="AJ116" i="1"/>
  <c r="AJ124" i="1"/>
  <c r="AJ132" i="1"/>
  <c r="AJ140" i="1"/>
  <c r="AJ148" i="1"/>
  <c r="AJ3" i="1"/>
  <c r="AJ23" i="1"/>
  <c r="AJ46" i="1"/>
  <c r="AJ63" i="1"/>
  <c r="AJ79" i="1"/>
  <c r="AJ92" i="1"/>
  <c r="AJ101" i="1"/>
  <c r="AJ109" i="1"/>
  <c r="AJ117" i="1"/>
  <c r="AJ125" i="1"/>
  <c r="AJ133" i="1"/>
  <c r="AJ141" i="1"/>
  <c r="AJ149" i="1"/>
  <c r="AJ47" i="1"/>
  <c r="AJ90" i="1"/>
  <c r="AJ111" i="1"/>
  <c r="AJ134" i="1"/>
  <c r="AJ51" i="1"/>
  <c r="AJ94" i="1"/>
  <c r="AJ115" i="1"/>
  <c r="AJ135" i="1"/>
  <c r="AJ6" i="1"/>
  <c r="AJ59" i="1"/>
  <c r="AJ95" i="1"/>
  <c r="AJ118" i="1"/>
  <c r="AJ139" i="1"/>
  <c r="AJ19" i="1"/>
  <c r="AJ67" i="1"/>
  <c r="AJ102" i="1"/>
  <c r="AJ123" i="1"/>
  <c r="AJ143" i="1"/>
  <c r="AJ27" i="1"/>
  <c r="AJ75" i="1"/>
  <c r="AJ103" i="1"/>
  <c r="AJ126" i="1"/>
  <c r="AJ147" i="1"/>
  <c r="AJ99" i="1"/>
  <c r="AJ151" i="1"/>
  <c r="AJ107" i="1"/>
  <c r="AJ7" i="1"/>
  <c r="AJ110" i="1"/>
  <c r="AJ39" i="1"/>
  <c r="AJ127" i="1"/>
  <c r="AJ65" i="1"/>
  <c r="AJ131" i="1"/>
  <c r="AJ30" i="1"/>
  <c r="AJ81" i="1"/>
  <c r="AJ83" i="1"/>
  <c r="AJ142" i="1"/>
  <c r="AJ150" i="1"/>
  <c r="AJ119" i="1"/>
  <c r="AF8" i="1"/>
  <c r="AF16" i="1"/>
  <c r="AF24" i="1"/>
  <c r="AF32" i="1"/>
  <c r="AF40" i="1"/>
  <c r="AF48" i="1"/>
  <c r="AF56" i="1"/>
  <c r="AF64" i="1"/>
  <c r="AF72" i="1"/>
  <c r="AF80" i="1"/>
  <c r="AF88" i="1"/>
  <c r="AF96" i="1"/>
  <c r="AF104" i="1"/>
  <c r="AF112" i="1"/>
  <c r="AF120" i="1"/>
  <c r="AF128" i="1"/>
  <c r="AF136" i="1"/>
  <c r="AF144" i="1"/>
  <c r="AF152" i="1"/>
  <c r="AF9" i="1"/>
  <c r="AF17" i="1"/>
  <c r="AF25" i="1"/>
  <c r="AF33" i="1"/>
  <c r="AF41" i="1"/>
  <c r="AF49" i="1"/>
  <c r="AF57" i="1"/>
  <c r="AF65" i="1"/>
  <c r="AF73" i="1"/>
  <c r="AF81" i="1"/>
  <c r="AF89" i="1"/>
  <c r="AF97" i="1"/>
  <c r="AF105" i="1"/>
  <c r="AF113" i="1"/>
  <c r="AF121" i="1"/>
  <c r="AF129" i="1"/>
  <c r="AF137" i="1"/>
  <c r="AF145" i="1"/>
  <c r="AF153" i="1"/>
  <c r="AF2" i="1"/>
  <c r="AF10" i="1"/>
  <c r="AF18" i="1"/>
  <c r="AF26" i="1"/>
  <c r="AF34" i="1"/>
  <c r="AF42" i="1"/>
  <c r="AF50" i="1"/>
  <c r="AF58" i="1"/>
  <c r="AF66" i="1"/>
  <c r="AF74" i="1"/>
  <c r="AF82" i="1"/>
  <c r="AF90" i="1"/>
  <c r="AF98" i="1"/>
  <c r="AF106" i="1"/>
  <c r="AF114" i="1"/>
  <c r="AF122" i="1"/>
  <c r="AF130" i="1"/>
  <c r="AF138" i="1"/>
  <c r="AF146" i="1"/>
  <c r="AF154" i="1"/>
  <c r="AF4" i="1"/>
  <c r="AF12" i="1"/>
  <c r="AF20" i="1"/>
  <c r="AF28" i="1"/>
  <c r="AF36" i="1"/>
  <c r="AF44" i="1"/>
  <c r="AF52" i="1"/>
  <c r="AF60" i="1"/>
  <c r="AF68" i="1"/>
  <c r="AF76" i="1"/>
  <c r="AF84" i="1"/>
  <c r="AF92" i="1"/>
  <c r="AF100" i="1"/>
  <c r="AF108" i="1"/>
  <c r="AF116" i="1"/>
  <c r="AF124" i="1"/>
  <c r="AF132" i="1"/>
  <c r="AF140" i="1"/>
  <c r="AF148" i="1"/>
  <c r="AF5" i="1"/>
  <c r="AF13" i="1"/>
  <c r="AF21" i="1"/>
  <c r="AF29" i="1"/>
  <c r="AF37" i="1"/>
  <c r="AF45" i="1"/>
  <c r="AF53" i="1"/>
  <c r="AF61" i="1"/>
  <c r="AF69" i="1"/>
  <c r="AF77" i="1"/>
  <c r="AF85" i="1"/>
  <c r="AF93" i="1"/>
  <c r="AF101" i="1"/>
  <c r="AF109" i="1"/>
  <c r="AF117" i="1"/>
  <c r="AF125" i="1"/>
  <c r="AF133" i="1"/>
  <c r="AF141" i="1"/>
  <c r="AF149" i="1"/>
  <c r="AF7" i="1"/>
  <c r="AF30" i="1"/>
  <c r="AF51" i="1"/>
  <c r="AF71" i="1"/>
  <c r="AF94" i="1"/>
  <c r="AF115" i="1"/>
  <c r="AF135" i="1"/>
  <c r="AF11" i="1"/>
  <c r="AF31" i="1"/>
  <c r="AF54" i="1"/>
  <c r="AF75" i="1"/>
  <c r="AF95" i="1"/>
  <c r="AF118" i="1"/>
  <c r="AF139" i="1"/>
  <c r="AF14" i="1"/>
  <c r="AF35" i="1"/>
  <c r="AF55" i="1"/>
  <c r="AF78" i="1"/>
  <c r="AF99" i="1"/>
  <c r="AF119" i="1"/>
  <c r="AF142" i="1"/>
  <c r="AF19" i="1"/>
  <c r="AF39" i="1"/>
  <c r="AF62" i="1"/>
  <c r="AF83" i="1"/>
  <c r="AF103" i="1"/>
  <c r="AF126" i="1"/>
  <c r="AF147" i="1"/>
  <c r="AF22" i="1"/>
  <c r="AF43" i="1"/>
  <c r="AF63" i="1"/>
  <c r="AF86" i="1"/>
  <c r="AF107" i="1"/>
  <c r="AF127" i="1"/>
  <c r="AF150" i="1"/>
  <c r="AF38" i="1"/>
  <c r="AF91" i="1"/>
  <c r="AF151" i="1"/>
  <c r="AF46" i="1"/>
  <c r="AF102" i="1"/>
  <c r="AF47" i="1"/>
  <c r="AF110" i="1"/>
  <c r="AF6" i="1"/>
  <c r="AF67" i="1"/>
  <c r="AF123" i="1"/>
  <c r="AF15" i="1"/>
  <c r="AF70" i="1"/>
  <c r="AF131" i="1"/>
  <c r="AF134" i="1"/>
  <c r="AF3" i="1"/>
  <c r="AF143" i="1"/>
  <c r="AF23" i="1"/>
  <c r="AF59" i="1"/>
  <c r="AF79" i="1"/>
  <c r="AF27" i="1"/>
  <c r="AF87" i="1"/>
  <c r="AF111" i="1"/>
  <c r="AE5" i="1"/>
  <c r="AE6" i="1"/>
  <c r="AE7" i="1"/>
  <c r="AE2" i="1"/>
  <c r="AE10" i="1"/>
  <c r="AE18" i="1"/>
  <c r="AE26" i="1"/>
  <c r="AE34" i="1"/>
  <c r="AE42" i="1"/>
  <c r="AE50" i="1"/>
  <c r="AE58" i="1"/>
  <c r="AE66" i="1"/>
  <c r="AE74" i="1"/>
  <c r="AE82" i="1"/>
  <c r="AE90" i="1"/>
  <c r="AE98" i="1"/>
  <c r="AE106" i="1"/>
  <c r="AE114" i="1"/>
  <c r="AE122" i="1"/>
  <c r="AE130" i="1"/>
  <c r="AE138" i="1"/>
  <c r="AE146" i="1"/>
  <c r="AE154" i="1"/>
  <c r="AE11" i="1"/>
  <c r="AE19" i="1"/>
  <c r="AE27" i="1"/>
  <c r="AE35" i="1"/>
  <c r="AE43" i="1"/>
  <c r="AE51" i="1"/>
  <c r="AE59" i="1"/>
  <c r="AE67" i="1"/>
  <c r="AE75" i="1"/>
  <c r="AE83" i="1"/>
  <c r="AE91" i="1"/>
  <c r="AE99" i="1"/>
  <c r="AE107" i="1"/>
  <c r="AE115" i="1"/>
  <c r="AE123" i="1"/>
  <c r="AE131" i="1"/>
  <c r="AE139" i="1"/>
  <c r="AE147" i="1"/>
  <c r="AE12" i="1"/>
  <c r="AE20" i="1"/>
  <c r="AE28" i="1"/>
  <c r="AE36" i="1"/>
  <c r="AE44" i="1"/>
  <c r="AE52" i="1"/>
  <c r="AE60" i="1"/>
  <c r="AE68" i="1"/>
  <c r="AE76" i="1"/>
  <c r="AE84" i="1"/>
  <c r="AE92" i="1"/>
  <c r="AE100" i="1"/>
  <c r="AE108" i="1"/>
  <c r="AE116" i="1"/>
  <c r="AE124" i="1"/>
  <c r="AE132" i="1"/>
  <c r="AE140" i="1"/>
  <c r="AE148" i="1"/>
  <c r="AE3" i="1"/>
  <c r="AE14" i="1"/>
  <c r="AE22" i="1"/>
  <c r="AE30" i="1"/>
  <c r="AE38" i="1"/>
  <c r="AE46" i="1"/>
  <c r="AE54" i="1"/>
  <c r="AE62" i="1"/>
  <c r="AE70" i="1"/>
  <c r="AE78" i="1"/>
  <c r="AE86" i="1"/>
  <c r="AE94" i="1"/>
  <c r="AE102" i="1"/>
  <c r="AE110" i="1"/>
  <c r="AE118" i="1"/>
  <c r="AE126" i="1"/>
  <c r="AE134" i="1"/>
  <c r="AE142" i="1"/>
  <c r="AE150" i="1"/>
  <c r="AE4" i="1"/>
  <c r="AE15" i="1"/>
  <c r="AE23" i="1"/>
  <c r="AE31" i="1"/>
  <c r="AE39" i="1"/>
  <c r="AE47" i="1"/>
  <c r="AE55" i="1"/>
  <c r="AE63" i="1"/>
  <c r="AE71" i="1"/>
  <c r="AE79" i="1"/>
  <c r="AE87" i="1"/>
  <c r="AE95" i="1"/>
  <c r="AE103" i="1"/>
  <c r="AE111" i="1"/>
  <c r="AE119" i="1"/>
  <c r="AE127" i="1"/>
  <c r="AE135" i="1"/>
  <c r="AE143" i="1"/>
  <c r="AE151" i="1"/>
  <c r="AE13" i="1"/>
  <c r="AE33" i="1"/>
  <c r="AE56" i="1"/>
  <c r="AE77" i="1"/>
  <c r="AE97" i="1"/>
  <c r="AE120" i="1"/>
  <c r="AE141" i="1"/>
  <c r="AE16" i="1"/>
  <c r="AE37" i="1"/>
  <c r="AE57" i="1"/>
  <c r="AE80" i="1"/>
  <c r="AE101" i="1"/>
  <c r="AE121" i="1"/>
  <c r="AE144" i="1"/>
  <c r="AE17" i="1"/>
  <c r="AE40" i="1"/>
  <c r="AE61" i="1"/>
  <c r="AE81" i="1"/>
  <c r="AE104" i="1"/>
  <c r="AE125" i="1"/>
  <c r="AE145" i="1"/>
  <c r="AE24" i="1"/>
  <c r="AE45" i="1"/>
  <c r="AE65" i="1"/>
  <c r="AE88" i="1"/>
  <c r="AE109" i="1"/>
  <c r="AE129" i="1"/>
  <c r="AE152" i="1"/>
  <c r="AE25" i="1"/>
  <c r="AE48" i="1"/>
  <c r="AE69" i="1"/>
  <c r="AE89" i="1"/>
  <c r="AE112" i="1"/>
  <c r="AE133" i="1"/>
  <c r="AE153" i="1"/>
  <c r="AE21" i="1"/>
  <c r="AE73" i="1"/>
  <c r="AE136" i="1"/>
  <c r="AE29" i="1"/>
  <c r="AE85" i="1"/>
  <c r="AE137" i="1"/>
  <c r="AE32" i="1"/>
  <c r="AE93" i="1"/>
  <c r="AE149" i="1"/>
  <c r="AE49" i="1"/>
  <c r="AE105" i="1"/>
  <c r="AE53" i="1"/>
  <c r="AE113" i="1"/>
  <c r="AE128" i="1"/>
  <c r="AE8" i="1"/>
  <c r="AE9" i="1"/>
  <c r="AE64" i="1"/>
  <c r="AE72" i="1"/>
  <c r="AE41" i="1"/>
  <c r="AE96" i="1"/>
  <c r="AE117" i="1"/>
  <c r="AA5" i="1"/>
  <c r="AA13" i="1"/>
  <c r="AA21" i="1"/>
  <c r="AA29" i="1"/>
  <c r="AA37" i="1"/>
  <c r="AA45" i="1"/>
  <c r="AA53" i="1"/>
  <c r="AA61" i="1"/>
  <c r="AA69" i="1"/>
  <c r="AA77" i="1"/>
  <c r="AA85" i="1"/>
  <c r="AA93" i="1"/>
  <c r="AA101" i="1"/>
  <c r="AA109" i="1"/>
  <c r="AA117" i="1"/>
  <c r="AA125" i="1"/>
  <c r="AA133" i="1"/>
  <c r="AA141" i="1"/>
  <c r="AA149" i="1"/>
  <c r="AA6" i="1"/>
  <c r="AA14" i="1"/>
  <c r="AA22" i="1"/>
  <c r="AA30" i="1"/>
  <c r="AA38" i="1"/>
  <c r="AA46" i="1"/>
  <c r="AA54" i="1"/>
  <c r="AA62" i="1"/>
  <c r="AA70" i="1"/>
  <c r="AA78" i="1"/>
  <c r="AA86" i="1"/>
  <c r="AA94" i="1"/>
  <c r="AA102" i="1"/>
  <c r="AA110" i="1"/>
  <c r="AA118" i="1"/>
  <c r="AA126" i="1"/>
  <c r="AA134" i="1"/>
  <c r="AA142" i="1"/>
  <c r="AA150" i="1"/>
  <c r="AA7" i="1"/>
  <c r="AA15" i="1"/>
  <c r="AA23" i="1"/>
  <c r="AA31" i="1"/>
  <c r="AA39" i="1"/>
  <c r="AA47" i="1"/>
  <c r="AA55" i="1"/>
  <c r="AA63" i="1"/>
  <c r="AA71" i="1"/>
  <c r="AA79" i="1"/>
  <c r="AA87" i="1"/>
  <c r="AA95" i="1"/>
  <c r="AA103" i="1"/>
  <c r="AA111" i="1"/>
  <c r="AA119" i="1"/>
  <c r="AA127" i="1"/>
  <c r="AA135" i="1"/>
  <c r="AA143" i="1"/>
  <c r="AA151" i="1"/>
  <c r="AA9" i="1"/>
  <c r="AA17" i="1"/>
  <c r="AA25" i="1"/>
  <c r="AA33" i="1"/>
  <c r="AA41" i="1"/>
  <c r="AA49" i="1"/>
  <c r="AA57" i="1"/>
  <c r="AA65" i="1"/>
  <c r="AA73" i="1"/>
  <c r="AA81" i="1"/>
  <c r="AA89" i="1"/>
  <c r="AA97" i="1"/>
  <c r="AA105" i="1"/>
  <c r="AA113" i="1"/>
  <c r="AA121" i="1"/>
  <c r="AA129" i="1"/>
  <c r="AA137" i="1"/>
  <c r="AA145" i="1"/>
  <c r="AA153" i="1"/>
  <c r="AA2" i="1"/>
  <c r="AA10" i="1"/>
  <c r="AA18" i="1"/>
  <c r="AA26" i="1"/>
  <c r="AA34" i="1"/>
  <c r="AA42" i="1"/>
  <c r="AA50" i="1"/>
  <c r="AA58" i="1"/>
  <c r="AA66" i="1"/>
  <c r="AA74" i="1"/>
  <c r="AA82" i="1"/>
  <c r="AA90" i="1"/>
  <c r="AA98" i="1"/>
  <c r="AA106" i="1"/>
  <c r="AA114" i="1"/>
  <c r="AA122" i="1"/>
  <c r="AA130" i="1"/>
  <c r="AA138" i="1"/>
  <c r="AA146" i="1"/>
  <c r="AA154" i="1"/>
  <c r="AA11" i="1"/>
  <c r="AA32" i="1"/>
  <c r="AA52" i="1"/>
  <c r="AA75" i="1"/>
  <c r="AA96" i="1"/>
  <c r="AA116" i="1"/>
  <c r="AA139" i="1"/>
  <c r="AA12" i="1"/>
  <c r="AA35" i="1"/>
  <c r="AA56" i="1"/>
  <c r="AA76" i="1"/>
  <c r="AA99" i="1"/>
  <c r="AA120" i="1"/>
  <c r="AA140" i="1"/>
  <c r="AA16" i="1"/>
  <c r="AA36" i="1"/>
  <c r="AA59" i="1"/>
  <c r="AA80" i="1"/>
  <c r="AA100" i="1"/>
  <c r="AA123" i="1"/>
  <c r="AA144" i="1"/>
  <c r="AA20" i="1"/>
  <c r="AA43" i="1"/>
  <c r="AA64" i="1"/>
  <c r="AA84" i="1"/>
  <c r="AA107" i="1"/>
  <c r="AA128" i="1"/>
  <c r="AA148" i="1"/>
  <c r="AA3" i="1"/>
  <c r="AA24" i="1"/>
  <c r="AA44" i="1"/>
  <c r="AA67" i="1"/>
  <c r="AA88" i="1"/>
  <c r="AA108" i="1"/>
  <c r="AA131" i="1"/>
  <c r="AA152" i="1"/>
  <c r="AA8" i="1"/>
  <c r="AA68" i="1"/>
  <c r="AA124" i="1"/>
  <c r="AA19" i="1"/>
  <c r="AA72" i="1"/>
  <c r="AA132" i="1"/>
  <c r="AA27" i="1"/>
  <c r="AA83" i="1"/>
  <c r="AA136" i="1"/>
  <c r="AA40" i="1"/>
  <c r="AA92" i="1"/>
  <c r="AA48" i="1"/>
  <c r="AA104" i="1"/>
  <c r="AA51" i="1"/>
  <c r="AA60" i="1"/>
  <c r="AA91" i="1"/>
  <c r="AA115" i="1"/>
  <c r="AA147" i="1"/>
  <c r="AA4" i="1"/>
  <c r="AA28" i="1"/>
  <c r="AA112" i="1"/>
  <c r="AD7" i="1"/>
  <c r="AD15" i="1"/>
  <c r="AD23" i="1"/>
  <c r="AD31" i="1"/>
  <c r="AD39" i="1"/>
  <c r="AD47" i="1"/>
  <c r="AD55" i="1"/>
  <c r="AD63" i="1"/>
  <c r="AD71" i="1"/>
  <c r="AD79" i="1"/>
  <c r="AD87" i="1"/>
  <c r="AD95" i="1"/>
  <c r="AD103" i="1"/>
  <c r="AD111" i="1"/>
  <c r="AD119" i="1"/>
  <c r="AD127" i="1"/>
  <c r="AD135" i="1"/>
  <c r="AD143" i="1"/>
  <c r="AD151" i="1"/>
  <c r="AD8" i="1"/>
  <c r="AD16" i="1"/>
  <c r="AD24" i="1"/>
  <c r="AD32" i="1"/>
  <c r="AD40" i="1"/>
  <c r="AD48" i="1"/>
  <c r="AD56" i="1"/>
  <c r="AD64" i="1"/>
  <c r="AD72" i="1"/>
  <c r="AD80" i="1"/>
  <c r="AD88" i="1"/>
  <c r="AD96" i="1"/>
  <c r="AD104" i="1"/>
  <c r="AD112" i="1"/>
  <c r="AD120" i="1"/>
  <c r="AD128" i="1"/>
  <c r="AD136" i="1"/>
  <c r="AD144" i="1"/>
  <c r="AD152" i="1"/>
  <c r="AD9" i="1"/>
  <c r="AD17" i="1"/>
  <c r="AD25" i="1"/>
  <c r="AD33" i="1"/>
  <c r="AD41" i="1"/>
  <c r="AD49" i="1"/>
  <c r="AD57" i="1"/>
  <c r="AD65" i="1"/>
  <c r="AD73" i="1"/>
  <c r="AD81" i="1"/>
  <c r="AD89" i="1"/>
  <c r="AD97" i="1"/>
  <c r="AD105" i="1"/>
  <c r="AD113" i="1"/>
  <c r="AD121" i="1"/>
  <c r="AD129" i="1"/>
  <c r="AD137" i="1"/>
  <c r="AD145" i="1"/>
  <c r="AD153" i="1"/>
  <c r="AD3" i="1"/>
  <c r="AD11" i="1"/>
  <c r="AD19" i="1"/>
  <c r="AD27" i="1"/>
  <c r="AD35" i="1"/>
  <c r="AD43" i="1"/>
  <c r="AD51" i="1"/>
  <c r="AD59" i="1"/>
  <c r="AD67" i="1"/>
  <c r="AD75" i="1"/>
  <c r="AD83" i="1"/>
  <c r="AD91" i="1"/>
  <c r="AD99" i="1"/>
  <c r="AD107" i="1"/>
  <c r="AD115" i="1"/>
  <c r="AD123" i="1"/>
  <c r="AD131" i="1"/>
  <c r="AD139" i="1"/>
  <c r="AD147" i="1"/>
  <c r="AD4" i="1"/>
  <c r="AD12" i="1"/>
  <c r="AD20" i="1"/>
  <c r="AD28" i="1"/>
  <c r="AD36" i="1"/>
  <c r="AD44" i="1"/>
  <c r="AD52" i="1"/>
  <c r="AD60" i="1"/>
  <c r="AD68" i="1"/>
  <c r="AD76" i="1"/>
  <c r="AD84" i="1"/>
  <c r="AD92" i="1"/>
  <c r="AD100" i="1"/>
  <c r="AD108" i="1"/>
  <c r="AD116" i="1"/>
  <c r="AD124" i="1"/>
  <c r="AD132" i="1"/>
  <c r="AD140" i="1"/>
  <c r="AD148" i="1"/>
  <c r="AD18" i="1"/>
  <c r="AD38" i="1"/>
  <c r="AD61" i="1"/>
  <c r="AD82" i="1"/>
  <c r="AD102" i="1"/>
  <c r="AD125" i="1"/>
  <c r="AD146" i="1"/>
  <c r="AD21" i="1"/>
  <c r="AD42" i="1"/>
  <c r="AD62" i="1"/>
  <c r="AD85" i="1"/>
  <c r="AD106" i="1"/>
  <c r="AD126" i="1"/>
  <c r="AD149" i="1"/>
  <c r="AD2" i="1"/>
  <c r="AD22" i="1"/>
  <c r="AD45" i="1"/>
  <c r="AD66" i="1"/>
  <c r="AD86" i="1"/>
  <c r="AD109" i="1"/>
  <c r="AD130" i="1"/>
  <c r="AD150" i="1"/>
  <c r="AD6" i="1"/>
  <c r="AD29" i="1"/>
  <c r="AD50" i="1"/>
  <c r="AD70" i="1"/>
  <c r="AD93" i="1"/>
  <c r="AD114" i="1"/>
  <c r="AD134" i="1"/>
  <c r="AD10" i="1"/>
  <c r="AD30" i="1"/>
  <c r="AD53" i="1"/>
  <c r="AD74" i="1"/>
  <c r="AD94" i="1"/>
  <c r="AD117" i="1"/>
  <c r="AD138" i="1"/>
  <c r="AD5" i="1"/>
  <c r="AD58" i="1"/>
  <c r="AD118" i="1"/>
  <c r="AD13" i="1"/>
  <c r="AD69" i="1"/>
  <c r="AD122" i="1"/>
  <c r="AD14" i="1"/>
  <c r="AD77" i="1"/>
  <c r="AD133" i="1"/>
  <c r="AD34" i="1"/>
  <c r="AD90" i="1"/>
  <c r="AD142" i="1"/>
  <c r="AD37" i="1"/>
  <c r="AD98" i="1"/>
  <c r="AD154" i="1"/>
  <c r="AD46" i="1"/>
  <c r="AD54" i="1"/>
  <c r="AD78" i="1"/>
  <c r="AD110" i="1"/>
  <c r="AD141" i="1"/>
  <c r="AD101" i="1"/>
  <c r="AD26" i="1"/>
  <c r="Z7" i="1"/>
  <c r="Z15" i="1"/>
  <c r="Z23" i="1"/>
  <c r="Z31" i="1"/>
  <c r="Z39" i="1"/>
  <c r="Z47" i="1"/>
  <c r="Z55" i="1"/>
  <c r="Z63" i="1"/>
  <c r="Z71" i="1"/>
  <c r="Z79" i="1"/>
  <c r="Z87" i="1"/>
  <c r="Z95" i="1"/>
  <c r="Z103" i="1"/>
  <c r="Z111" i="1"/>
  <c r="Z119" i="1"/>
  <c r="Z127" i="1"/>
  <c r="Z135" i="1"/>
  <c r="Z143" i="1"/>
  <c r="Z151" i="1"/>
  <c r="Z8" i="1"/>
  <c r="Z16" i="1"/>
  <c r="Z24" i="1"/>
  <c r="Z32" i="1"/>
  <c r="Z40" i="1"/>
  <c r="Z48" i="1"/>
  <c r="Z56" i="1"/>
  <c r="Z64" i="1"/>
  <c r="Z72" i="1"/>
  <c r="Z80" i="1"/>
  <c r="Z88" i="1"/>
  <c r="Z96" i="1"/>
  <c r="Z104" i="1"/>
  <c r="Z112" i="1"/>
  <c r="Z120" i="1"/>
  <c r="Z128" i="1"/>
  <c r="Z136" i="1"/>
  <c r="Z144" i="1"/>
  <c r="Z152" i="1"/>
  <c r="Z9" i="1"/>
  <c r="Z17" i="1"/>
  <c r="Z25" i="1"/>
  <c r="Z33" i="1"/>
  <c r="Z41" i="1"/>
  <c r="Z49" i="1"/>
  <c r="Z57" i="1"/>
  <c r="Z65" i="1"/>
  <c r="Z73" i="1"/>
  <c r="Z81" i="1"/>
  <c r="Z89" i="1"/>
  <c r="Z97" i="1"/>
  <c r="Z105" i="1"/>
  <c r="Z113" i="1"/>
  <c r="Z121" i="1"/>
  <c r="Z129" i="1"/>
  <c r="Z137" i="1"/>
  <c r="Z145" i="1"/>
  <c r="Z153" i="1"/>
  <c r="Z3" i="1"/>
  <c r="Z11" i="1"/>
  <c r="Z19" i="1"/>
  <c r="Z27" i="1"/>
  <c r="Z35" i="1"/>
  <c r="Z43" i="1"/>
  <c r="Z51" i="1"/>
  <c r="Z59" i="1"/>
  <c r="Z67" i="1"/>
  <c r="Z75" i="1"/>
  <c r="Z83" i="1"/>
  <c r="Z91" i="1"/>
  <c r="Z99" i="1"/>
  <c r="Z107" i="1"/>
  <c r="Z115" i="1"/>
  <c r="Z123" i="1"/>
  <c r="Z131" i="1"/>
  <c r="Z139" i="1"/>
  <c r="Z147" i="1"/>
  <c r="Z4" i="1"/>
  <c r="Z12" i="1"/>
  <c r="Z20" i="1"/>
  <c r="Z28" i="1"/>
  <c r="Z36" i="1"/>
  <c r="Z44" i="1"/>
  <c r="Z52" i="1"/>
  <c r="Z60" i="1"/>
  <c r="Z68" i="1"/>
  <c r="Z76" i="1"/>
  <c r="Z84" i="1"/>
  <c r="Z92" i="1"/>
  <c r="Z100" i="1"/>
  <c r="Z108" i="1"/>
  <c r="Z116" i="1"/>
  <c r="Z124" i="1"/>
  <c r="Z132" i="1"/>
  <c r="Z140" i="1"/>
  <c r="Z148" i="1"/>
  <c r="Z14" i="1"/>
  <c r="Z37" i="1"/>
  <c r="Z58" i="1"/>
  <c r="Z78" i="1"/>
  <c r="Z101" i="1"/>
  <c r="Z122" i="1"/>
  <c r="Z142" i="1"/>
  <c r="Z18" i="1"/>
  <c r="Z38" i="1"/>
  <c r="Z61" i="1"/>
  <c r="Z82" i="1"/>
  <c r="Z102" i="1"/>
  <c r="Z125" i="1"/>
  <c r="Z146" i="1"/>
  <c r="Z21" i="1"/>
  <c r="Z42" i="1"/>
  <c r="Z62" i="1"/>
  <c r="Z85" i="1"/>
  <c r="Z106" i="1"/>
  <c r="Z126" i="1"/>
  <c r="Z149" i="1"/>
  <c r="Z5" i="1"/>
  <c r="Z26" i="1"/>
  <c r="Z46" i="1"/>
  <c r="Z69" i="1"/>
  <c r="Z90" i="1"/>
  <c r="Z110" i="1"/>
  <c r="Z133" i="1"/>
  <c r="Z154" i="1"/>
  <c r="Z6" i="1"/>
  <c r="Z29" i="1"/>
  <c r="Z50" i="1"/>
  <c r="Z70" i="1"/>
  <c r="Z93" i="1"/>
  <c r="Z114" i="1"/>
  <c r="Z134" i="1"/>
  <c r="Z53" i="1"/>
  <c r="Z109" i="1"/>
  <c r="Z2" i="1"/>
  <c r="Z54" i="1"/>
  <c r="Z117" i="1"/>
  <c r="Z10" i="1"/>
  <c r="Z66" i="1"/>
  <c r="Z118" i="1"/>
  <c r="Z22" i="1"/>
  <c r="Z77" i="1"/>
  <c r="Z138" i="1"/>
  <c r="Z30" i="1"/>
  <c r="Z86" i="1"/>
  <c r="Z141" i="1"/>
  <c r="Z45" i="1"/>
  <c r="Z74" i="1"/>
  <c r="Z94" i="1"/>
  <c r="Z130" i="1"/>
  <c r="Z150" i="1"/>
  <c r="Z13" i="1"/>
  <c r="Z98" i="1"/>
  <c r="Z34" i="1"/>
  <c r="AC9" i="1"/>
  <c r="AC17" i="1"/>
  <c r="AC25" i="1"/>
  <c r="AC33" i="1"/>
  <c r="AC41" i="1"/>
  <c r="AC49" i="1"/>
  <c r="AC57" i="1"/>
  <c r="AC65" i="1"/>
  <c r="AC73" i="1"/>
  <c r="AC81" i="1"/>
  <c r="AC89" i="1"/>
  <c r="AC97" i="1"/>
  <c r="AC105" i="1"/>
  <c r="AC113" i="1"/>
  <c r="AC121" i="1"/>
  <c r="AC129" i="1"/>
  <c r="AC137" i="1"/>
  <c r="AC145" i="1"/>
  <c r="AC153" i="1"/>
  <c r="AC2" i="1"/>
  <c r="AC10" i="1"/>
  <c r="AC18" i="1"/>
  <c r="AC26" i="1"/>
  <c r="AC34" i="1"/>
  <c r="AC42" i="1"/>
  <c r="AC50" i="1"/>
  <c r="AC58" i="1"/>
  <c r="AC66" i="1"/>
  <c r="AC74" i="1"/>
  <c r="AC82" i="1"/>
  <c r="AC90" i="1"/>
  <c r="AC98" i="1"/>
  <c r="AC106" i="1"/>
  <c r="AC114" i="1"/>
  <c r="AC122" i="1"/>
  <c r="AC130" i="1"/>
  <c r="AC138" i="1"/>
  <c r="AC146" i="1"/>
  <c r="AC154" i="1"/>
  <c r="AC3" i="1"/>
  <c r="AC11" i="1"/>
  <c r="AC19" i="1"/>
  <c r="AC27" i="1"/>
  <c r="AC35" i="1"/>
  <c r="AC43" i="1"/>
  <c r="AC51" i="1"/>
  <c r="AC59" i="1"/>
  <c r="AC67" i="1"/>
  <c r="AC75" i="1"/>
  <c r="AC83" i="1"/>
  <c r="AC91" i="1"/>
  <c r="AC99" i="1"/>
  <c r="AC107" i="1"/>
  <c r="AC115" i="1"/>
  <c r="AC123" i="1"/>
  <c r="AC131" i="1"/>
  <c r="AC139" i="1"/>
  <c r="AC147" i="1"/>
  <c r="AC5" i="1"/>
  <c r="AC13" i="1"/>
  <c r="AC21" i="1"/>
  <c r="AC29" i="1"/>
  <c r="AC37" i="1"/>
  <c r="AC45" i="1"/>
  <c r="AC53" i="1"/>
  <c r="AC61" i="1"/>
  <c r="AC69" i="1"/>
  <c r="AC77" i="1"/>
  <c r="AC85" i="1"/>
  <c r="AC93" i="1"/>
  <c r="AC101" i="1"/>
  <c r="AC109" i="1"/>
  <c r="AC117" i="1"/>
  <c r="AC125" i="1"/>
  <c r="AC133" i="1"/>
  <c r="AC141" i="1"/>
  <c r="AC149" i="1"/>
  <c r="AC6" i="1"/>
  <c r="AC14" i="1"/>
  <c r="AC22" i="1"/>
  <c r="AC30" i="1"/>
  <c r="AC38" i="1"/>
  <c r="AC46" i="1"/>
  <c r="AC54" i="1"/>
  <c r="AC62" i="1"/>
  <c r="AC70" i="1"/>
  <c r="AC78" i="1"/>
  <c r="AC86" i="1"/>
  <c r="AC94" i="1"/>
  <c r="AC102" i="1"/>
  <c r="AC110" i="1"/>
  <c r="AC118" i="1"/>
  <c r="AC126" i="1"/>
  <c r="AC134" i="1"/>
  <c r="AC142" i="1"/>
  <c r="AC150" i="1"/>
  <c r="AC23" i="1"/>
  <c r="AC44" i="1"/>
  <c r="AC64" i="1"/>
  <c r="AC87" i="1"/>
  <c r="AC108" i="1"/>
  <c r="AC128" i="1"/>
  <c r="AC151" i="1"/>
  <c r="AC4" i="1"/>
  <c r="AC24" i="1"/>
  <c r="AC47" i="1"/>
  <c r="AC68" i="1"/>
  <c r="AC88" i="1"/>
  <c r="AC111" i="1"/>
  <c r="AC132" i="1"/>
  <c r="AC152" i="1"/>
  <c r="AC7" i="1"/>
  <c r="AC28" i="1"/>
  <c r="AC48" i="1"/>
  <c r="AC71" i="1"/>
  <c r="AC92" i="1"/>
  <c r="AC112" i="1"/>
  <c r="AC135" i="1"/>
  <c r="AC12" i="1"/>
  <c r="AC32" i="1"/>
  <c r="AC55" i="1"/>
  <c r="AC76" i="1"/>
  <c r="AC96" i="1"/>
  <c r="AC119" i="1"/>
  <c r="AC140" i="1"/>
  <c r="AC15" i="1"/>
  <c r="AC36" i="1"/>
  <c r="AC56" i="1"/>
  <c r="AC79" i="1"/>
  <c r="AC100" i="1"/>
  <c r="AC120" i="1"/>
  <c r="AC143" i="1"/>
  <c r="AC40" i="1"/>
  <c r="AC103" i="1"/>
  <c r="AC52" i="1"/>
  <c r="AC104" i="1"/>
  <c r="AC60" i="1"/>
  <c r="AC116" i="1"/>
  <c r="AC16" i="1"/>
  <c r="AC72" i="1"/>
  <c r="AC127" i="1"/>
  <c r="AC20" i="1"/>
  <c r="AC80" i="1"/>
  <c r="AC136" i="1"/>
  <c r="AC39" i="1"/>
  <c r="AC63" i="1"/>
  <c r="AC84" i="1"/>
  <c r="AC124" i="1"/>
  <c r="AC144" i="1"/>
  <c r="AC31" i="1"/>
  <c r="AC95" i="1"/>
  <c r="AC8" i="1"/>
  <c r="AC148" i="1"/>
  <c r="Y9" i="1"/>
  <c r="Y17" i="1"/>
  <c r="Y25" i="1"/>
  <c r="Y33" i="1"/>
  <c r="Y41" i="1"/>
  <c r="Y49" i="1"/>
  <c r="Y57" i="1"/>
  <c r="Y65" i="1"/>
  <c r="Y73" i="1"/>
  <c r="Y81" i="1"/>
  <c r="Y89" i="1"/>
  <c r="Y97" i="1"/>
  <c r="Y105" i="1"/>
  <c r="Y113" i="1"/>
  <c r="Y121" i="1"/>
  <c r="Y129" i="1"/>
  <c r="Y137" i="1"/>
  <c r="Y145" i="1"/>
  <c r="Y153" i="1"/>
  <c r="Y2" i="1"/>
  <c r="Y10" i="1"/>
  <c r="Y18" i="1"/>
  <c r="Y26" i="1"/>
  <c r="Y34" i="1"/>
  <c r="Y42" i="1"/>
  <c r="Y50" i="1"/>
  <c r="Y58" i="1"/>
  <c r="Y66" i="1"/>
  <c r="Y74" i="1"/>
  <c r="Y82" i="1"/>
  <c r="Y90" i="1"/>
  <c r="Y98" i="1"/>
  <c r="Y106" i="1"/>
  <c r="Y114" i="1"/>
  <c r="Y122" i="1"/>
  <c r="Y130" i="1"/>
  <c r="Y138" i="1"/>
  <c r="Y146" i="1"/>
  <c r="Y154" i="1"/>
  <c r="Y3" i="1"/>
  <c r="Y11" i="1"/>
  <c r="Y19" i="1"/>
  <c r="Y27" i="1"/>
  <c r="Y35" i="1"/>
  <c r="Y43" i="1"/>
  <c r="Y51" i="1"/>
  <c r="Y59" i="1"/>
  <c r="Y67" i="1"/>
  <c r="Y75" i="1"/>
  <c r="Y83" i="1"/>
  <c r="Y91" i="1"/>
  <c r="Y99" i="1"/>
  <c r="Y107" i="1"/>
  <c r="Y115" i="1"/>
  <c r="Y123" i="1"/>
  <c r="Y131" i="1"/>
  <c r="Y139" i="1"/>
  <c r="Y147" i="1"/>
  <c r="Y5" i="1"/>
  <c r="Y13" i="1"/>
  <c r="Y21" i="1"/>
  <c r="Y29" i="1"/>
  <c r="Y37" i="1"/>
  <c r="Y45" i="1"/>
  <c r="Y53" i="1"/>
  <c r="Y61" i="1"/>
  <c r="Y69" i="1"/>
  <c r="Y77" i="1"/>
  <c r="Y85" i="1"/>
  <c r="Y93" i="1"/>
  <c r="Y101" i="1"/>
  <c r="Y109" i="1"/>
  <c r="Y117" i="1"/>
  <c r="Y125" i="1"/>
  <c r="Y133" i="1"/>
  <c r="Y141" i="1"/>
  <c r="Y149" i="1"/>
  <c r="Y6" i="1"/>
  <c r="Y14" i="1"/>
  <c r="Y22" i="1"/>
  <c r="Y30" i="1"/>
  <c r="Y38" i="1"/>
  <c r="Y46" i="1"/>
  <c r="Y54" i="1"/>
  <c r="Y62" i="1"/>
  <c r="Y70" i="1"/>
  <c r="Y78" i="1"/>
  <c r="Y86" i="1"/>
  <c r="Y94" i="1"/>
  <c r="Y102" i="1"/>
  <c r="Y110" i="1"/>
  <c r="Y118" i="1"/>
  <c r="Y126" i="1"/>
  <c r="Y134" i="1"/>
  <c r="Y142" i="1"/>
  <c r="Y150" i="1"/>
  <c r="Y20" i="1"/>
  <c r="Y40" i="1"/>
  <c r="Y63" i="1"/>
  <c r="Y84" i="1"/>
  <c r="Y104" i="1"/>
  <c r="Y127" i="1"/>
  <c r="Y148" i="1"/>
  <c r="Y23" i="1"/>
  <c r="Y44" i="1"/>
  <c r="Y64" i="1"/>
  <c r="Y87" i="1"/>
  <c r="Y108" i="1"/>
  <c r="Y128" i="1"/>
  <c r="Y151" i="1"/>
  <c r="Y4" i="1"/>
  <c r="Y24" i="1"/>
  <c r="Y47" i="1"/>
  <c r="Y68" i="1"/>
  <c r="Y88" i="1"/>
  <c r="Y111" i="1"/>
  <c r="Y132" i="1"/>
  <c r="Y152" i="1"/>
  <c r="Y8" i="1"/>
  <c r="Y31" i="1"/>
  <c r="Y52" i="1"/>
  <c r="Y72" i="1"/>
  <c r="Y95" i="1"/>
  <c r="Y116" i="1"/>
  <c r="Y136" i="1"/>
  <c r="Y12" i="1"/>
  <c r="Y32" i="1"/>
  <c r="Y55" i="1"/>
  <c r="Y76" i="1"/>
  <c r="Y96" i="1"/>
  <c r="Y119" i="1"/>
  <c r="Y140" i="1"/>
  <c r="Y36" i="1"/>
  <c r="Y92" i="1"/>
  <c r="Y144" i="1"/>
  <c r="Y39" i="1"/>
  <c r="Y100" i="1"/>
  <c r="Y48" i="1"/>
  <c r="Y103" i="1"/>
  <c r="Y7" i="1"/>
  <c r="Y60" i="1"/>
  <c r="Y120" i="1"/>
  <c r="Y15" i="1"/>
  <c r="Y71" i="1"/>
  <c r="Y124" i="1"/>
  <c r="Y56" i="1"/>
  <c r="Y79" i="1"/>
  <c r="Y80" i="1"/>
  <c r="Y135" i="1"/>
  <c r="Y143" i="1"/>
  <c r="Y28" i="1"/>
  <c r="Y112" i="1"/>
  <c r="Y16" i="1"/>
  <c r="W3" i="1"/>
  <c r="W11" i="1"/>
  <c r="W19" i="1"/>
  <c r="W27" i="1"/>
  <c r="W35" i="1"/>
  <c r="W43" i="1"/>
  <c r="W51" i="1"/>
  <c r="W59" i="1"/>
  <c r="W67" i="1"/>
  <c r="W75" i="1"/>
  <c r="W83" i="1"/>
  <c r="W91" i="1"/>
  <c r="W99" i="1"/>
  <c r="W107" i="1"/>
  <c r="W115" i="1"/>
  <c r="W123" i="1"/>
  <c r="W131" i="1"/>
  <c r="W139" i="1"/>
  <c r="W147" i="1"/>
  <c r="W4" i="1"/>
  <c r="W12" i="1"/>
  <c r="W20" i="1"/>
  <c r="W28" i="1"/>
  <c r="W36" i="1"/>
  <c r="W44" i="1"/>
  <c r="W52" i="1"/>
  <c r="W60" i="1"/>
  <c r="W68" i="1"/>
  <c r="W76" i="1"/>
  <c r="W84" i="1"/>
  <c r="W92" i="1"/>
  <c r="W100" i="1"/>
  <c r="W108" i="1"/>
  <c r="W116" i="1"/>
  <c r="W124" i="1"/>
  <c r="W132" i="1"/>
  <c r="W140" i="1"/>
  <c r="W148" i="1"/>
  <c r="W5" i="1"/>
  <c r="W13" i="1"/>
  <c r="W21" i="1"/>
  <c r="W29" i="1"/>
  <c r="W37" i="1"/>
  <c r="W45" i="1"/>
  <c r="W53" i="1"/>
  <c r="W61" i="1"/>
  <c r="W69" i="1"/>
  <c r="W77" i="1"/>
  <c r="W85" i="1"/>
  <c r="W93" i="1"/>
  <c r="W101" i="1"/>
  <c r="W109" i="1"/>
  <c r="W117" i="1"/>
  <c r="W125" i="1"/>
  <c r="W133" i="1"/>
  <c r="W141" i="1"/>
  <c r="W149" i="1"/>
  <c r="W7" i="1"/>
  <c r="W15" i="1"/>
  <c r="W23" i="1"/>
  <c r="W31" i="1"/>
  <c r="W39" i="1"/>
  <c r="W47" i="1"/>
  <c r="W55" i="1"/>
  <c r="W63" i="1"/>
  <c r="W71" i="1"/>
  <c r="W79" i="1"/>
  <c r="W87" i="1"/>
  <c r="W95" i="1"/>
  <c r="W103" i="1"/>
  <c r="W111" i="1"/>
  <c r="W119" i="1"/>
  <c r="W127" i="1"/>
  <c r="W135" i="1"/>
  <c r="W143" i="1"/>
  <c r="W151" i="1"/>
  <c r="W8" i="1"/>
  <c r="W16" i="1"/>
  <c r="W24" i="1"/>
  <c r="W32" i="1"/>
  <c r="W40" i="1"/>
  <c r="W48" i="1"/>
  <c r="W56" i="1"/>
  <c r="W64" i="1"/>
  <c r="W72" i="1"/>
  <c r="W80" i="1"/>
  <c r="W88" i="1"/>
  <c r="W96" i="1"/>
  <c r="W104" i="1"/>
  <c r="W112" i="1"/>
  <c r="W120" i="1"/>
  <c r="W128" i="1"/>
  <c r="W136" i="1"/>
  <c r="W144" i="1"/>
  <c r="W152" i="1"/>
  <c r="W9" i="1"/>
  <c r="W17" i="1"/>
  <c r="W25" i="1"/>
  <c r="W33" i="1"/>
  <c r="W41" i="1"/>
  <c r="W49" i="1"/>
  <c r="W57" i="1"/>
  <c r="W65" i="1"/>
  <c r="W73" i="1"/>
  <c r="W81" i="1"/>
  <c r="W89" i="1"/>
  <c r="W97" i="1"/>
  <c r="W105" i="1"/>
  <c r="W113" i="1"/>
  <c r="W121" i="1"/>
  <c r="W129" i="1"/>
  <c r="W137" i="1"/>
  <c r="W145" i="1"/>
  <c r="W153" i="1"/>
  <c r="W14" i="1"/>
  <c r="W46" i="1"/>
  <c r="W78" i="1"/>
  <c r="W110" i="1"/>
  <c r="W142" i="1"/>
  <c r="W18" i="1"/>
  <c r="W50" i="1"/>
  <c r="W82" i="1"/>
  <c r="W114" i="1"/>
  <c r="W146" i="1"/>
  <c r="W22" i="1"/>
  <c r="W54" i="1"/>
  <c r="W86" i="1"/>
  <c r="W118" i="1"/>
  <c r="W150" i="1"/>
  <c r="W30" i="1"/>
  <c r="W62" i="1"/>
  <c r="W94" i="1"/>
  <c r="W126" i="1"/>
  <c r="W2" i="1"/>
  <c r="W34" i="1"/>
  <c r="W66" i="1"/>
  <c r="W98" i="1"/>
  <c r="W130" i="1"/>
  <c r="W70" i="1"/>
  <c r="W154" i="1"/>
  <c r="W74" i="1"/>
  <c r="W6" i="1"/>
  <c r="W90" i="1"/>
  <c r="W26" i="1"/>
  <c r="W106" i="1"/>
  <c r="W38" i="1"/>
  <c r="W122" i="1"/>
  <c r="W42" i="1"/>
  <c r="W58" i="1"/>
  <c r="W102" i="1"/>
  <c r="W138" i="1"/>
  <c r="W10" i="1"/>
  <c r="W134" i="1"/>
  <c r="S3" i="1"/>
  <c r="S11" i="1"/>
  <c r="S19" i="1"/>
  <c r="S27" i="1"/>
  <c r="S35" i="1"/>
  <c r="S43" i="1"/>
  <c r="S51" i="1"/>
  <c r="S59" i="1"/>
  <c r="S67" i="1"/>
  <c r="S75" i="1"/>
  <c r="S83" i="1"/>
  <c r="S91" i="1"/>
  <c r="S99" i="1"/>
  <c r="S107" i="1"/>
  <c r="S115" i="1"/>
  <c r="S123" i="1"/>
  <c r="S131" i="1"/>
  <c r="S139" i="1"/>
  <c r="S147" i="1"/>
  <c r="S4" i="1"/>
  <c r="S12" i="1"/>
  <c r="S20" i="1"/>
  <c r="S28" i="1"/>
  <c r="S36" i="1"/>
  <c r="S44" i="1"/>
  <c r="S52" i="1"/>
  <c r="S60" i="1"/>
  <c r="S68" i="1"/>
  <c r="S76" i="1"/>
  <c r="S84" i="1"/>
  <c r="S92" i="1"/>
  <c r="S100" i="1"/>
  <c r="S108" i="1"/>
  <c r="S116" i="1"/>
  <c r="S124" i="1"/>
  <c r="S132" i="1"/>
  <c r="S140" i="1"/>
  <c r="S148" i="1"/>
  <c r="S5" i="1"/>
  <c r="S13" i="1"/>
  <c r="S21" i="1"/>
  <c r="S29" i="1"/>
  <c r="S37" i="1"/>
  <c r="S45" i="1"/>
  <c r="S53" i="1"/>
  <c r="S61" i="1"/>
  <c r="S69" i="1"/>
  <c r="S77" i="1"/>
  <c r="S85" i="1"/>
  <c r="S93" i="1"/>
  <c r="S101" i="1"/>
  <c r="S109" i="1"/>
  <c r="S117" i="1"/>
  <c r="S125" i="1"/>
  <c r="S133" i="1"/>
  <c r="S141" i="1"/>
  <c r="S149" i="1"/>
  <c r="S7" i="1"/>
  <c r="S15" i="1"/>
  <c r="S23" i="1"/>
  <c r="S31" i="1"/>
  <c r="S39" i="1"/>
  <c r="S47" i="1"/>
  <c r="S55" i="1"/>
  <c r="S63" i="1"/>
  <c r="S71" i="1"/>
  <c r="S79" i="1"/>
  <c r="S87" i="1"/>
  <c r="S95" i="1"/>
  <c r="S103" i="1"/>
  <c r="S111" i="1"/>
  <c r="S119" i="1"/>
  <c r="S127" i="1"/>
  <c r="S135" i="1"/>
  <c r="S143" i="1"/>
  <c r="S151" i="1"/>
  <c r="S8" i="1"/>
  <c r="S16" i="1"/>
  <c r="S24" i="1"/>
  <c r="S32" i="1"/>
  <c r="S40" i="1"/>
  <c r="S48" i="1"/>
  <c r="S56" i="1"/>
  <c r="S64" i="1"/>
  <c r="S72" i="1"/>
  <c r="S80" i="1"/>
  <c r="S88" i="1"/>
  <c r="S96" i="1"/>
  <c r="S104" i="1"/>
  <c r="S112" i="1"/>
  <c r="S120" i="1"/>
  <c r="S128" i="1"/>
  <c r="S136" i="1"/>
  <c r="S144" i="1"/>
  <c r="S152" i="1"/>
  <c r="S9" i="1"/>
  <c r="S17" i="1"/>
  <c r="S25" i="1"/>
  <c r="S33" i="1"/>
  <c r="S41" i="1"/>
  <c r="S49" i="1"/>
  <c r="S57" i="1"/>
  <c r="S65" i="1"/>
  <c r="S73" i="1"/>
  <c r="S81" i="1"/>
  <c r="S89" i="1"/>
  <c r="S97" i="1"/>
  <c r="S105" i="1"/>
  <c r="S113" i="1"/>
  <c r="S121" i="1"/>
  <c r="S129" i="1"/>
  <c r="S137" i="1"/>
  <c r="S145" i="1"/>
  <c r="S153" i="1"/>
  <c r="S22" i="1"/>
  <c r="S54" i="1"/>
  <c r="S86" i="1"/>
  <c r="S118" i="1"/>
  <c r="S150" i="1"/>
  <c r="S26" i="1"/>
  <c r="S58" i="1"/>
  <c r="S90" i="1"/>
  <c r="S122" i="1"/>
  <c r="S154" i="1"/>
  <c r="S30" i="1"/>
  <c r="S62" i="1"/>
  <c r="S94" i="1"/>
  <c r="S126" i="1"/>
  <c r="S6" i="1"/>
  <c r="S38" i="1"/>
  <c r="S70" i="1"/>
  <c r="S102" i="1"/>
  <c r="S134" i="1"/>
  <c r="S10" i="1"/>
  <c r="S42" i="1"/>
  <c r="S74" i="1"/>
  <c r="S106" i="1"/>
  <c r="S138" i="1"/>
  <c r="S2" i="1"/>
  <c r="S82" i="1"/>
  <c r="S14" i="1"/>
  <c r="S98" i="1"/>
  <c r="S18" i="1"/>
  <c r="S110" i="1"/>
  <c r="S46" i="1"/>
  <c r="S130" i="1"/>
  <c r="S50" i="1"/>
  <c r="S142" i="1"/>
  <c r="S34" i="1"/>
  <c r="S78" i="1"/>
  <c r="S114" i="1"/>
  <c r="S66" i="1"/>
  <c r="S146" i="1"/>
  <c r="H2" i="1"/>
  <c r="H10" i="1"/>
  <c r="H18" i="1"/>
  <c r="H26" i="1"/>
  <c r="H34" i="1"/>
  <c r="H42" i="1"/>
  <c r="H50" i="1"/>
  <c r="H58" i="1"/>
  <c r="H66" i="1"/>
  <c r="H74" i="1"/>
  <c r="H82" i="1"/>
  <c r="H90" i="1"/>
  <c r="H98" i="1"/>
  <c r="H106" i="1"/>
  <c r="H114" i="1"/>
  <c r="H122" i="1"/>
  <c r="H130" i="1"/>
  <c r="H138" i="1"/>
  <c r="H146" i="1"/>
  <c r="H154" i="1"/>
  <c r="H3" i="1"/>
  <c r="H11" i="1"/>
  <c r="H19" i="1"/>
  <c r="H27" i="1"/>
  <c r="H35" i="1"/>
  <c r="H43" i="1"/>
  <c r="H51" i="1"/>
  <c r="H59" i="1"/>
  <c r="H67" i="1"/>
  <c r="H75" i="1"/>
  <c r="H83" i="1"/>
  <c r="H91" i="1"/>
  <c r="H99" i="1"/>
  <c r="H107" i="1"/>
  <c r="H115" i="1"/>
  <c r="H123" i="1"/>
  <c r="H131" i="1"/>
  <c r="H139" i="1"/>
  <c r="H147" i="1"/>
  <c r="H4" i="1"/>
  <c r="H12" i="1"/>
  <c r="H20" i="1"/>
  <c r="H28" i="1"/>
  <c r="H36" i="1"/>
  <c r="H44" i="1"/>
  <c r="H52" i="1"/>
  <c r="H60" i="1"/>
  <c r="H68" i="1"/>
  <c r="H76" i="1"/>
  <c r="H84" i="1"/>
  <c r="H92" i="1"/>
  <c r="H100" i="1"/>
  <c r="H108" i="1"/>
  <c r="H116" i="1"/>
  <c r="H124" i="1"/>
  <c r="H132" i="1"/>
  <c r="H140" i="1"/>
  <c r="H148" i="1"/>
  <c r="H6" i="1"/>
  <c r="H14" i="1"/>
  <c r="H22" i="1"/>
  <c r="H30" i="1"/>
  <c r="H38" i="1"/>
  <c r="H46" i="1"/>
  <c r="H54" i="1"/>
  <c r="H62" i="1"/>
  <c r="H70" i="1"/>
  <c r="H78" i="1"/>
  <c r="H86" i="1"/>
  <c r="H94" i="1"/>
  <c r="H102" i="1"/>
  <c r="H110" i="1"/>
  <c r="H118" i="1"/>
  <c r="H126" i="1"/>
  <c r="H134" i="1"/>
  <c r="H142" i="1"/>
  <c r="H150" i="1"/>
  <c r="H7" i="1"/>
  <c r="H15" i="1"/>
  <c r="H23" i="1"/>
  <c r="H31" i="1"/>
  <c r="H39" i="1"/>
  <c r="H47" i="1"/>
  <c r="H55" i="1"/>
  <c r="H63" i="1"/>
  <c r="H71" i="1"/>
  <c r="H79" i="1"/>
  <c r="H87" i="1"/>
  <c r="H95" i="1"/>
  <c r="H103" i="1"/>
  <c r="H111" i="1"/>
  <c r="H119" i="1"/>
  <c r="H127" i="1"/>
  <c r="H135" i="1"/>
  <c r="H143" i="1"/>
  <c r="H151" i="1"/>
  <c r="H8" i="1"/>
  <c r="H16" i="1"/>
  <c r="H24" i="1"/>
  <c r="H32" i="1"/>
  <c r="H40" i="1"/>
  <c r="H48" i="1"/>
  <c r="H56" i="1"/>
  <c r="H64" i="1"/>
  <c r="H72" i="1"/>
  <c r="H80" i="1"/>
  <c r="H88" i="1"/>
  <c r="H96" i="1"/>
  <c r="H104" i="1"/>
  <c r="H112" i="1"/>
  <c r="H120" i="1"/>
  <c r="H128" i="1"/>
  <c r="H136" i="1"/>
  <c r="H144" i="1"/>
  <c r="H152" i="1"/>
  <c r="H13" i="1"/>
  <c r="H45" i="1"/>
  <c r="H77" i="1"/>
  <c r="H109" i="1"/>
  <c r="H141" i="1"/>
  <c r="H17" i="1"/>
  <c r="H49" i="1"/>
  <c r="H81" i="1"/>
  <c r="H113" i="1"/>
  <c r="H145" i="1"/>
  <c r="H21" i="1"/>
  <c r="H53" i="1"/>
  <c r="H85" i="1"/>
  <c r="H117" i="1"/>
  <c r="H149" i="1"/>
  <c r="H29" i="1"/>
  <c r="H61" i="1"/>
  <c r="H93" i="1"/>
  <c r="H125" i="1"/>
  <c r="H5" i="1"/>
  <c r="H37" i="1"/>
  <c r="H69" i="1"/>
  <c r="H101" i="1"/>
  <c r="H133" i="1"/>
  <c r="H9" i="1"/>
  <c r="H41" i="1"/>
  <c r="H73" i="1"/>
  <c r="H105" i="1"/>
  <c r="H137" i="1"/>
  <c r="H33" i="1"/>
  <c r="H57" i="1"/>
  <c r="H65" i="1"/>
  <c r="H97" i="1"/>
  <c r="H121" i="1"/>
  <c r="H129" i="1"/>
  <c r="H25" i="1"/>
  <c r="H89" i="1"/>
  <c r="H153" i="1"/>
  <c r="V5" i="1"/>
  <c r="V13" i="1"/>
  <c r="V21" i="1"/>
  <c r="V29" i="1"/>
  <c r="V37" i="1"/>
  <c r="V45" i="1"/>
  <c r="V53" i="1"/>
  <c r="V61" i="1"/>
  <c r="V69" i="1"/>
  <c r="V77" i="1"/>
  <c r="V85" i="1"/>
  <c r="V93" i="1"/>
  <c r="V101" i="1"/>
  <c r="V109" i="1"/>
  <c r="V117" i="1"/>
  <c r="V125" i="1"/>
  <c r="V133" i="1"/>
  <c r="V141" i="1"/>
  <c r="V149" i="1"/>
  <c r="V6" i="1"/>
  <c r="V14" i="1"/>
  <c r="V22" i="1"/>
  <c r="V30" i="1"/>
  <c r="V38" i="1"/>
  <c r="V46" i="1"/>
  <c r="V54" i="1"/>
  <c r="V62" i="1"/>
  <c r="V70" i="1"/>
  <c r="V78" i="1"/>
  <c r="V86" i="1"/>
  <c r="V94" i="1"/>
  <c r="V102" i="1"/>
  <c r="V110" i="1"/>
  <c r="V118" i="1"/>
  <c r="V126" i="1"/>
  <c r="V134" i="1"/>
  <c r="V142" i="1"/>
  <c r="V150" i="1"/>
  <c r="V7" i="1"/>
  <c r="V15" i="1"/>
  <c r="V23" i="1"/>
  <c r="V31" i="1"/>
  <c r="V39" i="1"/>
  <c r="V47" i="1"/>
  <c r="V55" i="1"/>
  <c r="V63" i="1"/>
  <c r="V71" i="1"/>
  <c r="V79" i="1"/>
  <c r="V87" i="1"/>
  <c r="V95" i="1"/>
  <c r="V103" i="1"/>
  <c r="V111" i="1"/>
  <c r="V119" i="1"/>
  <c r="V127" i="1"/>
  <c r="V135" i="1"/>
  <c r="V143" i="1"/>
  <c r="V151" i="1"/>
  <c r="V9" i="1"/>
  <c r="V17" i="1"/>
  <c r="V25" i="1"/>
  <c r="V33" i="1"/>
  <c r="V41" i="1"/>
  <c r="V49" i="1"/>
  <c r="V57" i="1"/>
  <c r="V65" i="1"/>
  <c r="V73" i="1"/>
  <c r="V81" i="1"/>
  <c r="V89" i="1"/>
  <c r="V97" i="1"/>
  <c r="V105" i="1"/>
  <c r="V113" i="1"/>
  <c r="V121" i="1"/>
  <c r="V129" i="1"/>
  <c r="V137" i="1"/>
  <c r="V145" i="1"/>
  <c r="V153" i="1"/>
  <c r="V2" i="1"/>
  <c r="V10" i="1"/>
  <c r="V18" i="1"/>
  <c r="V26" i="1"/>
  <c r="V34" i="1"/>
  <c r="V42" i="1"/>
  <c r="V50" i="1"/>
  <c r="V58" i="1"/>
  <c r="V66" i="1"/>
  <c r="V74" i="1"/>
  <c r="V82" i="1"/>
  <c r="V90" i="1"/>
  <c r="V98" i="1"/>
  <c r="V106" i="1"/>
  <c r="V114" i="1"/>
  <c r="V122" i="1"/>
  <c r="V130" i="1"/>
  <c r="V138" i="1"/>
  <c r="V146" i="1"/>
  <c r="V154" i="1"/>
  <c r="V3" i="1"/>
  <c r="V11" i="1"/>
  <c r="V19" i="1"/>
  <c r="V27" i="1"/>
  <c r="V35" i="1"/>
  <c r="V43" i="1"/>
  <c r="V51" i="1"/>
  <c r="V59" i="1"/>
  <c r="V67" i="1"/>
  <c r="V75" i="1"/>
  <c r="V83" i="1"/>
  <c r="V91" i="1"/>
  <c r="V99" i="1"/>
  <c r="V107" i="1"/>
  <c r="V115" i="1"/>
  <c r="V123" i="1"/>
  <c r="V131" i="1"/>
  <c r="V139" i="1"/>
  <c r="V147" i="1"/>
  <c r="V8" i="1"/>
  <c r="V40" i="1"/>
  <c r="V72" i="1"/>
  <c r="V104" i="1"/>
  <c r="V136" i="1"/>
  <c r="V12" i="1"/>
  <c r="V44" i="1"/>
  <c r="V76" i="1"/>
  <c r="V108" i="1"/>
  <c r="V140" i="1"/>
  <c r="V16" i="1"/>
  <c r="V48" i="1"/>
  <c r="V80" i="1"/>
  <c r="V112" i="1"/>
  <c r="V144" i="1"/>
  <c r="V24" i="1"/>
  <c r="V56" i="1"/>
  <c r="V88" i="1"/>
  <c r="V120" i="1"/>
  <c r="V152" i="1"/>
  <c r="V28" i="1"/>
  <c r="V60" i="1"/>
  <c r="V92" i="1"/>
  <c r="V124" i="1"/>
  <c r="V52" i="1"/>
  <c r="V132" i="1"/>
  <c r="V64" i="1"/>
  <c r="V148" i="1"/>
  <c r="V68" i="1"/>
  <c r="V4" i="1"/>
  <c r="V96" i="1"/>
  <c r="V20" i="1"/>
  <c r="V100" i="1"/>
  <c r="V32" i="1"/>
  <c r="V84" i="1"/>
  <c r="V116" i="1"/>
  <c r="V36" i="1"/>
  <c r="V128" i="1"/>
  <c r="R5" i="1"/>
  <c r="R13" i="1"/>
  <c r="R21" i="1"/>
  <c r="R29" i="1"/>
  <c r="R37" i="1"/>
  <c r="R45" i="1"/>
  <c r="R53" i="1"/>
  <c r="R61" i="1"/>
  <c r="R69" i="1"/>
  <c r="R77" i="1"/>
  <c r="R85" i="1"/>
  <c r="R93" i="1"/>
  <c r="R101" i="1"/>
  <c r="R109" i="1"/>
  <c r="R117" i="1"/>
  <c r="R125" i="1"/>
  <c r="R133" i="1"/>
  <c r="R141" i="1"/>
  <c r="R149" i="1"/>
  <c r="R6" i="1"/>
  <c r="R14" i="1"/>
  <c r="R22" i="1"/>
  <c r="R30" i="1"/>
  <c r="R38" i="1"/>
  <c r="R46" i="1"/>
  <c r="R54" i="1"/>
  <c r="R62" i="1"/>
  <c r="R70" i="1"/>
  <c r="R78" i="1"/>
  <c r="R86" i="1"/>
  <c r="R94" i="1"/>
  <c r="R102" i="1"/>
  <c r="R110" i="1"/>
  <c r="R118" i="1"/>
  <c r="R126" i="1"/>
  <c r="R134" i="1"/>
  <c r="R142" i="1"/>
  <c r="R150" i="1"/>
  <c r="R7" i="1"/>
  <c r="R15" i="1"/>
  <c r="R23" i="1"/>
  <c r="R31" i="1"/>
  <c r="R39" i="1"/>
  <c r="R47" i="1"/>
  <c r="R55" i="1"/>
  <c r="R63" i="1"/>
  <c r="R71" i="1"/>
  <c r="R79" i="1"/>
  <c r="R87" i="1"/>
  <c r="R95" i="1"/>
  <c r="R103" i="1"/>
  <c r="R111" i="1"/>
  <c r="R119" i="1"/>
  <c r="R127" i="1"/>
  <c r="R135" i="1"/>
  <c r="R143" i="1"/>
  <c r="R151" i="1"/>
  <c r="R9" i="1"/>
  <c r="R17" i="1"/>
  <c r="R25" i="1"/>
  <c r="R33" i="1"/>
  <c r="R41" i="1"/>
  <c r="R49" i="1"/>
  <c r="R57" i="1"/>
  <c r="R65" i="1"/>
  <c r="R73" i="1"/>
  <c r="R81" i="1"/>
  <c r="R89" i="1"/>
  <c r="R97" i="1"/>
  <c r="R105" i="1"/>
  <c r="R113" i="1"/>
  <c r="R121" i="1"/>
  <c r="R129" i="1"/>
  <c r="R137" i="1"/>
  <c r="R145" i="1"/>
  <c r="R153" i="1"/>
  <c r="R2" i="1"/>
  <c r="R10" i="1"/>
  <c r="R18" i="1"/>
  <c r="R26" i="1"/>
  <c r="R34" i="1"/>
  <c r="R42" i="1"/>
  <c r="R50" i="1"/>
  <c r="R58" i="1"/>
  <c r="R66" i="1"/>
  <c r="R74" i="1"/>
  <c r="R82" i="1"/>
  <c r="R90" i="1"/>
  <c r="R98" i="1"/>
  <c r="R106" i="1"/>
  <c r="R114" i="1"/>
  <c r="R122" i="1"/>
  <c r="R130" i="1"/>
  <c r="R138" i="1"/>
  <c r="R146" i="1"/>
  <c r="R154" i="1"/>
  <c r="R3" i="1"/>
  <c r="R11" i="1"/>
  <c r="R19" i="1"/>
  <c r="R27" i="1"/>
  <c r="R35" i="1"/>
  <c r="R43" i="1"/>
  <c r="R51" i="1"/>
  <c r="R59" i="1"/>
  <c r="R67" i="1"/>
  <c r="R75" i="1"/>
  <c r="R83" i="1"/>
  <c r="R91" i="1"/>
  <c r="R99" i="1"/>
  <c r="R107" i="1"/>
  <c r="R115" i="1"/>
  <c r="R123" i="1"/>
  <c r="R131" i="1"/>
  <c r="R139" i="1"/>
  <c r="R147" i="1"/>
  <c r="R16" i="1"/>
  <c r="R48" i="1"/>
  <c r="R80" i="1"/>
  <c r="R112" i="1"/>
  <c r="R144" i="1"/>
  <c r="R20" i="1"/>
  <c r="R52" i="1"/>
  <c r="R84" i="1"/>
  <c r="R116" i="1"/>
  <c r="R148" i="1"/>
  <c r="R24" i="1"/>
  <c r="R56" i="1"/>
  <c r="R88" i="1"/>
  <c r="R120" i="1"/>
  <c r="R152" i="1"/>
  <c r="R32" i="1"/>
  <c r="R64" i="1"/>
  <c r="R96" i="1"/>
  <c r="R128" i="1"/>
  <c r="R4" i="1"/>
  <c r="R36" i="1"/>
  <c r="R68" i="1"/>
  <c r="R100" i="1"/>
  <c r="R132" i="1"/>
  <c r="R72" i="1"/>
  <c r="R76" i="1"/>
  <c r="R8" i="1"/>
  <c r="R92" i="1"/>
  <c r="R28" i="1"/>
  <c r="R108" i="1"/>
  <c r="R40" i="1"/>
  <c r="R124" i="1"/>
  <c r="R136" i="1"/>
  <c r="R140" i="1"/>
  <c r="R12" i="1"/>
  <c r="R44" i="1"/>
  <c r="R60" i="1"/>
  <c r="R104" i="1"/>
  <c r="U7" i="1"/>
  <c r="U15" i="1"/>
  <c r="U23" i="1"/>
  <c r="U31" i="1"/>
  <c r="U39" i="1"/>
  <c r="U47" i="1"/>
  <c r="U55" i="1"/>
  <c r="U63" i="1"/>
  <c r="U71" i="1"/>
  <c r="U79" i="1"/>
  <c r="U87" i="1"/>
  <c r="U95" i="1"/>
  <c r="U103" i="1"/>
  <c r="U111" i="1"/>
  <c r="U119" i="1"/>
  <c r="U127" i="1"/>
  <c r="U135" i="1"/>
  <c r="U143" i="1"/>
  <c r="U151" i="1"/>
  <c r="U8" i="1"/>
  <c r="U16" i="1"/>
  <c r="U24" i="1"/>
  <c r="U32" i="1"/>
  <c r="U40" i="1"/>
  <c r="U48" i="1"/>
  <c r="U56" i="1"/>
  <c r="U64" i="1"/>
  <c r="U72" i="1"/>
  <c r="U80" i="1"/>
  <c r="U88" i="1"/>
  <c r="U96" i="1"/>
  <c r="U104" i="1"/>
  <c r="U112" i="1"/>
  <c r="U120" i="1"/>
  <c r="U128" i="1"/>
  <c r="U136" i="1"/>
  <c r="U144" i="1"/>
  <c r="U152" i="1"/>
  <c r="U9" i="1"/>
  <c r="U17" i="1"/>
  <c r="U25" i="1"/>
  <c r="U33" i="1"/>
  <c r="U41" i="1"/>
  <c r="U49" i="1"/>
  <c r="U57" i="1"/>
  <c r="U65" i="1"/>
  <c r="U73" i="1"/>
  <c r="U81" i="1"/>
  <c r="U89" i="1"/>
  <c r="U97" i="1"/>
  <c r="U105" i="1"/>
  <c r="U113" i="1"/>
  <c r="U121" i="1"/>
  <c r="U129" i="1"/>
  <c r="U137" i="1"/>
  <c r="U145" i="1"/>
  <c r="U153" i="1"/>
  <c r="U3" i="1"/>
  <c r="U11" i="1"/>
  <c r="U19" i="1"/>
  <c r="U27" i="1"/>
  <c r="U35" i="1"/>
  <c r="U43" i="1"/>
  <c r="U51" i="1"/>
  <c r="U59" i="1"/>
  <c r="U67" i="1"/>
  <c r="U75" i="1"/>
  <c r="U83" i="1"/>
  <c r="U91" i="1"/>
  <c r="U99" i="1"/>
  <c r="U107" i="1"/>
  <c r="U115" i="1"/>
  <c r="U123" i="1"/>
  <c r="U131" i="1"/>
  <c r="U139" i="1"/>
  <c r="U147" i="1"/>
  <c r="U4" i="1"/>
  <c r="U12" i="1"/>
  <c r="U20" i="1"/>
  <c r="U28" i="1"/>
  <c r="U36" i="1"/>
  <c r="U44" i="1"/>
  <c r="U52" i="1"/>
  <c r="U60" i="1"/>
  <c r="U68" i="1"/>
  <c r="U76" i="1"/>
  <c r="U84" i="1"/>
  <c r="U92" i="1"/>
  <c r="U100" i="1"/>
  <c r="U108" i="1"/>
  <c r="U116" i="1"/>
  <c r="U124" i="1"/>
  <c r="U132" i="1"/>
  <c r="U140" i="1"/>
  <c r="U148" i="1"/>
  <c r="U5" i="1"/>
  <c r="U13" i="1"/>
  <c r="U21" i="1"/>
  <c r="U29" i="1"/>
  <c r="U37" i="1"/>
  <c r="U45" i="1"/>
  <c r="U53" i="1"/>
  <c r="U61" i="1"/>
  <c r="U69" i="1"/>
  <c r="U77" i="1"/>
  <c r="U85" i="1"/>
  <c r="U93" i="1"/>
  <c r="U101" i="1"/>
  <c r="U109" i="1"/>
  <c r="U117" i="1"/>
  <c r="U125" i="1"/>
  <c r="U133" i="1"/>
  <c r="U141" i="1"/>
  <c r="U149" i="1"/>
  <c r="U2" i="1"/>
  <c r="U34" i="1"/>
  <c r="U66" i="1"/>
  <c r="U98" i="1"/>
  <c r="U130" i="1"/>
  <c r="U6" i="1"/>
  <c r="U38" i="1"/>
  <c r="U70" i="1"/>
  <c r="U102" i="1"/>
  <c r="U134" i="1"/>
  <c r="U10" i="1"/>
  <c r="U42" i="1"/>
  <c r="U74" i="1"/>
  <c r="U106" i="1"/>
  <c r="U138" i="1"/>
  <c r="U18" i="1"/>
  <c r="U50" i="1"/>
  <c r="U82" i="1"/>
  <c r="U114" i="1"/>
  <c r="U146" i="1"/>
  <c r="U22" i="1"/>
  <c r="U54" i="1"/>
  <c r="U86" i="1"/>
  <c r="U118" i="1"/>
  <c r="U150" i="1"/>
  <c r="U30" i="1"/>
  <c r="U122" i="1"/>
  <c r="U46" i="1"/>
  <c r="U126" i="1"/>
  <c r="U58" i="1"/>
  <c r="U142" i="1"/>
  <c r="U78" i="1"/>
  <c r="U90" i="1"/>
  <c r="U110" i="1"/>
  <c r="U154" i="1"/>
  <c r="U14" i="1"/>
  <c r="U26" i="1"/>
  <c r="U62" i="1"/>
  <c r="U94" i="1"/>
  <c r="Q4" i="1"/>
  <c r="Q12" i="1"/>
  <c r="Q20" i="1"/>
  <c r="Q28" i="1"/>
  <c r="Q36" i="1"/>
  <c r="Q44" i="1"/>
  <c r="Q52" i="1"/>
  <c r="Q5" i="1"/>
  <c r="Q13" i="1"/>
  <c r="Q21" i="1"/>
  <c r="Q29" i="1"/>
  <c r="Q37" i="1"/>
  <c r="Q45" i="1"/>
  <c r="Q6" i="1"/>
  <c r="Q14" i="1"/>
  <c r="Q22" i="1"/>
  <c r="Q30" i="1"/>
  <c r="Q38" i="1"/>
  <c r="Q46" i="1"/>
  <c r="Q8" i="1"/>
  <c r="Q16" i="1"/>
  <c r="Q24" i="1"/>
  <c r="Q32" i="1"/>
  <c r="Q40" i="1"/>
  <c r="Q48" i="1"/>
  <c r="Q2" i="1"/>
  <c r="Q10" i="1"/>
  <c r="Q18" i="1"/>
  <c r="Q26" i="1"/>
  <c r="Q34" i="1"/>
  <c r="Q42" i="1"/>
  <c r="Q50" i="1"/>
  <c r="Q17" i="1"/>
  <c r="Q39" i="1"/>
  <c r="Q55" i="1"/>
  <c r="Q63" i="1"/>
  <c r="Q71" i="1"/>
  <c r="Q79" i="1"/>
  <c r="Q87" i="1"/>
  <c r="Q95" i="1"/>
  <c r="Q103" i="1"/>
  <c r="Q111" i="1"/>
  <c r="Q119" i="1"/>
  <c r="Q127" i="1"/>
  <c r="Q135" i="1"/>
  <c r="Q143" i="1"/>
  <c r="Q151" i="1"/>
  <c r="Q19" i="1"/>
  <c r="Q41" i="1"/>
  <c r="Q56" i="1"/>
  <c r="Q64" i="1"/>
  <c r="Q72" i="1"/>
  <c r="Q80" i="1"/>
  <c r="Q88" i="1"/>
  <c r="Q96" i="1"/>
  <c r="Q104" i="1"/>
  <c r="Q112" i="1"/>
  <c r="Q120" i="1"/>
  <c r="Q128" i="1"/>
  <c r="Q136" i="1"/>
  <c r="Q144" i="1"/>
  <c r="Q152" i="1"/>
  <c r="Q23" i="1"/>
  <c r="Q43" i="1"/>
  <c r="Q57" i="1"/>
  <c r="Q65" i="1"/>
  <c r="Q73" i="1"/>
  <c r="Q81" i="1"/>
  <c r="Q89" i="1"/>
  <c r="Q97" i="1"/>
  <c r="Q105" i="1"/>
  <c r="Q113" i="1"/>
  <c r="Q121" i="1"/>
  <c r="Q129" i="1"/>
  <c r="Q137" i="1"/>
  <c r="Q145" i="1"/>
  <c r="Q153" i="1"/>
  <c r="Q7" i="1"/>
  <c r="Q27" i="1"/>
  <c r="Q49" i="1"/>
  <c r="Q59" i="1"/>
  <c r="Q67" i="1"/>
  <c r="Q75" i="1"/>
  <c r="Q83" i="1"/>
  <c r="Q91" i="1"/>
  <c r="Q99" i="1"/>
  <c r="Q107" i="1"/>
  <c r="Q115" i="1"/>
  <c r="Q123" i="1"/>
  <c r="Q131" i="1"/>
  <c r="Q139" i="1"/>
  <c r="Q147" i="1"/>
  <c r="Q9" i="1"/>
  <c r="Q31" i="1"/>
  <c r="Q51" i="1"/>
  <c r="Q60" i="1"/>
  <c r="Q68" i="1"/>
  <c r="Q76" i="1"/>
  <c r="Q84" i="1"/>
  <c r="Q92" i="1"/>
  <c r="Q100" i="1"/>
  <c r="Q108" i="1"/>
  <c r="Q116" i="1"/>
  <c r="Q124" i="1"/>
  <c r="Q132" i="1"/>
  <c r="Q140" i="1"/>
  <c r="Q148" i="1"/>
  <c r="Q11" i="1"/>
  <c r="Q33" i="1"/>
  <c r="Q53" i="1"/>
  <c r="Q61" i="1"/>
  <c r="Q69" i="1"/>
  <c r="Q77" i="1"/>
  <c r="Q85" i="1"/>
  <c r="Q93" i="1"/>
  <c r="Q101" i="1"/>
  <c r="Q109" i="1"/>
  <c r="Q117" i="1"/>
  <c r="Q125" i="1"/>
  <c r="Q133" i="1"/>
  <c r="Q141" i="1"/>
  <c r="Q149" i="1"/>
  <c r="Q25" i="1"/>
  <c r="Q74" i="1"/>
  <c r="Q106" i="1"/>
  <c r="Q138" i="1"/>
  <c r="Q35" i="1"/>
  <c r="Q78" i="1"/>
  <c r="Q110" i="1"/>
  <c r="Q142" i="1"/>
  <c r="Q47" i="1"/>
  <c r="Q82" i="1"/>
  <c r="Q114" i="1"/>
  <c r="Q146" i="1"/>
  <c r="Q58" i="1"/>
  <c r="Q90" i="1"/>
  <c r="Q122" i="1"/>
  <c r="Q154" i="1"/>
  <c r="Q62" i="1"/>
  <c r="Q94" i="1"/>
  <c r="Q126" i="1"/>
  <c r="Q54" i="1"/>
  <c r="Q134" i="1"/>
  <c r="Q66" i="1"/>
  <c r="Q150" i="1"/>
  <c r="Q70" i="1"/>
  <c r="Q98" i="1"/>
  <c r="Q102" i="1"/>
  <c r="Q15" i="1"/>
  <c r="Q86" i="1"/>
  <c r="Q118" i="1"/>
  <c r="Q3" i="1"/>
  <c r="Q130" i="1"/>
  <c r="X9" i="1"/>
  <c r="X17" i="1"/>
  <c r="X25" i="1"/>
  <c r="X33" i="1"/>
  <c r="X2" i="1"/>
  <c r="X10" i="1"/>
  <c r="X18" i="1"/>
  <c r="X26" i="1"/>
  <c r="X34" i="1"/>
  <c r="X42" i="1"/>
  <c r="X50" i="1"/>
  <c r="X58" i="1"/>
  <c r="X3" i="1"/>
  <c r="X11" i="1"/>
  <c r="X19" i="1"/>
  <c r="X27" i="1"/>
  <c r="X35" i="1"/>
  <c r="X43" i="1"/>
  <c r="X51" i="1"/>
  <c r="X59" i="1"/>
  <c r="X5" i="1"/>
  <c r="X13" i="1"/>
  <c r="X21" i="1"/>
  <c r="X29" i="1"/>
  <c r="X37" i="1"/>
  <c r="X45" i="1"/>
  <c r="X53" i="1"/>
  <c r="X61" i="1"/>
  <c r="X69" i="1"/>
  <c r="X6" i="1"/>
  <c r="X14" i="1"/>
  <c r="X22" i="1"/>
  <c r="X30" i="1"/>
  <c r="X38" i="1"/>
  <c r="X46" i="1"/>
  <c r="X54" i="1"/>
  <c r="X62" i="1"/>
  <c r="X7" i="1"/>
  <c r="X15" i="1"/>
  <c r="X23" i="1"/>
  <c r="X31" i="1"/>
  <c r="X39" i="1"/>
  <c r="X47" i="1"/>
  <c r="X55" i="1"/>
  <c r="X63" i="1"/>
  <c r="X20" i="1"/>
  <c r="X48" i="1"/>
  <c r="X66" i="1"/>
  <c r="X75" i="1"/>
  <c r="X83" i="1"/>
  <c r="X91" i="1"/>
  <c r="X99" i="1"/>
  <c r="X107" i="1"/>
  <c r="X115" i="1"/>
  <c r="X123" i="1"/>
  <c r="X131" i="1"/>
  <c r="X139" i="1"/>
  <c r="X147" i="1"/>
  <c r="X24" i="1"/>
  <c r="X49" i="1"/>
  <c r="X67" i="1"/>
  <c r="X76" i="1"/>
  <c r="X84" i="1"/>
  <c r="X92" i="1"/>
  <c r="X100" i="1"/>
  <c r="X108" i="1"/>
  <c r="X116" i="1"/>
  <c r="X124" i="1"/>
  <c r="X132" i="1"/>
  <c r="X140" i="1"/>
  <c r="X148" i="1"/>
  <c r="X28" i="1"/>
  <c r="X52" i="1"/>
  <c r="X68" i="1"/>
  <c r="X77" i="1"/>
  <c r="X85" i="1"/>
  <c r="X93" i="1"/>
  <c r="X101" i="1"/>
  <c r="X109" i="1"/>
  <c r="X117" i="1"/>
  <c r="X125" i="1"/>
  <c r="X133" i="1"/>
  <c r="X141" i="1"/>
  <c r="X149" i="1"/>
  <c r="X4" i="1"/>
  <c r="X36" i="1"/>
  <c r="X57" i="1"/>
  <c r="X71" i="1"/>
  <c r="X79" i="1"/>
  <c r="X87" i="1"/>
  <c r="X95" i="1"/>
  <c r="X103" i="1"/>
  <c r="X111" i="1"/>
  <c r="X119" i="1"/>
  <c r="X127" i="1"/>
  <c r="X135" i="1"/>
  <c r="X143" i="1"/>
  <c r="X151" i="1"/>
  <c r="X8" i="1"/>
  <c r="X40" i="1"/>
  <c r="X60" i="1"/>
  <c r="X72" i="1"/>
  <c r="X80" i="1"/>
  <c r="X88" i="1"/>
  <c r="X96" i="1"/>
  <c r="X104" i="1"/>
  <c r="X112" i="1"/>
  <c r="X120" i="1"/>
  <c r="X128" i="1"/>
  <c r="X136" i="1"/>
  <c r="X144" i="1"/>
  <c r="X152" i="1"/>
  <c r="X65" i="1"/>
  <c r="X89" i="1"/>
  <c r="X110" i="1"/>
  <c r="X130" i="1"/>
  <c r="X153" i="1"/>
  <c r="X12" i="1"/>
  <c r="X70" i="1"/>
  <c r="X90" i="1"/>
  <c r="X113" i="1"/>
  <c r="X134" i="1"/>
  <c r="X154" i="1"/>
  <c r="X16" i="1"/>
  <c r="X73" i="1"/>
  <c r="X94" i="1"/>
  <c r="X114" i="1"/>
  <c r="X137" i="1"/>
  <c r="X41" i="1"/>
  <c r="X78" i="1"/>
  <c r="X98" i="1"/>
  <c r="X121" i="1"/>
  <c r="X142" i="1"/>
  <c r="X44" i="1"/>
  <c r="X81" i="1"/>
  <c r="X102" i="1"/>
  <c r="X122" i="1"/>
  <c r="X145" i="1"/>
  <c r="X74" i="1"/>
  <c r="X129" i="1"/>
  <c r="X82" i="1"/>
  <c r="X138" i="1"/>
  <c r="X86" i="1"/>
  <c r="X146" i="1"/>
  <c r="X105" i="1"/>
  <c r="X32" i="1"/>
  <c r="X106" i="1"/>
  <c r="X56" i="1"/>
  <c r="X64" i="1"/>
  <c r="X97" i="1"/>
  <c r="X126" i="1"/>
  <c r="X150" i="1"/>
  <c r="X118" i="1"/>
  <c r="T9" i="1"/>
  <c r="T17" i="1"/>
  <c r="T25" i="1"/>
  <c r="T33" i="1"/>
  <c r="T41" i="1"/>
  <c r="T49" i="1"/>
  <c r="T57" i="1"/>
  <c r="T65" i="1"/>
  <c r="T73" i="1"/>
  <c r="T81" i="1"/>
  <c r="T89" i="1"/>
  <c r="T97" i="1"/>
  <c r="T105" i="1"/>
  <c r="T113" i="1"/>
  <c r="T121" i="1"/>
  <c r="T129" i="1"/>
  <c r="T137" i="1"/>
  <c r="T145" i="1"/>
  <c r="T153" i="1"/>
  <c r="T2" i="1"/>
  <c r="T10" i="1"/>
  <c r="T18" i="1"/>
  <c r="T26" i="1"/>
  <c r="T34" i="1"/>
  <c r="T42" i="1"/>
  <c r="T50" i="1"/>
  <c r="T58" i="1"/>
  <c r="T66" i="1"/>
  <c r="T74" i="1"/>
  <c r="T82" i="1"/>
  <c r="T90" i="1"/>
  <c r="T98" i="1"/>
  <c r="T106" i="1"/>
  <c r="T114" i="1"/>
  <c r="T122" i="1"/>
  <c r="T130" i="1"/>
  <c r="T138" i="1"/>
  <c r="T146" i="1"/>
  <c r="T154" i="1"/>
  <c r="T3" i="1"/>
  <c r="T11" i="1"/>
  <c r="T19" i="1"/>
  <c r="T27" i="1"/>
  <c r="T35" i="1"/>
  <c r="T43" i="1"/>
  <c r="T51" i="1"/>
  <c r="T59" i="1"/>
  <c r="T67" i="1"/>
  <c r="T75" i="1"/>
  <c r="T83" i="1"/>
  <c r="T91" i="1"/>
  <c r="T99" i="1"/>
  <c r="T107" i="1"/>
  <c r="T115" i="1"/>
  <c r="T123" i="1"/>
  <c r="T131" i="1"/>
  <c r="T139" i="1"/>
  <c r="T147" i="1"/>
  <c r="T5" i="1"/>
  <c r="T13" i="1"/>
  <c r="T21" i="1"/>
  <c r="T29" i="1"/>
  <c r="T37" i="1"/>
  <c r="T45" i="1"/>
  <c r="T53" i="1"/>
  <c r="T61" i="1"/>
  <c r="T69" i="1"/>
  <c r="T77" i="1"/>
  <c r="T85" i="1"/>
  <c r="T93" i="1"/>
  <c r="T101" i="1"/>
  <c r="T109" i="1"/>
  <c r="T117" i="1"/>
  <c r="T125" i="1"/>
  <c r="T133" i="1"/>
  <c r="T141" i="1"/>
  <c r="T149" i="1"/>
  <c r="T6" i="1"/>
  <c r="T14" i="1"/>
  <c r="T22" i="1"/>
  <c r="T30" i="1"/>
  <c r="T38" i="1"/>
  <c r="T46" i="1"/>
  <c r="T54" i="1"/>
  <c r="T62" i="1"/>
  <c r="T70" i="1"/>
  <c r="T78" i="1"/>
  <c r="T86" i="1"/>
  <c r="T94" i="1"/>
  <c r="T102" i="1"/>
  <c r="T110" i="1"/>
  <c r="T118" i="1"/>
  <c r="T126" i="1"/>
  <c r="T134" i="1"/>
  <c r="T142" i="1"/>
  <c r="T150" i="1"/>
  <c r="T7" i="1"/>
  <c r="T15" i="1"/>
  <c r="T23" i="1"/>
  <c r="T31" i="1"/>
  <c r="T39" i="1"/>
  <c r="T47" i="1"/>
  <c r="T55" i="1"/>
  <c r="T63" i="1"/>
  <c r="T71" i="1"/>
  <c r="T79" i="1"/>
  <c r="T87" i="1"/>
  <c r="T95" i="1"/>
  <c r="T103" i="1"/>
  <c r="T111" i="1"/>
  <c r="T119" i="1"/>
  <c r="T127" i="1"/>
  <c r="T135" i="1"/>
  <c r="T143" i="1"/>
  <c r="T151" i="1"/>
  <c r="T28" i="1"/>
  <c r="T60" i="1"/>
  <c r="T92" i="1"/>
  <c r="T124" i="1"/>
  <c r="T32" i="1"/>
  <c r="T64" i="1"/>
  <c r="T96" i="1"/>
  <c r="T128" i="1"/>
  <c r="T4" i="1"/>
  <c r="T36" i="1"/>
  <c r="T68" i="1"/>
  <c r="T100" i="1"/>
  <c r="T132" i="1"/>
  <c r="T12" i="1"/>
  <c r="T44" i="1"/>
  <c r="T76" i="1"/>
  <c r="T108" i="1"/>
  <c r="T140" i="1"/>
  <c r="T16" i="1"/>
  <c r="T48" i="1"/>
  <c r="T80" i="1"/>
  <c r="T112" i="1"/>
  <c r="T144" i="1"/>
  <c r="T20" i="1"/>
  <c r="T104" i="1"/>
  <c r="T24" i="1"/>
  <c r="T116" i="1"/>
  <c r="T40" i="1"/>
  <c r="T120" i="1"/>
  <c r="T56" i="1"/>
  <c r="T148" i="1"/>
  <c r="T72" i="1"/>
  <c r="T152" i="1"/>
  <c r="T52" i="1"/>
  <c r="T84" i="1"/>
  <c r="T88" i="1"/>
  <c r="T8" i="1"/>
  <c r="T136" i="1"/>
  <c r="P6" i="1"/>
  <c r="P14" i="1"/>
  <c r="P22" i="1"/>
  <c r="P30" i="1"/>
  <c r="P38" i="1"/>
  <c r="P46" i="1"/>
  <c r="P54" i="1"/>
  <c r="P62" i="1"/>
  <c r="P70" i="1"/>
  <c r="P78" i="1"/>
  <c r="P86" i="1"/>
  <c r="P94" i="1"/>
  <c r="P102" i="1"/>
  <c r="P110" i="1"/>
  <c r="P118" i="1"/>
  <c r="P126" i="1"/>
  <c r="P134" i="1"/>
  <c r="P142" i="1"/>
  <c r="P150" i="1"/>
  <c r="P7" i="1"/>
  <c r="P15" i="1"/>
  <c r="P23" i="1"/>
  <c r="P31" i="1"/>
  <c r="P39" i="1"/>
  <c r="P47" i="1"/>
  <c r="P55" i="1"/>
  <c r="P63" i="1"/>
  <c r="P71" i="1"/>
  <c r="P79" i="1"/>
  <c r="P87" i="1"/>
  <c r="P95" i="1"/>
  <c r="P103" i="1"/>
  <c r="P111" i="1"/>
  <c r="P119" i="1"/>
  <c r="P127" i="1"/>
  <c r="P135" i="1"/>
  <c r="P143" i="1"/>
  <c r="P151" i="1"/>
  <c r="P8" i="1"/>
  <c r="P16" i="1"/>
  <c r="P24" i="1"/>
  <c r="P32" i="1"/>
  <c r="P40" i="1"/>
  <c r="P48" i="1"/>
  <c r="P56" i="1"/>
  <c r="P64" i="1"/>
  <c r="P72" i="1"/>
  <c r="P80" i="1"/>
  <c r="P88" i="1"/>
  <c r="P96" i="1"/>
  <c r="P104" i="1"/>
  <c r="P112" i="1"/>
  <c r="P120" i="1"/>
  <c r="P128" i="1"/>
  <c r="P136" i="1"/>
  <c r="P144" i="1"/>
  <c r="P152" i="1"/>
  <c r="P2" i="1"/>
  <c r="P10" i="1"/>
  <c r="P18" i="1"/>
  <c r="P26" i="1"/>
  <c r="P34" i="1"/>
  <c r="P42" i="1"/>
  <c r="P50" i="1"/>
  <c r="P58" i="1"/>
  <c r="P66" i="1"/>
  <c r="P74" i="1"/>
  <c r="P82" i="1"/>
  <c r="P90" i="1"/>
  <c r="P98" i="1"/>
  <c r="P106" i="1"/>
  <c r="P114" i="1"/>
  <c r="P122" i="1"/>
  <c r="P130" i="1"/>
  <c r="P138" i="1"/>
  <c r="P146" i="1"/>
  <c r="P154" i="1"/>
  <c r="P4" i="1"/>
  <c r="P12" i="1"/>
  <c r="P20" i="1"/>
  <c r="P28" i="1"/>
  <c r="P36" i="1"/>
  <c r="P44" i="1"/>
  <c r="P52" i="1"/>
  <c r="P60" i="1"/>
  <c r="P68" i="1"/>
  <c r="P76" i="1"/>
  <c r="P84" i="1"/>
  <c r="P92" i="1"/>
  <c r="P100" i="1"/>
  <c r="P108" i="1"/>
  <c r="P116" i="1"/>
  <c r="P124" i="1"/>
  <c r="P132" i="1"/>
  <c r="P140" i="1"/>
  <c r="P148" i="1"/>
  <c r="P21" i="1"/>
  <c r="P43" i="1"/>
  <c r="P65" i="1"/>
  <c r="P85" i="1"/>
  <c r="P107" i="1"/>
  <c r="P129" i="1"/>
  <c r="P149" i="1"/>
  <c r="P3" i="1"/>
  <c r="P25" i="1"/>
  <c r="P45" i="1"/>
  <c r="P67" i="1"/>
  <c r="P89" i="1"/>
  <c r="P109" i="1"/>
  <c r="P131" i="1"/>
  <c r="P153" i="1"/>
  <c r="P5" i="1"/>
  <c r="P27" i="1"/>
  <c r="P49" i="1"/>
  <c r="P69" i="1"/>
  <c r="P91" i="1"/>
  <c r="P113" i="1"/>
  <c r="P133" i="1"/>
  <c r="P11" i="1"/>
  <c r="P33" i="1"/>
  <c r="P53" i="1"/>
  <c r="P75" i="1"/>
  <c r="P97" i="1"/>
  <c r="P117" i="1"/>
  <c r="P139" i="1"/>
  <c r="P13" i="1"/>
  <c r="P35" i="1"/>
  <c r="P57" i="1"/>
  <c r="P77" i="1"/>
  <c r="P99" i="1"/>
  <c r="P121" i="1"/>
  <c r="P141" i="1"/>
  <c r="P17" i="1"/>
  <c r="P37" i="1"/>
  <c r="P59" i="1"/>
  <c r="P81" i="1"/>
  <c r="P101" i="1"/>
  <c r="P123" i="1"/>
  <c r="P145" i="1"/>
  <c r="P9" i="1"/>
  <c r="P93" i="1"/>
  <c r="P19" i="1"/>
  <c r="P105" i="1"/>
  <c r="P29" i="1"/>
  <c r="P115" i="1"/>
  <c r="P51" i="1"/>
  <c r="P137" i="1"/>
  <c r="P61" i="1"/>
  <c r="P147" i="1"/>
  <c r="P41" i="1"/>
  <c r="P83" i="1"/>
  <c r="P125" i="1"/>
  <c r="P73" i="1"/>
  <c r="N2" i="1"/>
  <c r="N10" i="1"/>
  <c r="N18" i="1"/>
  <c r="N26" i="1"/>
  <c r="N34" i="1"/>
  <c r="N42" i="1"/>
  <c r="N50" i="1"/>
  <c r="N58" i="1"/>
  <c r="N66" i="1"/>
  <c r="N74" i="1"/>
  <c r="N82" i="1"/>
  <c r="N90" i="1"/>
  <c r="N98" i="1"/>
  <c r="N106" i="1"/>
  <c r="N114" i="1"/>
  <c r="N122" i="1"/>
  <c r="N130" i="1"/>
  <c r="N138" i="1"/>
  <c r="N146" i="1"/>
  <c r="N154" i="1"/>
  <c r="N3" i="1"/>
  <c r="N11" i="1"/>
  <c r="N19" i="1"/>
  <c r="N27" i="1"/>
  <c r="N35" i="1"/>
  <c r="N43" i="1"/>
  <c r="N51" i="1"/>
  <c r="N59" i="1"/>
  <c r="N67" i="1"/>
  <c r="N75" i="1"/>
  <c r="N83" i="1"/>
  <c r="N91" i="1"/>
  <c r="N99" i="1"/>
  <c r="N107" i="1"/>
  <c r="N115" i="1"/>
  <c r="N123" i="1"/>
  <c r="N131" i="1"/>
  <c r="N139" i="1"/>
  <c r="N147" i="1"/>
  <c r="N4" i="1"/>
  <c r="N12" i="1"/>
  <c r="N20" i="1"/>
  <c r="N28" i="1"/>
  <c r="N36" i="1"/>
  <c r="N44" i="1"/>
  <c r="N52" i="1"/>
  <c r="N60" i="1"/>
  <c r="N68" i="1"/>
  <c r="N76" i="1"/>
  <c r="N84" i="1"/>
  <c r="N92" i="1"/>
  <c r="N100" i="1"/>
  <c r="N108" i="1"/>
  <c r="N116" i="1"/>
  <c r="N124" i="1"/>
  <c r="N132" i="1"/>
  <c r="N140" i="1"/>
  <c r="N148" i="1"/>
  <c r="N6" i="1"/>
  <c r="N14" i="1"/>
  <c r="N22" i="1"/>
  <c r="N30" i="1"/>
  <c r="N38" i="1"/>
  <c r="N46" i="1"/>
  <c r="N54" i="1"/>
  <c r="N62" i="1"/>
  <c r="N70" i="1"/>
  <c r="N78" i="1"/>
  <c r="N86" i="1"/>
  <c r="N94" i="1"/>
  <c r="N102" i="1"/>
  <c r="N110" i="1"/>
  <c r="N118" i="1"/>
  <c r="N126" i="1"/>
  <c r="N134" i="1"/>
  <c r="N142" i="1"/>
  <c r="N150" i="1"/>
  <c r="N8" i="1"/>
  <c r="N16" i="1"/>
  <c r="N24" i="1"/>
  <c r="N32" i="1"/>
  <c r="N40" i="1"/>
  <c r="N48" i="1"/>
  <c r="N56" i="1"/>
  <c r="N64" i="1"/>
  <c r="N72" i="1"/>
  <c r="N80" i="1"/>
  <c r="N88" i="1"/>
  <c r="N96" i="1"/>
  <c r="N104" i="1"/>
  <c r="N112" i="1"/>
  <c r="N120" i="1"/>
  <c r="N128" i="1"/>
  <c r="N136" i="1"/>
  <c r="N144" i="1"/>
  <c r="N152" i="1"/>
  <c r="N9" i="1"/>
  <c r="N17" i="1"/>
  <c r="N25" i="1"/>
  <c r="N33" i="1"/>
  <c r="N41" i="1"/>
  <c r="N49" i="1"/>
  <c r="N57" i="1"/>
  <c r="N65" i="1"/>
  <c r="N73" i="1"/>
  <c r="N81" i="1"/>
  <c r="N89" i="1"/>
  <c r="N97" i="1"/>
  <c r="N105" i="1"/>
  <c r="N113" i="1"/>
  <c r="N121" i="1"/>
  <c r="N129" i="1"/>
  <c r="N137" i="1"/>
  <c r="N145" i="1"/>
  <c r="N153" i="1"/>
  <c r="N31" i="1"/>
  <c r="N63" i="1"/>
  <c r="N95" i="1"/>
  <c r="N127" i="1"/>
  <c r="N5" i="1"/>
  <c r="N37" i="1"/>
  <c r="N69" i="1"/>
  <c r="N101" i="1"/>
  <c r="N133" i="1"/>
  <c r="N7" i="1"/>
  <c r="N39" i="1"/>
  <c r="N71" i="1"/>
  <c r="N103" i="1"/>
  <c r="N135" i="1"/>
  <c r="N15" i="1"/>
  <c r="N47" i="1"/>
  <c r="N79" i="1"/>
  <c r="N111" i="1"/>
  <c r="N143" i="1"/>
  <c r="N21" i="1"/>
  <c r="N53" i="1"/>
  <c r="N85" i="1"/>
  <c r="N117" i="1"/>
  <c r="N149" i="1"/>
  <c r="N23" i="1"/>
  <c r="N55" i="1"/>
  <c r="N87" i="1"/>
  <c r="N119" i="1"/>
  <c r="N151" i="1"/>
  <c r="N109" i="1"/>
  <c r="N125" i="1"/>
  <c r="N13" i="1"/>
  <c r="N141" i="1"/>
  <c r="N45" i="1"/>
  <c r="N61" i="1"/>
  <c r="N29" i="1"/>
  <c r="N77" i="1"/>
  <c r="N93" i="1"/>
  <c r="L2" i="1"/>
  <c r="L10" i="1"/>
  <c r="L18" i="1"/>
  <c r="L26" i="1"/>
  <c r="L34" i="1"/>
  <c r="L42" i="1"/>
  <c r="L50" i="1"/>
  <c r="L58" i="1"/>
  <c r="L66" i="1"/>
  <c r="L74" i="1"/>
  <c r="L82" i="1"/>
  <c r="L90" i="1"/>
  <c r="L98" i="1"/>
  <c r="L106" i="1"/>
  <c r="L114" i="1"/>
  <c r="L122" i="1"/>
  <c r="L130" i="1"/>
  <c r="L138" i="1"/>
  <c r="L146" i="1"/>
  <c r="L154" i="1"/>
  <c r="L3" i="1"/>
  <c r="L11" i="1"/>
  <c r="L19" i="1"/>
  <c r="L27" i="1"/>
  <c r="L35" i="1"/>
  <c r="L43" i="1"/>
  <c r="L51" i="1"/>
  <c r="L59" i="1"/>
  <c r="L67" i="1"/>
  <c r="L75" i="1"/>
  <c r="L83" i="1"/>
  <c r="L91" i="1"/>
  <c r="L99" i="1"/>
  <c r="L107" i="1"/>
  <c r="L115" i="1"/>
  <c r="L123" i="1"/>
  <c r="L131" i="1"/>
  <c r="L139" i="1"/>
  <c r="L147" i="1"/>
  <c r="L4" i="1"/>
  <c r="L12" i="1"/>
  <c r="L20" i="1"/>
  <c r="L28" i="1"/>
  <c r="L36" i="1"/>
  <c r="L44" i="1"/>
  <c r="L52" i="1"/>
  <c r="L60" i="1"/>
  <c r="L68" i="1"/>
  <c r="L76" i="1"/>
  <c r="L84" i="1"/>
  <c r="L92" i="1"/>
  <c r="L100" i="1"/>
  <c r="L108" i="1"/>
  <c r="L116" i="1"/>
  <c r="L124" i="1"/>
  <c r="L132" i="1"/>
  <c r="L140" i="1"/>
  <c r="L148" i="1"/>
  <c r="L6" i="1"/>
  <c r="L14" i="1"/>
  <c r="L22" i="1"/>
  <c r="L30" i="1"/>
  <c r="L38" i="1"/>
  <c r="L46" i="1"/>
  <c r="L54" i="1"/>
  <c r="L62" i="1"/>
  <c r="L70" i="1"/>
  <c r="L78" i="1"/>
  <c r="L86" i="1"/>
  <c r="L94" i="1"/>
  <c r="L102" i="1"/>
  <c r="L110" i="1"/>
  <c r="L118" i="1"/>
  <c r="L126" i="1"/>
  <c r="L134" i="1"/>
  <c r="L142" i="1"/>
  <c r="L150" i="1"/>
  <c r="L7" i="1"/>
  <c r="L15" i="1"/>
  <c r="L23" i="1"/>
  <c r="L31" i="1"/>
  <c r="L39" i="1"/>
  <c r="L47" i="1"/>
  <c r="L55" i="1"/>
  <c r="L63" i="1"/>
  <c r="L71" i="1"/>
  <c r="L79" i="1"/>
  <c r="L87" i="1"/>
  <c r="L95" i="1"/>
  <c r="L103" i="1"/>
  <c r="L111" i="1"/>
  <c r="L119" i="1"/>
  <c r="L127" i="1"/>
  <c r="L135" i="1"/>
  <c r="L143" i="1"/>
  <c r="L151" i="1"/>
  <c r="L8" i="1"/>
  <c r="L16" i="1"/>
  <c r="L24" i="1"/>
  <c r="L32" i="1"/>
  <c r="L40" i="1"/>
  <c r="L48" i="1"/>
  <c r="L56" i="1"/>
  <c r="L64" i="1"/>
  <c r="L72" i="1"/>
  <c r="L80" i="1"/>
  <c r="L88" i="1"/>
  <c r="L96" i="1"/>
  <c r="L104" i="1"/>
  <c r="L112" i="1"/>
  <c r="L120" i="1"/>
  <c r="L128" i="1"/>
  <c r="L136" i="1"/>
  <c r="L144" i="1"/>
  <c r="L152" i="1"/>
  <c r="L5" i="1"/>
  <c r="L37" i="1"/>
  <c r="L69" i="1"/>
  <c r="L101" i="1"/>
  <c r="L133" i="1"/>
  <c r="L9" i="1"/>
  <c r="L41" i="1"/>
  <c r="L73" i="1"/>
  <c r="L105" i="1"/>
  <c r="L137" i="1"/>
  <c r="L13" i="1"/>
  <c r="L45" i="1"/>
  <c r="L77" i="1"/>
  <c r="L109" i="1"/>
  <c r="L141" i="1"/>
  <c r="L21" i="1"/>
  <c r="L53" i="1"/>
  <c r="L85" i="1"/>
  <c r="L117" i="1"/>
  <c r="L149" i="1"/>
  <c r="L29" i="1"/>
  <c r="L61" i="1"/>
  <c r="L93" i="1"/>
  <c r="L125" i="1"/>
  <c r="L33" i="1"/>
  <c r="L65" i="1"/>
  <c r="L97" i="1"/>
  <c r="L129" i="1"/>
  <c r="L57" i="1"/>
  <c r="L81" i="1"/>
  <c r="L89" i="1"/>
  <c r="L121" i="1"/>
  <c r="L17" i="1"/>
  <c r="L145" i="1"/>
  <c r="L25" i="1"/>
  <c r="L153" i="1"/>
  <c r="L113" i="1"/>
  <c r="L49" i="1"/>
  <c r="J6" i="1"/>
  <c r="J14" i="1"/>
  <c r="J22" i="1"/>
  <c r="J30" i="1"/>
  <c r="J38" i="1"/>
  <c r="J46" i="1"/>
  <c r="J54" i="1"/>
  <c r="J62" i="1"/>
  <c r="J70" i="1"/>
  <c r="J78" i="1"/>
  <c r="J86" i="1"/>
  <c r="J94" i="1"/>
  <c r="J102" i="1"/>
  <c r="J110" i="1"/>
  <c r="J118" i="1"/>
  <c r="J126" i="1"/>
  <c r="J134" i="1"/>
  <c r="J142" i="1"/>
  <c r="J150" i="1"/>
  <c r="J7" i="1"/>
  <c r="J15" i="1"/>
  <c r="J23" i="1"/>
  <c r="J31" i="1"/>
  <c r="J39" i="1"/>
  <c r="J47" i="1"/>
  <c r="J55" i="1"/>
  <c r="J63" i="1"/>
  <c r="J71" i="1"/>
  <c r="J79" i="1"/>
  <c r="J87" i="1"/>
  <c r="J95" i="1"/>
  <c r="J103" i="1"/>
  <c r="J111" i="1"/>
  <c r="J119" i="1"/>
  <c r="J127" i="1"/>
  <c r="J135" i="1"/>
  <c r="J143" i="1"/>
  <c r="J151" i="1"/>
  <c r="J8" i="1"/>
  <c r="J16" i="1"/>
  <c r="J24" i="1"/>
  <c r="J32" i="1"/>
  <c r="J40" i="1"/>
  <c r="J48" i="1"/>
  <c r="J56" i="1"/>
  <c r="J64" i="1"/>
  <c r="J72" i="1"/>
  <c r="J80" i="1"/>
  <c r="J88" i="1"/>
  <c r="J96" i="1"/>
  <c r="J104" i="1"/>
  <c r="J112" i="1"/>
  <c r="J120" i="1"/>
  <c r="J128" i="1"/>
  <c r="J136" i="1"/>
  <c r="J144" i="1"/>
  <c r="J152" i="1"/>
  <c r="J2" i="1"/>
  <c r="J10" i="1"/>
  <c r="J18" i="1"/>
  <c r="J26" i="1"/>
  <c r="J34" i="1"/>
  <c r="J42" i="1"/>
  <c r="J50" i="1"/>
  <c r="J58" i="1"/>
  <c r="J66" i="1"/>
  <c r="J74" i="1"/>
  <c r="J82" i="1"/>
  <c r="J90" i="1"/>
  <c r="J98" i="1"/>
  <c r="J106" i="1"/>
  <c r="J114" i="1"/>
  <c r="J122" i="1"/>
  <c r="J130" i="1"/>
  <c r="J138" i="1"/>
  <c r="J146" i="1"/>
  <c r="J154" i="1"/>
  <c r="J3" i="1"/>
  <c r="J11" i="1"/>
  <c r="J19" i="1"/>
  <c r="J27" i="1"/>
  <c r="J35" i="1"/>
  <c r="J43" i="1"/>
  <c r="J51" i="1"/>
  <c r="J59" i="1"/>
  <c r="J67" i="1"/>
  <c r="J75" i="1"/>
  <c r="J83" i="1"/>
  <c r="J91" i="1"/>
  <c r="J99" i="1"/>
  <c r="J107" i="1"/>
  <c r="J115" i="1"/>
  <c r="J123" i="1"/>
  <c r="J131" i="1"/>
  <c r="J139" i="1"/>
  <c r="J147" i="1"/>
  <c r="J4" i="1"/>
  <c r="J12" i="1"/>
  <c r="J20" i="1"/>
  <c r="J28" i="1"/>
  <c r="J36" i="1"/>
  <c r="J44" i="1"/>
  <c r="J52" i="1"/>
  <c r="J60" i="1"/>
  <c r="J68" i="1"/>
  <c r="J76" i="1"/>
  <c r="J84" i="1"/>
  <c r="J92" i="1"/>
  <c r="J100" i="1"/>
  <c r="J108" i="1"/>
  <c r="J116" i="1"/>
  <c r="J124" i="1"/>
  <c r="J132" i="1"/>
  <c r="J140" i="1"/>
  <c r="J148" i="1"/>
  <c r="J25" i="1"/>
  <c r="J57" i="1"/>
  <c r="J89" i="1"/>
  <c r="J121" i="1"/>
  <c r="J153" i="1"/>
  <c r="J29" i="1"/>
  <c r="J61" i="1"/>
  <c r="J93" i="1"/>
  <c r="J125" i="1"/>
  <c r="J33" i="1"/>
  <c r="J65" i="1"/>
  <c r="J97" i="1"/>
  <c r="J129" i="1"/>
  <c r="J9" i="1"/>
  <c r="J41" i="1"/>
  <c r="J73" i="1"/>
  <c r="J105" i="1"/>
  <c r="J137" i="1"/>
  <c r="J17" i="1"/>
  <c r="J49" i="1"/>
  <c r="J81" i="1"/>
  <c r="J113" i="1"/>
  <c r="J145" i="1"/>
  <c r="J21" i="1"/>
  <c r="J53" i="1"/>
  <c r="J85" i="1"/>
  <c r="J117" i="1"/>
  <c r="J149" i="1"/>
  <c r="J109" i="1"/>
  <c r="J5" i="1"/>
  <c r="J133" i="1"/>
  <c r="J13" i="1"/>
  <c r="J141" i="1"/>
  <c r="J45" i="1"/>
  <c r="J69" i="1"/>
  <c r="J77" i="1"/>
  <c r="J37" i="1"/>
  <c r="J101" i="1"/>
  <c r="O8" i="1"/>
  <c r="O16" i="1"/>
  <c r="O24" i="1"/>
  <c r="O32" i="1"/>
  <c r="O40" i="1"/>
  <c r="O48" i="1"/>
  <c r="O56" i="1"/>
  <c r="O64" i="1"/>
  <c r="O72" i="1"/>
  <c r="O80" i="1"/>
  <c r="O88" i="1"/>
  <c r="O96" i="1"/>
  <c r="O104" i="1"/>
  <c r="O112" i="1"/>
  <c r="O120" i="1"/>
  <c r="O128" i="1"/>
  <c r="O136" i="1"/>
  <c r="O144" i="1"/>
  <c r="O152" i="1"/>
  <c r="O9" i="1"/>
  <c r="O17" i="1"/>
  <c r="O25" i="1"/>
  <c r="O33" i="1"/>
  <c r="O41" i="1"/>
  <c r="O49" i="1"/>
  <c r="O57" i="1"/>
  <c r="O65" i="1"/>
  <c r="O73" i="1"/>
  <c r="O81" i="1"/>
  <c r="O89" i="1"/>
  <c r="O97" i="1"/>
  <c r="O105" i="1"/>
  <c r="O113" i="1"/>
  <c r="O121" i="1"/>
  <c r="O129" i="1"/>
  <c r="O137" i="1"/>
  <c r="O145" i="1"/>
  <c r="O153" i="1"/>
  <c r="O2" i="1"/>
  <c r="O10" i="1"/>
  <c r="O18" i="1"/>
  <c r="O26" i="1"/>
  <c r="O34" i="1"/>
  <c r="O42" i="1"/>
  <c r="O50" i="1"/>
  <c r="O58" i="1"/>
  <c r="O66" i="1"/>
  <c r="O74" i="1"/>
  <c r="O82" i="1"/>
  <c r="O90" i="1"/>
  <c r="O98" i="1"/>
  <c r="O106" i="1"/>
  <c r="O114" i="1"/>
  <c r="O122" i="1"/>
  <c r="O130" i="1"/>
  <c r="O138" i="1"/>
  <c r="O146" i="1"/>
  <c r="O154" i="1"/>
  <c r="O4" i="1"/>
  <c r="O12" i="1"/>
  <c r="O20" i="1"/>
  <c r="O28" i="1"/>
  <c r="O36" i="1"/>
  <c r="O44" i="1"/>
  <c r="O52" i="1"/>
  <c r="O60" i="1"/>
  <c r="O68" i="1"/>
  <c r="O76" i="1"/>
  <c r="O84" i="1"/>
  <c r="O92" i="1"/>
  <c r="O100" i="1"/>
  <c r="O108" i="1"/>
  <c r="O116" i="1"/>
  <c r="O124" i="1"/>
  <c r="O132" i="1"/>
  <c r="O140" i="1"/>
  <c r="O148" i="1"/>
  <c r="O6" i="1"/>
  <c r="O14" i="1"/>
  <c r="O22" i="1"/>
  <c r="O30" i="1"/>
  <c r="O38" i="1"/>
  <c r="O46" i="1"/>
  <c r="O54" i="1"/>
  <c r="O62" i="1"/>
  <c r="O70" i="1"/>
  <c r="O78" i="1"/>
  <c r="O86" i="1"/>
  <c r="O94" i="1"/>
  <c r="O102" i="1"/>
  <c r="O110" i="1"/>
  <c r="O118" i="1"/>
  <c r="O126" i="1"/>
  <c r="O134" i="1"/>
  <c r="O142" i="1"/>
  <c r="O150" i="1"/>
  <c r="O7" i="1"/>
  <c r="O15" i="1"/>
  <c r="O23" i="1"/>
  <c r="O31" i="1"/>
  <c r="O39" i="1"/>
  <c r="O47" i="1"/>
  <c r="O55" i="1"/>
  <c r="O63" i="1"/>
  <c r="O5" i="1"/>
  <c r="O37" i="1"/>
  <c r="O69" i="1"/>
  <c r="O91" i="1"/>
  <c r="O111" i="1"/>
  <c r="O133" i="1"/>
  <c r="O11" i="1"/>
  <c r="O43" i="1"/>
  <c r="O71" i="1"/>
  <c r="O93" i="1"/>
  <c r="O115" i="1"/>
  <c r="O135" i="1"/>
  <c r="O13" i="1"/>
  <c r="O45" i="1"/>
  <c r="O75" i="1"/>
  <c r="O95" i="1"/>
  <c r="O117" i="1"/>
  <c r="O139" i="1"/>
  <c r="O21" i="1"/>
  <c r="O53" i="1"/>
  <c r="O79" i="1"/>
  <c r="O101" i="1"/>
  <c r="O123" i="1"/>
  <c r="O143" i="1"/>
  <c r="O27" i="1"/>
  <c r="O59" i="1"/>
  <c r="O83" i="1"/>
  <c r="O103" i="1"/>
  <c r="O125" i="1"/>
  <c r="O147" i="1"/>
  <c r="O29" i="1"/>
  <c r="O61" i="1"/>
  <c r="O85" i="1"/>
  <c r="O107" i="1"/>
  <c r="O127" i="1"/>
  <c r="O149" i="1"/>
  <c r="O77" i="1"/>
  <c r="O87" i="1"/>
  <c r="O99" i="1"/>
  <c r="O19" i="1"/>
  <c r="O119" i="1"/>
  <c r="O35" i="1"/>
  <c r="O131" i="1"/>
  <c r="O141" i="1"/>
  <c r="O151" i="1"/>
  <c r="O3" i="1"/>
  <c r="O51" i="1"/>
  <c r="O67" i="1"/>
  <c r="O109" i="1"/>
  <c r="F6" i="1"/>
  <c r="F14" i="1"/>
  <c r="F22" i="1"/>
  <c r="F30" i="1"/>
  <c r="F38" i="1"/>
  <c r="F46" i="1"/>
  <c r="F54" i="1"/>
  <c r="F62" i="1"/>
  <c r="F70" i="1"/>
  <c r="F78" i="1"/>
  <c r="F86" i="1"/>
  <c r="F94" i="1"/>
  <c r="F102" i="1"/>
  <c r="F110" i="1"/>
  <c r="F118" i="1"/>
  <c r="F126" i="1"/>
  <c r="F134" i="1"/>
  <c r="F142" i="1"/>
  <c r="F150" i="1"/>
  <c r="F7" i="1"/>
  <c r="F15" i="1"/>
  <c r="F23" i="1"/>
  <c r="F31" i="1"/>
  <c r="F39" i="1"/>
  <c r="F47" i="1"/>
  <c r="F55" i="1"/>
  <c r="F63" i="1"/>
  <c r="F71" i="1"/>
  <c r="F79" i="1"/>
  <c r="F87" i="1"/>
  <c r="F95" i="1"/>
  <c r="F103" i="1"/>
  <c r="F111" i="1"/>
  <c r="F119" i="1"/>
  <c r="F127" i="1"/>
  <c r="F135" i="1"/>
  <c r="F143" i="1"/>
  <c r="F151" i="1"/>
  <c r="F8" i="1"/>
  <c r="F16" i="1"/>
  <c r="F24" i="1"/>
  <c r="F32" i="1"/>
  <c r="F40" i="1"/>
  <c r="F48" i="1"/>
  <c r="F56" i="1"/>
  <c r="F64" i="1"/>
  <c r="F72" i="1"/>
  <c r="F80" i="1"/>
  <c r="F88" i="1"/>
  <c r="F96" i="1"/>
  <c r="F104" i="1"/>
  <c r="F112" i="1"/>
  <c r="F120" i="1"/>
  <c r="F128" i="1"/>
  <c r="F136" i="1"/>
  <c r="F144" i="1"/>
  <c r="F152" i="1"/>
  <c r="F2" i="1"/>
  <c r="F10" i="1"/>
  <c r="F18" i="1"/>
  <c r="F26" i="1"/>
  <c r="F34" i="1"/>
  <c r="F42" i="1"/>
  <c r="F50" i="1"/>
  <c r="F58" i="1"/>
  <c r="F66" i="1"/>
  <c r="F74" i="1"/>
  <c r="F82" i="1"/>
  <c r="F90" i="1"/>
  <c r="F98" i="1"/>
  <c r="F106" i="1"/>
  <c r="F114" i="1"/>
  <c r="F122" i="1"/>
  <c r="F130" i="1"/>
  <c r="F138" i="1"/>
  <c r="F146" i="1"/>
  <c r="F154" i="1"/>
  <c r="F3" i="1"/>
  <c r="F11" i="1"/>
  <c r="F19" i="1"/>
  <c r="F27" i="1"/>
  <c r="F35" i="1"/>
  <c r="F43" i="1"/>
  <c r="F51" i="1"/>
  <c r="F59" i="1"/>
  <c r="F67" i="1"/>
  <c r="F75" i="1"/>
  <c r="F83" i="1"/>
  <c r="F91" i="1"/>
  <c r="F99" i="1"/>
  <c r="F107" i="1"/>
  <c r="F115" i="1"/>
  <c r="F123" i="1"/>
  <c r="F131" i="1"/>
  <c r="F139" i="1"/>
  <c r="F147" i="1"/>
  <c r="F4" i="1"/>
  <c r="F12" i="1"/>
  <c r="F20" i="1"/>
  <c r="F28" i="1"/>
  <c r="F36" i="1"/>
  <c r="F44" i="1"/>
  <c r="F52" i="1"/>
  <c r="F60" i="1"/>
  <c r="F68" i="1"/>
  <c r="F76" i="1"/>
  <c r="F84" i="1"/>
  <c r="F92" i="1"/>
  <c r="F100" i="1"/>
  <c r="F108" i="1"/>
  <c r="F116" i="1"/>
  <c r="F124" i="1"/>
  <c r="F132" i="1"/>
  <c r="F140" i="1"/>
  <c r="F148" i="1"/>
  <c r="F33" i="1"/>
  <c r="F65" i="1"/>
  <c r="F97" i="1"/>
  <c r="F129" i="1"/>
  <c r="F5" i="1"/>
  <c r="F37" i="1"/>
  <c r="F69" i="1"/>
  <c r="F101" i="1"/>
  <c r="F133" i="1"/>
  <c r="F9" i="1"/>
  <c r="F41" i="1"/>
  <c r="F73" i="1"/>
  <c r="F105" i="1"/>
  <c r="F137" i="1"/>
  <c r="F17" i="1"/>
  <c r="F49" i="1"/>
  <c r="F81" i="1"/>
  <c r="F113" i="1"/>
  <c r="F145" i="1"/>
  <c r="F21" i="1"/>
  <c r="F53" i="1"/>
  <c r="F85" i="1"/>
  <c r="F117" i="1"/>
  <c r="F149" i="1"/>
  <c r="F25" i="1"/>
  <c r="F57" i="1"/>
  <c r="F89" i="1"/>
  <c r="F121" i="1"/>
  <c r="F153" i="1"/>
  <c r="F29" i="1"/>
  <c r="F61" i="1"/>
  <c r="F93" i="1"/>
  <c r="F125" i="1"/>
  <c r="F13" i="1"/>
  <c r="F45" i="1"/>
  <c r="F77" i="1"/>
  <c r="F141" i="1"/>
  <c r="F109" i="1"/>
  <c r="K4" i="1"/>
  <c r="K12" i="1"/>
  <c r="K20" i="1"/>
  <c r="K28" i="1"/>
  <c r="K36" i="1"/>
  <c r="K44" i="1"/>
  <c r="K52" i="1"/>
  <c r="K60" i="1"/>
  <c r="K68" i="1"/>
  <c r="K76" i="1"/>
  <c r="K84" i="1"/>
  <c r="K92" i="1"/>
  <c r="K100" i="1"/>
  <c r="K108" i="1"/>
  <c r="K116" i="1"/>
  <c r="K124" i="1"/>
  <c r="K132" i="1"/>
  <c r="K140" i="1"/>
  <c r="K148" i="1"/>
  <c r="K5" i="1"/>
  <c r="K13" i="1"/>
  <c r="K21" i="1"/>
  <c r="K29" i="1"/>
  <c r="K37" i="1"/>
  <c r="K45" i="1"/>
  <c r="K53" i="1"/>
  <c r="K61" i="1"/>
  <c r="K69" i="1"/>
  <c r="K77" i="1"/>
  <c r="K85" i="1"/>
  <c r="K93" i="1"/>
  <c r="K101" i="1"/>
  <c r="K109" i="1"/>
  <c r="K117" i="1"/>
  <c r="K125" i="1"/>
  <c r="K133" i="1"/>
  <c r="K141" i="1"/>
  <c r="K149" i="1"/>
  <c r="K6" i="1"/>
  <c r="K14" i="1"/>
  <c r="K22" i="1"/>
  <c r="K30" i="1"/>
  <c r="K38" i="1"/>
  <c r="K46" i="1"/>
  <c r="K54" i="1"/>
  <c r="K62" i="1"/>
  <c r="K70" i="1"/>
  <c r="K78" i="1"/>
  <c r="K86" i="1"/>
  <c r="K94" i="1"/>
  <c r="K102" i="1"/>
  <c r="K110" i="1"/>
  <c r="K118" i="1"/>
  <c r="K126" i="1"/>
  <c r="K134" i="1"/>
  <c r="K142" i="1"/>
  <c r="K150" i="1"/>
  <c r="K8" i="1"/>
  <c r="K16" i="1"/>
  <c r="K24" i="1"/>
  <c r="K32" i="1"/>
  <c r="K40" i="1"/>
  <c r="K48" i="1"/>
  <c r="K56" i="1"/>
  <c r="K64" i="1"/>
  <c r="K72" i="1"/>
  <c r="K80" i="1"/>
  <c r="K88" i="1"/>
  <c r="K96" i="1"/>
  <c r="K104" i="1"/>
  <c r="K112" i="1"/>
  <c r="K120" i="1"/>
  <c r="K128" i="1"/>
  <c r="K136" i="1"/>
  <c r="K144" i="1"/>
  <c r="K152" i="1"/>
  <c r="K9" i="1"/>
  <c r="K17" i="1"/>
  <c r="K25" i="1"/>
  <c r="K33" i="1"/>
  <c r="K41" i="1"/>
  <c r="K49" i="1"/>
  <c r="K57" i="1"/>
  <c r="K65" i="1"/>
  <c r="K73" i="1"/>
  <c r="K81" i="1"/>
  <c r="K89" i="1"/>
  <c r="K97" i="1"/>
  <c r="K105" i="1"/>
  <c r="K113" i="1"/>
  <c r="K121" i="1"/>
  <c r="K129" i="1"/>
  <c r="K137" i="1"/>
  <c r="K145" i="1"/>
  <c r="K153" i="1"/>
  <c r="K2" i="1"/>
  <c r="K10" i="1"/>
  <c r="K18" i="1"/>
  <c r="K26" i="1"/>
  <c r="K34" i="1"/>
  <c r="K42" i="1"/>
  <c r="K50" i="1"/>
  <c r="K58" i="1"/>
  <c r="K66" i="1"/>
  <c r="K74" i="1"/>
  <c r="K82" i="1"/>
  <c r="K90" i="1"/>
  <c r="K98" i="1"/>
  <c r="K106" i="1"/>
  <c r="K114" i="1"/>
  <c r="K122" i="1"/>
  <c r="K130" i="1"/>
  <c r="K138" i="1"/>
  <c r="K146" i="1"/>
  <c r="K154" i="1"/>
  <c r="K31" i="1"/>
  <c r="K63" i="1"/>
  <c r="K95" i="1"/>
  <c r="K127" i="1"/>
  <c r="K3" i="1"/>
  <c r="K35" i="1"/>
  <c r="K67" i="1"/>
  <c r="K99" i="1"/>
  <c r="K131" i="1"/>
  <c r="K7" i="1"/>
  <c r="K39" i="1"/>
  <c r="K71" i="1"/>
  <c r="K103" i="1"/>
  <c r="K135" i="1"/>
  <c r="K15" i="1"/>
  <c r="K47" i="1"/>
  <c r="K79" i="1"/>
  <c r="K111" i="1"/>
  <c r="K143" i="1"/>
  <c r="K23" i="1"/>
  <c r="K55" i="1"/>
  <c r="K87" i="1"/>
  <c r="K119" i="1"/>
  <c r="K151" i="1"/>
  <c r="K27" i="1"/>
  <c r="K59" i="1"/>
  <c r="K91" i="1"/>
  <c r="K123" i="1"/>
  <c r="K83" i="1"/>
  <c r="K107" i="1"/>
  <c r="K115" i="1"/>
  <c r="K19" i="1"/>
  <c r="K147" i="1"/>
  <c r="K43" i="1"/>
  <c r="K51" i="1"/>
  <c r="K11" i="1"/>
  <c r="K75" i="1"/>
  <c r="K139" i="1"/>
  <c r="G4" i="1"/>
  <c r="G12" i="1"/>
  <c r="G20" i="1"/>
  <c r="G28" i="1"/>
  <c r="G36" i="1"/>
  <c r="G44" i="1"/>
  <c r="G52" i="1"/>
  <c r="G60" i="1"/>
  <c r="G68" i="1"/>
  <c r="G76" i="1"/>
  <c r="G84" i="1"/>
  <c r="G92" i="1"/>
  <c r="G100" i="1"/>
  <c r="G108" i="1"/>
  <c r="G116" i="1"/>
  <c r="G124" i="1"/>
  <c r="G132" i="1"/>
  <c r="G140" i="1"/>
  <c r="G148" i="1"/>
  <c r="G5" i="1"/>
  <c r="G13" i="1"/>
  <c r="G21" i="1"/>
  <c r="G29" i="1"/>
  <c r="G37" i="1"/>
  <c r="G45" i="1"/>
  <c r="G53" i="1"/>
  <c r="G61" i="1"/>
  <c r="G69" i="1"/>
  <c r="G77" i="1"/>
  <c r="G85" i="1"/>
  <c r="G93" i="1"/>
  <c r="G101" i="1"/>
  <c r="G109" i="1"/>
  <c r="G117" i="1"/>
  <c r="G125" i="1"/>
  <c r="G133" i="1"/>
  <c r="G141" i="1"/>
  <c r="G149" i="1"/>
  <c r="G6" i="1"/>
  <c r="G14" i="1"/>
  <c r="G22" i="1"/>
  <c r="G30" i="1"/>
  <c r="G38" i="1"/>
  <c r="G46" i="1"/>
  <c r="G54" i="1"/>
  <c r="G62" i="1"/>
  <c r="G70" i="1"/>
  <c r="G78" i="1"/>
  <c r="G86" i="1"/>
  <c r="G94" i="1"/>
  <c r="G102" i="1"/>
  <c r="G110" i="1"/>
  <c r="G118" i="1"/>
  <c r="G126" i="1"/>
  <c r="G134" i="1"/>
  <c r="G142" i="1"/>
  <c r="G150" i="1"/>
  <c r="G8" i="1"/>
  <c r="G16" i="1"/>
  <c r="G24" i="1"/>
  <c r="G32" i="1"/>
  <c r="G40" i="1"/>
  <c r="G48" i="1"/>
  <c r="G56" i="1"/>
  <c r="G64" i="1"/>
  <c r="G72" i="1"/>
  <c r="G80" i="1"/>
  <c r="G88" i="1"/>
  <c r="G96" i="1"/>
  <c r="G104" i="1"/>
  <c r="G112" i="1"/>
  <c r="G120" i="1"/>
  <c r="G128" i="1"/>
  <c r="G136" i="1"/>
  <c r="G144" i="1"/>
  <c r="G152" i="1"/>
  <c r="G9" i="1"/>
  <c r="G17" i="1"/>
  <c r="G25" i="1"/>
  <c r="G33" i="1"/>
  <c r="G41" i="1"/>
  <c r="G49" i="1"/>
  <c r="G57" i="1"/>
  <c r="G65" i="1"/>
  <c r="G73" i="1"/>
  <c r="G81" i="1"/>
  <c r="G89" i="1"/>
  <c r="G97" i="1"/>
  <c r="G105" i="1"/>
  <c r="G113" i="1"/>
  <c r="G121" i="1"/>
  <c r="G129" i="1"/>
  <c r="G137" i="1"/>
  <c r="G145" i="1"/>
  <c r="G153" i="1"/>
  <c r="G2" i="1"/>
  <c r="G10" i="1"/>
  <c r="G18" i="1"/>
  <c r="G26" i="1"/>
  <c r="G34" i="1"/>
  <c r="G42" i="1"/>
  <c r="G50" i="1"/>
  <c r="G58" i="1"/>
  <c r="G66" i="1"/>
  <c r="G74" i="1"/>
  <c r="G82" i="1"/>
  <c r="G90" i="1"/>
  <c r="G98" i="1"/>
  <c r="G106" i="1"/>
  <c r="G114" i="1"/>
  <c r="G122" i="1"/>
  <c r="G130" i="1"/>
  <c r="G138" i="1"/>
  <c r="G146" i="1"/>
  <c r="G154" i="1"/>
  <c r="G7" i="1"/>
  <c r="G39" i="1"/>
  <c r="G71" i="1"/>
  <c r="G103" i="1"/>
  <c r="G135" i="1"/>
  <c r="G11" i="1"/>
  <c r="G43" i="1"/>
  <c r="G75" i="1"/>
  <c r="G107" i="1"/>
  <c r="G139" i="1"/>
  <c r="G15" i="1"/>
  <c r="G47" i="1"/>
  <c r="G79" i="1"/>
  <c r="G111" i="1"/>
  <c r="G143" i="1"/>
  <c r="G23" i="1"/>
  <c r="G55" i="1"/>
  <c r="G87" i="1"/>
  <c r="G119" i="1"/>
  <c r="G151" i="1"/>
  <c r="G31" i="1"/>
  <c r="G63" i="1"/>
  <c r="G95" i="1"/>
  <c r="G127" i="1"/>
  <c r="G3" i="1"/>
  <c r="G35" i="1"/>
  <c r="G67" i="1"/>
  <c r="G99" i="1"/>
  <c r="G131" i="1"/>
  <c r="G59" i="1"/>
  <c r="G83" i="1"/>
  <c r="G91" i="1"/>
  <c r="G123" i="1"/>
  <c r="G19" i="1"/>
  <c r="G147" i="1"/>
  <c r="G27" i="1"/>
  <c r="G115" i="1"/>
  <c r="G51" i="1"/>
  <c r="M8" i="1"/>
  <c r="M16" i="1"/>
  <c r="M9" i="1"/>
  <c r="M17" i="1"/>
  <c r="M2" i="1"/>
  <c r="M10" i="1"/>
  <c r="M18" i="1"/>
  <c r="M4" i="1"/>
  <c r="M12" i="1"/>
  <c r="M20" i="1"/>
  <c r="M5" i="1"/>
  <c r="M13" i="1"/>
  <c r="M21" i="1"/>
  <c r="M6" i="1"/>
  <c r="M14" i="1"/>
  <c r="M22" i="1"/>
  <c r="M11" i="1"/>
  <c r="M28" i="1"/>
  <c r="M36" i="1"/>
  <c r="M44" i="1"/>
  <c r="M52" i="1"/>
  <c r="M60" i="1"/>
  <c r="M68" i="1"/>
  <c r="M76" i="1"/>
  <c r="M84" i="1"/>
  <c r="M92" i="1"/>
  <c r="M100" i="1"/>
  <c r="M108" i="1"/>
  <c r="M116" i="1"/>
  <c r="M124" i="1"/>
  <c r="M132" i="1"/>
  <c r="M140" i="1"/>
  <c r="M148" i="1"/>
  <c r="M15" i="1"/>
  <c r="M29" i="1"/>
  <c r="M37" i="1"/>
  <c r="M45" i="1"/>
  <c r="M53" i="1"/>
  <c r="M61" i="1"/>
  <c r="M69" i="1"/>
  <c r="M77" i="1"/>
  <c r="M85" i="1"/>
  <c r="M93" i="1"/>
  <c r="M101" i="1"/>
  <c r="M109" i="1"/>
  <c r="M117" i="1"/>
  <c r="M125" i="1"/>
  <c r="M133" i="1"/>
  <c r="M141" i="1"/>
  <c r="M149" i="1"/>
  <c r="M19" i="1"/>
  <c r="M30" i="1"/>
  <c r="M38" i="1"/>
  <c r="M46" i="1"/>
  <c r="M54" i="1"/>
  <c r="M62" i="1"/>
  <c r="M70" i="1"/>
  <c r="M78" i="1"/>
  <c r="M86" i="1"/>
  <c r="M94" i="1"/>
  <c r="M102" i="1"/>
  <c r="M110" i="1"/>
  <c r="M118" i="1"/>
  <c r="M126" i="1"/>
  <c r="M134" i="1"/>
  <c r="M142" i="1"/>
  <c r="M150" i="1"/>
  <c r="M24" i="1"/>
  <c r="M32" i="1"/>
  <c r="M40" i="1"/>
  <c r="M48" i="1"/>
  <c r="M56" i="1"/>
  <c r="M64" i="1"/>
  <c r="M72" i="1"/>
  <c r="M80" i="1"/>
  <c r="M88" i="1"/>
  <c r="M96" i="1"/>
  <c r="M104" i="1"/>
  <c r="M112" i="1"/>
  <c r="M120" i="1"/>
  <c r="M128" i="1"/>
  <c r="M136" i="1"/>
  <c r="M144" i="1"/>
  <c r="M152" i="1"/>
  <c r="M3" i="1"/>
  <c r="M26" i="1"/>
  <c r="M34" i="1"/>
  <c r="M42" i="1"/>
  <c r="M50" i="1"/>
  <c r="M58" i="1"/>
  <c r="M66" i="1"/>
  <c r="M74" i="1"/>
  <c r="M82" i="1"/>
  <c r="M90" i="1"/>
  <c r="M98" i="1"/>
  <c r="M106" i="1"/>
  <c r="M114" i="1"/>
  <c r="M122" i="1"/>
  <c r="M130" i="1"/>
  <c r="M138" i="1"/>
  <c r="M146" i="1"/>
  <c r="M154" i="1"/>
  <c r="M7" i="1"/>
  <c r="M27" i="1"/>
  <c r="M35" i="1"/>
  <c r="M43" i="1"/>
  <c r="M51" i="1"/>
  <c r="M59" i="1"/>
  <c r="M67" i="1"/>
  <c r="M75" i="1"/>
  <c r="M83" i="1"/>
  <c r="M91" i="1"/>
  <c r="M99" i="1"/>
  <c r="M107" i="1"/>
  <c r="M115" i="1"/>
  <c r="M123" i="1"/>
  <c r="M131" i="1"/>
  <c r="M139" i="1"/>
  <c r="M147" i="1"/>
  <c r="M25" i="1"/>
  <c r="M57" i="1"/>
  <c r="M89" i="1"/>
  <c r="M121" i="1"/>
  <c r="M153" i="1"/>
  <c r="M31" i="1"/>
  <c r="M63" i="1"/>
  <c r="M95" i="1"/>
  <c r="M127" i="1"/>
  <c r="M33" i="1"/>
  <c r="M65" i="1"/>
  <c r="M97" i="1"/>
  <c r="M129" i="1"/>
  <c r="M41" i="1"/>
  <c r="M73" i="1"/>
  <c r="M105" i="1"/>
  <c r="M137" i="1"/>
  <c r="M47" i="1"/>
  <c r="M79" i="1"/>
  <c r="M111" i="1"/>
  <c r="M143" i="1"/>
  <c r="M49" i="1"/>
  <c r="M81" i="1"/>
  <c r="M113" i="1"/>
  <c r="M145" i="1"/>
  <c r="M135" i="1"/>
  <c r="M23" i="1"/>
  <c r="M151" i="1"/>
  <c r="M39" i="1"/>
  <c r="M71" i="1"/>
  <c r="M87" i="1"/>
  <c r="M119" i="1"/>
  <c r="M55" i="1"/>
  <c r="M103" i="1"/>
  <c r="I8" i="1"/>
  <c r="I16" i="1"/>
  <c r="I24" i="1"/>
  <c r="I32" i="1"/>
  <c r="I40" i="1"/>
  <c r="I48" i="1"/>
  <c r="I56" i="1"/>
  <c r="I64" i="1"/>
  <c r="I72" i="1"/>
  <c r="I80" i="1"/>
  <c r="I88" i="1"/>
  <c r="I96" i="1"/>
  <c r="I104" i="1"/>
  <c r="I112" i="1"/>
  <c r="I120" i="1"/>
  <c r="I128" i="1"/>
  <c r="I136" i="1"/>
  <c r="I144" i="1"/>
  <c r="I152" i="1"/>
  <c r="I9" i="1"/>
  <c r="I17" i="1"/>
  <c r="I25" i="1"/>
  <c r="I33" i="1"/>
  <c r="I41" i="1"/>
  <c r="I49" i="1"/>
  <c r="I57" i="1"/>
  <c r="I65" i="1"/>
  <c r="I73" i="1"/>
  <c r="I81" i="1"/>
  <c r="I89" i="1"/>
  <c r="I97" i="1"/>
  <c r="I105" i="1"/>
  <c r="I113" i="1"/>
  <c r="I121" i="1"/>
  <c r="I129" i="1"/>
  <c r="I137" i="1"/>
  <c r="I145" i="1"/>
  <c r="I153" i="1"/>
  <c r="I2" i="1"/>
  <c r="I10" i="1"/>
  <c r="I18" i="1"/>
  <c r="I26" i="1"/>
  <c r="I34" i="1"/>
  <c r="I42" i="1"/>
  <c r="I50" i="1"/>
  <c r="I58" i="1"/>
  <c r="I66" i="1"/>
  <c r="I74" i="1"/>
  <c r="I82" i="1"/>
  <c r="I90" i="1"/>
  <c r="I98" i="1"/>
  <c r="I106" i="1"/>
  <c r="I114" i="1"/>
  <c r="I122" i="1"/>
  <c r="I130" i="1"/>
  <c r="I138" i="1"/>
  <c r="I146" i="1"/>
  <c r="I154" i="1"/>
  <c r="I4" i="1"/>
  <c r="I12" i="1"/>
  <c r="I20" i="1"/>
  <c r="I28" i="1"/>
  <c r="I36" i="1"/>
  <c r="I44" i="1"/>
  <c r="I52" i="1"/>
  <c r="I60" i="1"/>
  <c r="I68" i="1"/>
  <c r="I76" i="1"/>
  <c r="I84" i="1"/>
  <c r="I92" i="1"/>
  <c r="I100" i="1"/>
  <c r="I108" i="1"/>
  <c r="I116" i="1"/>
  <c r="I124" i="1"/>
  <c r="I132" i="1"/>
  <c r="I140" i="1"/>
  <c r="I148" i="1"/>
  <c r="I5" i="1"/>
  <c r="I13" i="1"/>
  <c r="I21" i="1"/>
  <c r="I29" i="1"/>
  <c r="I37" i="1"/>
  <c r="I45" i="1"/>
  <c r="I53" i="1"/>
  <c r="I61" i="1"/>
  <c r="I69" i="1"/>
  <c r="I77" i="1"/>
  <c r="I85" i="1"/>
  <c r="I93" i="1"/>
  <c r="I101" i="1"/>
  <c r="I109" i="1"/>
  <c r="I117" i="1"/>
  <c r="I125" i="1"/>
  <c r="I133" i="1"/>
  <c r="I141" i="1"/>
  <c r="I149" i="1"/>
  <c r="I6" i="1"/>
  <c r="I14" i="1"/>
  <c r="I22" i="1"/>
  <c r="I30" i="1"/>
  <c r="I38" i="1"/>
  <c r="I46" i="1"/>
  <c r="I54" i="1"/>
  <c r="I62" i="1"/>
  <c r="I70" i="1"/>
  <c r="I78" i="1"/>
  <c r="I86" i="1"/>
  <c r="I94" i="1"/>
  <c r="I102" i="1"/>
  <c r="I110" i="1"/>
  <c r="I118" i="1"/>
  <c r="I126" i="1"/>
  <c r="I134" i="1"/>
  <c r="I142" i="1"/>
  <c r="I150" i="1"/>
  <c r="I19" i="1"/>
  <c r="I51" i="1"/>
  <c r="I83" i="1"/>
  <c r="I115" i="1"/>
  <c r="I147" i="1"/>
  <c r="I23" i="1"/>
  <c r="I55" i="1"/>
  <c r="I87" i="1"/>
  <c r="I119" i="1"/>
  <c r="I151" i="1"/>
  <c r="I27" i="1"/>
  <c r="I59" i="1"/>
  <c r="I91" i="1"/>
  <c r="I123" i="1"/>
  <c r="I3" i="1"/>
  <c r="I35" i="1"/>
  <c r="I67" i="1"/>
  <c r="I99" i="1"/>
  <c r="I131" i="1"/>
  <c r="I11" i="1"/>
  <c r="I43" i="1"/>
  <c r="I75" i="1"/>
  <c r="I107" i="1"/>
  <c r="I139" i="1"/>
  <c r="I15" i="1"/>
  <c r="I47" i="1"/>
  <c r="I79" i="1"/>
  <c r="I111" i="1"/>
  <c r="I143" i="1"/>
  <c r="I7" i="1"/>
  <c r="I135" i="1"/>
  <c r="I31" i="1"/>
  <c r="I39" i="1"/>
  <c r="I71" i="1"/>
  <c r="I95" i="1"/>
  <c r="I103" i="1"/>
  <c r="I63" i="1"/>
  <c r="I127" i="1"/>
  <c r="D3" i="1"/>
  <c r="D11" i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47" i="1"/>
  <c r="D4" i="1"/>
  <c r="D12" i="1"/>
  <c r="D20" i="1"/>
  <c r="D28" i="1"/>
  <c r="D36" i="1"/>
  <c r="D44" i="1"/>
  <c r="D52" i="1"/>
  <c r="D60" i="1"/>
  <c r="D68" i="1"/>
  <c r="D76" i="1"/>
  <c r="D84" i="1"/>
  <c r="D92" i="1"/>
  <c r="D100" i="1"/>
  <c r="D108" i="1"/>
  <c r="D116" i="1"/>
  <c r="D124" i="1"/>
  <c r="D132" i="1"/>
  <c r="D140" i="1"/>
  <c r="D148" i="1"/>
  <c r="D5" i="1"/>
  <c r="D13" i="1"/>
  <c r="D21" i="1"/>
  <c r="D29" i="1"/>
  <c r="D37" i="1"/>
  <c r="D45" i="1"/>
  <c r="D53" i="1"/>
  <c r="D61" i="1"/>
  <c r="D69" i="1"/>
  <c r="D77" i="1"/>
  <c r="D85" i="1"/>
  <c r="D93" i="1"/>
  <c r="D101" i="1"/>
  <c r="D109" i="1"/>
  <c r="D117" i="1"/>
  <c r="D125" i="1"/>
  <c r="D133" i="1"/>
  <c r="D141" i="1"/>
  <c r="D149" i="1"/>
  <c r="D7" i="1"/>
  <c r="D15" i="1"/>
  <c r="D23" i="1"/>
  <c r="D31" i="1"/>
  <c r="D39" i="1"/>
  <c r="D47" i="1"/>
  <c r="D55" i="1"/>
  <c r="D63" i="1"/>
  <c r="D71" i="1"/>
  <c r="D79" i="1"/>
  <c r="D87" i="1"/>
  <c r="D95" i="1"/>
  <c r="D103" i="1"/>
  <c r="D111" i="1"/>
  <c r="D119" i="1"/>
  <c r="D127" i="1"/>
  <c r="D135" i="1"/>
  <c r="D143" i="1"/>
  <c r="D151" i="1"/>
  <c r="D8" i="1"/>
  <c r="D16" i="1"/>
  <c r="D24" i="1"/>
  <c r="D32" i="1"/>
  <c r="D40" i="1"/>
  <c r="D48" i="1"/>
  <c r="D56" i="1"/>
  <c r="D64" i="1"/>
  <c r="D72" i="1"/>
  <c r="D80" i="1"/>
  <c r="D88" i="1"/>
  <c r="D96" i="1"/>
  <c r="D104" i="1"/>
  <c r="D112" i="1"/>
  <c r="D120" i="1"/>
  <c r="D128" i="1"/>
  <c r="D136" i="1"/>
  <c r="D144" i="1"/>
  <c r="D152" i="1"/>
  <c r="D9" i="1"/>
  <c r="D17" i="1"/>
  <c r="D25" i="1"/>
  <c r="D33" i="1"/>
  <c r="D41" i="1"/>
  <c r="D49" i="1"/>
  <c r="D57" i="1"/>
  <c r="D65" i="1"/>
  <c r="D73" i="1"/>
  <c r="D81" i="1"/>
  <c r="D89" i="1"/>
  <c r="D97" i="1"/>
  <c r="D105" i="1"/>
  <c r="D113" i="1"/>
  <c r="D121" i="1"/>
  <c r="D129" i="1"/>
  <c r="D137" i="1"/>
  <c r="D145" i="1"/>
  <c r="D153" i="1"/>
  <c r="D22" i="1"/>
  <c r="D54" i="1"/>
  <c r="D86" i="1"/>
  <c r="D118" i="1"/>
  <c r="D150" i="1"/>
  <c r="D26" i="1"/>
  <c r="D58" i="1"/>
  <c r="D90" i="1"/>
  <c r="D122" i="1"/>
  <c r="D154" i="1"/>
  <c r="D30" i="1"/>
  <c r="D62" i="1"/>
  <c r="D94" i="1"/>
  <c r="D126" i="1"/>
  <c r="D6" i="1"/>
  <c r="D38" i="1"/>
  <c r="D70" i="1"/>
  <c r="D102" i="1"/>
  <c r="D134" i="1"/>
  <c r="D10" i="1"/>
  <c r="D42" i="1"/>
  <c r="D74" i="1"/>
  <c r="D106" i="1"/>
  <c r="D138" i="1"/>
  <c r="D14" i="1"/>
  <c r="D46" i="1"/>
  <c r="D78" i="1"/>
  <c r="D110" i="1"/>
  <c r="D142" i="1"/>
  <c r="D66" i="1"/>
  <c r="D82" i="1"/>
  <c r="D98" i="1"/>
  <c r="D2" i="1"/>
  <c r="D130" i="1"/>
  <c r="D18" i="1"/>
  <c r="D146" i="1"/>
  <c r="D34" i="1"/>
  <c r="D50" i="1"/>
  <c r="D114" i="1"/>
  <c r="C5" i="1"/>
  <c r="C13" i="1"/>
  <c r="C21" i="1"/>
  <c r="C29" i="1"/>
  <c r="C37" i="1"/>
  <c r="C45" i="1"/>
  <c r="C53" i="1"/>
  <c r="C61" i="1"/>
  <c r="C69" i="1"/>
  <c r="C77" i="1"/>
  <c r="C85" i="1"/>
  <c r="C93" i="1"/>
  <c r="C101" i="1"/>
  <c r="C109" i="1"/>
  <c r="C117" i="1"/>
  <c r="C125" i="1"/>
  <c r="C133" i="1"/>
  <c r="C141" i="1"/>
  <c r="C149" i="1"/>
  <c r="C6" i="1"/>
  <c r="C14" i="1"/>
  <c r="C22" i="1"/>
  <c r="C30" i="1"/>
  <c r="C38" i="1"/>
  <c r="C46" i="1"/>
  <c r="C54" i="1"/>
  <c r="C62" i="1"/>
  <c r="C70" i="1"/>
  <c r="C78" i="1"/>
  <c r="C86" i="1"/>
  <c r="C94" i="1"/>
  <c r="C102" i="1"/>
  <c r="C110" i="1"/>
  <c r="C118" i="1"/>
  <c r="C126" i="1"/>
  <c r="C134" i="1"/>
  <c r="C142" i="1"/>
  <c r="C150" i="1"/>
  <c r="C7" i="1"/>
  <c r="C15" i="1"/>
  <c r="C23" i="1"/>
  <c r="C31" i="1"/>
  <c r="C39" i="1"/>
  <c r="C47" i="1"/>
  <c r="C55" i="1"/>
  <c r="C63" i="1"/>
  <c r="C71" i="1"/>
  <c r="C79" i="1"/>
  <c r="C87" i="1"/>
  <c r="C95" i="1"/>
  <c r="C103" i="1"/>
  <c r="C111" i="1"/>
  <c r="C119" i="1"/>
  <c r="C127" i="1"/>
  <c r="C135" i="1"/>
  <c r="C143" i="1"/>
  <c r="C151" i="1"/>
  <c r="C9" i="1"/>
  <c r="C17" i="1"/>
  <c r="C25" i="1"/>
  <c r="C33" i="1"/>
  <c r="C41" i="1"/>
  <c r="C49" i="1"/>
  <c r="C57" i="1"/>
  <c r="C65" i="1"/>
  <c r="C73" i="1"/>
  <c r="C81" i="1"/>
  <c r="C89" i="1"/>
  <c r="C97" i="1"/>
  <c r="C105" i="1"/>
  <c r="C113" i="1"/>
  <c r="C121" i="1"/>
  <c r="C129" i="1"/>
  <c r="C137" i="1"/>
  <c r="C145" i="1"/>
  <c r="C153" i="1"/>
  <c r="C2" i="1"/>
  <c r="C10" i="1"/>
  <c r="C18" i="1"/>
  <c r="C26" i="1"/>
  <c r="C34" i="1"/>
  <c r="C42" i="1"/>
  <c r="C50" i="1"/>
  <c r="C58" i="1"/>
  <c r="C66" i="1"/>
  <c r="C74" i="1"/>
  <c r="C82" i="1"/>
  <c r="C90" i="1"/>
  <c r="C98" i="1"/>
  <c r="C106" i="1"/>
  <c r="C114" i="1"/>
  <c r="C122" i="1"/>
  <c r="C130" i="1"/>
  <c r="C138" i="1"/>
  <c r="C146" i="1"/>
  <c r="C154" i="1"/>
  <c r="C3" i="1"/>
  <c r="C11" i="1"/>
  <c r="C19" i="1"/>
  <c r="C27" i="1"/>
  <c r="C35" i="1"/>
  <c r="C43" i="1"/>
  <c r="C51" i="1"/>
  <c r="C59" i="1"/>
  <c r="C67" i="1"/>
  <c r="C75" i="1"/>
  <c r="C83" i="1"/>
  <c r="C91" i="1"/>
  <c r="C99" i="1"/>
  <c r="C107" i="1"/>
  <c r="C115" i="1"/>
  <c r="C123" i="1"/>
  <c r="C131" i="1"/>
  <c r="C139" i="1"/>
  <c r="C147" i="1"/>
  <c r="C16" i="1"/>
  <c r="C48" i="1"/>
  <c r="C80" i="1"/>
  <c r="C112" i="1"/>
  <c r="C144" i="1"/>
  <c r="C20" i="1"/>
  <c r="C52" i="1"/>
  <c r="C84" i="1"/>
  <c r="C116" i="1"/>
  <c r="C148" i="1"/>
  <c r="C24" i="1"/>
  <c r="C56" i="1"/>
  <c r="C88" i="1"/>
  <c r="C120" i="1"/>
  <c r="C152" i="1"/>
  <c r="C32" i="1"/>
  <c r="C64" i="1"/>
  <c r="C96" i="1"/>
  <c r="C128" i="1"/>
  <c r="C4" i="1"/>
  <c r="C36" i="1"/>
  <c r="C68" i="1"/>
  <c r="C100" i="1"/>
  <c r="C132" i="1"/>
  <c r="C8" i="1"/>
  <c r="C40" i="1"/>
  <c r="C72" i="1"/>
  <c r="C104" i="1"/>
  <c r="C136" i="1"/>
  <c r="C92" i="1"/>
  <c r="C108" i="1"/>
  <c r="C124" i="1"/>
  <c r="C28" i="1"/>
  <c r="C44" i="1"/>
  <c r="C60" i="1"/>
  <c r="C76" i="1"/>
  <c r="C12" i="1"/>
  <c r="C140" i="1"/>
  <c r="B7" i="1"/>
  <c r="B15" i="1"/>
  <c r="B23" i="1"/>
  <c r="B31" i="1"/>
  <c r="B39" i="1"/>
  <c r="B47" i="1"/>
  <c r="B55" i="1"/>
  <c r="B63" i="1"/>
  <c r="B71" i="1"/>
  <c r="B79" i="1"/>
  <c r="B87" i="1"/>
  <c r="B95" i="1"/>
  <c r="B103" i="1"/>
  <c r="B111" i="1"/>
  <c r="B119" i="1"/>
  <c r="B127" i="1"/>
  <c r="B135" i="1"/>
  <c r="B143" i="1"/>
  <c r="B151" i="1"/>
  <c r="B8" i="1"/>
  <c r="B16" i="1"/>
  <c r="B24" i="1"/>
  <c r="B32" i="1"/>
  <c r="B40" i="1"/>
  <c r="B48" i="1"/>
  <c r="B56" i="1"/>
  <c r="B64" i="1"/>
  <c r="B72" i="1"/>
  <c r="B80" i="1"/>
  <c r="B88" i="1"/>
  <c r="B96" i="1"/>
  <c r="B104" i="1"/>
  <c r="B112" i="1"/>
  <c r="B120" i="1"/>
  <c r="B128" i="1"/>
  <c r="B136" i="1"/>
  <c r="B144" i="1"/>
  <c r="B152" i="1"/>
  <c r="B9" i="1"/>
  <c r="B17" i="1"/>
  <c r="B25" i="1"/>
  <c r="B33" i="1"/>
  <c r="B41" i="1"/>
  <c r="B49" i="1"/>
  <c r="B57" i="1"/>
  <c r="B65" i="1"/>
  <c r="B73" i="1"/>
  <c r="B81" i="1"/>
  <c r="B89" i="1"/>
  <c r="B97" i="1"/>
  <c r="B105" i="1"/>
  <c r="B113" i="1"/>
  <c r="B121" i="1"/>
  <c r="B129" i="1"/>
  <c r="B137" i="1"/>
  <c r="B145" i="1"/>
  <c r="B153" i="1"/>
  <c r="B3" i="1"/>
  <c r="B11" i="1"/>
  <c r="B19" i="1"/>
  <c r="B27" i="1"/>
  <c r="B35" i="1"/>
  <c r="B43" i="1"/>
  <c r="B51" i="1"/>
  <c r="B59" i="1"/>
  <c r="B67" i="1"/>
  <c r="B75" i="1"/>
  <c r="B83" i="1"/>
  <c r="B91" i="1"/>
  <c r="B99" i="1"/>
  <c r="B107" i="1"/>
  <c r="B115" i="1"/>
  <c r="B123" i="1"/>
  <c r="B131" i="1"/>
  <c r="B139" i="1"/>
  <c r="B147" i="1"/>
  <c r="B4" i="1"/>
  <c r="B12" i="1"/>
  <c r="B20" i="1"/>
  <c r="B28" i="1"/>
  <c r="B36" i="1"/>
  <c r="B44" i="1"/>
  <c r="B52" i="1"/>
  <c r="B60" i="1"/>
  <c r="B68" i="1"/>
  <c r="B76" i="1"/>
  <c r="B84" i="1"/>
  <c r="B92" i="1"/>
  <c r="B100" i="1"/>
  <c r="B108" i="1"/>
  <c r="B116" i="1"/>
  <c r="B124" i="1"/>
  <c r="B132" i="1"/>
  <c r="B140" i="1"/>
  <c r="B148" i="1"/>
  <c r="B5" i="1"/>
  <c r="B13" i="1"/>
  <c r="B21" i="1"/>
  <c r="B29" i="1"/>
  <c r="B37" i="1"/>
  <c r="B45" i="1"/>
  <c r="B53" i="1"/>
  <c r="B61" i="1"/>
  <c r="B69" i="1"/>
  <c r="B77" i="1"/>
  <c r="B85" i="1"/>
  <c r="B93" i="1"/>
  <c r="B101" i="1"/>
  <c r="B109" i="1"/>
  <c r="B117" i="1"/>
  <c r="B125" i="1"/>
  <c r="B133" i="1"/>
  <c r="B141" i="1"/>
  <c r="B149" i="1"/>
  <c r="B10" i="1"/>
  <c r="B42" i="1"/>
  <c r="B74" i="1"/>
  <c r="B106" i="1"/>
  <c r="B138" i="1"/>
  <c r="B14" i="1"/>
  <c r="B46" i="1"/>
  <c r="B78" i="1"/>
  <c r="B110" i="1"/>
  <c r="B142" i="1"/>
  <c r="B18" i="1"/>
  <c r="B50" i="1"/>
  <c r="B82" i="1"/>
  <c r="B114" i="1"/>
  <c r="B146" i="1"/>
  <c r="B26" i="1"/>
  <c r="B58" i="1"/>
  <c r="B90" i="1"/>
  <c r="B122" i="1"/>
  <c r="B154" i="1"/>
  <c r="B30" i="1"/>
  <c r="B62" i="1"/>
  <c r="B94" i="1"/>
  <c r="B126" i="1"/>
  <c r="B2" i="1"/>
  <c r="B34" i="1"/>
  <c r="B66" i="1"/>
  <c r="B98" i="1"/>
  <c r="B130" i="1"/>
  <c r="B118" i="1"/>
  <c r="B6" i="1"/>
  <c r="B134" i="1"/>
  <c r="B22" i="1"/>
  <c r="B150" i="1"/>
  <c r="B54" i="1"/>
  <c r="B70" i="1"/>
  <c r="B86" i="1"/>
  <c r="B102" i="1"/>
  <c r="B38" i="1"/>
  <c r="E9" i="1"/>
  <c r="E17" i="1"/>
  <c r="E25" i="1"/>
  <c r="E33" i="1"/>
  <c r="E41" i="1"/>
  <c r="E49" i="1"/>
  <c r="E57" i="1"/>
  <c r="E65" i="1"/>
  <c r="E2" i="1"/>
  <c r="E10" i="1"/>
  <c r="E18" i="1"/>
  <c r="E26" i="1"/>
  <c r="E34" i="1"/>
  <c r="E42" i="1"/>
  <c r="E50" i="1"/>
  <c r="E58" i="1"/>
  <c r="E3" i="1"/>
  <c r="E11" i="1"/>
  <c r="E19" i="1"/>
  <c r="E27" i="1"/>
  <c r="E35" i="1"/>
  <c r="E43" i="1"/>
  <c r="E51" i="1"/>
  <c r="E59" i="1"/>
  <c r="E5" i="1"/>
  <c r="E13" i="1"/>
  <c r="E21" i="1"/>
  <c r="E29" i="1"/>
  <c r="E37" i="1"/>
  <c r="E45" i="1"/>
  <c r="E53" i="1"/>
  <c r="E61" i="1"/>
  <c r="E6" i="1"/>
  <c r="E14" i="1"/>
  <c r="E22" i="1"/>
  <c r="E30" i="1"/>
  <c r="E38" i="1"/>
  <c r="E46" i="1"/>
  <c r="E54" i="1"/>
  <c r="E62" i="1"/>
  <c r="E7" i="1"/>
  <c r="E15" i="1"/>
  <c r="E23" i="1"/>
  <c r="E31" i="1"/>
  <c r="E39" i="1"/>
  <c r="E47" i="1"/>
  <c r="E55" i="1"/>
  <c r="E63" i="1"/>
  <c r="E28" i="1"/>
  <c r="E60" i="1"/>
  <c r="E72" i="1"/>
  <c r="E80" i="1"/>
  <c r="E88" i="1"/>
  <c r="E96" i="1"/>
  <c r="E104" i="1"/>
  <c r="E112" i="1"/>
  <c r="E120" i="1"/>
  <c r="E128" i="1"/>
  <c r="E136" i="1"/>
  <c r="E144" i="1"/>
  <c r="E152" i="1"/>
  <c r="E32" i="1"/>
  <c r="E64" i="1"/>
  <c r="E73" i="1"/>
  <c r="E81" i="1"/>
  <c r="E89" i="1"/>
  <c r="E97" i="1"/>
  <c r="E105" i="1"/>
  <c r="E113" i="1"/>
  <c r="E121" i="1"/>
  <c r="E129" i="1"/>
  <c r="E137" i="1"/>
  <c r="E145" i="1"/>
  <c r="E153" i="1"/>
  <c r="E4" i="1"/>
  <c r="E36" i="1"/>
  <c r="E66" i="1"/>
  <c r="E74" i="1"/>
  <c r="E82" i="1"/>
  <c r="E90" i="1"/>
  <c r="E98" i="1"/>
  <c r="E106" i="1"/>
  <c r="E114" i="1"/>
  <c r="E122" i="1"/>
  <c r="E130" i="1"/>
  <c r="E138" i="1"/>
  <c r="E146" i="1"/>
  <c r="E154" i="1"/>
  <c r="E12" i="1"/>
  <c r="E44" i="1"/>
  <c r="E68" i="1"/>
  <c r="E76" i="1"/>
  <c r="E84" i="1"/>
  <c r="E92" i="1"/>
  <c r="E100" i="1"/>
  <c r="E108" i="1"/>
  <c r="E116" i="1"/>
  <c r="E124" i="1"/>
  <c r="E132" i="1"/>
  <c r="E140" i="1"/>
  <c r="E148" i="1"/>
  <c r="E16" i="1"/>
  <c r="E48" i="1"/>
  <c r="E69" i="1"/>
  <c r="E77" i="1"/>
  <c r="E85" i="1"/>
  <c r="E93" i="1"/>
  <c r="E101" i="1"/>
  <c r="E109" i="1"/>
  <c r="E117" i="1"/>
  <c r="E125" i="1"/>
  <c r="E133" i="1"/>
  <c r="E141" i="1"/>
  <c r="E149" i="1"/>
  <c r="E20" i="1"/>
  <c r="E52" i="1"/>
  <c r="E70" i="1"/>
  <c r="E78" i="1"/>
  <c r="E86" i="1"/>
  <c r="E94" i="1"/>
  <c r="E102" i="1"/>
  <c r="E110" i="1"/>
  <c r="E118" i="1"/>
  <c r="E126" i="1"/>
  <c r="E134" i="1"/>
  <c r="E142" i="1"/>
  <c r="E150" i="1"/>
  <c r="E40" i="1"/>
  <c r="E91" i="1"/>
  <c r="E123" i="1"/>
  <c r="E56" i="1"/>
  <c r="E95" i="1"/>
  <c r="E127" i="1"/>
  <c r="E67" i="1"/>
  <c r="E99" i="1"/>
  <c r="E131" i="1"/>
  <c r="E75" i="1"/>
  <c r="E107" i="1"/>
  <c r="E139" i="1"/>
  <c r="E79" i="1"/>
  <c r="E111" i="1"/>
  <c r="E143" i="1"/>
  <c r="E8" i="1"/>
  <c r="E83" i="1"/>
  <c r="E115" i="1"/>
  <c r="E147" i="1"/>
  <c r="E24" i="1"/>
  <c r="E87" i="1"/>
  <c r="E119" i="1"/>
  <c r="E151" i="1"/>
  <c r="E71" i="1"/>
  <c r="E103" i="1"/>
  <c r="E135" i="1"/>
  <c r="A9" i="1"/>
  <c r="A17" i="1"/>
  <c r="A25" i="1"/>
  <c r="A33" i="1"/>
  <c r="A41" i="1"/>
  <c r="A49" i="1"/>
  <c r="A57" i="1"/>
  <c r="A65" i="1"/>
  <c r="A73" i="1"/>
  <c r="A81" i="1"/>
  <c r="A89" i="1"/>
  <c r="A97" i="1"/>
  <c r="A105" i="1"/>
  <c r="A113" i="1"/>
  <c r="A121" i="1"/>
  <c r="A129" i="1"/>
  <c r="A137" i="1"/>
  <c r="A145" i="1"/>
  <c r="A153" i="1"/>
  <c r="A2" i="1"/>
  <c r="A10" i="1"/>
  <c r="A18" i="1"/>
  <c r="A26" i="1"/>
  <c r="A34" i="1"/>
  <c r="A42" i="1"/>
  <c r="A50" i="1"/>
  <c r="A58" i="1"/>
  <c r="A66" i="1"/>
  <c r="A74" i="1"/>
  <c r="A82" i="1"/>
  <c r="A90" i="1"/>
  <c r="A98" i="1"/>
  <c r="A106" i="1"/>
  <c r="A114" i="1"/>
  <c r="A122" i="1"/>
  <c r="A130" i="1"/>
  <c r="A138" i="1"/>
  <c r="A146" i="1"/>
  <c r="A154" i="1"/>
  <c r="A3" i="1"/>
  <c r="A11" i="1"/>
  <c r="A19" i="1"/>
  <c r="A27" i="1"/>
  <c r="A35" i="1"/>
  <c r="A43" i="1"/>
  <c r="A51" i="1"/>
  <c r="A59" i="1"/>
  <c r="A67" i="1"/>
  <c r="A75" i="1"/>
  <c r="A83" i="1"/>
  <c r="A91" i="1"/>
  <c r="A99" i="1"/>
  <c r="A107" i="1"/>
  <c r="A115" i="1"/>
  <c r="A123" i="1"/>
  <c r="A131" i="1"/>
  <c r="A139" i="1"/>
  <c r="A147" i="1"/>
  <c r="A5" i="1"/>
  <c r="A13" i="1"/>
  <c r="A21" i="1"/>
  <c r="A29" i="1"/>
  <c r="A37" i="1"/>
  <c r="A45" i="1"/>
  <c r="A53" i="1"/>
  <c r="A61" i="1"/>
  <c r="A69" i="1"/>
  <c r="A77" i="1"/>
  <c r="A85" i="1"/>
  <c r="A93" i="1"/>
  <c r="A101" i="1"/>
  <c r="A109" i="1"/>
  <c r="A117" i="1"/>
  <c r="A125" i="1"/>
  <c r="A133" i="1"/>
  <c r="A141" i="1"/>
  <c r="A149" i="1"/>
  <c r="A6" i="1"/>
  <c r="A14" i="1"/>
  <c r="A22" i="1"/>
  <c r="A30" i="1"/>
  <c r="A38" i="1"/>
  <c r="A46" i="1"/>
  <c r="A54" i="1"/>
  <c r="A62" i="1"/>
  <c r="A70" i="1"/>
  <c r="A78" i="1"/>
  <c r="A86" i="1"/>
  <c r="A94" i="1"/>
  <c r="A102" i="1"/>
  <c r="A110" i="1"/>
  <c r="A118" i="1"/>
  <c r="A126" i="1"/>
  <c r="A134" i="1"/>
  <c r="A142" i="1"/>
  <c r="A150" i="1"/>
  <c r="A7" i="1"/>
  <c r="A15" i="1"/>
  <c r="A23" i="1"/>
  <c r="A31" i="1"/>
  <c r="A39" i="1"/>
  <c r="A47" i="1"/>
  <c r="A55" i="1"/>
  <c r="A63" i="1"/>
  <c r="A71" i="1"/>
  <c r="A79" i="1"/>
  <c r="A87" i="1"/>
  <c r="A95" i="1"/>
  <c r="A103" i="1"/>
  <c r="A111" i="1"/>
  <c r="A119" i="1"/>
  <c r="A127" i="1"/>
  <c r="A135" i="1"/>
  <c r="A143" i="1"/>
  <c r="A151" i="1"/>
  <c r="A4" i="1"/>
  <c r="A36" i="1"/>
  <c r="A68" i="1"/>
  <c r="A100" i="1"/>
  <c r="A132" i="1"/>
  <c r="A8" i="1"/>
  <c r="A40" i="1"/>
  <c r="A72" i="1"/>
  <c r="A104" i="1"/>
  <c r="A136" i="1"/>
  <c r="A12" i="1"/>
  <c r="A44" i="1"/>
  <c r="A76" i="1"/>
  <c r="A108" i="1"/>
  <c r="A140" i="1"/>
  <c r="A20" i="1"/>
  <c r="A52" i="1"/>
  <c r="A84" i="1"/>
  <c r="A116" i="1"/>
  <c r="A148" i="1"/>
  <c r="A24" i="1"/>
  <c r="A56" i="1"/>
  <c r="A88" i="1"/>
  <c r="A120" i="1"/>
  <c r="A152" i="1"/>
  <c r="A28" i="1"/>
  <c r="A60" i="1"/>
  <c r="A92" i="1"/>
  <c r="A124" i="1"/>
  <c r="A16" i="1"/>
  <c r="A144" i="1"/>
  <c r="A32" i="1"/>
  <c r="A48" i="1"/>
  <c r="A80" i="1"/>
  <c r="A96" i="1"/>
  <c r="A112" i="1"/>
  <c r="A128" i="1"/>
  <c r="A64" i="1"/>
</calcChain>
</file>

<file path=xl/comments1.xml><?xml version="1.0" encoding="utf-8"?>
<comments xmlns="http://schemas.openxmlformats.org/spreadsheetml/2006/main">
  <authors>
    <author>Chang, Kyung Wook (장경욱)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encoding="utf-8"?&gt;&lt;Schema xmlns:xsd="http://www.w3.org/2001/XMLSchema" xmlns:xsi="http://www.w3.org/2001/XMLSchema-instance" Version="2" Timestamp="1665586582"&gt;&lt;FQL&gt;&lt;Q&gt;TGT-US^FG_MKT_VALUE(20100101,20220930,M,USD)&lt;/Q&gt;&lt;R&gt;153&lt;/R&gt;&lt;C&gt;1&lt;/C&gt;&lt;D xsi:type="xsd:double"&gt;38177.92&lt;/D&gt;&lt;D xsi:type="xsd:double"&gt;38364.082&lt;/D&gt;&lt;D xsi:type="xsd:double"&gt;39168.297&lt;/D&gt;&lt;D xsi:type="xsd:double"&gt;42021.242&lt;/D&gt;&lt;D xsi:type="xsd:double"&gt;40292.22&lt;/D&gt;&lt;D xsi:type="xsd:double"&gt;36331.71&lt;/D&gt;&lt;D xsi:type="xsd:double"&gt;37083.832&lt;/D&gt;&lt;D xsi:type="xsd:double"&gt;36968.215&lt;/D&gt;&lt;D xsi:type="xsd:double"&gt;38615.742&lt;/D&gt;&lt;D xsi:type="xsd:double"&gt;36768.33&lt;/D&gt;&lt;D xsi:type="xsd:double"&gt;40307.83&lt;/D&gt;&lt;D xsi:type="xsd:double"&gt;42566.027&lt;/D&gt;&lt;D xsi:type="xsd:double"&gt;38602.418&lt;/D&gt;&lt;D xsi:type="xsd:double"&gt;36997.207&lt;/D&gt;&lt;D xsi:type="xsd:double"&gt;35208.95&lt;/D&gt;&lt;D xsi:type="xsd:double"&gt;33829.9&lt;/D&gt;&lt;D xsi:type="xsd:double"&gt;34126.168&lt;/D&gt;&lt;D xsi:type="xsd:double"&gt;32320.99&lt;/D&gt;&lt;D xsi:type="xsd:double"&gt;34766.05&lt;/D&gt;&lt;D xsi:type="xsd:double"&gt;34887.582&lt;/D&gt;&lt;D xsi:type="xsd:double"&gt;33111.81&lt;/D&gt;&lt;D xsi:type="xsd:double"&gt;36759.152&lt;/D&gt;&lt;D xsi:type="xsd:double"&gt;35382.78&lt;/D&gt;&lt;D xsi:type="xsd:double"&gt;34389.11&lt;/D&gt;&lt;D xsi:type="xsd:double"&gt;34006.773&lt;/D&gt;&lt;D xsi:type="xsd:double"&gt;37942.215&lt;/D&gt;&lt;D xsi:type="xsd:double"&gt;38999.7&lt;/D&gt;&lt;D xsi:type="xsd:double"&gt;38298.34&lt;/D&gt;&lt;D xsi:type="xsd:double"&gt;38278.51&lt;/D&gt;&lt;D xsi:type="xsd:double"&gt;38463.59&lt;/D&gt;&lt;D xsi:type="xsd:double"&gt;39659.04&lt;/D&gt;&lt;D xsi:type="xsd:double"&gt;41908.45&lt;/D&gt;&lt;D xsi:type="xsd:double"&gt;41503.035&lt;/D&gt;&lt;D xsi:type="xsd:double"&gt;41724.375&lt;/D&gt;&lt;D xsi:type="xsd:double"&gt;41318.586&lt;/D&gt;&lt;D xsi:type="xsd:double"&gt;38726.766&lt;/D&gt;&lt;D xsi:type="xsd:double"&gt;38982.24&lt;/D&gt;&lt;D xsi:type="xsd:double"&gt;40627.74&lt;/D&gt;&lt;D xsi:type="xsd:double"&gt;44170.402&lt;/D&gt;&lt;D xsi:type="xsd:double"&gt;45246.824&lt;/D&gt;&lt;D xsi:type="xsd:double"&gt;44567.094&lt;/D&gt;&lt;D xsi:type="xsd:double"&gt;44156.695&lt;/D&gt;&lt;D xsi:type="xsd:double"&gt;44953.38&lt;/D&gt;&lt;D xsi:type="xsd:double"&gt;39943.84&lt;/D&gt;&lt;D xsi:type="xsd:double"&gt;40366.56&lt;/D&gt;&lt;D xsi:type="xsd:double"&gt;40931.7&lt;/D&gt;&lt;D xsi:type="xsd:double"&gt;40388.387&lt;/D&gt;&lt;D xsi:type="xsd:double"&gt;39971.426&lt;/D&gt;&lt;D xsi:type="xsd:double"&gt;35849.195&lt;/D&gt;&lt;D xsi:type="xsd:double"&gt;39583.49&lt;/D&gt;&lt;D xsi:type="xsd:double"&gt;38298.637&lt;/D&gt;&lt;D xsi:type="xsd:double"&gt;39125.63&lt;/D&gt;&lt;D xsi:type="xsd:double"&gt;35963.895&lt;/D&gt;&lt;D xsi:type="xsd:double"&gt;36717.9&lt;/D&gt;&lt;D xsi:type="xsd:double"&gt;37758.883&lt;/D&gt;&lt;D xsi:type="xsd:double"&gt;38063.03&lt;/D&gt;&lt;D xsi:type="xsd:double"&gt;39716.844&lt;/D&gt;&lt;D xsi:type="xsd:double"&gt;39217.27&lt;/D&gt;&lt;D xsi:type="xsd:double"&gt;46944&lt;/D&gt;&lt;D xsi:type="xsd:double"&gt;48155.664&lt;/D&gt;&lt;D xsi:type="xsd:double"&gt;47126.152&lt;/D&gt;&lt;D xsi:type="xsd:double"&gt;49187.64&lt;/D&gt;&lt;D xsi:type="xsd:double"&gt;52542.363&lt;/D&gt;&lt;D xsi:type="xsd:double"&gt;50325.754&lt;/D&gt;&lt;D xsi:type="xsd:double"&gt;50638.574&lt;/D&gt;&lt;D xsi:type="xsd:double"&gt;52113.293&lt;/D&gt;&lt;D xsi:type="xsd:double"&gt;51602.008&lt;/D&gt;&lt;D xsi:type="xsd:double"&gt;48991.96&lt;/D&gt;&lt;D xsi:type="xsd:double"&gt;49590.887&lt;/D&gt;&lt;D xsi:type="xsd:double"&gt;47743.87&lt;/D&gt;&lt;D xsi:type="xsd:double"&gt;44848.805&lt;/D&gt;&lt;D xsi:type="xsd:double"&gt;44916.85&lt;/D&gt;&lt;D xsi:type="xsd:double"&gt;43613.242&lt;/D&gt;&lt;D xsi:type="xsd:double"&gt;47244.668&lt;/D&gt;&lt;D xsi:type="xsd:double"&gt;49551.195&lt;/D&gt;&lt;D xsi:type="xsd:double"&gt;47189.9&lt;/D&gt;&lt;D xsi:type="xsd:double"&gt;40826.68&lt;/D&gt;&lt;D xsi:type="xsd:double"&gt;41444.008&lt;/D&gt;&lt;D xsi:type="xsd:double"&gt;43299.777&lt;/D&gt;&lt;D xsi:type="xsd:double"&gt;40345.297&lt;/D&gt;&lt;D xsi:type="xsd:double"&gt;39477.348&lt;/D&gt;&lt;D xsi:type="xsd:double"&gt;38741.504&lt;/D&gt;&lt;D xsi:type="xsd:double"&gt;43538.39&lt;/D&gt;&lt;D xsi:type="xsd:double"&gt;40714.375&lt;/D&gt;&lt;D xsi:type="xsd:double"&gt;35860.957&lt;/D&gt;&lt;D xsi:type="xsd:double"&gt;32685.303&lt;/D&gt;&lt;D xsi:type="xsd:double"&gt;30694.262&lt;/D&gt;&lt;D xsi:type="xsd:double"&gt;30810.068&lt;/D&gt;&lt;D xsi:type="xsd:double"&gt;30423.91&lt;/D&gt;&lt;D xsi:type="xsd:double"&gt;28846.17&lt;/D&gt;&lt;D xsi:type="xsd:double"&gt;30952.205&lt;/D&gt;&lt;D xsi:type="xsd:double"&gt;29783.375&lt;/D&gt;&lt;D xsi:type="xsd:double"&gt;32230.275&lt;/D&gt;&lt;D xsi:type="xsd:double"&gt;32112.643&lt;/D&gt;&lt;D xsi:type="xsd:double"&gt;32580.41&lt;/D&gt;&lt;D xsi:type="xsd:double"&gt;35490.344&lt;/D&gt;&lt;D xsi:type="xsd:double"&gt;40745.293&lt;/D&gt;&lt;D xsi:type="xsd:double"&gt;40848.215&lt;/D&gt;&lt;D xsi:type="xsd:double"&gt;37608.957&lt;/D&gt;&lt;D xsi:type="xsd:double"&gt;38689.746&lt;/D&gt;&lt;D xsi:type="xsd:double"&gt;38844.293&lt;/D&gt;&lt;D xsi:type="xsd:double"&gt;40565.613&lt;/D&gt;&lt;D xsi:type="xsd:double"&gt;42446.785&lt;/D&gt;&lt;D xsi:type="xsd:double"&gt;46034.875&lt;/D&gt;&lt;D xsi:type="xsd:double"&gt;46408.414&lt;/D&gt;&lt;D xsi:type="xsd:double"&gt;43639.02&lt;/D&gt;&lt;D xsi:type="xsd:double"&gt;37027.68&lt;/D&gt;&lt;D xsi:type="xsd:double"&gt;34486.46&lt;/D&gt;&lt;D xsi:type="xsd:double"&gt;37796.598&lt;/D&gt;&lt;D xsi:type="xsd:double"&gt;37610.203&lt;/D&gt;&lt;D xsi:type="xsd:double"&gt;41555.547&lt;/D&gt;&lt;D xsi:type="xsd:double"&gt;39663.227&lt;/D&gt;&lt;D xsi:type="xsd:double"&gt;41215.535&lt;/D&gt;&lt;D xsi:type="xsd:double"&gt;44371.38&lt;/D&gt;&lt;D xsi:type="xsd:double"&gt;44179.38&lt;/D&gt;&lt;D xsi:type="xsd:double"&gt;54733.34&lt;/D&gt;&lt;D xsi:type="xsd:double"&gt;54666.867&lt;/D&gt;&lt;D xsi:type="xsd:double"&gt;54168.918&lt;/D&gt;&lt;D xsi:type="xsd:double"&gt;63339.785&lt;/D&gt;&lt;D xsi:type="xsd:double"&gt;64961.156&lt;/D&gt;&lt;D xsi:type="xsd:double"&gt;55834.992&lt;/D&gt;&lt;D xsi:type="xsd:double"&gt;51932.496&lt;/D&gt;&lt;D xsi:type="xsd:double"&gt;46875.38&lt;/D&gt;&lt;D xsi:type="xsd:double"&gt;54861.184&lt;/D&gt;&lt;D xsi:type="xsd:double"&gt;61155.176&lt;/D&gt;&lt;D xsi:type="xsd:double"&gt;59955.367&lt;/D&gt;&lt;D xsi:type="xsd:double"&gt;62971.824&lt;/D&gt;&lt;D xsi:type="xsd:double"&gt;75643.234&lt;/D&gt;&lt;D xsi:type="xsd:double"&gt;78749.805&lt;/D&gt;&lt;D xsi:type="xsd:double"&gt;76224.88&lt;/D&gt;&lt;D xsi:type="xsd:double"&gt;89900.5&lt;/D&gt;&lt;D xsi:type="xsd:double"&gt;88398.234&lt;/D&gt;&lt;D xsi:type="xsd:double"&gt;90743.91&lt;/D&gt;&lt;D xsi:type="xsd:double"&gt;91880.91&lt;/D&gt;&lt;D xsi:type="xsd:double"&gt;99208.734&lt;/D&gt;&lt;D xsi:type="xsd:double"&gt;102820.266&lt;/D&gt;&lt;D xsi:type="xsd:double"&gt;112573.46&lt;/D&gt;&lt;D xsi:type="xsd:double"&gt;119925.56&lt;/D&gt;&lt;D xsi:type="xsd:double"&gt;127823.44&lt;/D&gt;&lt;D xsi:type="xsd:double"&gt;120934.05&lt;/D&gt;&lt;D xsi:type="xsd:double"&gt;112017.5&lt;/D&gt;&lt;D xsi:type="xsd:double"&gt;124852.68&lt;/D&gt;&lt;D xsi:type="xsd:double"&gt;117263.99&lt;/D&gt;&lt;D xsi:type="xsd:double"&gt;111300.766&lt;/D&gt;&lt;D xsi:type="xsd:double"&gt;103882.945&lt;/D&gt;&lt;D xsi:type="xsd:double"&gt;94146.42&lt;/D&gt;&lt;D xsi:type="xsd:double"&gt;100013.79&lt;/D&gt;&lt;D xsi:type="xsd:double"&gt;106021.28&lt;/D&gt;&lt;D xsi:type="xsd:double"&gt;75061.125&lt;/D&gt;&lt;D xsi:type="xsd:double"&gt;65486.05&lt;/D&gt;&lt;D xsi:type="xsd:double"&gt;75193.42&lt;/D&gt;&lt;D xsi:type="xsd:double"&gt;73794.305&lt;/D&gt;&lt;D xsi:type="xsd:double"&gt;68294.48&lt;/D&gt;&lt;/FQL&gt;&lt;FQL&gt;&lt;Q&gt;HAS-US^FG_MKT_VALUE(20100101,20220930,M,USD)&lt;/Q&gt;&lt;R&gt;153&lt;/R&gt;&lt;C&gt;1&lt;/C&gt;&lt;D xsi:type="xsd:double"&gt;4188.328&lt;/D&gt;&lt;D xsi:type="xsd:double"&gt;4905.348&lt;/D&gt;&lt;D xsi:type="xsd:double"&gt;5374.7563&lt;/D&gt;&lt;D xsi:type="xsd:double"&gt;5385.9893&lt;/D&gt;&lt;D xsi:type="xsd:double"&gt;5637.317&lt;/D&gt;&lt;D xsi:type="xsd:double"&gt;5806.2866&lt;/D&gt;&lt;D xsi:type="xsd:double"&gt;5954.623&lt;/D&gt;&lt;D xsi:type="xsd:double"&gt;5701.7456&lt;/D&gt;&lt;D xsi:type="xsd:double"&gt;6068.683&lt;/D&gt;&lt;D xsi:type="xsd:double"&gt;6305.9224&lt;/D&gt;&lt;D xsi:type="xsd:double"&gt;6498.168&lt;/D&gt;&lt;D xsi:type="xsd:double"&gt;6483.2925&lt;/D&gt;&lt;D xsi:type="xsd:double"&gt;6058.677&lt;/D&gt;&lt;D xsi:type="xsd:double"&gt;6169.984&lt;/D&gt;&lt;D xsi:type="xsd:double"&gt;6407.9214&lt;/D&gt;&lt;D xsi:type="xsd:double"&gt;6407.9214&lt;/D&gt;&lt;D xsi:type="xsd:double"&gt;6257.437&lt;/D&gt;&lt;D xsi:type="xsd:double"&gt;5928.625&lt;/D&gt;&lt;D xsi:type="xsd:double"&gt;5338.8667&lt;/D&gt;&lt;D xsi:type="xsd:double"&gt;5228.2026&lt;/D&gt;&lt;D xsi:type="xsd:double"&gt;4221.9053&lt;/D&gt;&lt;D xsi:type="xsd:double"&gt;4927.4985&lt;/D&gt;&lt;D xsi:type="xsd:double"&gt;4636.1987&lt;/D&gt;&lt;D xsi:type="xsd:double"&gt;4102.1143&lt;/D&gt;&lt;D xsi:type="xsd:double"&gt;4490.587&lt;/D&gt;&lt;D xsi:type="xsd:double"&gt;4543.3267&lt;/D&gt;&lt;D xsi:type="xsd:double"&gt;4761.7817&lt;/D&gt;&lt;D xsi:type="xsd:double"&gt;4764.3755&lt;/D&gt;&lt;D xsi:type="xsd:double"&gt;4593.1997&lt;/D&gt;&lt;D xsi:type="xsd:double"&gt;4411.7075&lt;/D&gt;&lt;D xsi:type="xsd:double"&gt;4665.703&lt;/D&gt;&lt;D xsi:type="xsd:double"&gt;4885.8325&lt;/D&gt;&lt;D xsi:type="xsd:double"&gt;4976.667&lt;/D&gt;&lt;D xsi:type="xsd:double"&gt;4693.05&lt;/D&gt;&lt;D xsi:type="xsd:double"&gt;5015.1343&lt;/D&gt;&lt;D xsi:type="xsd:double"&gt;4628.954&lt;/D&gt;&lt;D xsi:type="xsd:double"&gt;4818.4956&lt;/D&gt;&lt;D xsi:type="xsd:double"&gt;5160.1875&lt;/D&gt;&lt;D xsi:type="xsd:double"&gt;5682.861&lt;/D&gt;&lt;D xsi:type="xsd:double"&gt;6126.4707&lt;/D&gt;&lt;D xsi:type="xsd:double"&gt;5752.7&lt;/D&gt;&lt;D xsi:type="xsd:double"&gt;5826.8467&lt;/D&gt;&lt;D xsi:type="xsd:double"&gt;5978.919&lt;/D&gt;&lt;D xsi:type="xsd:double"&gt;5924.329&lt;/D&gt;&lt;D xsi:type="xsd:double"&gt;6120.613&lt;/D&gt;&lt;D xsi:type="xsd:double"&gt;6706.187&lt;/D&gt;&lt;D xsi:type="xsd:double"&gt;6987.9375&lt;/D&gt;&lt;D xsi:type="xsd:double"&gt;7209.3022&lt;/D&gt;&lt;D xsi:type="xsd:double"&gt;6437.392&lt;/D&gt;&lt;D xsi:type="xsd:double"&gt;7228.9604&lt;/D&gt;&lt;D xsi:type="xsd:double"&gt;7243.333&lt;/D&gt;&lt;D xsi:type="xsd:double"&gt;7196.45&lt;/D&gt;&lt;D xsi:type="xsd:double"&gt;6993.2935&lt;/D&gt;&lt;D xsi:type="xsd:double"&gt;6786.524&lt;/D&gt;&lt;D xsi:type="xsd:double"&gt;6389.95&lt;/D&gt;&lt;D xsi:type="xsd:double"&gt;6735.9927&lt;/D&gt;&lt;D xsi:type="xsd:double"&gt;6938.1323&lt;/D&gt;&lt;D xsi:type="xsd:double"&gt;7257.9463&lt;/D&gt;&lt;D xsi:type="xsd:double"&gt;7468.6323&lt;/D&gt;&lt;D xsi:type="xsd:double"&gt;6847.6934&lt;/D&gt;&lt;D xsi:type="xsd:double"&gt;6838.976&lt;/D&gt;&lt;D xsi:type="xsd:double"&gt;7759.847&lt;/D&gt;&lt;D xsi:type="xsd:double"&gt;7878.0654&lt;/D&gt;&lt;D xsi:type="xsd:double"&gt;8818.6&lt;/D&gt;&lt;D xsi:type="xsd:double"&gt;8985.528&lt;/D&gt;&lt;D xsi:type="xsd:double"&gt;9342.236&lt;/D&gt;&lt;D xsi:type="xsd:double"&gt;9835.643&lt;/D&gt;&lt;D xsi:type="xsd:double"&gt;9317.254&lt;/D&gt;&lt;D xsi:type="xsd:double"&gt;8996.403&lt;/D&gt;&lt;D xsi:type="xsd:double"&gt;9581.282&lt;/D&gt;&lt;D xsi:type="xsd:double"&gt;9114.875&lt;/D&gt;&lt;D xsi:type="xsd:double"&gt;8406.221&lt;/D&gt;&lt;D xsi:type="xsd:double"&gt;9269.805&lt;/D&gt;&lt;D xsi:type="xsd:double"&gt;9468.2295&lt;/D&gt;&lt;D xsi:type="xsd:double"&gt;10001.695&lt;/D&gt;&lt;D xsi:type="xsd:double"&gt;10568.583&lt;/D&gt;&lt;D xsi:type="xsd:double"&gt;10899.476&lt;/D&gt;&lt;D xsi:type="xsd:double"&gt;10536.849&lt;/D&gt;&lt;D xsi:type="xsd:double"&gt;10190.598&lt;/D&gt;&lt;D xsi:type="xsd:double"&gt;10254.578&lt;/D&gt;&lt;D xsi:type="xsd:double"&gt;9911.717&lt;/D&gt;&lt;D xsi:type="xsd:double"&gt;10421.484&lt;/D&gt;&lt;D xsi:type="xsd:double"&gt;10668.87&lt;/D&gt;&lt;D xsi:type="xsd:double"&gt;9683.84&lt;/D&gt;&lt;D xsi:type="xsd:double"&gt;10271.419&lt;/D&gt;&lt;D xsi:type="xsd:double"&gt;12059.052&lt;/D&gt;&lt;D xsi:type="xsd:double"&gt;12478.446&lt;/D&gt;&lt;D xsi:type="xsd:double"&gt;12389.69&lt;/D&gt;&lt;D xsi:type="xsd:double"&gt;13158.498&lt;/D&gt;&lt;D xsi:type="xsd:double"&gt;13947.521&lt;/D&gt;&lt;D xsi:type="xsd:double"&gt;13243.328&lt;/D&gt;&lt;D xsi:type="xsd:double"&gt;12288.979&lt;/D&gt;&lt;D xsi:type="xsd:double"&gt;12165.318&lt;/D&gt;&lt;D xsi:type="xsd:double"&gt;11532.577&lt;/D&gt;&lt;D xsi:type="xsd:double"&gt;11586.136&lt;/D&gt;&lt;D xsi:type="xsd:double"&gt;11311.233&lt;/D&gt;&lt;D xsi:type="xsd:double"&gt;11769.209&lt;/D&gt;&lt;D xsi:type="xsd:double"&gt;11893.658&lt;/D&gt;&lt;D xsi:type="xsd:double"&gt;10536.511&lt;/D&gt;&lt;D xsi:type="xsd:double"&gt;11010.215&lt;/D&gt;&lt;D xsi:type="xsd:double"&gt;10842.731&lt;/D&gt;&lt;D xsi:type="xsd:double"&gt;11753.329&lt;/D&gt;&lt;D xsi:type="xsd:double"&gt;12682.799&lt;/D&gt;&lt;D xsi:type="xsd:double"&gt;12644.602&lt;/D&gt;&lt;D xsi:type="xsd:double"&gt;13320.335&lt;/D&gt;&lt;D xsi:type="xsd:double"&gt;11621.079&lt;/D&gt;&lt;D xsi:type="xsd:double"&gt;11531.111&lt;/D&gt;&lt;D xsi:type="xsd:double"&gt;10247.983&lt;/D&gt;&lt;D xsi:type="xsd:double"&gt;11422.244&lt;/D&gt;&lt;D xsi:type="xsd:double"&gt;10708.3545&lt;/D&gt;&lt;D xsi:type="xsd:double"&gt;10700.941&lt;/D&gt;&lt;D xsi:type="xsd:double"&gt;12820.489&lt;/D&gt;&lt;D xsi:type="xsd:double"&gt;11974.684&lt;/D&gt;&lt;D xsi:type="xsd:double"&gt;13337.515&lt;/D&gt;&lt;D xsi:type="xsd:double"&gt;15291.193&lt;/D&gt;&lt;D xsi:type="xsd:double"&gt;13942.045&lt;/D&gt;&lt;D xsi:type="xsd:double"&gt;14984.924&lt;/D&gt;&lt;D xsi:type="xsd:double"&gt;12285.643&lt;/D&gt;&lt;D xsi:type="xsd:double"&gt;12839.892&lt;/D&gt;&lt;D xsi:type="xsd:double"&gt;14454.061&lt;/D&gt;&lt;D xsi:type="xsd:double"&gt;13942.194&lt;/D&gt;&lt;D xsi:type="xsd:double"&gt;10572.637&lt;/D&gt;&lt;D xsi:type="xsd:double"&gt;9802.852&lt;/D&gt;&lt;D xsi:type="xsd:double"&gt;9893.275&lt;/D&gt;&lt;D xsi:type="xsd:double"&gt;10071.385&lt;/D&gt;&lt;D xsi:type="xsd:double"&gt;10269.826&lt;/D&gt;&lt;D xsi:type="xsd:double"&gt;9969.748&lt;/D&gt;&lt;D xsi:type="xsd:double"&gt;10816.546&lt;/D&gt;&lt;D xsi:type="xsd:double"&gt;11335.132&lt;/D&gt;&lt;D xsi:type="xsd:double"&gt;11335.132&lt;/D&gt;&lt;D xsi:type="xsd:double"&gt;12747.912&lt;/D&gt;&lt;D xsi:type="xsd:double"&gt;12843.728&lt;/D&gt;&lt;D xsi:type="xsd:double"&gt;12882.174&lt;/D&gt;&lt;D xsi:type="xsd:double"&gt;12867.069&lt;/D&gt;&lt;D xsi:type="xsd:double"&gt;13222.52&lt;/D&gt;&lt;D xsi:type="xsd:double"&gt;13680.603&lt;/D&gt;&lt;D xsi:type="xsd:double"&gt;13201.885&lt;/D&gt;&lt;D xsi:type="xsd:double"&gt;13012.503&lt;/D&gt;&lt;D xsi:type="xsd:double"&gt;13689.837&lt;/D&gt;&lt;D xsi:type="xsd:double"&gt;13534.27&lt;/D&gt;&lt;D xsi:type="xsd:double"&gt;12305.874&lt;/D&gt;&lt;D xsi:type="xsd:double"&gt;13207.919&lt;/D&gt;&lt;D xsi:type="xsd:double"&gt;13366.536&lt;/D&gt;&lt;D xsi:type="xsd:double"&gt;14068.092&lt;/D&gt;&lt;D xsi:type="xsd:double"&gt;12782.642&lt;/D&gt;&lt;D xsi:type="xsd:double"&gt;13414.31&lt;/D&gt;&lt;D xsi:type="xsd:double"&gt;11423.1&lt;/D&gt;&lt;D xsi:type="xsd:double"&gt;12279.274&lt;/D&gt;&lt;D xsi:type="xsd:double"&gt;12514.932&lt;/D&gt;&lt;D xsi:type="xsd:double"&gt;11306.599&lt;/D&gt;&lt;D xsi:type="xsd:double"&gt;10870.243&lt;/D&gt;&lt;D xsi:type="xsd:double"&gt;10884.052&lt;/D&gt;&lt;D xsi:type="xsd:double"&gt;9309.8545&lt;/D&gt;&lt;/FQL&gt;&lt;FQL&gt;&lt;Q&gt;DRI-US^FG_MKT_VALUE(20100101,20220930,M,USD)&lt;/Q&gt;&lt;R&gt;153&lt;/R&gt;&lt;C&gt;1&lt;/C&gt;&lt;D xsi:type="xsd:double"&gt;5167.9785&lt;/D&gt;&lt;D xsi:type="xsd:double"&gt;5701.1216&lt;/D&gt;&lt;D xsi:type="xsd:double"&gt;6262.095&lt;/D&gt;&lt;D xsi:type="xsd:double"&gt;6291.62&lt;/D&gt;&lt;D xsi:type="xsd:double"&gt;6031.74&lt;/D&gt;&lt;D xsi:type="xsd:double"&gt;5462.31&lt;/D&gt;&lt;D xsi:type="xsd:double"&gt;5889.7344&lt;/D&gt;&lt;D xsi:type="xsd:double"&gt;5710.9917&lt;/D&gt;&lt;D xsi:type="xsd:double"&gt;5921.3823&lt;/D&gt;&lt;D xsi:type="xsd:double"&gt;6326.9375&lt;/D&gt;&lt;D xsi:type="xsd:double"&gt;6759.614&lt;/D&gt;&lt;D xsi:type="xsd:double"&gt;6413.002&lt;/D&gt;&lt;D xsi:type="xsd:double"&gt;6505.524&lt;/D&gt;&lt;D xsi:type="xsd:double"&gt;6429.9517&lt;/D&gt;&lt;D xsi:type="xsd:double"&gt;6702.8115&lt;/D&gt;&lt;D xsi:type="xsd:double"&gt;6408.1226&lt;/D&gt;&lt;D xsi:type="xsd:double"&gt;6817.4907&lt;/D&gt;&lt;D xsi:type="xsd:double"&gt;6697.6963&lt;/D&gt;&lt;D xsi:type="xsd:double"&gt;6837.68&lt;/D&gt;&lt;D xsi:type="xsd:double"&gt;6340.7124&lt;/D&gt;&lt;D xsi:type="xsd:double"&gt;5635.4565&lt;/D&gt;&lt;D xsi:type="xsd:double"&gt;6311.7114&lt;/D&gt;&lt;D xsi:type="xsd:double"&gt;6128.061&lt;/D&gt;&lt;D xsi:type="xsd:double"&gt;5854.4756&lt;/D&gt;&lt;D xsi:type="xsd:double"&gt;5891.724&lt;/D&gt;&lt;D xsi:type="xsd:double"&gt;6560.0483&lt;/D&gt;&lt;D xsi:type="xsd:double"&gt;6581.9194&lt;/D&gt;&lt;D xsi:type="xsd:double"&gt;6442.9736&lt;/D&gt;&lt;D xsi:type="xsd:double"&gt;6673.17&lt;/D&gt;&lt;D xsi:type="xsd:double"&gt;6531.27&lt;/D&gt;&lt;D xsi:type="xsd:double"&gt;6602.22&lt;/D&gt;&lt;D xsi:type="xsd:double"&gt;6681.158&lt;/D&gt;&lt;D xsi:type="xsd:double"&gt;7169.866&lt;/D&gt;&lt;D xsi:type="xsd:double"&gt;6767.3247&lt;/D&gt;&lt;D xsi:type="xsd:double"&gt;6840.415&lt;/D&gt;&lt;D xsi:type="xsd:double"&gt;5830.1343&lt;/D&gt;&lt;D xsi:type="xsd:double"&gt;6015.115&lt;/D&gt;&lt;D xsi:type="xsd:double"&gt;6006.41&lt;/D&gt;&lt;D xsi:type="xsd:double"&gt;6708.6943&lt;/D&gt;&lt;D xsi:type="xsd:double"&gt;6702.2036&lt;/D&gt;&lt;D xsi:type="xsd:double"&gt;6749.54&lt;/D&gt;&lt;D xsi:type="xsd:double"&gt;6577.544&lt;/D&gt;&lt;D xsi:type="xsd:double"&gt;6391.215&lt;/D&gt;&lt;D xsi:type="xsd:double"&gt;6033.56&lt;/D&gt;&lt;D xsi:type="xsd:double"&gt;6044.006&lt;/D&gt;&lt;D xsi:type="xsd:double"&gt;6728.1836&lt;/D&gt;&lt;D xsi:type="xsd:double"&gt;7000.329&lt;/D&gt;&lt;D xsi:type="xsd:double"&gt;7136.8438&lt;/D&gt;&lt;D xsi:type="xsd:double"&gt;6489.7104&lt;/D&gt;&lt;D xsi:type="xsd:double"&gt;6736.3345&lt;/D&gt;&lt;D xsi:type="xsd:double"&gt;6696.7554&lt;/D&gt;&lt;D xsi:type="xsd:double"&gt;6558.229&lt;/D&gt;&lt;D xsi:type="xsd:double"&gt;6631.6025&lt;/D&gt;&lt;D xsi:type="xsd:double"&gt;6122.192&lt;/D&gt;&lt;D xsi:type="xsd:double"&gt;6185.7026&lt;/D&gt;&lt;D xsi:type="xsd:double"&gt;6276.8784&lt;/D&gt;&lt;D xsi:type="xsd:double"&gt;6826.039&lt;/D&gt;&lt;D xsi:type="xsd:double"&gt;6868.4863&lt;/D&gt;&lt;D xsi:type="xsd:double"&gt;7069.38&lt;/D&gt;&lt;D xsi:type="xsd:double"&gt;7272.815&lt;/D&gt;&lt;D xsi:type="xsd:double"&gt;7613.9414&lt;/D&gt;&lt;D xsi:type="xsd:double"&gt;8050.716&lt;/D&gt;&lt;D xsi:type="xsd:double"&gt;8722.447&lt;/D&gt;&lt;D xsi:type="xsd:double"&gt;8021.7837&lt;/D&gt;&lt;D xsi:type="xsd:double"&gt;8301.885&lt;/D&gt;&lt;D xsi:type="xsd:double"&gt;9003.631&lt;/D&gt;&lt;D xsi:type="xsd:double"&gt;9343.104&lt;/D&gt;&lt;D xsi:type="xsd:double"&gt;8714.73&lt;/D&gt;&lt;D xsi:type="xsd:double"&gt;8782.644&lt;/D&gt;&lt;D xsi:type="xsd:double"&gt;7930.5195&lt;/D&gt;&lt;D xsi:type="xsd:double"&gt;7203.042&lt;/D&gt;&lt;D xsi:type="xsd:double"&gt;8160.9688&lt;/D&gt;&lt;D xsi:type="xsd:double"&gt;8086.592&lt;/D&gt;&lt;D xsi:type="xsd:double"&gt;8095.2383&lt;/D&gt;&lt;D xsi:type="xsd:double"&gt;8401.915&lt;/D&gt;&lt;D xsi:type="xsd:double"&gt;7888.6753&lt;/D&gt;&lt;D xsi:type="xsd:double"&gt;8560.146&lt;/D&gt;&lt;D xsi:type="xsd:double"&gt;7993.508&lt;/D&gt;&lt;D xsi:type="xsd:double"&gt;7768.872&lt;/D&gt;&lt;D xsi:type="xsd:double"&gt;7586.701&lt;/D&gt;&lt;D xsi:type="xsd:double"&gt;7547.3154&lt;/D&gt;&lt;D xsi:type="xsd:double"&gt;7974.406&lt;/D&gt;&lt;D xsi:type="xsd:double"&gt;9101.3&lt;/D&gt;&lt;D xsi:type="xsd:double"&gt;9029.284&lt;/D&gt;&lt;D xsi:type="xsd:double"&gt;9098.816&lt;/D&gt;&lt;D xsi:type="xsd:double"&gt;9285.611&lt;/D&gt;&lt;D xsi:type="xsd:double"&gt;10403.416&lt;/D&gt;&lt;D xsi:type="xsd:double"&gt;10592.411&lt;/D&gt;&lt;D xsi:type="xsd:double"&gt;11151.822&lt;/D&gt;&lt;D xsi:type="xsd:double"&gt;11341.177&lt;/D&gt;&lt;D xsi:type="xsd:double"&gt;10518.552&lt;/D&gt;&lt;D xsi:type="xsd:double"&gt;10152.338&lt;/D&gt;&lt;D xsi:type="xsd:double"&gt;9742.9795&lt;/D&gt;&lt;D xsi:type="xsd:double"&gt;10174.599&lt;/D&gt;&lt;D xsi:type="xsd:double"&gt;10416.371&lt;/D&gt;&lt;D xsi:type="xsd:double"&gt;11861.717&lt;/D&gt;&lt;D xsi:type="xsd:double"&gt;11840.716&lt;/D&gt;&lt;D xsi:type="xsd:double"&gt;11412.155&lt;/D&gt;&lt;D xsi:type="xsd:double"&gt;10553.056&lt;/D&gt;&lt;D xsi:type="xsd:double"&gt;11495.094&lt;/D&gt;&lt;D xsi:type="xsd:double"&gt;10795.136&lt;/D&gt;&lt;D xsi:type="xsd:double"&gt;13221.91&lt;/D&gt;&lt;D xsi:type="xsd:double"&gt;13207.09&lt;/D&gt;&lt;D xsi:type="xsd:double"&gt;14401.777&lt;/D&gt;&lt;D xsi:type="xsd:double"&gt;13799.842&lt;/D&gt;&lt;D xsi:type="xsd:double"&gt;13223.97&lt;/D&gt;&lt;D xsi:type="xsd:double"&gt;13652.693&lt;/D&gt;&lt;D xsi:type="xsd:double"&gt;12333.617&lt;/D&gt;&lt;D xsi:type="xsd:double"&gt;12959.808&lt;/D&gt;&lt;D xsi:type="xsd:double"&gt;13786.817&lt;/D&gt;&lt;D xsi:type="xsd:double"&gt;14937.87&lt;/D&gt;&lt;D xsi:type="xsd:double"&gt;14461.954&lt;/D&gt;&lt;D xsi:type="xsd:double"&gt;14316.72&lt;/D&gt;&lt;D xsi:type="xsd:double"&gt;14982.586&lt;/D&gt;&lt;D xsi:type="xsd:double"&gt;14961.661&lt;/D&gt;&lt;D xsi:type="xsd:double"&gt;14832.335&lt;/D&gt;&lt;D xsi:type="xsd:double"&gt;14493.954&lt;/D&gt;&lt;D xsi:type="xsd:double"&gt;13764.475&lt;/D&gt;&lt;D xsi:type="xsd:double"&gt;14391.656&lt;/D&gt;&lt;D xsi:type="xsd:double"&gt;13245.815&lt;/D&gt;&lt;D xsi:type="xsd:double"&gt;14147.42&lt;/D&gt;&lt;D xsi:type="xsd:double"&gt;11780.287&lt;/D&gt;&lt;D xsi:type="xsd:double"&gt;6580.0454&lt;/D&gt;&lt;D xsi:type="xsd:double"&gt;8915.5625&lt;/D&gt;&lt;D xsi:type="xsd:double"&gt;9984.113&lt;/D&gt;&lt;D xsi:type="xsd:double"&gt;9842.522&lt;/D&gt;&lt;D xsi:type="xsd:double"&gt;9859.41&lt;/D&gt;&lt;D xsi:type="xsd:double"&gt;11284.428&lt;/D&gt;&lt;D xsi:type="xsd:double"&gt;13116.341&lt;/D&gt;&lt;D xsi:type="xsd:double"&gt;11967.978&lt;/D&gt;&lt;D xsi:type="xsd:double"&gt;14072.836&lt;/D&gt;&lt;D xsi:type="xsd:double"&gt;15524.692&lt;/D&gt;&lt;D xsi:type="xsd:double"&gt;15234.06&lt;/D&gt;&lt;D xsi:type="xsd:double"&gt;17968.623&lt;/D&gt;&lt;D xsi:type="xsd:double"&gt;18579.658&lt;/D&gt;&lt;D xsi:type="xsd:double"&gt;19197.236&lt;/D&gt;&lt;D xsi:type="xsd:double"&gt;18729.145&lt;/D&gt;&lt;D xsi:type="xsd:double"&gt;19090.05&lt;/D&gt;&lt;D xsi:type="xsd:double"&gt;19075.668&lt;/D&gt;&lt;D xsi:type="xsd:double"&gt;19614.629&lt;/D&gt;&lt;D xsi:type="xsd:double"&gt;19721.395&lt;/D&gt;&lt;D xsi:type="xsd:double"&gt;18767.027&lt;/D&gt;&lt;D xsi:type="xsd:double"&gt;17698.984&lt;/D&gt;&lt;D xsi:type="xsd:double"&gt;19327.113&lt;/D&gt;&lt;D xsi:type="xsd:double"&gt;17945.32&lt;/D&gt;&lt;D xsi:type="xsd:double"&gt;18254.154&lt;/D&gt;&lt;D xsi:type="xsd:double"&gt;16711.814&lt;/D&gt;&lt;D xsi:type="xsd:double"&gt;16558.46&lt;/D&gt;&lt;D xsi:type="xsd:double"&gt;15493.289&lt;/D&gt;&lt;D xsi:type="xsd:double"&gt;14020.808&lt;/D&gt;&lt;D xsi:type="xsd:double"&gt;15430.076&lt;/D&gt;&lt;D xsi:type="xsd:double"&gt;15154.475&lt;/D&gt;&lt;D xsi:type="xsd:double"&gt;15474.2&lt;/D&gt;&lt;/FQL&gt;&lt;FQL&gt;&lt;Q&gt;MMM-US^FG_MKT_VALUE(20100101,20220930,M,USD)&lt;/Q&gt;&lt;R&gt;153&lt;/R&gt;&lt;C&gt;1&lt;/C&gt;&lt;D xsi:type="xsd:double"&gt;57196.12&lt;/D&gt;&lt;D xsi:type="xsd:double"&gt;56954.52&lt;/D&gt;&lt;D xsi:type="xsd:double"&gt;59591.098&lt;/D&gt;&lt;D xsi:type="xsd:double"&gt;63227.742&lt;/D&gt;&lt;D xsi:type="xsd:double"&gt;56553.426&lt;/D&gt;&lt;D xsi:type="xsd:double"&gt;56330.48&lt;/D&gt;&lt;D xsi:type="xsd:double"&gt;61001.51&lt;/D&gt;&lt;D xsi:type="xsd:double"&gt;56016.703&lt;/D&gt;&lt;D xsi:type="xsd:double"&gt;61985.43&lt;/D&gt;&lt;D xsi:type="xsd:double"&gt;60205.434&lt;/D&gt;&lt;D xsi:type="xsd:double"&gt;60033.867&lt;/D&gt;&lt;D xsi:type="xsd:double"&gt;61443.668&lt;/D&gt;&lt;D xsi:type="xsd:double"&gt;62597.07&lt;/D&gt;&lt;D xsi:type="xsd:double"&gt;65665.695&lt;/D&gt;&lt;D xsi:type="xsd:double"&gt;66438.984&lt;/D&gt;&lt;D xsi:type="xsd:double"&gt;69075.22&lt;/D&gt;&lt;D xsi:type="xsd:double"&gt;67064.29&lt;/D&gt;&lt;D xsi:type="xsd:double"&gt;67299.46&lt;/D&gt;&lt;D xsi:type="xsd:double"&gt;61828.94&lt;/D&gt;&lt;D xsi:type="xsd:double"&gt;58877.273&lt;/D&gt;&lt;D xsi:type="xsd:double"&gt;50313.64&lt;/D&gt;&lt;D xsi:type="xsd:double"&gt;55380.742&lt;/D&gt;&lt;D xsi:type="xsd:double"&gt;56796.453&lt;/D&gt;&lt;D xsi:type="xsd:double"&gt;56799.902&lt;/D&gt;&lt;D xsi:type="xsd:double"&gt;60260.85&lt;/D&gt;&lt;D xsi:type="xsd:double"&gt;60879.375&lt;/D&gt;&lt;D xsi:type="xsd:double"&gt;61900.33&lt;/D&gt;&lt;D xsi:type="xsd:double"&gt;62004.41&lt;/D&gt;&lt;D xsi:type="xsd:double"&gt;58569.742&lt;/D&gt;&lt;D xsi:type="xsd:double"&gt;61942.223&lt;/D&gt;&lt;D xsi:type="xsd:double"&gt;63069.08&lt;/D&gt;&lt;D xsi:type="xsd:double"&gt;64016.18&lt;/D&gt;&lt;D xsi:type="xsd:double"&gt;63948.29&lt;/D&gt;&lt;D xsi:type="xsd:double"&gt;60613.18&lt;/D&gt;&lt;D xsi:type="xsd:double"&gt;62931.15&lt;/D&gt;&lt;D xsi:type="xsd:double"&gt;63796.46&lt;/D&gt;&lt;D xsi:type="xsd:double"&gt;69087.07&lt;/D&gt;&lt;D xsi:type="xsd:double"&gt;71457.53&lt;/D&gt;&lt;D xsi:type="xsd:double"&gt;73374.59&lt;/D&gt;&lt;D xsi:type="xsd:double"&gt;72270.28&lt;/D&gt;&lt;D xsi:type="xsd:double"&gt;76107.76&lt;/D&gt;&lt;D xsi:type="xsd:double"&gt;74737.23&lt;/D&gt;&lt;D xsi:type="xsd:double"&gt;80259.65&lt;/D&gt;&lt;D xsi:type="xsd:double"&gt;77628.3&lt;/D&gt;&lt;D xsi:type="xsd:double"&gt;80395.13&lt;/D&gt;&lt;D xsi:type="xsd:double"&gt;84730.984&lt;/D&gt;&lt;D xsi:type="xsd:double"&gt;89888.23&lt;/D&gt;&lt;D xsi:type="xsd:double"&gt;93027.305&lt;/D&gt;&lt;D xsi:type="xsd:double"&gt;85027.95&lt;/D&gt;&lt;D xsi:type="xsd:double"&gt;89365.91&lt;/D&gt;&lt;D xsi:type="xsd:double"&gt;88759.414&lt;/D&gt;&lt;D xsi:type="xsd:double"&gt;91003.586&lt;/D&gt;&lt;D xsi:type="xsd:double"&gt;93267.39&lt;/D&gt;&lt;D xsi:type="xsd:double"&gt;92815.11&lt;/D&gt;&lt;D xsi:type="xsd:double"&gt;91292.375&lt;/D&gt;&lt;D xsi:type="xsd:double"&gt;93307.56&lt;/D&gt;&lt;D xsi:type="xsd:double"&gt;90791.21&lt;/D&gt;&lt;D xsi:type="xsd:double"&gt;98538.72&lt;/D&gt;&lt;D xsi:type="xsd:double"&gt;102588.69&lt;/D&gt;&lt;D xsi:type="xsd:double"&gt;104365.32&lt;/D&gt;&lt;D xsi:type="xsd:double"&gt;103082.34&lt;/D&gt;&lt;D xsi:type="xsd:double"&gt;107115.445&lt;/D&gt;&lt;D xsi:type="xsd:double"&gt;104634.55&lt;/D&gt;&lt;D xsi:type="xsd:double"&gt;99204.586&lt;/D&gt;&lt;D xsi:type="xsd:double"&gt;100910.97&lt;/D&gt;&lt;D xsi:type="xsd:double"&gt;96398.22&lt;/D&gt;&lt;D xsi:type="xsd:double"&gt;94548.97&lt;/D&gt;&lt;D xsi:type="xsd:double"&gt;88801.31&lt;/D&gt;&lt;D xsi:type="xsd:double"&gt;87289.625&lt;/D&gt;&lt;D xsi:type="xsd:double"&gt;96796.234&lt;/D&gt;&lt;D xsi:type="xsd:double"&gt;96408.336&lt;/D&gt;&lt;D xsi:type="xsd:double"&gt;91789.49&lt;/D&gt;&lt;D xsi:type="xsd:double"&gt;92008.85&lt;/D&gt;&lt;D xsi:type="xsd:double"&gt;95585.62&lt;/D&gt;&lt;D xsi:type="xsd:double"&gt;101063.516&lt;/D&gt;&lt;D xsi:type="xsd:double"&gt;101518.41&lt;/D&gt;&lt;D xsi:type="xsd:double"&gt;102088.53&lt;/D&gt;&lt;D xsi:type="xsd:double"&gt;105842.57&lt;/D&gt;&lt;D xsi:type="xsd:double"&gt;107800.836&lt;/D&gt;&lt;D xsi:type="xsd:double"&gt;108332.71&lt;/D&gt;&lt;D xsi:type="xsd:double"&gt;105996.43&lt;/D&gt;&lt;D xsi:type="xsd:double"&gt;99422.41&lt;/D&gt;&lt;D xsi:type="xsd:double"&gt;103295.85&lt;/D&gt;&lt;D xsi:type="xsd:double"&gt;106557.414&lt;/D&gt;&lt;D xsi:type="xsd:double"&gt;104319.69&lt;/D&gt;&lt;D xsi:type="xsd:double"&gt;111199.945&lt;/D&gt;&lt;D xsi:type="xsd:double"&gt;114269.84&lt;/D&gt;&lt;D xsi:type="xsd:double"&gt;116957.42&lt;/D&gt;&lt;D xsi:type="xsd:double"&gt;122117.57&lt;/D&gt;&lt;D xsi:type="xsd:double"&gt;124240.95&lt;/D&gt;&lt;D xsi:type="xsd:double"&gt;120051.65&lt;/D&gt;&lt;D xsi:type="xsd:double"&gt;121931.47&lt;/D&gt;&lt;D xsi:type="xsd:double"&gt;125018.13&lt;/D&gt;&lt;D xsi:type="xsd:double"&gt;137103.03&lt;/D&gt;&lt;D xsi:type="xsd:double"&gt;144816.16&lt;/D&gt;&lt;D xsi:type="xsd:double"&gt;140017.89&lt;/D&gt;&lt;D xsi:type="xsd:double"&gt;149018.5&lt;/D&gt;&lt;D xsi:type="xsd:double"&gt;140101.17&lt;/D&gt;&lt;D xsi:type="xsd:double"&gt;130327.33&lt;/D&gt;&lt;D xsi:type="xsd:double"&gt;115407.836&lt;/D&gt;&lt;D xsi:type="xsd:double"&gt;117093.92&lt;/D&gt;&lt;D xsi:type="xsd:double"&gt;115398.6&lt;/D&gt;&lt;D xsi:type="xsd:double"&gt;124549.77&lt;/D&gt;&lt;D xsi:type="xsd:double"&gt;123728.51&lt;/D&gt;&lt;D xsi:type="xsd:double"&gt;122693.72&lt;/D&gt;&lt;D xsi:type="xsd:double"&gt;110785.945&lt;/D&gt;&lt;D xsi:type="xsd:double"&gt;121069.13&lt;/D&gt;&lt;D xsi:type="xsd:double"&gt;109860.63&lt;/D&gt;&lt;D xsi:type="xsd:double"&gt;115488.016&lt;/D&gt;&lt;D xsi:type="xsd:double"&gt;119575.93&lt;/D&gt;&lt;D xsi:type="xsd:double"&gt;119769.94&lt;/D&gt;&lt;D xsi:type="xsd:double"&gt;109238.62&lt;/D&gt;&lt;D xsi:type="xsd:double"&gt;92084.164&lt;/D&gt;&lt;D xsi:type="xsd:double"&gt;99718.87&lt;/D&gt;&lt;D xsi:type="xsd:double"&gt;100512.76&lt;/D&gt;&lt;D xsi:type="xsd:double"&gt;93034.13&lt;/D&gt;&lt;D xsi:type="xsd:double"&gt;94538.33&lt;/D&gt;&lt;D xsi:type="xsd:double"&gt;94877.61&lt;/D&gt;&lt;D xsi:type="xsd:double"&gt;97626.35&lt;/D&gt;&lt;D xsi:type="xsd:double"&gt;101474.1&lt;/D&gt;&lt;D xsi:type="xsd:double"&gt;91258.83&lt;/D&gt;&lt;D xsi:type="xsd:double"&gt;85840.586&lt;/D&gt;&lt;D xsi:type="xsd:double"&gt;78520.05&lt;/D&gt;&lt;D xsi:type="xsd:double"&gt;87383.83&lt;/D&gt;&lt;D xsi:type="xsd:double"&gt;89983.72&lt;/D&gt;&lt;D xsi:type="xsd:double"&gt;89853.28&lt;/D&gt;&lt;D xsi:type="xsd:double"&gt;86673.65&lt;/D&gt;&lt;D xsi:type="xsd:double"&gt;93902.695&lt;/D&gt;&lt;D xsi:type="xsd:double"&gt;92395.33&lt;/D&gt;&lt;D xsi:type="xsd:double"&gt;92268.44&lt;/D&gt;&lt;D xsi:type="xsd:double"&gt;99634.445&lt;/D&gt;&lt;D xsi:type="xsd:double"&gt;100984.85&lt;/D&gt;&lt;D xsi:type="xsd:double"&gt;101487.5&lt;/D&gt;&lt;D xsi:type="xsd:double"&gt;101140.85&lt;/D&gt;&lt;D xsi:type="xsd:double"&gt;111691.77&lt;/D&gt;&lt;D xsi:type="xsd:double"&gt;114277.125&lt;/D&gt;&lt;D xsi:type="xsd:double"&gt;117697.2&lt;/D&gt;&lt;D xsi:type="xsd:double"&gt;114934.914&lt;/D&gt;&lt;D xsi:type="xsd:double"&gt;114535.66&lt;/D&gt;&lt;D xsi:type="xsd:double"&gt;112684.016&lt;/D&gt;&lt;D xsi:type="xsd:double"&gt;101086.266&lt;/D&gt;&lt;D xsi:type="xsd:double"&gt;102964.84&lt;/D&gt;&lt;D xsi:type="xsd:double"&gt;97986.02&lt;/D&gt;&lt;D xsi:type="xsd:double"&gt;101576.914&lt;/D&gt;&lt;D xsi:type="xsd:double"&gt;94937.79&lt;/D&gt;&lt;D xsi:type="xsd:double"&gt;85004.82&lt;/D&gt;&lt;D xsi:type="xsd:double"&gt;84721.484&lt;/D&gt;&lt;D xsi:type="xsd:double"&gt;82069.664&lt;/D&gt;&lt;D xsi:type="xsd:double"&gt;84954.79&lt;/D&gt;&lt;D xsi:type="xsd:double"&gt;73712.445&lt;/D&gt;&lt;D xsi:type="xsd:double"&gt;81590.07&lt;/D&gt;&lt;D xsi:type="xsd:double"&gt;70830.25&lt;/D&gt;&lt;D xsi:type="xsd:double"&gt;62941.234&lt;/D&gt;&lt;/FQL&gt;&lt;FQL&gt;&lt;Q&gt;FAST-US^FG_MKT_VALUE(20100101,20220930,M,USD)&lt;/Q&gt;&lt;R&gt;153&lt;/R&gt;&lt;C&gt;1&lt;/C&gt;&lt;D xsi:type="xsd:double"&gt;6115.426&lt;/D&gt;&lt;D xsi:type="xsd:double"&gt;6541.5005&lt;/D&gt;&lt;D xsi:type="xsd:double"&gt;7075.2&lt;/D&gt;&lt;D xsi:type="xsd:double"&gt;8062.9854&lt;/D&gt;&lt;D xsi:type="xsd:double"&gt;7436.405&lt;/D&gt;&lt;D xsi:type="xsd:double"&gt;7399.5474&lt;/D&gt;&lt;D xsi:type="xsd:double"&gt;7235.8994&lt;/D&gt;&lt;D xsi:type="xsd:double"&gt;6674.1885&lt;/D&gt;&lt;D xsi:type="xsd:double"&gt;7841.8394&lt;/D&gt;&lt;D xsi:type="xsd:double"&gt;7589.733&lt;/D&gt;&lt;D xsi:type="xsd:double"&gt;7890.4917&lt;/D&gt;&lt;D xsi:type="xsd:double"&gt;8832.574&lt;/D&gt;&lt;D xsi:type="xsd:double"&gt;8559.827&lt;/D&gt;&lt;D xsi:type="xsd:double"&gt;9159.87&lt;/D&gt;&lt;D xsi:type="xsd:double"&gt;9557.934&lt;/D&gt;&lt;D xsi:type="xsd:double"&gt;9891.126&lt;/D&gt;&lt;D xsi:type="xsd:double"&gt;9783.502&lt;/D&gt;&lt;D xsi:type="xsd:double"&gt;10620.626&lt;/D&gt;&lt;D xsi:type="xsd:double"&gt;9930.093&lt;/D&gt;&lt;D xsi:type="xsd:double"&gt;9876.975&lt;/D&gt;&lt;D xsi:type="xsd:double"&gt;9824.385&lt;/D&gt;&lt;D xsi:type="xsd:double"&gt;11244.316&lt;/D&gt;&lt;D xsi:type="xsd:double"&gt;12295.242&lt;/D&gt;&lt;D xsi:type="xsd:double"&gt;12876.23&lt;/D&gt;&lt;D xsi:type="xsd:double"&gt;13782.675&lt;/D&gt;&lt;D xsi:type="xsd:double"&gt;15554.227&lt;/D&gt;&lt;D xsi:type="xsd:double"&gt;16017.461&lt;/D&gt;&lt;D xsi:type="xsd:double"&gt;13862.062&lt;/D&gt;&lt;D xsi:type="xsd:double"&gt;13095.237&lt;/D&gt;&lt;D xsi:type="xsd:double"&gt;11937.848&lt;/D&gt;&lt;D xsi:type="xsd:double"&gt;12770.031&lt;/D&gt;&lt;D xsi:type="xsd:double"&gt;12761.146&lt;/D&gt;&lt;D xsi:type="xsd:double"&gt;12738.274&lt;/D&gt;&lt;D xsi:type="xsd:double"&gt;13244.96&lt;/D&gt;&lt;D xsi:type="xsd:double"&gt;12388.631&lt;/D&gt;&lt;D xsi:type="xsd:double"&gt;13834.7295&lt;/D&gt;&lt;D xsi:type="xsd:double"&gt;14733.319&lt;/D&gt;&lt;D xsi:type="xsd:double"&gt;15311.62&lt;/D&gt;&lt;D xsi:type="xsd:double"&gt;15228.915&lt;/D&gt;&lt;D xsi:type="xsd:double"&gt;14552.47&lt;/D&gt;&lt;D xsi:type="xsd:double"&gt;15481.098&lt;/D&gt;&lt;D xsi:type="xsd:double"&gt;13593.225&lt;/D&gt;&lt;D xsi:type="xsd:double"&gt;14555.051&lt;/D&gt;&lt;D xsi:type="xsd:double"&gt;13058.877&lt;/D&gt;&lt;D xsi:type="xsd:double"&gt;14917.224&lt;/D&gt;&lt;D xsi:type="xsd:double"&gt;14786.657&lt;/D&gt;&lt;D xsi:type="xsd:double"&gt;13807.408&lt;/D&gt;&lt;D xsi:type="xsd:double"&gt;14098.76&lt;/D&gt;&lt;D xsi:type="xsd:double"&gt;13036.383&lt;/D&gt;&lt;D xsi:type="xsd:double"&gt;14003.799&lt;/D&gt;&lt;D xsi:type="xsd:double"&gt;14623.579&lt;/D&gt;&lt;D xsi:type="xsd:double"&gt;14854.947&lt;/D&gt;&lt;D xsi:type="xsd:double"&gt;14460.436&lt;/D&gt;&lt;D xsi:type="xsd:double"&gt;14686.872&lt;/D&gt;&lt;D xsi:type="xsd:double"&gt;13162.986&lt;/D&gt;&lt;D xsi:type="xsd:double"&gt;13437.493&lt;/D&gt;&lt;D xsi:type="xsd:double"&gt;13310.192&lt;/D&gt;&lt;D xsi:type="xsd:double"&gt;13055.253&lt;/D&gt;&lt;D xsi:type="xsd:double"&gt;13399.124&lt;/D&gt;&lt;D xsi:type="xsd:double"&gt;14071.476&lt;/D&gt;&lt;D xsi:type="xsd:double"&gt;13136.533&lt;/D&gt;&lt;D xsi:type="xsd:double"&gt;12293.31&lt;/D&gt;&lt;D xsi:type="xsd:double"&gt;12180.027&lt;/D&gt;&lt;D xsi:type="xsd:double"&gt;12528.364&lt;/D&gt;&lt;D xsi:type="xsd:double"&gt;12202.073&lt;/D&gt;&lt;D xsi:type="xsd:double"&gt;12238.501&lt;/D&gt;&lt;D xsi:type="xsd:double"&gt;12145.653&lt;/D&gt;&lt;D xsi:type="xsd:double"&gt;11182.357&lt;/D&gt;&lt;D xsi:type="xsd:double"&gt;10604.244&lt;/D&gt;&lt;D xsi:type="xsd:double"&gt;11342.862&lt;/D&gt;&lt;D xsi:type="xsd:double"&gt;11754.172&lt;/D&gt;&lt;D xsi:type="xsd:double"&gt;11820.725&lt;/D&gt;&lt;D xsi:type="xsd:double"&gt;11745.434&lt;/D&gt;&lt;D xsi:type="xsd:double"&gt;13115.155&lt;/D&gt;&lt;D xsi:type="xsd:double"&gt;14154.756&lt;/D&gt;&lt;D xsi:type="xsd:double"&gt;13516.348&lt;/D&gt;&lt;D xsi:type="xsd:double"&gt;13296.804&lt;/D&gt;&lt;D xsi:type="xsd:double"&gt;12826.308&lt;/D&gt;&lt;D xsi:type="xsd:double"&gt;12352.437&lt;/D&gt;&lt;D xsi:type="xsd:double"&gt;12456.458&lt;/D&gt;&lt;D xsi:type="xsd:double"&gt;12075.456&lt;/D&gt;&lt;D xsi:type="xsd:double"&gt;11266.187&lt;/D&gt;&lt;D xsi:type="xsd:double"&gt;13699.776&lt;/D&gt;&lt;D xsi:type="xsd:double"&gt;13584.827&lt;/D&gt;&lt;D xsi:type="xsd:double"&gt;14365.564&lt;/D&gt;&lt;D xsi:type="xsd:double"&gt;14466.7705&lt;/D&gt;&lt;D xsi:type="xsd:double"&gt;14897.092&lt;/D&gt;&lt;D xsi:type="xsd:double"&gt;12924.312&lt;/D&gt;&lt;D xsi:type="xsd:double"&gt;12487.522&lt;/D&gt;&lt;D xsi:type="xsd:double"&gt;12535.689&lt;/D&gt;&lt;D xsi:type="xsd:double"&gt;12371.542&lt;/D&gt;&lt;D xsi:type="xsd:double"&gt;12288.028&lt;/D&gt;&lt;D xsi:type="xsd:double"&gt;13098.926&lt;/D&gt;&lt;D xsi:type="xsd:double"&gt;13498.389&lt;/D&gt;&lt;D xsi:type="xsd:double"&gt;15056.005&lt;/D&gt;&lt;D xsi:type="xsd:double"&gt;15728.38&lt;/D&gt;&lt;D xsi:type="xsd:double"&gt;15806.03&lt;/D&gt;&lt;D xsi:type="xsd:double"&gt;15737.009&lt;/D&gt;&lt;D xsi:type="xsd:double"&gt;15704.839&lt;/D&gt;&lt;D xsi:type="xsd:double"&gt;14381.479&lt;/D&gt;&lt;D xsi:type="xsd:double"&gt;15313.584&lt;/D&gt;&lt;D xsi:type="xsd:double"&gt;13810.834&lt;/D&gt;&lt;D xsi:type="xsd:double"&gt;16335.98&lt;/D&gt;&lt;D xsi:type="xsd:double"&gt;16746.318&lt;/D&gt;&lt;D xsi:type="xsd:double"&gt;16655.025&lt;/D&gt;&lt;D xsi:type="xsd:double"&gt;14757.58&lt;/D&gt;&lt;D xsi:type="xsd:double"&gt;17010.975&lt;/D&gt;&lt;D xsi:type="xsd:double"&gt;14949.812&lt;/D&gt;&lt;D xsi:type="xsd:double"&gt;17285.629&lt;/D&gt;&lt;D xsi:type="xsd:double"&gt;17994.666&lt;/D&gt;&lt;D xsi:type="xsd:double"&gt;18409.736&lt;/D&gt;&lt;D xsi:type="xsd:double"&gt;20196.035&lt;/D&gt;&lt;D xsi:type="xsd:double"&gt;17513.725&lt;/D&gt;&lt;D xsi:type="xsd:double"&gt;18687.008&lt;/D&gt;&lt;D xsi:type="xsd:double"&gt;17660.627&lt;/D&gt;&lt;D xsi:type="xsd:double"&gt;17557.416&lt;/D&gt;&lt;D xsi:type="xsd:double"&gt;18737.1&lt;/D&gt;&lt;D xsi:type="xsd:double"&gt;20612.53&lt;/D&gt;&lt;D xsi:type="xsd:double"&gt;20371.65&lt;/D&gt;&lt;D xsi:type="xsd:double"&gt;21214.064&lt;/D&gt;&lt;D xsi:type="xsd:double"&gt;20025.617&lt;/D&gt;&lt;D xsi:type="xsd:double"&gt;19646.691&lt;/D&gt;&lt;D xsi:type="xsd:double"&gt;17900.55&lt;/D&gt;&lt;D xsi:type="xsd:double"&gt;20747.455&lt;/D&gt;&lt;D xsi:type="xsd:double"&gt;23634.455&lt;/D&gt;&lt;D xsi:type="xsd:double"&gt;24571.766&lt;/D&gt;&lt;D xsi:type="xsd:double"&gt;26980.762&lt;/D&gt;&lt;D xsi:type="xsd:double"&gt;28024.66&lt;/D&gt;&lt;D xsi:type="xsd:double"&gt;25883.906&lt;/D&gt;&lt;D xsi:type="xsd:double"&gt;24816.172&lt;/D&gt;&lt;D xsi:type="xsd:double"&gt;28386.764&lt;/D&gt;&lt;D xsi:type="xsd:double"&gt;28036.21&lt;/D&gt;&lt;D xsi:type="xsd:double"&gt;26175.934&lt;/D&gt;&lt;D xsi:type="xsd:double"&gt;26623.777&lt;/D&gt;&lt;D xsi:type="xsd:double"&gt;28882.045&lt;/D&gt;&lt;D xsi:type="xsd:double"&gt;30030.893&lt;/D&gt;&lt;D xsi:type="xsd:double"&gt;30467.457&lt;/D&gt;&lt;D xsi:type="xsd:double"&gt;29884.654&lt;/D&gt;&lt;D xsi:type="xsd:double"&gt;31476.588&lt;/D&gt;&lt;D xsi:type="xsd:double"&gt;32097.268&lt;/D&gt;&lt;D xsi:type="xsd:double"&gt;29684.176&lt;/D&gt;&lt;D xsi:type="xsd:double"&gt;32830.32&lt;/D&gt;&lt;D xsi:type="xsd:double"&gt;34032.41&lt;/D&gt;&lt;D xsi:type="xsd:double"&gt;36864.266&lt;/D&gt;&lt;D xsi:type="xsd:double"&gt;32617.338&lt;/D&gt;&lt;D xsi:type="xsd:double"&gt;29613.41&lt;/D&gt;&lt;D xsi:type="xsd:double"&gt;34190.75&lt;/D&gt;&lt;D xsi:type="xsd:double"&gt;31836.541&lt;/D&gt;&lt;D xsi:type="xsd:double"&gt;30829.236&lt;/D&gt;&lt;D xsi:type="xsd:double"&gt;28687.83&lt;/D&gt;&lt;D xsi:type="xsd:double"&gt;29515.363&lt;/D&gt;&lt;D xsi:type="xsd:double"&gt;28923.45&lt;/D&gt;&lt;D xsi:type="xsd:double"&gt;26458.088&lt;/D&gt;&lt;/FQL&gt;&lt;FQL&gt;&lt;Q&gt;PAYX-US^FG_MKT_VALUE(20100101,20220930,M,USD)&lt;/Q&gt;&lt;R&gt;153&lt;/R&gt;&lt;C&gt;1&lt;/C&gt;&lt;D xsi:type="xsd:double"&gt;10477.184&lt;/D&gt;&lt;D xsi:type="xsd:double"&gt;10820.945&lt;/D&gt;&lt;D xsi:type="xsd:double"&gt;11102.854&lt;/D&gt;&lt;D xsi:type="xsd:double"&gt;11048.641&lt;/D&gt;&lt;D xsi:type="xsd:double"&gt;10316.154&lt;/D&gt;&lt;D xsi:type="xsd:double"&gt;9387.194&lt;/D&gt;&lt;D xsi:type="xsd:double"&gt;9394.424&lt;/D&gt;&lt;D xsi:type="xsd:double"&gt;9001.99&lt;/D&gt;&lt;D xsi:type="xsd:double"&gt;9942.335&lt;/D&gt;&lt;D xsi:type="xsd:double"&gt;10032.753&lt;/D&gt;&lt;D xsi:type="xsd:double"&gt;10322.448&lt;/D&gt;&lt;D xsi:type="xsd:double"&gt;11179.638&lt;/D&gt;&lt;D xsi:type="xsd:double"&gt;11573.873&lt;/D&gt;&lt;D xsi:type="xsd:double"&gt;12169.005&lt;/D&gt;&lt;D xsi:type="xsd:double"&gt;11356.652&lt;/D&gt;&lt;D xsi:type="xsd:double"&gt;11836.103&lt;/D&gt;&lt;D xsi:type="xsd:double"&gt;11695.83&lt;/D&gt;&lt;D xsi:type="xsd:double"&gt;11123.712&lt;/D&gt;&lt;D xsi:type="xsd:double"&gt;10222.083&lt;/D&gt;&lt;D xsi:type="xsd:double"&gt;9777.064&lt;/D&gt;&lt;D xsi:type="xsd:double"&gt;9556.012&lt;/D&gt;&lt;D xsi:type="xsd:double"&gt;10559.81&lt;/D&gt;&lt;D xsi:type="xsd:double"&gt;10550.048&lt;/D&gt;&lt;D xsi:type="xsd:double"&gt;10912.468&lt;/D&gt;&lt;D xsi:type="xsd:double"&gt;11419.855&lt;/D&gt;&lt;D xsi:type="xsd:double"&gt;11347.637&lt;/D&gt;&lt;D xsi:type="xsd:double"&gt;11235.248&lt;/D&gt;&lt;D xsi:type="xsd:double"&gt;11231.623&lt;/D&gt;&lt;D xsi:type="xsd:double"&gt;10867.122&lt;/D&gt;&lt;D xsi:type="xsd:double"&gt;11389.267&lt;/D&gt;&lt;D xsi:type="xsd:double"&gt;11853.394&lt;/D&gt;&lt;D xsi:type="xsd:double"&gt;12088.562&lt;/D&gt;&lt;D xsi:type="xsd:double"&gt;12099.467&lt;/D&gt;&lt;D xsi:type="xsd:double"&gt;11783.15&lt;/D&gt;&lt;D xsi:type="xsd:double"&gt;11835.332&lt;/D&gt;&lt;D xsi:type="xsd:double"&gt;11311.58&lt;/D&gt;&lt;D xsi:type="xsd:double"&gt;11875.341&lt;/D&gt;&lt;D xsi:type="xsd:double"&gt;12046.843&lt;/D&gt;&lt;D xsi:type="xsd:double"&gt;12758.264&lt;/D&gt;&lt;D xsi:type="xsd:double"&gt;13249.525&lt;/D&gt;&lt;D xsi:type="xsd:double"&gt;13603.842&lt;/D&gt;&lt;D xsi:type="xsd:double"&gt;13340.753&lt;/D&gt;&lt;D xsi:type="xsd:double"&gt;14411.375&lt;/D&gt;&lt;D xsi:type="xsd:double"&gt;14125.785&lt;/D&gt;&lt;D xsi:type="xsd:double"&gt;14841.569&lt;/D&gt;&lt;D xsi:type="xsd:double"&gt;15435.014&lt;/D&gt;&lt;D xsi:type="xsd:double"&gt;15927.006&lt;/D&gt;&lt;D xsi:type="xsd:double"&gt;16582.588&lt;/D&gt;&lt;D xsi:type="xsd:double"&gt;15231.36&lt;/D&gt;&lt;D xsi:type="xsd:double"&gt;15189.743&lt;/D&gt;&lt;D xsi:type="xsd:double"&gt;15495.284&lt;/D&gt;&lt;D xsi:type="xsd:double"&gt;15207.932&lt;/D&gt;&lt;D xsi:type="xsd:double"&gt;14922.931&lt;/D&gt;&lt;D xsi:type="xsd:double"&gt;15086.28&lt;/D&gt;&lt;D xsi:type="xsd:double"&gt;14886.629&lt;/D&gt;&lt;D xsi:type="xsd:double"&gt;15111.772&lt;/D&gt;&lt;D xsi:type="xsd:double"&gt;16036.983&lt;/D&gt;&lt;D xsi:type="xsd:double"&gt;17031.13&lt;/D&gt;&lt;D xsi:type="xsd:double"&gt;17216.813&lt;/D&gt;&lt;D xsi:type="xsd:double"&gt;16766.51&lt;/D&gt;&lt;D xsi:type="xsd:double"&gt;16436.045&lt;/D&gt;&lt;D xsi:type="xsd:double"&gt;18101.484&lt;/D&gt;&lt;D xsi:type="xsd:double"&gt;18021.574&lt;/D&gt;&lt;D xsi:type="xsd:double"&gt;17576.62&lt;/D&gt;&lt;D xsi:type="xsd:double"&gt;17846.893&lt;/D&gt;&lt;D xsi:type="xsd:double"&gt;16933.057&lt;/D&gt;&lt;D xsi:type="xsd:double"&gt;16759.682&lt;/D&gt;&lt;D xsi:type="xsd:double"&gt;16101.714&lt;/D&gt;&lt;D xsi:type="xsd:double"&gt;17172.518&lt;/D&gt;&lt;D xsi:type="xsd:double"&gt;18596.65&lt;/D&gt;&lt;D xsi:type="xsd:double"&gt;19581.332&lt;/D&gt;&lt;D xsi:type="xsd:double"&gt;19090.445&lt;/D&gt;&lt;D xsi:type="xsd:double"&gt;17274.887&lt;/D&gt;&lt;D xsi:type="xsd:double"&gt;18506.621&lt;/D&gt;&lt;D xsi:type="xsd:double"&gt;19450.139&lt;/D&gt;&lt;D xsi:type="xsd:double"&gt;18769.51&lt;/D&gt;&lt;D xsi:type="xsd:double"&gt;19540.889&lt;/D&gt;&lt;D xsi:type="xsd:double"&gt;21443.799&lt;/D&gt;&lt;D xsi:type="xsd:double"&gt;21364.512&lt;/D&gt;&lt;D xsi:type="xsd:double"&gt;21941.395&lt;/D&gt;&lt;D xsi:type="xsd:double"&gt;20928.771&lt;/D&gt;&lt;D xsi:type="xsd:double"&gt;19963.162&lt;/D&gt;&lt;D xsi:type="xsd:double"&gt;21153.805&lt;/D&gt;&lt;D xsi:type="xsd:double"&gt;21846.373&lt;/D&gt;&lt;D xsi:type="xsd:double"&gt;21634.654&lt;/D&gt;&lt;D xsi:type="xsd:double"&gt;22065.035&lt;/D&gt;&lt;D xsi:type="xsd:double"&gt;21159.73&lt;/D&gt;&lt;D xsi:type="xsd:double"&gt;21296.244&lt;/D&gt;&lt;D xs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i:type="xsd:double"&gt;21287.262&lt;/D&gt;&lt;D xsi:type="xsd:double"&gt;20464.234&lt;/D&gt;&lt;D xsi:type="xsd:double"&gt;20791.29&lt;/D&gt;&lt;D xsi:type="xsd:double"&gt;20468.066&lt;/D&gt;&lt;D xsi:type="xsd:double"&gt;21519.643&lt;/D&gt;&lt;D xsi:type="xsd:double"&gt;22894.23&lt;/D&gt;&lt;D xsi:type="xsd:double"&gt;24176.771&lt;/D&gt;&lt;D xsi:type="xsd:double"&gt;24453.346&lt;/D&gt;&lt;D xsi:type="xsd:double"&gt;24514.408&lt;/D&gt;&lt;D xsi:type="xsd:double"&gt;23399.604&lt;/D&gt;&lt;D xsi:type="xsd:double"&gt;22127.77&lt;/D&gt;&lt;D xsi:type="xsd:double"&gt;21761.309&lt;/D&gt;&lt;D xsi:type="xsd:double"&gt;23543.22&lt;/D&gt;&lt;D xsi:type="xsd:double"&gt;24537.65&lt;/D&gt;&lt;D xsi:type="xsd:double"&gt;24778.18&lt;/D&gt;&lt;D xsi:type="xsd:double"&gt;26296.75&lt;/D&gt;&lt;D xsi:type="xsd:double"&gt;26440.35&lt;/D&gt;&lt;D xsi:type="xsd:double"&gt;23510.91&lt;/D&gt;&lt;D xsi:type="xsd:double"&gt;25409.918&lt;/D&gt;&lt;D xsi:type="xsd:double"&gt;23395.365&lt;/D&gt;&lt;D xsi:type="xsd:double"&gt;25424.281&lt;/D&gt;&lt;D xsi:type="xsd:double"&gt;27680.43&lt;/D&gt;&lt;D xsi:type="xsd:double"&gt;28823.299&lt;/D&gt;&lt;D xsi:type="xsd:double"&gt;30300.402&lt;/D&gt;&lt;D xsi:type="xsd:double"&gt;30824.346&lt;/D&gt;&lt;D xsi:type="xsd:double"&gt;29566.797&lt;/D&gt;&lt;D xsi:type="xsd:double"&gt;29839.865&lt;/D&gt;&lt;D xsi:type="xsd:double"&gt;29240.428&lt;/D&gt;&lt;D xsi:type="xsd:double"&gt;29623.38&lt;/D&gt;&lt;D xsi:type="xsd:double"&gt;29934.756&lt;/D&gt;&lt;D xsi:type="xsd:double"&gt;30865.408&lt;/D&gt;&lt;D xsi:type="xsd:double"&gt;30485.502&lt;/D&gt;&lt;D xsi:type="xsd:double"&gt;30739.967&lt;/D&gt;&lt;D xsi:type="xsd:double"&gt;27792.078&lt;/D&gt;&lt;D xsi:type="xsd:double"&gt;22569.404&lt;/D&gt;&lt;D xsi:type="xsd:double"&gt;24578.123&lt;/D&gt;&lt;D xsi:type="xsd:double"&gt;25934.063&lt;/D&gt;&lt;D xsi:type="xsd:double"&gt;27179.1&lt;/D&gt;&lt;D xsi:type="xsd:double"&gt;25804.895&lt;/D&gt;&lt;D xsi:type="xsd:double"&gt;27490.965&lt;/D&gt;&lt;D xsi:type="xsd:double"&gt;28677.314&lt;/D&gt;&lt;D xsi:type="xsd:double"&gt;29568.875&lt;/D&gt;&lt;D xsi:type="xsd:double"&gt;33589.89&lt;/D&gt;&lt;D xsi:type="xsd:double"&gt;33600.707&lt;/D&gt;&lt;D xsi:type="xsd:double"&gt;31487.592&lt;/D&gt;&lt;D xsi:type="xsd:double"&gt;32812.52&lt;/D&gt;&lt;D xsi:type="xsd:double"&gt;35316.605&lt;/D&gt;&lt;D xsi:type="xsd:double"&gt;35125.645&lt;/D&gt;&lt;D xsi:type="xsd:double"&gt;36390.17&lt;/D&gt;&lt;D xsi:type="xsd:double"&gt;38606.54&lt;/D&gt;&lt;D xsi:type="xsd:double"&gt;40952.434&lt;/D&gt;&lt;D xsi:type="xsd:double"&gt;41277.883&lt;/D&gt;&lt;D xsi:type="xsd:double"&gt;40549.47&lt;/D&gt;&lt;D xsi:type="xsd:double"&gt;44454.77&lt;/D&gt;&lt;D xsi:type="xsd:double"&gt;43007.36&lt;/D&gt;&lt;D xsi:type="xsd:double"&gt;49249.2&lt;/D&gt;&lt;D xsi:type="xsd:double"&gt;42487.81&lt;/D&gt;&lt;D xsi:type="xsd:double"&gt;42980.66&lt;/D&gt;&lt;D xsi:type="xsd:double"&gt;49265.67&lt;/D&gt;&lt;D xsi:type="xsd:double"&gt;45749.53&lt;/D&gt;&lt;D xsi:type="xsd:double"&gt;44566.418&lt;/D&gt;&lt;D xsi:type="xsd:double"&gt;40981.813&lt;/D&gt;&lt;D xsi:type="xsd:double"&gt;46167.973&lt;/D&gt;&lt;D xsi:type="xsd:double"&gt;44451.734&lt;/D&gt;&lt;D xsi:type="xsd:double"&gt;40440.484&lt;/D&gt;&lt;/FQL&gt;&lt;FQL&gt;&lt;Q&gt;SNA-US^FG_MKT_VALUE(20100101,20220930,M,USD)&lt;/Q&gt;&lt;R&gt;153&lt;/R&gt;&lt;C&gt;1&lt;/C&gt;&lt;D xsi:type="xsd:double"&gt;2360.6177&lt;/D&gt;&lt;D xsi:type="xsd:double"&gt;2437.996&lt;/D&gt;&lt;D xsi:type="xsd:double"&gt;2505.4988&lt;/D&gt;&lt;D xsi:type="xsd:double"&gt;2785.3008&lt;/D&gt;&lt;D xsi:type="xsd:double"&gt;2555.2158&lt;/D&gt;&lt;D xsi:type="xsd:double"&gt;2376.4963&lt;/D&gt;&lt;D xsi:type="xsd:double"&gt;2594.9177&lt;/D&gt;&lt;D xsi:type="xsd:double"&gt;2395.0852&lt;/D&gt;&lt;D xsi:type="xsd:double"&gt;2704.557&lt;/D&gt;&lt;D xsi:type="xsd:double"&gt;2965.6504&lt;/D&gt;&lt;D xsi:type="xsd:double"&gt;3077.88&lt;/D&gt;&lt;D xsi:type="xsd:double"&gt;3291.9119&lt;/D&gt;&lt;D xsi:type="xsd:double"&gt;3294.821&lt;/D&gt;&lt;D xsi:type="xsd:double"&gt;3341.3662&lt;/D&gt;&lt;D xsi:type="xsd:double"&gt;3494.7683&lt;/D&gt;&lt;D xsi:type="xsd:double"&gt;3594.2698&lt;/D&gt;&lt;D xsi:type="xsd:double"&gt;3509.8972&lt;/D&gt;&lt;D xsi:type="xsd:double"&gt;3635.2554&lt;/D&gt;&lt;D xsi:type="xsd:double"&gt;3308.2686&lt;/D&gt;&lt;D xsi:type="xsd:double"&gt;3078.447&lt;/D&gt;&lt;D xsi:type="xsd:double"&gt;2582.9504&lt;/D&gt;&lt;D xsi:type="xsd:double"&gt;3122.2283&lt;/D&gt;&lt;D xsi:type="xsd:double"&gt;2984.3547&lt;/D&gt;&lt;D xsi:type="xsd:double"&gt;2947.347&lt;/D&gt;&lt;D xsi:type="xsd:double"&gt;3290.292&lt;/D&gt;&lt;D xsi:type="xsd:double"&gt;3559.2915&lt;/D&gt;&lt;D xsi:type="xsd:double"&gt;3542.5835&lt;/D&gt;&lt;D xsi:type="xsd:double"&gt;3633.8064&lt;/D&gt;&lt;D xsi:type="xsd:double"&gt;3515.8557&lt;/D&gt;&lt;D xsi:type="xsd:double"&gt;3620.4817&lt;/D&gt;&lt;D xsi:type="xsd:double"&gt;3942.1082&lt;/D&gt;&lt;D xsi:type="xsd:double"&gt;4037.4912&lt;/D&gt;&lt;D xsi:type="xsd:double"&gt;4184.5195&lt;/D&gt;&lt;D xsi:type="xsd:double"&gt;4502.42&lt;/D&gt;&lt;D xsi:type="xsd:double"&gt;4625.2715&lt;/D&gt;&lt;D xsi:type="xsd:double"&gt;4601.546&lt;/D&gt;&lt;D xsi:type="xsd:double"&gt;4719.803&lt;/D&gt;&lt;D xsi:type="xsd:double"&gt;4676.1123&lt;/D&gt;&lt;D xsi:type="xsd:double"&gt;4818.691&lt;/D&gt;&lt;D xsi:type="xsd:double"&gt;5022.626&lt;/D&gt;&lt;D xsi:type="xsd:double"&gt;5307.5522&lt;/D&gt;&lt;D xsi:type="xsd:double"&gt;5198.9004&lt;/D&gt;&lt;D xsi:type="xsd:double"&gt;5517.07&lt;/D&gt;&lt;D xsi:type="xsd:double"&gt;5444.3623&lt;/D&gt;&lt;D xsi:type="xsd:double"&gt;5785.6304&lt;/D&gt;&lt;D xsi:type="xsd:double"&gt;6051.363&lt;/D&gt;&lt;D xsi:type="xsd:double"&gt;6172.3086&lt;/D&gt;&lt;D xsi:type="xsd:double"&gt;6364.8394&lt;/D&gt;&lt;D xsi:type="xsd:double"&gt;5820.295&lt;/D&gt;&lt;D xsi:type="xsd:double"&gt;6518.8467&lt;/D&gt;&lt;D xsi:type="xsd:double"&gt;6608.7236&lt;/D&gt;&lt;D xsi:type="xsd:double"&gt;6755.4805&lt;/D&gt;&lt;D xsi:type="xsd:double"&gt;6829.441&lt;/D&gt;&lt;D xsi:type="xsd:double"&gt;6887.5894&lt;/D&gt;&lt;D xsi:type="xsd:double"&gt;6985.2197&lt;/D&gt;&lt;D xsi:type="xsd:double"&gt;7261.2583&lt;/D&gt;&lt;D xsi:type="xsd:double"&gt;7035.5356&lt;/D&gt;&lt;D xsi:type="xsd:double"&gt;7678.1934&lt;/D&gt;&lt;D xsi:type="xsd:double"&gt;7863.553&lt;/D&gt;&lt;D xsi:type="xsd:double"&gt;7946.4326&lt;/D&gt;&lt;D xsi:type="xsd:double"&gt;7712.236&lt;/D&gt;&lt;D xsi:type="xsd:double"&gt;8556.042&lt;/D&gt;&lt;D xsi:type="xsd:double"&gt;8542.533&lt;/D&gt;&lt;D xsi:type="xsd:double"&gt;8687.174&lt;/D&gt;&lt;D xsi:type="xsd:double"&gt;9026.993&lt;/D&gt;&lt;D xsi:type="xsd:double"&gt;9252.936&lt;/D&gt;&lt;D xsi:type="xsd:double"&gt;9575.408&lt;/D&gt;&lt;D xsi:type="xsd:double"&gt;9283.149&lt;/D&gt;&lt;D xsi:type="xsd:double"&gt;8765.055&lt;/D&gt;&lt;D xsi:type="xsd:double"&gt;9633.198&lt;/D&gt;&lt;D xsi:type="xsd:double"&gt;9997.296&lt;/D&gt;&lt;D xsi:type="xsd:double"&gt;9957.69&lt;/D&gt;&lt;D xsi:type="xsd:double"&gt;9384.381&lt;/D&gt;&lt;D xsi:type="xsd:double"&gt;8403.308&lt;/D&gt;&lt;D xsi:type="xsd:double"&gt;9127.234&lt;/D&gt;&lt;D xsi:type="xsd:double"&gt;9260.372&lt;/D&gt;&lt;D xsi:type="xsd:double"&gt;9408.046&lt;/D&gt;&lt;D xsi:type="xsd:double"&gt;9166.319&lt;/D&gt;&lt;D xsi:type="xsd:double"&gt;9128.566&lt;/D&gt;&lt;D xsi:type="xsd:double"&gt;8903.212&lt;/D&gt;&lt;D xsi:type="xsd:double"&gt;8817.422&lt;/D&gt;&lt;D xsi:type="xsd:double"&gt;8941.595&lt;/D&gt;&lt;D xsi:type="xsd:double"&gt;9701.716&lt;/D&gt;&lt;D xsi:type="xsd:double"&gt;9925.072&lt;/D&gt;&lt;D xsi:type="xsd:double"&gt;10519.638&lt;/D&gt;&lt;D xsi:type="xsd:double"&gt;9832.352&lt;/D&gt;&lt;D xsi:type="xsd:double"&gt;9774.27&lt;/D&gt;&lt;D xsi:type="xsd:double"&gt;9708.208&lt;/D&gt;&lt;D xsi:type="xsd:double"&gt;9368.047&lt;/D&gt;&lt;D xsi:type="xsd:double"&gt;9098.345&lt;/D&gt;&lt;D xsi:type="xsd:double"&gt;8879.523&lt;/D&gt;&lt;D xsi:type="xsd:double"&gt;8497.739&lt;/D&gt;&lt;D xsi:type="xsd:double"&gt;8494.563&lt;/D&gt;&lt;D xsi:type="xsd:double"&gt;8994.513&lt;/D&gt;&lt;D xsi:type="xsd:double"&gt;9658.64&lt;/D&gt;&lt;D xsi:type="xsd:double"&gt;9881.11&lt;/D&gt;&lt;D xsi:type="xsd:double"&gt;9711.606&lt;/D&gt;&lt;D xsi:type="xsd:double"&gt;9026.222&lt;/D&gt;&lt;D xsi:type="xsd:double"&gt;8350.053&lt;/D&gt;&lt;D xsi:type="xsd:double"&gt;8220.45&lt;/D&gt;&lt;D xsi:type="xsd:double"&gt;8365.9&lt;/D&gt;&lt;D xsi:type="xsd:double"&gt;9064.698&lt;/D&gt;&lt;D xsi:type="xsd:double"&gt;9564.971&lt;/D&gt;&lt;D xsi:type="xsd:double"&gt;9970.49&lt;/D&gt;&lt;D xsi:type="xsd:double"&gt;10313.727&lt;/D&gt;&lt;D xsi:type="xsd:double"&gt;8647.576&lt;/D&gt;&lt;D xsi:type="xsd:double"&gt;9338.529&lt;/D&gt;&lt;D xsi:type="xsd:double"&gt;8079.6904&lt;/D&gt;&lt;D xsi:type="xsd:double"&gt;9230.834&lt;/D&gt;&lt;D xsi:type="xsd:double"&gt;8897.726&lt;/D&gt;&lt;D xsi:type="xsd:double"&gt;8671.687&lt;/D&gt;&lt;D xsi:type="xsd:double"&gt;9323.227&lt;/D&gt;&lt;D xsi:type="xsd:double"&gt;8638.444&lt;/D&gt;&lt;D xsi:type="xsd:double"&gt;9144.908&lt;/D&gt;&lt;D xsi:type="xsd:double"&gt;8425.528&lt;/D&gt;&lt;D xsi:type="xsd:double"&gt;8208.554&lt;/D&gt;&lt;D xsi:type="xsd:double"&gt;8585.638&lt;/D&gt;&lt;D xsi:type="xsd:double"&gt;8921.846&lt;/D&gt;&lt;D xsi:type="xsd:double"&gt;8800.636&lt;/D&gt;&lt;D xsi:type="xsd:double"&gt;9257.747&lt;/D&gt;&lt;D xsi:type="xsd:double"&gt;8723.815&lt;/D&gt;&lt;D xsi:type="xsd:double"&gt;7910.6196&lt;/D&gt;&lt;D xsi:type="xsd:double"&gt;5913.1963&lt;/D&gt;&lt;D xsi:type="xsd:double"&gt;7079.8594&lt;/D&gt;&lt;D xsi:type="xsd:double"&gt;7047.2563&lt;/D&gt;&lt;D xsi:type="xsd:double"&gt;7543.9043&lt;/D&gt;&lt;D xsi:type="xsd:double"&gt;7944.764&lt;/D&gt;&lt;D xsi:type="xsd:double"&gt;8075.48&lt;/D&gt;&lt;D xsi:type="xsd:double"&gt;7975.9116&lt;/D&gt;&lt;D xsi:type="xsd:double"&gt;8539.695&lt;/D&gt;&lt;D xsi:type="xsd:double"&gt;9532.822&lt;/D&gt;&lt;D xsi:type="xsd:double"&gt;9259.033&lt;/D&gt;&lt;D xsi:type="xsd:double"&gt;9737.837&lt;/D&gt;&lt;D xsi:type="xsd:double"&gt;10988.678&lt;/D&gt;&lt;D xsi:type="xsd:double"&gt;12470.536&lt;/D&gt;&lt;D xsi:type="xsd:double"&gt;12841.29&lt;/D&gt;&lt;D xsi:type="xsd:double"&gt;13761.149&lt;/D&gt;&lt;D xsi:type="xsd:double"&gt;12058.631&lt;/D&gt;&lt;D xsi:type="xsd:double"&gt;11764.492&lt;/D&gt;&lt;D xsi:type="xsd:double"&gt;12140.667&lt;/D&gt;&lt;D xsi:type="xsd:double"&gt;11225.911&lt;/D&gt;&lt;D xsi:type="xsd:double"&gt;10918.603&lt;/D&gt;&lt;D xsi:type="xsd:double"&gt;11062.587&lt;/D&gt;&lt;D xsi:type="xsd:double"&gt;11507.678&lt;/D&gt;&lt;D xsi:type="xsd:double"&gt;11126.725&lt;/D&gt;&lt;D xsi:type="xsd:double"&gt;11229.844&lt;/D&gt;&lt;D xsi:type="xsd:double"&gt;10966.728&lt;/D&gt;&lt;D xsi:type="xsd:double"&gt;11340.86&lt;/D&gt;&lt;D xsi:type="xsd:double"&gt;11842.017&lt;/D&gt;&lt;D xsi:type="xsd:double"&gt;10495.357&lt;/D&gt;&lt;D xsi:type="xsd:double"&gt;11934.654&lt;/D&gt;&lt;D xsi:type="xsd:double"&gt;11604.926&lt;/D&gt;&lt;D xsi:type="xsd:double"&gt;10725.475&lt;/D&gt;&lt;/FQL&gt;&lt;FQL&gt;&lt;Q&gt;WHR-US^FG_MKT_VALUE(20100101,20220930,M,USD)&lt;/Q&gt;&lt;R&gt;153&lt;/R&gt;&lt;C&gt;1&lt;/C&gt;&lt;D xsi:type="xsd:double"&gt;5616.247&lt;/D&gt;&lt;D xsi:type="xsd:double"&gt;6287.0894&lt;/D&gt;&lt;D xsi:type="xsd:double"&gt;6543.75&lt;/D&gt;&lt;D xsi:type="xsd:double"&gt;8165.25&lt;/D&gt;&lt;D xsi:type="xsd:double"&gt;7833&lt;/D&gt;&lt;D xsi:type="xsd:double"&gt;6674.32&lt;/D&gt;&lt;D xsi:type="xsd:double"&gt;6330.8003&lt;/D&gt;&lt;D xsi:type="xsd:double"&gt;5636.16&lt;/D&gt;&lt;D xsi:type="xsd:double"&gt;6152.96&lt;/D&gt;&lt;D xsi:type="xsd:double"&gt;5763.08&lt;/D&gt;&lt;D xsi:type="xsd:double"&gt;5548&lt;/D&gt;&lt;D xsi:type="xsd:double"&gt;6753.745&lt;/D&gt;&lt;D xsi:type="xsd:double"&gt;6500.565&lt;/D&gt;&lt;D xsi:type="xsd:double"&gt;6272.475&lt;/D&gt;&lt;D xsi:type="xsd:double"&gt;6487.36&lt;/D&gt;&lt;D xsi:type="xsd:double"&gt;6549.68&lt;/D&gt;&lt;D xsi:type="xsd:double"&gt;6368.8003&lt;/D&gt;&lt;D xsi:type="xsd:double"&gt;6180.32&lt;/D&gt;&lt;D xsi:type="xsd:double"&gt;5261.4805&lt;/D&gt;&lt;D xsi:type="xsd:double"&gt;4764.44&lt;/D&gt;&lt;D xsi:type="xsd:double"&gt;3793.16&lt;/D&gt;&lt;D xsi:type="xsd:double"&gt;3861.56&lt;/D&gt;&lt;D xsi:type="xsd:double"&gt;3728.56&lt;/D&gt;&lt;D xsi:type="xsd:double"&gt;3627.5999&lt;/D&gt;&lt;D xsi:type="xsd:double"&gt;4152.818&lt;/D&gt;&lt;D xsi:type="xsd:double"&gt;5777.402&lt;/D&gt;&lt;D xsi:type="xsd:double"&gt;5918.22&lt;/D&gt;&lt;D xsi:type="xsd:double"&gt;4929.5396&lt;/D&gt;&lt;D xsi:type="xsd:double"&gt;4764.7603&lt;/D&gt;&lt;D xsi:type="xsd:double"&gt;4709.32&lt;/D&gt;&lt;D xsi:type="xsd:double"&gt;5202.1196&lt;/D&gt;&lt;D xsi:type="xsd:double"&gt;5810.42&lt;/D&gt;&lt;D xsi:type="xsd:double"&gt;6466.9805&lt;/D&gt;&lt;D xsi:type="xsd:double"&gt;7619.04&lt;/D&gt;&lt;D xsi:type="xsd:double"&gt;7943.5195&lt;/D&gt;&lt;D xsi:type="xsd:double"&gt;8038.25&lt;/D&gt;&lt;D xsi:type="xsd:double"&gt;9115.02&lt;/D&gt;&lt;D xsi:type="xsd:double"&gt;8923.05&lt;/D&gt;&lt;D xsi:type="xsd:double"&gt;9358.34&lt;/D&gt;&lt;D xsi:type="xsd:double"&gt;9028.12&lt;/D&gt;&lt;D xsi:type="xsd:double"&gt;10093.04&lt;/D&gt;&lt;D xsi:type="xsd:double"&gt;9034.44&lt;/D&gt;&lt;D xsi:type="xsd:double"&gt;10581.26&lt;/D&gt;&lt;D xsi:type="xsd:double"&gt;10163.35&lt;/D&gt;&lt;D xsi:type="xsd:double"&gt;11568.76&lt;/D&gt;&lt;D xsi:type="xsd:double"&gt;11534.79&lt;/D&gt;&lt;D xsi:type="xsd:double"&gt;12068.04&lt;/D&gt;&lt;D xsi:type="xsd:double"&gt;12078.22&lt;/D&gt;&lt;D xsi:type="xsd:double"&gt;10264.101&lt;/D&gt;&lt;D xsi:type="xsd:double"&gt;11136.511&lt;/D&gt;&lt;D xsi:type="xsd:double"&gt;11508.421&lt;/D&gt;&lt;D xsi:type="xsd:double"&gt;11810.261&lt;/D&gt;&lt;D xsi:type="xsd:double"&gt;11053.351&lt;/D&gt;&lt;D xsi:type="xsd:double"&gt;10859.16&lt;/D&gt;&lt;D xsi:type="xsd:double"&gt;11125.92&lt;/D&gt;&lt;D xsi:type="xsd:double"&gt;11935.561&lt;/D&gt;&lt;D xsi:type="xsd:double"&gt;11360.699&lt;/D&gt;&lt;D xsi:type="xsd:double"&gt;13419.9&lt;/D&gt;&lt;D xsi:type="xsd:double"&gt;14521.26&lt;/D&gt;&lt;D xsi:type="xsd:double"&gt;15111.721&lt;/D&gt;&lt;D xsi:type="xsd:double"&gt;15528.24&lt;/D&gt;&lt;D xsi:type="xsd:double"&gt;16532.1&lt;/D&gt;&lt;D xsi:type="xsd:double"&gt;15760.68&lt;/D&gt;&lt;D xsi:type="xsd:double"&gt;13696.801&lt;/D&gt;&lt;D xsi:type="xsd:double"&gt;14371.5&lt;/D&gt;&lt;D xsi:type="xsd:double"&gt;13497.9&lt;/D&gt;&lt;D xsi:type="xsd:double"&gt;13862.939&lt;/D&gt;&lt;D xsi:type="xsd:double"&gt;13111.801&lt;/D&gt;&lt;D xsi:type="xsd:double"&gt;11486.279&lt;/D&gt;&lt;D xsi:type="xsd:double"&gt;12490.92&lt;/D&gt;&lt;D xsi:type="xsd:double"&gt;12676.561&lt;/D&gt;&lt;D xsi:type="xsd:double"&gt;11308.989&lt;/D&gt;&lt;D xsi:type="xsd:double"&gt;10348.03&lt;/D&gt;&lt;D xsi:type="xsd:double"&gt;11959.641&lt;/D&gt;&lt;D xsi:type="xsd:double"&gt;13705.84&lt;/D&gt;&lt;D xsi:type="xsd:double"&gt;13234.64&lt;/D&gt;&lt;D xsi:type="xsd:double"&gt;13271.119&lt;/D&gt;&lt;D xsi:type="xsd:double"&gt;12498&lt;/D&gt;&lt;D xsi:type="xsd:double"&gt;14427&lt;/D&gt;&lt;D xsi:type="xsd:double"&gt;13398&lt;/D&gt;&lt;D xsi:type="xsd:double"&gt;12162&lt;/D&gt;&lt;D xsi:type="xsd:double"&gt;11236.501&lt;/D&gt;&lt;D xsi:type="xsd:double"&gt;12183&lt;/D&gt;&lt;D xsi:type="xsd:double"&gt;13450.98&lt;/D&gt;&lt;D xsi:type="xsd:double"&gt;12941.86&lt;/D&gt;&lt;D xsi:type="xsd:double"&gt;13215.66&lt;/D&gt;&lt;D xsi:type="xsd:double"&gt;12678.42&lt;/D&gt;&lt;D xsi:type="xsd:double"&gt;13740.319&lt;/D&gt;&lt;D xsi:type="xsd:double"&gt;13729.96&lt;/D&gt;&lt;D xsi:type="xsd:double"&gt;13988.26&lt;/D&gt;&lt;D xsi:type="xsd:double"&gt;12985.24&lt;/D&gt;&lt;D xsi:type="xsd:double"&gt;12528.26&lt;/D&gt;&lt;D xsi:type="xsd:double"&gt;13279.68&lt;/D&gt;&lt;D xsi:type="xsd:double"&gt;11802.959&lt;/D&gt;&lt;D xsi:type="xsd:double"&gt;12137.041&lt;/D&gt;&lt;D xsi:type="xsd:double"&gt;11973.44&lt;/D&gt;&lt;D xsi:type="xsd:double"&gt;12880.82&lt;/D&gt;&lt;D xsi:type="xsd:double"&gt;11532.529&lt;/D&gt;&lt;D xsi:type="xsd:double"&gt;10870.81&lt;/D&gt;&lt;D xsi:type="xsd:double"&gt;11001.45&lt;/D&gt;&lt;D xsi:type="xsd:double"&gt;10277.25&lt;/D&gt;&lt;D xsi:type="xsd:double"&gt;9504.95&lt;/D&gt;&lt;D xsi:type="xsd:double"&gt;8521.5&lt;/D&gt;&lt;D xsi:type="xsd:double"&gt;8123.7&lt;/D&gt;&lt;D xsi:type="xsd:double"&gt;7600&lt;/D&gt;&lt;D xsi:type="xsd:double"&gt;7024.64&lt;/D&gt;&lt;D xsi:type="xsd:double"&gt;8072.32&lt;/D&gt;&lt;D xsi:type="xsd:double"&gt;6839.68&lt;/D&gt;&lt;D xsi:type="xsd:double"&gt;8512.64&lt;/D&gt;&lt;D xsi:type="xsd:double"&gt;9056.64&lt;/D&gt;&lt;D xsi:type="xsd:double"&gt;8372.07&lt;/D&gt;&lt;D xsi:type="xsd:double"&gt;8745.66&lt;/D&gt;&lt;D xsi:type="xsd:double"&gt;7237.44&lt;/D&gt;&lt;D xsi:type="xsd:double"&gt;8968.68&lt;/D&gt;&lt;D xsi:type="xsd:double"&gt;9165.239&lt;/D&gt;&lt;D xsi:type="xsd:double"&gt;8762.67&lt;/D&gt;&lt;D xsi:type="xsd:double"&gt;9976.68&lt;/D&gt;&lt;D xsi:type="xsd:double"&gt;9583.56&lt;/D&gt;&lt;D xsi:type="xsd:double"&gt;9015.301&lt;/D&gt;&lt;D xsi:type="xsd:double"&gt;9294.39&lt;/D&gt;&lt;D xsi:type="xsd:double"&gt;9208.71&lt;/D&gt;&lt;D xsi:type="xsd:double"&gt;8055.18&lt;/D&gt;&lt;D xsi:type="xsd:double"&gt;5319.6&lt;/D&gt;&lt;D xsi:type="xsd:double"&gt;6927.88&lt;/D&gt;&lt;D xsi:type="xsd:double"&gt;7552.84&lt;/D&gt;&lt;D xsi:type="xsd:double"&gt;8030.86&lt;/D&gt;&lt;D xsi:type="xsd:double"&gt;10113.439&lt;/D&gt;&lt;D xsi:type="xsd:double"&gt;11018.64&lt;/D&gt;&lt;D xsi:type="xsd:double"&gt;11401.18&lt;/D&gt;&lt;D xsi:type="xsd:double"&gt;11467.5205&lt;/D&gt;&lt;D xsi:type="xsd:double"&gt;12065.82&lt;/D&gt;&lt;D xsi:type="xsd:double"&gt;11370.87&lt;/D&gt;&lt;D xsi:type="xsd:double"&gt;11660.67&lt;/D&gt;&lt;D xsi:type="xsd:double"&gt;11975.04&lt;/D&gt;&lt;D xsi:type="xsd:double"&gt;13882.051&lt;/D&gt;&lt;D xsi:type="xsd:double"&gt;14896.35&lt;/D&gt;&lt;D xsi:type="xsd:double"&gt;14936.67&lt;/D&gt;&lt;D xsi:type="xsd:double"&gt;13735.261&lt;/D&gt;&lt;D xsi:type="xsd:double"&gt;13957.02&lt;/D&gt;&lt;D xsi:type="xsd:double"&gt;13956.39&lt;/D&gt;&lt;D xsi:type="xsd:double"&gt;12435.46&lt;/D&gt;&lt;D xsi:type="xsd:double"&gt;12860.63&lt;/D&gt;&lt;D xsi:type="xsd:double"&gt;13282.141&lt;/D&gt;&lt;D xsi:type="xsd:double"&gt;13844.94&lt;/D&gt;&lt;D xsi:type="xsd:double"&gt;12401.21&lt;/D&gt;&lt;D xsi:type="xsd:double"&gt;11874.931&lt;/D&gt;&lt;D xsi:type="xsd:double"&gt;9848.46&lt;/D&gt;&lt;D xsi:type="xsd:double"&gt;10346.641&lt;/D&gt;&lt;D xsi:type="xsd:double"&gt;10501.681&lt;/D&gt;&lt;D xsi:type="xsd:double"&gt;8517.85&lt;/D&gt;&lt;D xsi:type="xsd:double"&gt;9507.85&lt;/D&gt;&lt;D xsi:type="xsd:double"&gt;8613&lt;/D&gt;&lt;D xsi:type="xsd:double"&gt;7414.55&lt;/D&gt;&lt;/FQL&gt;&lt;FQL&gt;&lt;Q&gt;REG-US^FG_MKT_VALUE(20100101,20220930,M,USD)&lt;/Q&gt;&lt;R&gt;153&lt;/R&gt;&lt;C&gt;1&lt;/C&gt;&lt;D xsi:type="xsd:double"&gt;2730.7512&lt;/D&gt;&lt;D xsi:type="xsd:double"&gt;2826.9673&lt;/D&gt;&lt;D xsi:type="xsd:double"&gt;3056.9583&lt;/D&gt;&lt;D xsi:type="xsd:double"&gt;3349.0293&lt;/D&gt;&lt;D xsi:type="xsd:double"&gt;2998.2175&lt;/D&gt;&lt;D xsi:type="xsd:double"&gt;2815.9128&lt;/D&gt;&lt;D xsi:type="xsd:double"&gt;3089.3184&lt;/D&gt;&lt;D xsi:type="xsd:double"&gt;2984.5398&lt;/D&gt;&lt;D xsi:type="xsd:double"&gt;3231.296&lt;/D&gt;&lt;D xsi:type="xsd:double"&gt;3453.1558&lt;/D&gt;&lt;D xsi:type="xsd:double"&gt;3333.63&lt;/D&gt;&lt;D xsi:type="xsd:double"&gt;3458.9016&lt;/D&gt;&lt;D xsi:type="xsd:double"&gt;3530.143&lt;/D&gt;&lt;D xsi:type="xsd:double"&gt;3705.3809&lt;/D&gt;&lt;D xsi:type="xsd:double"&gt;3908.6348&lt;/D&gt;&lt;D xsi:type="xsd:double"&gt;4230.459&lt;/D&gt;&lt;D xsi:type="xsd:double"&gt;4163.0376&lt;/D&gt;&lt;D xsi:type="xsd:double"&gt;3953.137&lt;/D&gt;&lt;D xsi:type="xsd:double"&gt;4038.5469&lt;/D&gt;&lt;D xsi:type="xsd:double"&gt;3709.4934&lt;/D&gt;&lt;D xsi:type="xsd:double"&gt;3164.828&lt;/D&gt;&lt;D xsi:type="xsd:double"&gt;3669.1577&lt;/D&gt;&lt;D xsi:type="xsd:double"&gt;3328.7573&lt;/D&gt;&lt;D xsi:type="xsd:double"&gt;3370.118&lt;/D&gt;&lt;D xsi:type="xsd:double"&gt;3701.5754&lt;/D&gt;&lt;D xsi:type="xsd:double"&gt;3833.263&lt;/D&gt;&lt;D xsi:type="xsd:double"&gt;3986.0156&lt;/D&gt;&lt;D xsi:type="xsd:double"&gt;4029.0303&lt;/D&gt;&lt;D xsi:type="xsd:double"&gt;3925.9746&lt;/D&gt;&lt;D xsi:type="xsd:double"&gt;4262.768&lt;/D&gt;&lt;D xsi:type="xsd:double"&gt;4287.859&lt;/D&gt;&lt;D xsi:type="xsd:double"&gt;4390.911&lt;/D&gt;&lt;D xsi:type="xsd:double"&gt;4388.431&lt;/D&gt;&lt;D xsi:type="xsd:double"&gt;4324.491&lt;/D&gt;&lt;D xsi:type="xsd:double"&gt;4219.1255&lt;/D&gt;&lt;D xsi:type="xsd:double"&gt;4243.5864&lt;/D&gt;&lt;D xsi:type="xsd:double"&gt;4487.647&lt;/D&gt;&lt;D xsi:type="xsd:double"&gt;4672.268&lt;/D&gt;&lt;D xsi:type="xsd:double"&gt;4818.1743&lt;/D&gt;&lt;D xsi:type="xsd:double"&gt;5123.237&lt;/D&gt;&lt;D xsi:type="xsd:double"&gt;4698.881&lt;/D&gt;&lt;D xsi:type="xsd:double"&gt;4670.1514&lt;/D&gt;&lt;D xsi:type="xsd:double"&gt;4846.626&lt;/D&gt;&lt;D xsi:type="xsd:double"&gt;4370.511&lt;/D&gt;&lt;D xsi:type="xsd:double"&gt;4446.1694&lt;/D&gt;&lt;D xsi:type="xsd:double"&gt;4750.551&lt;/D&gt;&lt;D xsi:type="xsd:double"&gt;4307.313&lt;/D&gt;&lt;D xsi:type="xsd:double"&gt;4257.7534&lt;/D&gt;&lt;D xsi:type="xsd:double"&gt;4426.96&lt;/D&gt;&lt;D xsi:type="xsd:double"&gt;4668.8154&lt;/D&gt;&lt;D xsi:type="xsd:double"&gt;4694.137&lt;/D&gt;&lt;D xsi:type="xsd:double"&gt;4820.0864&lt;/D&gt;&lt;D xsi:type="xsd:double"&gt;4909.262&lt;/D&gt;&lt;D xsi:type="xsd:double"&gt;5119.196&lt;/D&gt;&lt;D xsi:type="xsd:double"&gt;4997.836&lt;/D&gt;&lt;D xsi:type="xsd:double"&gt;5253.4277&lt;/D&gt;&lt;D xsi:type="xsd:double"&gt;4996.5996&lt;/D&gt;&lt;D xsi:type="xsd:double"&gt;5634.2856&lt;/D&gt;&lt;D xsi:type="xsd:double"&gt;5706.6865&lt;/D&gt;&lt;D xsi:type="xsd:double"&gt;5975.09&lt;/D&gt;&lt;D xsi:type="xsd:double"&gt;6422.8936&lt;/D&gt;&lt;D xsi:type="xsd:double"&gt;6148.403&lt;/D&gt;&lt;D xsi:type="xsd:double"&gt;6387.616&lt;/D&gt;&lt;D xsi:type="xsd:double"&gt;5893.8057&lt;/D&gt;&lt;D xsi:type="xsd:double"&gt;5927.6025&lt;/D&gt;&lt;D xsi:type="xsd:double"&gt;5540.278&lt;/D&gt;&lt;D xsi:type="xsd:double"&gt;6009.013&lt;/D&gt;&lt;D xsi:type="xsd:double"&gt;5571.277&lt;/D&gt;&lt;D xsi:type="xsd:double"&gt;5826.39&lt;/D&gt;&lt;D xsi:type="xsd:double"&gt;6371.061&lt;/D&gt;&lt;D xsi:type="xsd:double"&gt;6316.6875&lt;/D&gt;&lt;D xsi:type="xsd:double"&gt;6593.6606&lt;/D&gt;&lt;D xsi:type="xsd:double"&gt;7006.9736&lt;/D&gt;&lt;D xsi:type="xsd:double"&gt;6831.7754&lt;/D&gt;&lt;D xsi:type="xsd:double"&gt;7277.4795&lt;/D&gt;&lt;D xsi:type="xsd:double"&gt;7165.6675&lt;/D&gt;&lt;D xsi:type="xsd:double"&gt;7447.6274&lt;/D&gt;&lt;D xsi:type="xsd:double"&gt;8301.209&lt;/D&gt;&lt;D xsi:type="xsd:double"&gt;8420.18&lt;/D&gt;&lt;D xsi:type="xsd:double"&gt;7984.944&lt;/D&gt;&lt;D xsi:type="xsd:double"&gt;8070.38&lt;/D&gt;&lt;D xsi:type="xsd:double"&gt;7505.9014&lt;/D&gt;&lt;D xsi:type="xsd:double"&gt;6961.2104&lt;/D&gt;&lt;D xsi:type="xsd:double"&gt;7181.0996&lt;/D&gt;&lt;D xsi:type="xsd:double"&gt;7262.337&lt;/D&gt;&lt;D xsi:type="xsd:double"&gt;7326.909&lt;/D&gt;&lt;D xsi:type="xsd:double"&gt;11268.176&lt;/D&gt;&lt;D xsi:type="xsd:double"&gt;10723.353&lt;/D&gt;&lt;D xsi:type="xsd:double"&gt;10329.586&lt;/D&gt;&lt;D xsi:type="xsd:double"&gt;10632.701&lt;/D&gt;&lt;D xsi:type="xsd:double"&gt;11240.382&lt;/D&gt;&lt;D xsi:type="xsd:double"&gt;10917.869&lt;/D&gt;&lt;D xsi:type="xsd:double"&gt;10531.244&lt;/D&gt;&lt;D xsi:type="xsd:double"&gt;10448.066&lt;/D&gt;&lt;D xsi:type="xsd:double"&gt;11510.696&lt;/D&gt;&lt;D xsi:type="xsd:double"&gt;11829.661&lt;/D&gt;&lt;D xsi:type="xsd:double"&gt;10757.502&lt;/D&gt;&lt;D xsi:type="xsd:double"&gt;9936.71&lt;/D&gt;&lt;D xsi:type="xsd:double"&gt;9969.747&lt;/D&gt;&lt;D xsi:type="xsd:double"&gt;9947.772&lt;/D&gt;&lt;D xsi:type="xsd:double"&gt;9817.615&lt;/D&gt;&lt;D xsi:type="xsd:double"&gt;10494.876&lt;/D&gt;&lt;D xsi:type="xsd:double"&gt;10756.909&lt;/D&gt;&lt;D xsi:type="xsd:double"&gt;11162.639&lt;/D&gt;&lt;D xsi:type="xsd:double"&gt;10932.855&lt;/D&gt;&lt;D xsi:type="xsd:double"&gt;10711.393&lt;/D&gt;&lt;D xsi:type="xsd:double"&gt;10762.108&lt;/D&gt;&lt;D xsi:type="xsd:double"&gt;9829.747&lt;/D&gt;&lt;D xsi:type="xsd:double"&gt;10888.438&lt;/D&gt;&lt;D xsi:type="xsd:double"&gt;10930.316&lt;/D&gt;&lt;D xsi:type="xsd:double"&gt;11278.002&lt;/D&gt;&lt;D xsi:type="xsd:double"&gt;11224.528&lt;/D&gt;&lt;D xsi:type="xsd:double"&gt;11022.33&lt;/D&gt;&lt;D xsi:type="xsd:double"&gt;11153.908&lt;/D&gt;&lt;D xsi:type="xsd:double"&gt;11147.223&lt;/D&gt;&lt;D xsi:type="xsd:double"&gt;10781.221&lt;/D&gt;&lt;D xsi:type="xsd:double"&gt;11613.66&lt;/D&gt;&lt;D xsi:type="xsd:double"&gt;11237.624&lt;/D&gt;&lt;D xsi:type="xsd:double"&gt;10869.945&lt;/D&gt;&lt;D xsi:type="xsd:double"&gt;10544.272&lt;/D&gt;&lt;D xsi:type="xsd:double"&gt;10368.785&lt;/D&gt;&lt;D xsi:type="xsd:double"&gt;9599.984&lt;/D&gt;&lt;D xsi:type="xsd:double"&gt;6501.2285&lt;/D&gt;&lt;D xsi:type="xsd:double"&gt;7428.283&lt;/D&gt;&lt;D xsi:type="xsd:double"&gt;7238.8125&lt;/D&gt;&lt;D xsi:type="xsd:double"&gt;7785.92&lt;/D&gt;&lt;D xsi:type="xsd:double"&gt;6961.3486&lt;/D&gt;&lt;D xsi:type="xsd:double"&gt;6737.391&lt;/D&gt;&lt;D xsi:type="xsd:double"&gt;6451.1313&lt;/D&gt;&lt;D xsi:type="xsd:double"&gt;6038.8154&lt;/D&gt;&lt;D xsi:type="xsd:double"&gt;7733.892&lt;/D&gt;&lt;D xsi:type="xsd:double"&gt;7714.754&lt;/D&gt;&lt;D xsi:type="xsd:double"&gt;7983.814&lt;/D&gt;&lt;D xsi:type="xsd:double"&gt;9269.888&lt;/D&gt;&lt;D xsi:type="xsd:double"&gt;9604.46&lt;/D&gt;&lt;D xsi:type="xsd:double"&gt;10781.519&lt;/D&gt;&lt;D xsi:type="xsd:double"&gt;10940.718&lt;/D&gt;&lt;D xsi:type="xsd:double"&gt;10847.253&lt;/D&gt;&lt;D xsi:type="xsd:double"&gt;11074.119&lt;/D&gt;&lt;D xsi:type="xsd:double"&gt;11617.582&lt;/D&gt;&lt;D xsi:type="xsd:double"&gt;11495.381&lt;/D&gt;&lt;D xsi:type="xsd:double"&gt;12021.235&lt;/D&gt;&lt;D xsi:type="xsd:double"&gt;11838.551&lt;/D&gt;&lt;D xsi:type="xsd:double"&gt;12868.658&lt;/D&gt;&lt;D xsi:type="xsd:double"&gt;12253.832&lt;/D&gt;&lt;D xsi:type="xsd:double"&gt;11253.031&lt;/D&gt;&lt;D xsi:type="xsd:double"&gt;12194.548&lt;/D&gt;&lt;D xsi:type="xsd:double"&gt;11765.5&lt;/D&gt;&lt;D xsi:type="xsd:double"&gt;11659.52&lt;/D&gt;&lt;D xsi:type="xsd:double"&gt;10125.218&lt;/D&gt;&lt;D xsi:type="xsd:double"&gt;10999.288&lt;/D&gt;&lt;D xsi:type="xsd:double"&gt;10386.415&lt;/D&gt;&lt;D xsi:type="xsd:double"&gt;9193.104&lt;/D&gt;&lt;/FQL&gt;&lt;FQL&gt;&lt;Q&gt;BBY-US^FG_MKT_VALUE(20100101,20220930,M,USD)&lt;/Q&gt;&lt;R&gt;153&lt;/R&gt;&lt;C&gt;1&lt;/C&gt;&lt;D xsi:type="xsd:double"&gt;15266.155&lt;/D&gt;&lt;D xsi:type="xsd:double"&gt;15286.748&lt;/D&gt;&lt;D xsi:type="xsd:double"&gt;17816.39&lt;/D&gt;&lt;D xsi:type="xsd:double"&gt;19064.459&lt;/D&gt;&lt;D xsi:type="xsd:double"&gt;17747.62&lt;/D&gt;&lt;D xsi:type="xsd:double"&gt;14223.3&lt;/D&gt;&lt;D xsi:type="xsd:double"&gt;14559.35&lt;/D&gt;&lt;D xsi:type="xsd:double"&gt;12648.945&lt;/D&gt;&lt;D xsi:type="xsd:double"&gt;16452.898&lt;/D&gt;&lt;D xsi:type="xsd:double"&gt;17319.264&lt;/D&gt;&lt;D xsi:type="xsd:double"&gt;16834.543&lt;/D&gt;&lt;D xsi:type="xsd:double"&gt;13512.558&lt;/D&gt;&lt;D xsi:type="xsd:double"&gt;13398.277&lt;/D&gt;&lt;D xsi:type="xsd:double"&gt;12657.103&lt;/D&gt;&lt;D xsi:type="xsd:double"&gt;11275.185&lt;/D&gt;&lt;D xsi:type="xsd:double"&gt;12256.659&lt;/D&gt;&lt;D xsi:type="xsd:double"&gt;12004.105&lt;/D&gt;&lt;D xsi:type="xsd:double"&gt;11871.818&lt;/D&gt;&lt;D xsi:type="xsd:double"&gt;10431.779&lt;/D&gt;&lt;D xsi:type="xsd:double"&gt;9354.578&lt;/D&gt;&lt;D xsi:type="xsd:double"&gt;8517.454&lt;/D&gt;&lt;D xsi:type="xsd:double"&gt;9588.534&lt;/D&gt;&lt;D xsi:type="xsd:double"&gt;9589.616&lt;/D&gt;&lt;D xsi:type="xsd:double"&gt;8272.77&lt;/D&gt;&lt;D xsi:type="xsd:double"&gt;8478.085&lt;/D&gt;&lt;D xsi:type="xsd:double"&gt;8432.58&lt;/D&gt;&lt;D xsi:type="xsd:double"&gt;8084.352&lt;/D&gt;&lt;D xsi:type="xsd:double"&gt;7553.3916&lt;/D&gt;&lt;D xsi:type="xsd:double"&gt;6406.864&lt;/D&gt;&lt;D xsi:type="xsd:double"&gt;7173.497&lt;/D&gt;&lt;D xsi:type="xsd:double"&gt;6087.8276&lt;/D&gt;&lt;D xsi:type="xsd:double"&gt;5970.042&lt;/D&gt;&lt;D xsi:type="xsd:double"&gt;5788.3164&lt;/D&gt;&lt;D xsi:type="xsd:double"&gt;5139.839&lt;/D&gt;&lt;D xsi:type="xsd:double"&gt;4430.1963&lt;/D&gt;&lt;D xsi:type="xsd:double"&gt;4004.4111&lt;/D&gt;&lt;D xsi:type="xsd:double"&gt;5500.3677&lt;/D&gt;&lt;D xsi:type="xsd:double"&gt;5551.109&lt;/D&gt;&lt;D xsi:type="xsd:double"&gt;7492.8135&lt;/D&gt;&lt;D xsi:type="xsd:double"&gt;8829.765&lt;/D&gt;&lt;D xsi:type="xsd:double"&gt;9359.754&lt;/D&gt;&lt;D xsi:type="xsd:double"&gt;9285.012&lt;/D&gt;&lt;D xsi:type="xsd:double"&gt;10259.697&lt;/D&gt;&lt;D xsi:type="xsd:double"&gt;12274.8125&lt;/D&gt;&lt;D xsi:type="xsd:double"&gt;12786.263&lt;/D&gt;&lt;D xsi:type="xsd:double"&gt;14790.139&lt;/D&gt;&lt;D xsi:type="xsd:double"&gt;14012.62&lt;/D&gt;&lt;D xsi:type="xsd:double"&gt;13781.093&lt;/D&gt;&lt;D xsi:type="xsd:double"&gt;8162.519&lt;/D&gt;&lt;D xsi:type="xsd:double"&gt;9233.9795&lt;/D&gt;&lt;D xsi:type="xsd:double"&gt;9157.694&lt;/D&gt;&lt;D xsi:type="xsd:double"&gt;9043.088&lt;/D&gt;&lt;D xsi:type="xsd:double"&gt;9646.425&lt;/D&gt;&lt;D xsi:type="xsd:double"&gt;10814.737&lt;/D&gt;&lt;D xsi:type="xsd:double"&gt;10392.062&lt;/D&gt;&lt;D xsi:type="xsd:double"&gt;11147.086&lt;/D&gt;&lt;D xsi:type="xsd:double"&gt;11741.317&lt;/D&gt;&lt;D xsi:type="xsd:double"&gt;11962.8955&lt;/D&gt;&lt;D xsi:type="xsd:double"&gt;13809.54&lt;/D&gt;&lt;D xsi:type="xsd:double"&gt;13658.865&lt;/D&gt;&lt;D xsi:type="xsd:double"&gt;12371.674&lt;/D&gt;&lt;D xsi:type="xsd:double"&gt;13390.93&lt;/D&gt;&lt;D xsi:type="xsd:double"&gt;13281.976&lt;/D&gt;&lt;D xsi:type="xsd:double"&gt;12239.421&lt;/D&gt;&lt;D xsi:type="xsd:double"&gt;12257.082&lt;/D&gt;&lt;D xsi:type="xsd:double"&gt;11518.831&lt;/D&gt;&lt;D xsi:type="xsd:double"&gt;11116.091&lt;/D&gt;&lt;D xsi:type="xsd:double"&gt;12648.039&lt;/D&gt;&lt;D xsi:type="xsd:double"&gt;12778.856&lt;/D&gt;&lt;D xsi:type="xsd:double"&gt;12080.551&lt;/D&gt;&lt;D xsi:type="xsd:double"&gt;10959.747&lt;/D&gt;&lt;D xsi:type="xsd:double"&gt;10501.079&lt;/D&gt;&lt;D xsi:type="xsd:double"&gt;9043.147&lt;/D&gt;&lt;D xsi:type="xsd:double"&gt;10487.201&lt;/D&gt;&lt;D xsi:type="xsd:double"&gt;10503.39&lt;/D&gt;&lt;D xsi:type="xsd:double"&gt;10393.921&lt;/D&gt;&lt;D xsi:type="xsd:double"&gt;10423.079&lt;/D&gt;&lt;D xsi:type="xsd:double"&gt;9914.4&lt;/D&gt;&lt;D xsi:type="xsd:double"&gt;10651.199&lt;/D&gt;&lt;D xsi:type="xsd:double"&gt;12198.16&lt;/D&gt;&lt;D xsi:type="xsd:double"&gt;12103.061&lt;/D&gt;&lt;D xsi:type="xsd:double"&gt;12178.83&lt;/D&gt;&lt;D xsi:type="xsd:double"&gt;14304.101&lt;/D&gt;&lt;D xsi:type="xsd:double"&gt;13355.709&lt;/D&gt;&lt;D xsi:type="xsd:double"&gt;13850.528&lt;/D&gt;&lt;D xsi:type="xsd:double"&gt;13729.196&lt;/D&gt;&lt;D xsi:type="xsd:double"&gt;15290.959&lt;/D&gt;&lt;D xsi:type="xsd:double"&gt;15853.86&lt;/D&gt;&lt;D xsi:type="xsd:double"&gt;18173.34&lt;/D&gt;&lt;D xsi:type="xsd:double"&gt;17542.98&lt;/D&gt;&lt;D xsi:type="xsd:double"&gt;17502&lt;/D&gt;&lt;D xsi:type="xsd:double"&gt;16277.999&lt;/D&gt;&lt;D xsi:type="xsd:double"&gt;17088&lt;/D&gt;&lt;D xsi:type="xsd:double"&gt;16570.08&lt;/D&gt;&lt;D xsi:type="xsd:double"&gt;17644.56&lt;/D&gt;&lt;D xsi:type="xsd:double"&gt;20267.121&lt;/D&gt;&lt;D xsi:type="xsd:double"&gt;20675.104&lt;/D&gt;&lt;D xsi:type="xsd:double"&gt;20499.652&lt;/D&gt;&lt;D xsi:type="xsd:double"&gt;19806.33&lt;/D&gt;&lt;D xsi:type="xsd:double"&gt;21504.93&lt;/D&gt;&lt;D xsi:type="xsd:double"&gt;19178.25&lt;/D&gt;&lt;D xsi:type="xsd:double"&gt;20956.98&lt;/D&gt;&lt;D xsi:type="xsd:double"&gt;20708.28&lt;/D&gt;&lt;D xsi:type="xsd:double"&gt;21958.559&lt;/D&gt;&lt;D xsi:type="xsd:double"&gt;21903.36&lt;/D&gt;&lt;D xsi:type="xsd:double"&gt;19083.521&lt;/D&gt;&lt;D xsi:type="xsd:double"&gt;17568.479&lt;/D&gt;&lt;D xsi:type="xsd:double"&gt;14405.12&lt;/D&gt;&lt;D xsi:type="xsd:double"&gt;15740.246&lt;/D&gt;&lt;D xsi:type="xsd:double"&gt;18290.994&lt;/D&gt;&lt;D xsi:type="xsd:double"&gt;18880.855&lt;/D&gt;&lt;D xsi:type="xsd:double"&gt;19867.47&lt;/D&gt;&lt;D xsi:type="xsd:double"&gt;16732.889&lt;/D&gt;&lt;D xsi:type="xsd:double"&gt;18617.91&lt;/D&gt;&lt;D xsi:type="xsd:double"&gt;20280.45&lt;/D&gt;&lt;D xsi:type="xsd:double"&gt;16867.25&lt;/D&gt;&lt;D xsi:type="xsd:double"&gt;18282.35&lt;/D&gt;&lt;D xsi:type="xsd:double"&gt;18675.8&lt;/D&gt;&lt;D xsi:type="xsd:double"&gt;20966.4&lt;/D&gt;&lt;D xsi:type="xsd:double"&gt;22828&lt;/D&gt;&lt;D xsi:type="xsd:double"&gt;21722.477&lt;/D&gt;&lt;D xsi:type="xsd:double"&gt;19403.771&lt;/D&gt;&lt;D xsi:type="xsd:double"&gt;14620.157&lt;/D&gt;&lt;D xsi:type="xsd:double"&gt;19719.611&lt;/D&gt;&lt;D xsi:type="xsd:double"&gt;20069.129&lt;/D&gt;&lt;D xsi:type="xsd:double"&gt;22428.389&lt;/D&gt;&lt;D xsi:type="xsd:double"&gt;25694.219&lt;/D&gt;&lt;D xsi:type="xsd:double"&gt;28614.781&lt;/D&gt;&lt;D xsi:type="xsd:double"&gt;28712.82&lt;/D&gt;&lt;D xsi:type="xsd:double"&gt;28779.9&lt;/D&gt;&lt;D xsi:type="xsd:double"&gt;28070.4&lt;/D&gt;&lt;D xsi:type="xsd:double"&gt;25745.82&lt;/D&gt;&lt;D xsi:type="xsd:double"&gt;27966.74&lt;/D&gt;&lt;D xsi:type="xsd:double"&gt;25789.95&lt;/D&gt;&lt;D xsi:type="xsd:double"&gt;29506.17&lt;/D&gt;&lt;D xsi:type="xsd:double"&gt;29114.006&lt;/D&gt;&lt;D xsi:type="xsd:double"&gt;29106.494&lt;/D&gt;&lt;D xsi:type="xsd:double"&gt;28790.992&lt;/D&gt;&lt;D xsi:type="xsd:double"&gt;27784.154&lt;/D&gt;&lt;D xsi:type="xsd:double"&gt;28812.924&lt;/D&gt;&lt;D xsi:type="xsd:double"&gt;26142.084&lt;/D&gt;&lt;D xsi:type="xsd:double"&gt;29802.111&lt;/D&gt;&lt;D xsi:type="xsd:double"&gt;26052.469&lt;/D&gt;&lt;D xsi:type="xsd:double"&gt;24770.08&lt;/D&gt;&lt;D xsi:type="xsd:double"&gt;22576.271&lt;/D&gt;&lt;D xsi:type="xsd:double"&gt;21975.936&lt;/D&gt;&lt;D xsi:type="xsd:double"&gt;20670.66&lt;/D&gt;&lt;D xsi:type="xsd:double"&gt;20198.28&lt;/D&gt;&lt;D xsi:type="xsd:double"&gt;18430.676&lt;/D&gt;&lt;D xsi:type="xsd:double"&gt;14641.675&lt;/D&gt;&lt;D xsi:type="xsd:double"&gt;17330.45&lt;/D&gt;&lt;D xsi:type="xsd:double"&gt;15912.32&lt;/D&gt;&lt;D xsi:type="xsd:double"&gt;14257.834&lt;/D&gt;&lt;/FQL&gt;&lt;FQL&gt;&lt;Q&gt;DTE-US^FG_MKT_VALUE(20100101,20220930,M,USD)&lt;/Q&gt;&lt;R&gt;153&lt;/R&gt;&lt;C&gt;1&lt;/C&gt;&lt;D xsi:type="xsd:double"&gt;6953.418&lt;/D&gt;&lt;D xsi:type="xsd:double"&gt;7181.6694&lt;/D&gt;&lt;D xsi:type="xsd:double"&gt;7511.069&lt;/D&gt;&lt;D xsi:type="xsd:double"&gt;8112.291&lt;/D&gt;&lt;D xsi:type="xsd:double"&gt;7664.322&lt;/D&gt;&lt;D xsi:type="xsd:double"&gt;7698.602&lt;/D&gt;&lt;D xsi:type="xsd:double"&gt;7791.4375&lt;/D&gt;&lt;D xsi:type="xsd:double"&gt;7907.904&lt;/D&gt;&lt;D xsi:type="xsd:double"&gt;7767.556&lt;/D&gt;&lt;D xsi:type="xsd:double"&gt;7907.923&lt;/D&gt;&lt;D xsi:type="xsd:double"&gt;7534.174&lt;/D&gt;&lt;D xsi:type="xsd:double"&gt;7678.495&lt;/D&gt;&lt;D xsi:type="xsd:double"&gt;7837.758&lt;/D&gt;&lt;D xsi:type="xsd:double"&gt;7976.6895&lt;/D&gt;&lt;D xsi:type="xsd:double"&gt;8291.196&lt;/D&gt;&lt;D xsi:type="xsd:double"&gt;8557.069&lt;/D&gt;&lt;D xsi:type="xsd:double"&gt;8741.657&lt;/D&gt;&lt;D xsi:type="xsd:double"&gt;8469.831&lt;/D&gt;&lt;D xsi:type="xsd:double"&gt;8439.352&lt;/D&gt;&lt;D xsi:type="xsd:double"&gt;8561.269&lt;/D&gt;&lt;D xsi:type="xsd:double"&gt;8296.681&lt;/D&gt;&lt;D xsi:type="xsd:double"&gt;8819.666&lt;/D&gt;&lt;D xsi:type="xsd:double"&gt;8911.062&lt;/D&gt;&lt;D xsi:type="xsd:double"&gt;9215.515&lt;/D&gt;&lt;D xsi:type="xsd:double"&gt;9005.647&lt;/D&gt;&lt;D xsi:type="xsd:double"&gt;9137.661&lt;/D&gt;&lt;D xsi:type="xsd:double"&gt;9361.274&lt;/D&gt;&lt;D xsi:type="xsd:double"&gt;9590.927&lt;/D&gt;&lt;D xsi:type="xsd:double"&gt;9667.478&lt;/D&gt;&lt;D xsi:type="xsd:double"&gt;10190.213&lt;/D&gt;&lt;D xsi:type="xsd:double"&gt;10540.593&lt;/D&gt;&lt;D xsi:type="xsd:double"&gt;10030.481&lt;/D&gt;&lt;D xsi:type="xsd:double"&gt;10314.078&lt;/D&gt;&lt;D xsi:type="xsd:double"&gt;10685.757&lt;/D&gt;&lt;D xsi:type="xsd:double"&gt;10424.206&lt;/D&gt;&lt;D xsi:type="xsd:double"&gt;10349.719&lt;/D&gt;&lt;D xsi:type="xsd:double"&gt;10911.585&lt;/D&gt;&lt;D xsi:type="xsd:double"&gt;11513.093&lt;/D&gt;&lt;D xsi:type="xsd:double"&gt;11887.801&lt;/D&gt;&lt;D xsi:type="xsd:double"&gt;12677.537&lt;/D&gt;&lt;D xsi:type="xsd:double"&gt;11586.866&lt;/D&gt;&lt;D xsi:type="xsd:double"&gt;11724.07&lt;/D&gt;&lt;D xsi:type="xsd:double"&gt;12369.672&lt;/D&gt;&lt;D xsi:type="xsd:double"&gt;11699.576&lt;/D&gt;&lt;D xsi:type="xsd:double"&gt;11665.083&lt;/D&gt;&lt;D xsi:type="xsd:double"&gt;12223.761&lt;/D&gt;&lt;D xsi:type="xsd:double"&gt;11799.447&lt;/D&gt;&lt;D xsi:type="xsd:double"&gt;11756.821&lt;/D&gt;&lt;D xsi:type="xsd:double"&gt;12080.892&lt;/D&gt;&lt;D xsi:type="xsd:double"&gt;12707.78&lt;/D&gt;&lt;D xsi:type="xsd:double"&gt;13150.58&lt;/D&gt;&lt;D xsi:type="xsd:double"&gt;13832.095&lt;/D&gt;&lt;D xsi:type="xsd:double"&gt;13474.521&lt;/D&gt;&lt;D xsi:type="xsd:double"&gt;13782.473&lt;/D&gt;&lt;D xsi:type="xsd:double"&gt;13065.648&lt;/D&gt;&lt;D xsi:type="xsd:double"&gt;13849.7295&lt;/D&gt;&lt;D xsi:type="xsd:double"&gt;13465.496&lt;/D&gt;&lt;D xsi:type="xsd:double"&gt;14541.604&lt;/D&gt;&lt;D xsi:type="xsd:double"&gt;14417.709&lt;/D&gt;&lt;D xsi:type="xsd:double"&gt;15286.732&lt;/D&gt;&lt;D xsi:type="xsd:double"&gt;15869.034&lt;/D&gt;&lt;D xsi:type="xsd:double"&gt;14518.59&lt;/D&gt;&lt;D xsi:type="xsd:double"&gt;14470.17&lt;/D&gt;&lt;D xsi:type="xsd:double"&gt;14280.079&lt;/D&gt;&lt;D xsi:type="xsd:double"&gt;14208.348&lt;/D&gt;&lt;D xsi:type="xsd:double"&gt;13396.075&lt;/D&gt;&lt;D xsi:type="xsd:double"&gt;14440.624&lt;/D&gt;&lt;D xsi:type="xsd:double"&gt;14009.882&lt;/D&gt;&lt;D xsi:type="xsd:double"&gt;14424.457&lt;/D&gt;&lt;D xsi:type="xsd:double"&gt;14643.416&lt;/D&gt;&lt;D xsi:type="xsd:double"&gt;14445.993&lt;/D&gt;&lt;D xsi:type="xsd:double"&gt;14391.717&lt;/D&gt;&lt;D xsi:type="xsd:double"&gt;15256.764&lt;/D&gt;&lt;D xsi:type="xsd:double"&gt;15097.035&lt;/D&gt;&lt;D xsi:type="xsd:double"&gt;16267.615&lt;/D&gt;&lt;D xsi:type="xsd:double"&gt;15998.462&lt;/D&gt;&lt;D xsi:type="xsd:double"&gt;16271.203&lt;/D&gt;&lt;D xsi:type="xsd:double"&gt;17785.598&lt;/D&gt;&lt;D xsi:type="xsd:double"&gt;17498.5&lt;/D&gt;&lt;D xsi:type="xsd:double"&gt;16669.512&lt;/D&gt;&lt;D xsi:type="xsd:double"&gt;16807.668&lt;/D&gt;&lt;D xsi:type="xsd:double"&gt;17227.545&lt;/D&gt;&lt;D xsi:type="xsd:double"&gt;16703.596&lt;/D&gt;&lt;D xsi:type="xsd:double"&gt;17675.904&lt;/D&gt;&lt;D xsi:type="xsd:double"&gt;17699.23&lt;/D&gt;&lt;D xsi:type="xsd:double"&gt;18190.875&lt;/D&gt;&lt;D xsi:type="xsd:double"&gt;18317.25&lt;/D&gt;&lt;D xsi:type="xsd:double"&gt;18762.129&lt;/D&gt;&lt;D xsi:type="xsd:double"&gt;19646.51&lt;/D&gt;&lt;D xsi:type="xsd:double"&gt;18978.047&lt;/D&gt;&lt;D xsi:type="xsd:double"&gt;19205.877&lt;/D&gt;&lt;D xsi:type="xsd:double"&gt;20149.488&lt;/D&gt;&lt;D xsi:type="xsd:double"&gt;19259.342&lt;/D&gt;&lt;D xsi:type="xsd:double"&gt;19815.451&lt;/D&gt;&lt;D xsi:type="xsd:double"&gt;20732.135&lt;/D&gt;&lt;D xsi:type="xsd:double"&gt;19635.697&lt;/D&gt;&lt;D xsi:type="xsd:double"&gt;18950.44&lt;/D&gt;&lt;D xsi:type="xsd:double"&gt;18078.617&lt;/D&gt;&lt;D xsi:type="xsd:double"&gt;18946.844&lt;/D&gt;&lt;D xsi:type="xsd:double"&gt;19128.326&lt;/D&gt;&lt;D xsi:type="xsd:double"&gt;18589.32&lt;/D&gt;&lt;D xsi:type="xsd:double"&gt;18837.09&lt;/D&gt;&lt;D xsi:type="xsd:double"&gt;19729.594&lt;/D&gt;&lt;D xsi:type="xsd:double"&gt;20202.203&lt;/D&gt;&lt;D xsi:type="xsd:double"&gt;19853.477&lt;/D&gt;&lt;D xsi:type="xsd:double"&gt;20448.373&lt;/D&gt;&lt;D xsi:type="xsd:double"&gt;21783.701&lt;/D&gt;&lt;D xsi:type="xsd:double"&gt;20066.36&lt;/D&gt;&lt;D xsi:type="xsd:double"&gt;21421.701&lt;/D&gt;&lt;D xsi:type="xsd:double"&gt;22478.688&lt;/D&gt;&lt;D xsi:type="xsd:double"&gt;22853.918&lt;/D&gt;&lt;D xsi:type="xsd:double"&gt;23031.635&lt;/D&gt;&lt;D xsi:type="xsd:double"&gt;22987.664&lt;/D&gt;&lt;D xsi:type="xsd:double"&gt;23440.625&lt;/D&gt;&lt;D xsi:type="xsd:double"&gt;23299.482&lt;/D&gt;&lt;D xsi:type="xsd:double"&gt;23766.902&lt;/D&gt;&lt;D xsi:type="xsd:double"&gt;24384.402&lt;/D&gt;&lt;D xsi:type="xsd:double"&gt;23350.045&lt;/D&gt;&lt;D xsi:type="xsd:double"&gt;22913.56&lt;/D&gt;&lt;D xsi:type="xsd:double"&gt;24962.121&lt;/D&gt;&lt;D xsi:type="xsd:double"&gt;25488.773&lt;/D&gt;&lt;D xsi:type="xsd:double"&gt;21463.926&lt;/D&gt;&lt;D xsi:type="xsd:double"&gt;18292.35&lt;/D&gt;&lt;D xsi:type="xsd:double"&gt;19981.557&lt;/D&gt;&lt;D xsi:type="xsd:double"&gt;20719.26&lt;/D&gt;&lt;D xsi:type="xsd:double"&gt;20709.955&lt;/D&gt;&lt;D xsi:type="xsd:double"&gt;22276.205&lt;/D&gt;&lt;D xsi:type="xsd:double"&gt;22861.863&lt;/D&gt;&lt;D xsi:type="xsd:double"&gt;22267.096&lt;/D&gt;&lt;D xsi:type="xsd:double"&gt;23889.123&lt;/D&gt;&lt;D xsi:type="xsd:double"&gt;24351.73&lt;/D&gt;&lt;D xsi:type="xsd:double"&gt;23525.691&lt;/D&gt;&lt;D xsi:type="xsd:double"&gt;23004.447&lt;/D&gt;&lt;D xsi:type="xsd:double"&gt;22810.678&lt;/D&gt;&lt;D xsi:type="xsd:double"&gt;25792.86&lt;/D&gt;&lt;D xsi:type="xsd:double"&gt;27125.705&lt;/D&gt;&lt;D xsi:type="xsd:double"&gt;26732.44&lt;/D&gt;&lt;D xsi:type="xsd:double"&gt;25110.203&lt;/D&gt;&lt;D xsi:type="xsd:double"&gt;22730.932&lt;/D&gt;&lt;D xsi:type="xsd:double"&gt;23316.063&lt;/D&gt;&lt;D xsi:type="xsd:double"&gt;21641.273&lt;/D&gt;&lt;D xsi:type="xsd:double"&gt;21958.986&lt;/D&gt;&lt;D xsi:type="xsd:double"&gt;20988.412&lt;/D&gt;&lt;D xsi:type="xsd:double"&gt;23160.578&lt;/D&gt;&lt;D xsi:type="xsd:double"&gt;23333.014&lt;/D&gt;&lt;D xsi:type="xsd:double"&gt;23557.76&lt;/D&gt;&lt;D xsi:type="xsd:double"&gt;25614.256&lt;/D&gt;&lt;D xsi:type="xsd:double"&gt;25387.578&lt;/D&gt;&lt;D xsi:type="xsd:double"&gt;25711.127&lt;/D&gt;&lt;D xsi:type="xsd:double"&gt;24556.086&lt;/D&gt;&lt;D xsi:type="xsd:double"&gt;25243.85&lt;/D&gt;&lt;D xsi:type="xsd:double"&gt;25251.598&lt;/D&gt;&lt;D xsi:type="xsd:double"&gt;22289.371&lt;/D&gt;&lt;/FQL&gt;&lt;FQL&gt;&lt;Q&gt;GPC-US^FG_MKT_VALUE(20100101,20220930,M,USD)&lt;/Q&gt;&lt;R&gt;153&lt;/R&gt;&lt;C&gt;1&lt;/C&gt;&lt;D xsi:type="xsd:double"&gt;5988.0244&lt;/D&gt;&lt;D xsi:type="xsd:double"&gt;6413.9243&lt;/D&gt;&lt;D xsi:type="xsd:double"&gt;6707.3955&lt;/D&gt;&lt;D xsi:type="xsd:double"&gt;6796.319&lt;/D&gt;&lt;D xsi:type="xsd:double"&gt;6448.5635&lt;/D&gt;&lt;D xsi:type="xsd:double"&gt;6217.8193&lt;/D&gt;&lt;D xsi:type="xsd:double"&gt;6750.5503&lt;/D&gt;&lt;D xsi:type="xsd:double"&gt;6608.6987&lt;/D&gt;&lt;D xsi:type="xsd:double"&gt;7024.4736&lt;/D&gt;&lt;D xsi:type="xsd:double"&gt;7539.6123&lt;/D&gt;&lt;D xsi:type="xsd:double"&gt;7583.7217&lt;/D&gt;&lt;D xsi:type="xsd:double"&gt;8093.046&lt;/D&gt;&lt;D xsi:type="xsd:double"&gt;8157.6763&lt;/D&gt;&lt;D xsi:type="xsd:double"&gt;8305.8545&lt;/D&gt;&lt;D xsi:type="xsd:double"&gt;8450.618&lt;/D&gt;&lt;D xsi:type="xsd:double"&gt;8460.07&lt;/D&gt;&lt;D xsi:type="xsd:double"&gt;8633.368&lt;/D&gt;&lt;D xsi:type="xsd:double"&gt;8528.122&lt;/D&gt;&lt;D xsi:type="xsd:double"&gt;8333.73&lt;/D&gt;&lt;D xsi:type="xsd:double"&gt;8625.317&lt;/D&gt;&lt;D xsi:type="xsd:double"&gt;7907.1934&lt;/D&gt;&lt;D xsi:type="xsd:double"&gt;8939.176&lt;/D&gt;&lt;D xsi:type="xsd:double"&gt;9105.725&lt;/D&gt;&lt;D xsi:type="xsd:double"&gt;9525.849&lt;/D&gt;&lt;D xsi:type="xsd:double"&gt;9927.429&lt;/D&gt;&lt;D xsi:type="xsd:double"&gt;9756.213&lt;/D&gt;&lt;D xsi:type="xsd:double"&gt;9783.345&lt;/D&gt;&lt;D xsi:type="xsd:double"&gt;10099.842&lt;/D&gt;&lt;D xsi:type="xsd:double"&gt;9822.322&lt;/D&gt;&lt;D xsi:type="xsd:double"&gt;9344.821&lt;/D&gt;&lt;D xsi:type="xsd:double"&gt;9931.103&lt;/D&gt;&lt;D xsi:type="xsd:double"&gt;9796.164&lt;/D&gt;&lt;D xsi:type="xsd:double"&gt;9467.62&lt;/D&gt;&lt;D xsi:type="xsd:double"&gt;9708.073&lt;/D&gt;&lt;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D xsi:type="xsd:double"&gt;10097.45&lt;/D&gt;&lt;D xsi:type="xsd:double"&gt;9844.818&lt;/D&gt;&lt;D xsi:type="xsd:double"&gt;10533.862&lt;/D&gt;&lt;D xsi:type="xsd:double"&gt;10998.387&lt;/D&gt;&lt;D xsi:type="xsd:double"&gt;12087.382&lt;/D&gt;&lt;D xsi:type="xsd:double"&gt;11828.588&lt;/D&gt;&lt;D xsi:type="xsd:double"&gt;12047.09&lt;/D&gt;&lt;D xsi:type="xsd:double"&gt;12089.874&lt;/D&gt;&lt;D xsi:type="xsd:double"&gt;12696.922&lt;/D&gt;&lt;D xsi:type="xsd:double"&gt;11925.724&lt;/D&gt;&lt;D xsi:type="xsd:double"&gt;12485.953&lt;/D&gt;&lt;D xsi:type="xsd:double"&gt;12167.978&lt;/D&gt;&lt;D xsi:type="xsd:double"&gt;12786.949&lt;/D&gt;&lt;D xsi:type="xsd:double"&gt;12792.385&lt;/D&gt;&lt;D xsi:type="xsd:double"&gt;12647.838&lt;/D&gt;&lt;D xsi:type="xsd:double"&gt;13545.872&lt;/D&gt;&lt;D xsi:type="xsd:double"&gt;13340.52&lt;/D&gt;&lt;D xsi:type="xsd:double"&gt;13381.993&lt;/D&gt;&lt;D xsi:type="xsd:double"&gt;13260.6455&lt;/D&gt;&lt;D xsi:type="xsd:double"&gt;13460.232&lt;/D&gt;&lt;D xsi:type="xsd:double"&gt;12696.77&lt;/D&gt;&lt;D xsi:type="xsd:double"&gt;13451.033&lt;/D&gt;&lt;D xsi:type="xsd:double"&gt;13407.056&lt;/D&gt;&lt;D xsi:type="xsd:double"&gt;14839.323&lt;/D&gt;&lt;D xsi:type="xsd:double"&gt;15710.605&lt;/D&gt;&lt;D xsi:type="xsd:double"&gt;16317.256&lt;/D&gt;&lt;D xsi:type="xsd:double"&gt;14230.326&lt;/D&gt;&lt;D xsi:type="xsd:double"&gt;14711.101&lt;/D&gt;&lt;D xsi:type="xsd:double"&gt;14195.174&lt;/D&gt;&lt;D xsi:type="xsd:double"&gt;13686.407&lt;/D&gt;&lt;D xsi:type="xsd:double"&gt;13780.85&lt;/D&gt;&lt;D xsi:type="xsd:double"&gt;13582.548&lt;/D&gt;&lt;D xsi:type="xsd:double"&gt;13494.556&lt;/D&gt;&lt;D xsi:type="xsd:double"&gt;12666.223&lt;/D&gt;&lt;D xsi:type="xsd:double"&gt;12496.764&lt;/D&gt;&lt;D xsi:type="xsd:double"&gt;13683.271&lt;/D&gt;&lt;D xsi:type="xsd:double"&gt;13663.671&lt;/D&gt;&lt;D xsi:type="xsd:double"&gt;12890.497&lt;/D&gt;&lt;D xsi:type="xsd:double"&gt;12932.52&lt;/D&gt;&lt;D xsi:type="xsd:double"&gt;13529.845&lt;/D&gt;&lt;D xsi:type="xsd:double"&gt;14866.552&lt;/D&gt;&lt;D xsi:type="xsd:double"&gt;14359.33&lt;/D&gt;&lt;D xsi:type="xsd:double"&gt;14501.472&lt;/D&gt;&lt;D xsi:type="xsd:double"&gt;15077.53&lt;/D&gt;&lt;D xsi:type="xsd:double"&gt;15224.955&lt;/D&gt;&lt;D xsi:type="xsd:double"&gt;15311.325&lt;/D&gt;&lt;D xsi:type="xsd:double"&gt;14940.655&lt;/D&gt;&lt;D xsi:type="xsd:double"&gt;13474.106&lt;/D&gt;&lt;D xsi:type="xsd:double"&gt;14312.985&lt;/D&gt;&lt;D xsi:type="xsd:double"&gt;14179.131&lt;/D&gt;&lt;D xsi:type="xsd:double"&gt;14367.612&lt;/D&gt;&lt;D xsi:type="xsd:double"&gt;14204.36&lt;/D&gt;&lt;D xsi:type="xsd:double"&gt;13620.682&lt;/D&gt;&lt;D xsi:type="xsd:double"&gt;13563.196&lt;/D&gt;&lt;D xsi:type="xsd:double"&gt;13651.634&lt;/D&gt;&lt;D xsi:type="xsd:double"&gt;13620.043&lt;/D&gt;&lt;D xsi:type="xsd:double"&gt;12470.356&lt;/D&gt;&lt;D xsi:type="xsd:double"&gt;12162.012&lt;/D&gt;&lt;D xsi:type="xsd:double"&gt;14023.581&lt;/D&gt;&lt;D xsi:type="xsd:double"&gt;12935.709&lt;/D&gt;&lt;D xsi:type="xsd:double"&gt;13630.657&lt;/D&gt;&lt;D xsi:type="xsd:double"&gt;13933.466&lt;/D&gt;&lt;D xsi:type="xsd:double"&gt;15262.138&lt;/D&gt;&lt;D xsi:type="xsd:double"&gt;13468.576&lt;/D&gt;&lt;D xsi:type="xsd:double"&gt;13182.924&lt;/D&gt;&lt;D xsi:type="xsd:double"&gt;12959.883&lt;/D&gt;&lt;D xsi:type="xsd:double"&gt;13322.326&lt;/D&gt;&lt;D xsi:type="xsd:double"&gt;13470.434&lt;/D&gt;&lt;D xsi:type="xsd:double"&gt;14280.508&lt;/D&gt;&lt;D xsi:type="xsd:double"&gt;14653.26&lt;/D&gt;&lt;D xsi:type="xsd:double"&gt;14587.872&lt;/D&gt;&lt;D xsi:type="xsd:double"&gt;14370.668&lt;/D&gt;&lt;D xsi:type="xsd:double"&gt;15220.404&lt;/D&gt;&lt;D xsi:type="xsd:double"&gt;14012.833&lt;/D&gt;&lt;D xsi:type="xsd:double"&gt;14567.393&lt;/D&gt;&lt;D xsi:type="xsd:double"&gt;15874.984&lt;/D&gt;&lt;D xsi:type="xsd:double"&gt;16363.539&lt;/D&gt;&lt;D xsi:type="xsd:double"&gt;14977.393&lt;/D&gt;&lt;D xsi:type="xsd:double"&gt;14445.721&lt;/D&gt;&lt;D xsi:type="xsd:double"&gt;15130.798&lt;/D&gt;&lt;D xsi:type="xsd:double"&gt;14187.132&lt;/D&gt;&lt;D xsi:type="xsd:double"&gt;13189.416&lt;/D&gt;&lt;D xsi:type="xsd:double"&gt;14469.741&lt;/D&gt;&lt;D xsi:type="xsd:double"&gt;14904.169&lt;/D&gt;&lt;D xsi:type="xsd:double"&gt;15164.243&lt;/D&gt;&lt;D xsi:type="xsd:double"&gt;15443.522&lt;/D&gt;&lt;D xsi:type="xsd:double"&gt;13603.034&lt;/D&gt;&lt;D xsi:type="xsd:double"&gt;12682.79&lt;/D&gt;&lt;D xsi:type="xsd:double"&gt;9712.309&lt;/D&gt;&lt;D xsi:type="xsd:double"&gt;11436.088&lt;/D&gt;&lt;D xsi:type="xsd:double"&gt;12031.838&lt;/D&gt;&lt;D xsi:type="xsd:double"&gt;12545.214&lt;/D&gt;&lt;D xsi:type="xsd:double"&gt;13005.417&lt;/D&gt;&lt;D xsi:type="xsd:double"&gt;13624.311&lt;/D&gt;&lt;D xsi:type="xsd:double"&gt;13732.047&lt;/D&gt;&lt;D xsi:type="xsd:double"&gt;13048.114&lt;/D&gt;&lt;D xsi:type="xsd:double"&gt;14193.774&lt;/D&gt;&lt;D xsi:type="xsd:double"&gt;14497.507&lt;/D&gt;&lt;D xsi:type="xsd:double"&gt;13551.985&lt;/D&gt;&lt;D xsi:type="xsd:double"&gt;15207.7295&lt;/D&gt;&lt;D xsi:type="xsd:double"&gt;16697.906&lt;/D&gt;&lt;D xsi:type="xsd:double"&gt;18052.924&lt;/D&gt;&lt;D xsi:type="xsd:double"&gt;18941.34&lt;/D&gt;&lt;D xsi:type="xsd:double"&gt;18123.361&lt;/D&gt;&lt;D xsi:type="xsd:double"&gt;18187.848&lt;/D&gt;&lt;D xsi:type="xsd:double"&gt;17510.031&lt;/D&gt;&lt;D xsi:type="xsd:double"&gt;17275.7&lt;/D&gt;&lt;D xsi:type="xsd:double"&gt;18683.633&lt;/D&gt;&lt;D xsi:type="xsd:double"&gt;18203.396&lt;/D&gt;&lt;D xsi:type="xsd:double"&gt;19933.73&lt;/D&gt;&lt;D xsi:type="xsd:double"&gt;18942.73&lt;/D&gt;&lt;D xsi:type="xsd:double"&gt;17368.793&lt;/D&gt;&lt;D xsi:type="xsd:double"&gt;17847.928&lt;/D&gt;&lt;D xsi:type="xsd:double"&gt;18418.69&lt;/D&gt;&lt;D xsi:type="xsd:double"&gt;19364.762&lt;/D&gt;&lt;D xsi:type="xsd:double"&gt;18790.352&lt;/D&gt;&lt;D xsi:type="xsd:double"&gt;21597.602&lt;/D&gt;&lt;D xsi:type="xsd:double"&gt;22041.223&lt;/D&gt;&lt;D xsi:type="xsd:double"&gt;21096.057&lt;/D&gt;&lt;/FQL&gt;&lt;FQL&gt;&lt;Q&gt;ITW-US^FG_MKT_VALUE(20100101,20220930,M,USD)&lt;/Q&gt;&lt;R&gt;153&lt;/R&gt;&lt;C&gt;1&lt;/C&gt;&lt;D xsi:type="xsd:double"&gt;21896.836&lt;/D&gt;&lt;D xsi:type="xsd:double"&gt;22866.344&lt;/D&gt;&lt;D xsi:type="xsd:double"&gt;23797.71&lt;/D&gt;&lt;D xsi:type="xsd:double"&gt;25677.006&lt;/D&gt;&lt;D xsi:type="xsd:double"&gt;23330.398&lt;/D&gt;&lt;D xsi:type="xsd:double"&gt;20784.934&lt;/D&gt;&lt;D xsi:type="xsd:double"&gt;21902.729&lt;/D&gt;&lt;D xsi:type="xsd:double"&gt;20774.863&lt;/D&gt;&lt;D xsi:type="xsd:double"&gt;23318.674&lt;/D&gt;&lt;D xsi:type="xsd:double"&gt;22654.125&lt;/D&gt;&lt;D xsi:type="xsd:double"&gt;23621.191&lt;/D&gt;&lt;D xsi:type="xsd:double"&gt;26579.547&lt;/D&gt;&lt;D xsi:type="xsd:double"&gt;26624.344&lt;/D&gt;&lt;D xsi:type="xsd:double"&gt;26927.965&lt;/D&gt;&lt;D xsi:type="xsd:double"&gt;26862.654&lt;/D&gt;&lt;D xsi:type="xsd:double"&gt;29207.887&lt;/D&gt;&lt;D xsi:type="xsd:double"&gt;28662.832&lt;/D&gt;&lt;D xsi:type="xsd:double"&gt;27760.008&lt;/D&gt;&lt;D xsi:type="xsd:double"&gt;24472.443&lt;/D&gt;&lt;D xsi:type="xsd:double"&gt;22870.432&lt;/D&gt;&lt;D xsi:type="xsd:double"&gt;20100.84&lt;/D&gt;&lt;D xsi:type="xsd:double"&gt;23497.691&lt;/D&gt;&lt;D xsi:type="xsd:double"&gt;21956.303&lt;/D&gt;&lt;D xsi:type="xsd:double"&gt;22589.332&lt;/D&gt;&lt;D xsi:type="xsd:double"&gt;25645.734&lt;/D&gt;&lt;D xsi:type="xsd:double"&gt;26932.133&lt;/D&gt;&lt;D xsi:type="xsd:double"&gt;27266.563&lt;/D&gt;&lt;D xsi:type="xsd:double"&gt;27390.676&lt;/D&gt;&lt;D xsi:type="xsd:double"&gt;26803.53&lt;/D&gt;&lt;D xsi:type="xsd:double"&gt;24795.768&lt;/D&gt;&lt;D xsi:type="xsd:double"&gt;25475.553&lt;/D&gt;&lt;D xsi:type="xsd:double"&gt;27796.201&lt;/D&gt;&lt;D xsi:type="xsd:double"&gt;27561.328&lt;/D&gt;&lt;D xsi:type="xsd:double"&gt;28423.344&lt;/D&gt;&lt;D xsi:type="xsd:double"&gt;28534.57&lt;/D&gt;&lt;D xsi:type="xsd:double"&gt;27671.693&lt;/D&gt;&lt;D xsi:type="xsd:double"&gt;28590.896&lt;/D&gt;&lt;D xsi:type="xsd:double"&gt;27985.678&lt;/D&gt;&lt;D xsi:type="xsd:double"&gt;27449.36&lt;/D&gt;&lt;D xsi:type="xsd:double"&gt;29079.924&lt;/D&gt;&lt;D xsi:type="xsd:double"&gt;31588.834&lt;/D&gt;&lt;D xsi:type="xsd:double"&gt;30979.89&lt;/D&gt;&lt;D xsi:type="xsd:double"&gt;32265.309&lt;/D&gt;&lt;D xsi:type="xsd:double"&gt;32010.018&lt;/D&gt;&lt;D xsi:type="xsd:double"&gt;33851.51&lt;/D&gt;&lt;D xsi:type="xsd:double"&gt;34969.984&lt;/D&gt;&lt;D xsi:type="xsd:double"&gt;35320.617&lt;/D&gt;&lt;D xsi:type="xsd:double"&gt;36174.21&lt;/D&gt;&lt;D xsi:type="xsd:double"&gt;33932.684&lt;/D&gt;&lt;D xsi:type="xsd:double"&gt;35494.438&lt;/D&gt;&lt;D xsi:type="xsd:double"&gt;33555.62&lt;/D&gt;&lt;D xsi:type="xsd:double"&gt;35164.707&lt;/D&gt;&lt;D xsi:type="xsd:double"&gt;35709.32&lt;/D&gt;&lt;D xsi:type="xsd:double"&gt;34718.676&lt;/D&gt;&lt;D xsi:type="xsd:double"&gt;32660.777&lt;/D&gt;&lt;D xsi:type="xsd:double"&gt;34976.41&lt;/D&gt;&lt;D xsi:type="xsd:double"&gt;33002.617&lt;/D&gt;&lt;D xsi:type="xsd:double"&gt;35594.508&lt;/D&gt;&lt;D xsi:type="xsd:double"&gt;37111.33&lt;/D&gt;&lt;D xsi:type="xsd:double"&gt;36264&lt;/D&gt;&lt;D xsi:type="xsd:double"&gt;35647.473&lt;/D&gt;&lt;D xsi:type="xsd:double"&gt;37857.016&lt;/D&gt;&lt;D xsi:type="xsd:double"&gt;35717.527&lt;/D&gt;&lt;D xsi:type="xsd:double"&gt;34408.547&lt;/D&gt;&lt;D xsi:type="xsd:double"&gt;34500.473&lt;/D&gt;&lt;D xsi:type="xsd:double"&gt;33603.27&lt;/D&gt;&lt;D xsi:type="xsd:double"&gt;32753.943&lt;/D&gt;&lt;D xsi:type="xsd:double"&gt;30945.465&lt;/D&gt;&lt;D xsi:type="xsd:double"&gt;29919.006&lt;/D&gt;&lt;D xsi:type="xsd:double"&gt;33419.434&lt;/D&gt;&lt;D xsi:type="xsd:double"&gt;34160.957&lt;/D&gt;&lt;D xsi:type="xsd:double"&gt;33708.652&lt;/D&gt;&lt;D xsi:type="xsd:double"&gt;32759.367&lt;/D&gt;&lt;D xsi:type="xsd:double"&gt;34279.676&lt;/D&gt;&lt;D xsi:type="xsd:double"&gt;36813.902&lt;/D&gt;&lt;D xsi:type="xsd:double"&gt;37561.39&lt;/D&gt;&lt;D xsi:type="xsd:double"&gt;38104.04&lt;/D&gt;&lt;D xsi:type="xsd:double"&gt;36972.664&lt;/D&gt;&lt;D xsi:type="xsd:double"&gt;40962.418&lt;/D&gt;&lt;D xsi:type="xsd:double"&gt;42187.03&lt;/D&gt;&lt;D xsi:type="xsd:double"&gt;42064.406&lt;/D&gt;&lt;D xsi:type="xsd:double"&gt;39863.605&lt;/D&gt;&lt;D xsi:type="xsd:double"&gt;43938.773&lt;/D&gt;&lt;D xsi:type="xsd:double"&gt;42481.37&lt;/D&gt;&lt;D xsi:type="xsd:double"&gt;44125.68&lt;/D&gt;&lt;D xsi:type="xsd:double"&gt;45794.266&lt;/D&gt;&lt;D xsi:type="xsd:double"&gt;45761.9&lt;/D&gt;&lt;D xsi:type="xsd:double"&gt;47703.33&lt;/D&gt;&lt;D xsi:type="xsd:double"&gt;48784.594&lt;/D&gt;&lt;D xsi:type="xsd:double"&gt;49299.402&lt;/D&gt;&lt;D xsi:type="xsd:double"&gt;48425.266&lt;/D&gt;&lt;D xsi:type="xsd:double"&gt;47323.984&lt;/D&gt;&lt;D xsi:type="xsd:double"&gt;50690.95&lt;/D&gt;&lt;D xsi:type="xsd:double"&gt;53623.598&lt;/D&gt;&lt;D xsi:type="xsd:double"&gt;57984.88&lt;/D&gt;&lt;D xsi:type="xsd:double"&gt;56979.277&lt;/D&gt;&lt;D xsi:type="xsd:double"&gt;59308.305&lt;/D&gt;&lt;D xsi:type="xsd:double"&gt;55131.76&lt;/D&gt;&lt;D xsi:type="xsd:double"&gt;53070.555&lt;/D&gt;&lt;D xsi:type="xsd:double"&gt;48111.07&lt;/D&gt;&lt;D xsi:type="xsd:double"&gt;48680.19&lt;/D&gt;&lt;D xsi:type="xsd:double"&gt;46459.797&lt;/D&gt;&lt;D xsi:type="xsd:double"&gt;48066.14&lt;/D&gt;&lt;D xsi:type="xsd:double"&gt;46573.82&lt;/D&gt;&lt;D xsi:type="xsd:double"&gt;46823.824&lt;/D&gt;&lt;D xsi:type="xsd:double"&gt;42327.914&lt;/D&gt;&lt;D xsi:type="xsd:double"&gt;46136.996&lt;/D&gt;&lt;D xsi:type="xsd:double"&gt;41566.992&lt;/D&gt;&lt;D xsi:type="xsd:double"&gt;45051.41&lt;/D&gt;&lt;D xsi:type="xsd:double"&gt;47272.65&lt;/D&gt;&lt;D xsi:type="xsd:double"&gt;46762.07&lt;/D&gt;&lt;D xsi:type="xsd:double"&gt;50704.254&lt;/D&gt;&lt;D xsi:type="xsd:double"&gt;45494.71&lt;/D&gt;&lt;D xsi:type="xsd:double"&gt;48787.035&lt;/D&gt;&lt;D xsi:type="xsd:double"&gt;49893.402&lt;/D&gt;&lt;D xsi:type="xsd:double"&gt;48479.71&lt;/D&gt;&lt;D xsi:type="xsd:double"&gt;50295.887&lt;/D&gt;&lt;D xsi:type="xsd:double"&gt;54181.613&lt;/D&gt;&lt;D xsi:type="xsd:double"&gt;56029.66&lt;/D&gt;&lt;D xsi:type="xsd:double"&gt;57445.67&lt;/D&gt;&lt;D xsi:type="xsd:double"&gt;55958.6&lt;/D&gt;&lt;D xsi:type="xsd:double"&gt;53656.043&lt;/D&gt;&lt;D xsi:type="xsd:double"&gt;44895.707&lt;/D&gt;&lt;D xsi:type="xsd:double"&gt;51333.75&lt;/D&gt;&lt;D xsi:type="xsd:double"&gt;54480.113&lt;/D&gt;&lt;D xsi:type="xsd:double"&gt;55287.574&lt;/D&gt;&lt;D xsi:type="xsd:double"&gt;58493.844&lt;/D&gt;&lt;D xsi:type="xsd:double"&gt;62465.313&lt;/D&gt;&lt;D xsi:type="xsd:double"&gt;61150.97&lt;/D&gt;&lt;D xsi:type="xsd:double"&gt;61996.023&lt;/D&gt;&lt;D xsi:type="xsd:double"&gt;66809.984&lt;/D&gt;&lt;D xsi:type="xsd:double"&gt;64568.8&lt;/D&gt;&lt;D xsi:type="xsd:double"&gt;61506.313&lt;/D&gt;&lt;D xsi:type="xsd:double"&gt;64030.406&lt;/D&gt;&lt;D xsi:type="xsd:double"&gt;69978.17&lt;/D&gt;&lt;D xsi:type="xsd:double"&gt;72802.31&lt;/D&gt;&lt;D xsi:type="xsd:double"&gt;73212.984&lt;/D&gt;&lt;D xsi:type="xsd:double"&gt;70421.4&lt;/D&gt;&lt;D xsi:type="xsd:double"&gt;71401.05&lt;/D&gt;&lt;D xsi:type="xsd:double"&gt;73350.9&lt;/D&gt;&lt;D xsi:type="xsd:double"&gt;64861.156&lt;/D&gt;&lt;D xsi:type="xsd:double"&gt;71528.39&lt;/D&gt;&lt;D xsi:type="xsd:double"&gt;72871.88&lt;/D&gt;&lt;D xsi:type="xsd:double"&gt;77223.72&lt;/D&gt;&lt;D xsi:type="xsd:double"&gt;73193.56&lt;/D&gt;&lt;D xsi:type="xsd:double"&gt;67692.78&lt;/D&gt;&lt;D xsi:type="xsd:double"&gt;65207.156&lt;/D&gt;&lt;D xsi:type="xsd:double"&gt;61380.055&lt;/D&gt;&lt;D xsi:type="xsd:double"&gt;64793&lt;/D&gt;&lt;D xsi:type="xsd:double"&gt;56424.6&lt;/D&gt;&lt;D xsi:type="xsd:double"&gt;64322.496&lt;/D&gt;&lt;D xsi:type="xsd:double"&gt;60319.37&lt;/D&gt;&lt;D xsi:type="xsd:double"&gt;55929.24&lt;/D&gt;&lt;/FQL&gt;&lt;FQL&gt;&lt;Q&gt;PPL-US^FG_MKT_VALUE(20100101,20220930,M,USD)&lt;/Q&gt;&lt;R&gt;153&lt;/R&gt;&lt;C&gt;1&lt;/C&gt;&lt;D xsi:type="xsd:double"&gt;11123.127&lt;/D&gt;&lt;D xsi:type="xsd:double"&gt;10742.172&lt;/D&gt;&lt;D xsi:type="xsd:double"&gt;10478.01&lt;/D&gt;&lt;D xsi:type="xsd:double"&gt;9362.524&lt;/D&gt;&lt;D xsi:type="xsd:double"&gt;9759.562&lt;/D&gt;&lt;D xsi:type="xsd:double"&gt;12030.591&lt;/D&gt;&lt;D xsi:type="xsd:double"&gt;13158.91&lt;/D&gt;&lt;D xsi:type="xsd:double"&gt;13096.226&lt;/D&gt;&lt;D xsi:type="xsd:double"&gt;13146.997&lt;/D&gt;&lt;D xsi:type="xsd:double"&gt;12968.357&lt;/D&gt;&lt;D xsi:type="xsd:double"&gt;12268.278&lt;/D&gt;&lt;D xsi:type="xsd:double"&gt;12722.851&lt;/D&gt;&lt;D xsi:type="xsd:double"&gt;12466.654&lt;/D&gt;&lt;D xsi:type="xsd:double"&gt;12292.633&lt;/D&gt;&lt;D xsi:type="xsd:double"&gt;12260.835&lt;/D&gt;&lt;D xsi:type="xsd:double"&gt;13293.072&lt;/D&gt;&lt;D xsi:type="xsd:double"&gt;13661.382&lt;/D&gt;&lt;D xsi:type="xsd:double"&gt;16065.285&lt;/D&gt;&lt;D xsi:type="xsd:double"&gt;16105.693&lt;/D&gt;&lt;D xsi:type="xsd:double"&gt;16671.414&lt;/D&gt;&lt;D xsi:type="xsd:double"&gt;16491.668&lt;/D&gt;&lt;D xsi:type="xsd:double"&gt;16971.28&lt;/D&gt;&lt;D xsi:type="xsd:double"&gt;17346.877&lt;/D&gt;&lt;D xsi:type="xsd:double"&gt;17016.676&lt;/D&gt;&lt;D xsi:type="xsd:double"&gt;16073.876&lt;/D&gt;&lt;D xsi:type="xsd:double"&gt;16513.463&lt;/D&gt;&lt;D xsi:type="xsd:double"&gt;16377.236&lt;/D&gt;&lt;D xsi:type="xsd:double"&gt;15849.873&lt;/D&gt;&lt;D xsi:type="xsd:double"&gt;15861.464&lt;/D&gt;&lt;D xsi:type="xsd:double"&gt;16135.724&lt;/D&gt;&lt;D xsi:type="xsd:double"&gt;16768.156&lt;/D&gt;&lt;D xsi:type="xsd:double"&gt;17017.648&lt;/D&gt;&lt;D xsi:type="xsd:double"&gt;16877.178&lt;/D&gt;&lt;D xsi:type="xsd:double"&gt;17179.281&lt;/D&gt;&lt;D xsi:type="xsd:double"&gt;17051.469&lt;/D&gt;&lt;D xsi:type="xsd:double"&gt;16661.055&lt;/D&gt;&lt;D xsi:type="xsd:double"&gt;17627.084&lt;/D&gt;&lt;D xsi:type="xsd:double"&gt;17935.514&lt;/D&gt;&lt;D xsi:type="xsd:double"&gt;18260.43&lt;/D&gt;&lt;D xsi:type="xsd:double"&gt;19467.684&lt;/D&gt;&lt;D xsi:type="xsd:double"&gt;17321.455&lt;/D&gt;&lt;D xsi:type="xsd:double"&gt;17902.482&lt;/D&gt;&lt;D xsi:type="xsd:double"&gt;18795.832&lt;/D&gt;&lt;D xsi:type="xsd:double"&gt;18162.797&lt;/D&gt;&lt;D xsi:type="xsd:double"&gt;19146.66&lt;/D&gt;&lt;D xsi:type="xsd:double"&gt;19304.22&lt;/D&gt;&lt;D xsi:type="xsd:double"&gt;19354.639&lt;/D&gt;&lt;D xsi:type="xsd:double"&gt;18966.36&lt;/D&gt;&lt;D xsi:type="xsd:double"&gt;19268.912&lt;/D&gt;&lt;D xsi:type="xsd:double"&gt;20353.064&lt;/D&gt;&lt;D xsi:type="xsd:double"&gt;20925.158&lt;/D&gt;&lt;D xsi:type="xsd:double"&gt;21051.443&lt;/D&gt;&lt;D xsi:type="xsd:double"&gt;22156.422&lt;/D&gt;&lt;D xsi:type="xsd:double"&gt;23592.559&lt;/D&gt;&lt;D xsi:type="xsd:double"&gt;21905.955&lt;/D&gt;&lt;D xsi:type="xsd:double"&gt;22994.943&lt;/D&gt;&lt;D xsi:type="xsd:double"&gt;21827.205&lt;/D&gt;&lt;D xsi:type="xsd:double"&gt;23256.21&lt;/D&gt;&lt;D xsi:type="xsd:double"&gt;23615.121&lt;/D&gt;&lt;D xsi:type="xsd:double"&gt;24190.295&lt;/D&gt;&lt;D xsi:type="xsd:double"&gt;23637.639&lt;/D&gt;&lt;D xsi:type="xsd:double"&gt;22705.45&lt;/D&gt;&lt;D xsi:type="xsd:double"&gt;22475.22&lt;/D&gt;&lt;D xsi:type="xsd:double"&gt;22722.273&lt;/D&gt;&lt;D xsi:type="xsd:double"&gt;23176.318&lt;/D&gt;&lt;D xsi:type="xsd:double"&gt;19730.576&lt;/D&gt;&lt;D xsi:type="xsd:double"&gt;21297.238&lt;/D&gt;&lt;D xsi:type="xsd:double"&gt;20748.238&lt;/D&gt;&lt;D xsi:type="xsd:double"&gt;22095.238&lt;/D&gt;&lt;D xsi:type="xsd:double"&gt;23109.646&lt;/D&gt;&lt;D xsi:type="xsd:double"&gt;22867.8&lt;/D&gt;&lt;D xsi:type="xsd:double"&gt;22998.74&lt;/D&gt;&lt;D xsi:type="xsd:double"&gt;23625.428&lt;/D&gt;&lt;D xsi:type="xsd:double"&gt;23578.258&lt;/D&gt;&lt;D xsi:type="xsd:double"&gt;25749.938&lt;/D&gt;&lt;D xsi:type="xsd:double"&gt;25459.092&lt;/D&gt;&lt;D xsi:type="xsd:double"&gt;26067.84&lt;/D&gt;&lt;D xsi:type="xsd:double"&gt;25577.475&lt;/D&gt;&lt;D xsi:type="xsd:double"&gt;25550.373&lt;/D&gt;&lt;D xsi:type="xsd:double"&gt;23565.154&lt;/D&gt;&lt;D xsi:type="xsd:double"&gt;23482.295&lt;/D&gt;&lt;D xsi:type="xsd:double"&gt;23326.063&lt;/D&gt;&lt;D xsi:type="xsd:double"&gt;22728.307&lt;/D&gt;&lt;D xsi:type="xsd:double"&gt;23144.84&lt;/D&gt;&lt;D xsi:type="xsd:double"&gt;23681.828&lt;/D&gt;&lt;D xsi:type="xsd:double"&gt;25068.48&lt;/D&gt;&lt;D xsi:type="xsd:double"&gt;25515.945&lt;/D&gt;&lt;D xsi:type="xsd:double"&gt;26007.293&lt;/D&gt;&lt;D xsi:type="xsd:double"&gt;27235.662&lt;/D&gt;&lt;D xsi:type="xsd:double"&gt;26500.387&lt;/D&gt;&lt;D xsi:type="xsd:double"&gt;26274.182&lt;/D&gt;&lt;D xsi:type="xsd:double"&gt;26897.963&lt;/D&gt;&lt;D xsi:type="xsd:double"&gt;26114.648&lt;/D&gt;&lt;D xsi:type="xsd:double"&gt;25846.275&lt;/D&gt;&lt;D xsi:type="xsd:double"&gt;25233.836&lt;/D&gt;&lt;D xsi:type="xsd:double"&gt;21460.67&lt;/D&gt;&lt;D xsi:type="xsd:double"&gt;22098.596&lt;/D&gt;&lt;D xsi:type="xsd:double"&gt;19865.854&lt;/D&gt;&lt;D xsi:type="xsd:double"&gt;19728.965&lt;/D&gt;&lt;D xsi:type="xsd:double"&gt;20293.846&lt;/D&gt;&lt;D xsi:type="xsd:double"&gt;19052.504&lt;/D&gt;&lt;D xsi:type="xsd:double"&gt;19960.104&lt;/D&gt;&lt;D xsi:type="xsd:double"&gt;20113.912&lt;/D&gt;&lt;D xsi:type="xsd:double"&gt;20792.066&lt;/D&gt;&lt;D xsi:type="xsd:double"&gt;21058.482&lt;/D&gt;&lt;D xsi:type="xsd:double"&gt;21878.941&lt;/D&gt;&lt;D xsi:type="xsd:double"&gt;22015.686&lt;/D&gt;&lt;D xsi:type="xsd:double"&gt;20406.75&lt;/D&gt;&lt;D xsi:type="xsd:double"&gt;22560.516&lt;/D&gt;&lt;D xsi:type="xsd:double"&gt;23172.79&lt;/D&gt;&lt;D xsi:type="xsd:double"&gt;22896.314&lt;/D&gt;&lt;D xsi:type="xsd:double"&gt;22513.988&lt;/D&gt;&lt;D xsi:type="xsd:double"&gt;21468&lt;/D&gt;&lt;D xsi:type="xsd:double"&gt;22384.26&lt;/D&gt;&lt;D xsi:type="xsd:double"&gt;21388.12&lt;/D&gt;&lt;D xsi:type="xsd:double"&gt;21330.373&lt;/D&gt;&lt;D xsi:type="xsd:double"&gt;22745.447&lt;/D&gt;&lt;D xsi:type="xsd:double"&gt;24190.063&lt;/D&gt;&lt;D xsi:type="xsd:double"&gt;24580.107&lt;/D&gt;&lt;D xsi:type="xsd:double"&gt;27528.32&lt;/D&gt;&lt;D xsi:type="xsd:double"&gt;27766.16&lt;/D&gt;&lt;D xsi:type="xsd:double"&gt;23024.662&lt;/D&gt;&lt;D xsi:type="xsd:double"&gt;18960.805&lt;/D&gt;&lt;D xsi:type="xsd:double"&gt;19529.322&lt;/D&gt;&lt;D xsi:type="xsd:double"&gt;21465.352&lt;/D&gt;&lt;D xsi:type="xsd:double"&gt;19865.354&lt;/D&gt;&lt;D xsi:type="xsd:double"&gt;20465.004&lt;/D&gt;&lt;D xsi:type="xsd:double"&gt;21241.475&lt;/D&gt;&lt;D xsi:type="xsd:double"&gt;20918.965&lt;/D&gt;&lt;D xsi:type="xsd:double"&gt;21141.918&lt;/D&gt;&lt;D xsi:type="xsd:double"&gt;21849.21&lt;/D&gt;&lt;D xsi:type="xsd:double"&gt;21683.178&lt;/D&gt;&lt;D xsi:type="xsd:double"&gt;21275.656&lt;/D&gt;&lt;D xsi:type="xsd:double"&gt;20137.674&lt;/D&gt;&lt;D xsi:type="xsd:double"&gt;22190.275&lt;/D&gt;&lt;D xsi:type="xsd:double"&gt;22413.408&lt;/D&gt;&lt;D xsi:type="xsd:double"&gt;22398.02&lt;/D&gt;&lt;D xsi:type="xsd:double"&gt;21524.705&lt;/D&gt;&lt;D xsi:type="xsd:double"&gt;21832.531&lt;/D&gt;&lt;D xsi:type="xsd:double"&gt;22586.705&lt;/D&gt;&lt;D xsi:type="xsd:double"&gt;21191.838&lt;/D&gt;&lt;D xsi:type="xsd:double"&gt;21891.139&lt;/D&gt;&lt;D xsi:type="xsd:double"&gt;21153.834&lt;/D&gt;&lt;D xsi:type="xsd:double"&gt;22097.467&lt;/D&gt;&lt;D xsi:type="xsd:double"&gt;21818.125&lt;/D&gt;&lt;D xsi:type="xsd:double"&gt;19237.88&lt;/D&gt;&lt;D xsi:type="xsd:double"&gt;21013.45&lt;/D&gt;&lt;D xsi:type="xsd:double"&gt;20829.508&lt;/D&gt;&lt;D xsi:type="xsd:double"&gt;22205.389&lt;/D&gt;&lt;D xsi:type="xsd:double"&gt;19971.938&lt;/D&gt;&lt;D xsi:type="xsd:double"&gt;21407.445&lt;/D&gt;&lt;D xsi:type="xsd:double"&gt;21407.445&lt;/D&gt;&lt;D xsi:type="xsd:double"&gt;18661.58&lt;/D&gt;&lt;/FQL&gt;&lt;FQL&gt;&lt;Q&gt;RL-US^FG_MKT_VALUE(20100101,20220930,M,USD)&lt;/Q&gt;&lt;R&gt;153&lt;/R&gt;&lt;C&gt;1&lt;/C&gt;&lt;D xsi:type="xsd:double"&gt;8085.1997&lt;/D&gt;&lt;D xsi:type="xsd:double"&gt;7881.098&lt;/D&gt;&lt;D xsi:type="xsd:double"&gt;8350.928&lt;/D&gt;&lt;D xsi:type="xsd:double"&gt;8828.18&lt;/D&gt;&lt;D xsi:type="xsd:double"&gt;8529.651&lt;/D&gt;&lt;D xsi:type="xsd:double"&gt;6989.5684&lt;/D&gt;&lt;D xsi:type="xsd:double"&gt;7569.158&lt;/D&gt;&lt;D xsi:type="xsd:double"&gt;7255.892&lt;/D&gt;&lt;D xsi:type="xsd:double"&gt;8536.7&lt;/D&gt;&lt;D xsi:type="xsd:double"&gt;9203.6&lt;/D&gt;&lt;D xsi:type="xsd:double"&gt;10377.8&lt;/D&gt;&lt;D xsi:type="xsd:double"&gt;10670.504&lt;/D&gt;&lt;D xsi:type="xsd:double"&gt;10310.716&lt;/D&gt;&lt;D xsi:type="xsd:double"&gt;12189.502&lt;/D&gt;&lt;D xsi:type="xsd:double"&gt;11684.925&lt;/D&gt;&lt;D xsi:type="xsd:double"&gt;12357.766&lt;/D&gt;&lt;D xsi:type="xsd:double"&gt;11979.765&lt;/D&gt;&lt;D xsi:type="xsd:double"&gt;12253.164&lt;/D&gt;&lt;D xsi:type="xsd:double"&gt;12480.469&lt;/D&gt;&lt;D xsi:type="xsd:double"&gt;12668.964&lt;/D&gt;&lt;D xsi:type="xsd:double"&gt;11945.369&lt;/D&gt;&lt;D xsi:type="xsd:double"&gt;14624.559&lt;/D&gt;&lt;D xsi:type="xsd:double"&gt;13065.306&lt;/D&gt;&lt;D xsi:type="xsd:double"&gt;12744.784&lt;/D&gt;&lt;D xsi:type="xsd:double"&gt;14029.601&lt;/D&gt;&lt;D xsi:type="xsd:double"&gt;16035.279&lt;/D&gt;&lt;D xsi:type="xsd:double"&gt;16160.391&lt;/D&gt;&lt;D xsi:type="xsd:double"&gt;15969.429&lt;/D&gt;&lt;D xsi:type="xsd:double"&gt;13793.76&lt;/D&gt;&lt;D xsi:type="xsd:double"&gt;12759.466&lt;/D&gt;&lt;D xsi:type="xsd:double"&gt;13149.373&lt;/D&gt;&lt;D xsi:type="xsd:double"&gt;14453.015&lt;/D&gt;&lt;D xsi:type="xsd:double"&gt;13837.545&lt;/D&gt;&lt;D xsi:type="xsd:double"&gt;14062.635&lt;/D&gt;&lt;D xsi:type="xsd:double"&gt;14373.734&lt;/D&gt;&lt;D xsi:type="xsd:double"&gt;13597.743&lt;/D&gt;&lt;D xsi:type="xsd:double"&gt;15099.735&lt;/D&gt;&lt;D xsi:type="xsd:double"&gt;15733.729&lt;/D&gt;&lt;D xsi:type="xsd:double"&gt;15390.279&lt;/D&gt;&lt;D xsi:type="xsd:double"&gt;16505.623&lt;/D&gt;&lt;D xsi:type="xsd:double"&gt;15915.681&lt;/D&gt;&lt;D xsi:type="xsd:double"&gt;15723.471&lt;/D&gt;&lt;D xsi:type="xsd:double"&gt;16476.43&lt;/D&gt;&lt;D xsi:type="xsd:double"&gt;14969.605&lt;/D&gt;&lt;D xsi:type="xsd:double"&gt;14891.592&lt;/D&gt;&lt;D xsi:type="xsd:double"&gt;14973.856&lt;/D&gt;&lt;D xsi:type="xsd:double"&gt;15840.792&lt;/D&gt;&lt;D xsi:type="xsd:double"&gt;15820.673&lt;/D&gt;&lt;D xsi:type="xsd:double"&gt;14057.344&lt;/D&gt;&lt;D xsi:type="xsd:double"&gt;14432.768&lt;/D&gt;&lt;D xsi:type="xsd:double"&gt;14274.49&lt;/D&gt;&lt;D xsi:type="xsd:double"&gt;13426.519&lt;/D&gt;&lt;D xsi:type="xsd:double"&gt;13613.675&lt;/D&gt;&lt;D xsi:type="xsd:double"&gt;14140.721&lt;/D&gt;&lt;D xsi:type="xsd:double"&gt;13715.68&lt;/D&gt;&lt;D xsi:type="xsd:double"&gt;14889.6&lt;/D&gt;&lt;D xsi:type="xsd:double"&gt;14446.82&lt;/D&gt;&lt;D xsi:type="xsd:double"&gt;14456.467&lt;/D&gt;&lt;D xsi:type="xsd:double"&gt;16215.729&lt;/D&gt;&lt;D xsi:type="xsd:double"&gt;16164.469&lt;/D&gt;&lt;D xsi:type="xsd:double"&gt;14569.497&lt;/D&gt;&lt;D xsi:type="xsd:double"&gt;11995.894&lt;/D&gt;&lt;D xsi:type="xsd:double"&gt;11348.45&lt;/D&gt;&lt;D xsi:type="xsd:double"&gt;11513.284&lt;/D&gt;&lt;D xsi:type="xsd:double"&gt;11253.52&lt;/D&gt;&lt;D xsi:type="xsd:double"&gt;11343.252&lt;/D&gt;&lt;D xsi:type="xsd:double"&gt;10788.772&lt;/D&gt;&lt;D xsi:type="xsd:double"&gt;9528.982&lt;/D&gt;&lt;D xsi:type="xsd:double"&gt;10008.152&lt;/D&gt;&lt;D xsi:type="xsd:double"&gt;9382.219&lt;/D&gt;&lt;D xsi:type="xsd:double"&gt;10520.587&lt;/D&gt;&lt;D xsi:type="xsd:double"&gt;9364.32&lt;/D&gt;&lt;D xsi:type="xsd:double"&gt;9450&lt;/D&gt;&lt;D xsi:type="xsd:double"&gt;7623.8403&lt;/D&gt;&lt;D xsi:type="xsd:double"&gt;7979.954&lt;/D&gt;&lt;D xsi:type="xsd:double"&gt;7727.109&lt;/D&gt;&lt;D xsi:type="xsd:double"&gt;7819.9575&lt;/D&gt;&lt;D xsi:type="xsd:double"&gt;7375.7266&lt;/D&gt;&lt;D xsi:type="xsd:double"&gt;8072.807&lt;/D&gt;&lt;D xsi:type="xsd:double"&gt;8527.927&lt;/D&gt;&lt;D xsi:type="xsd:double"&gt;8313.708&lt;/D&gt;&lt;D xsi:type="xsd:double"&gt;8063.8193&lt;/D&gt;&lt;D xsi:type="xsd:double"&gt;8598.941&lt;/D&gt;&lt;D xsi:type="xsd:double"&gt;7424.3037&lt;/D&gt;&lt;D xsi:type="xsd:double"&gt;7268.946&lt;/D&gt;&lt;D xsi:type="xsd:double"&gt;6520.926&lt;/D&gt;&lt;D xsi:type="xsd:double"&gt;6611.22&lt;/D&gt;&lt;D xsi:type="xsd:double"&gt;6538.3203&lt;/D&gt;&lt;D xsi:type="xsd:double"&gt;5491.8003&lt;/D&gt;&lt;D xsi:type="xsd:double"&gt;5999.9404&lt;/D&gt;&lt;D xsi:type="xsd:double"&gt;6150.345&lt;/D&gt;&lt;D xsi:type="xsd:double"&gt;7145.457&lt;/D&gt;&lt;D xsi:type="xsd:double"&gt;7177.9775&lt;/D&gt;&lt;D xsi:type="xsd:double"&gt;7270.659&lt;/D&gt;&lt;D xsi:type="xsd:double"&gt;7735.6953&lt;/D&gt;&lt;D xsi:type="xsd:double"&gt;8429.997&lt;/D&gt;&lt;D xsi:type="xsd:double"&gt;9293.403&lt;/D&gt;&lt;D xsi:type="xsd:double"&gt;8604.792&lt;/D&gt;&lt;D xsi:type="xsd:double"&gt;9089.341&lt;/D&gt;&lt;D xsi:type="xsd:double"&gt;8930.806&lt;/D&gt;&lt;D xsi:type="xsd:double"&gt;10941.3545&lt;/D&gt;&lt;D xsi:type="xsd:double"&gt;10195.892&lt;/D&gt;&lt;D xsi:type="xsd:double"&gt;10946.878&lt;/D&gt;&lt;D xsi:type="xsd:double"&gt;10770.891&lt;/D&gt;&lt;D xsi:type="xsd:double"&gt;11072.775&lt;/D&gt;&lt;D xsi:type="xsd:double"&gt;10433.605&lt;/D&gt;&lt;D xsi:type="xsd:double"&gt;8967.7&lt;/D&gt;&lt;D xsi:type="xsd:double"&gt;8131.9556&lt;/D&gt;&lt;D xsi:type="xsd:double"&gt;9128.604&lt;/D&gt;&lt;D xsi:type="xsd:double"&gt;9838.361&lt;/D&gt;&lt;D xsi:type="xsd:double"&gt;10128.007&lt;/D&gt;&lt;D xsi:type="xsd:double"&gt;10276.397&lt;/D&gt;&lt;D xsi:type="xsd:double"&gt;8210.652&lt;/D&gt;&lt;D xsi:type="xsd:double"&gt;8769.147&lt;/D&gt;&lt;D xsi:type="xsd:double"&gt;8046.556&lt;/D&gt;&lt;D xsi:type="xsd:double"&gt;6819.8477&lt;/D&gt;&lt;D xsi:type="xsd:double"&gt;7122.062&lt;/D&gt;&lt;D xsi:type="xsd:double"&gt;7166.0757&lt;/D&gt;&lt;D xsi:type="xsd:double"&gt;8007.5635&lt;/D&gt;&lt;D xsi:type="xsd:double"&gt;8639.113&lt;/D&gt;&lt;D xsi:type="xsd:double"&gt;8364.949&lt;/D&gt;&lt;D xsi:type="xsd:double"&gt;7776.087&lt;/D&gt;&lt;D xsi:type="xsd:double"&gt;4845.1753&lt;/D&gt;&lt;D xsi:type="xsd:double"&gt;5349.05&lt;/D&gt;&lt;D xsi:type="xsd:double"&gt;5474.475&lt;/D&gt;&lt;D xsi:type="xsd:double"&gt;5301.2114&lt;/D&gt;&lt;D xsi:type="xsd:double"&gt;5212.0303&lt;/D&gt;&lt;D xsi:type="xsd:double"&gt;5031.473&lt;/D&gt;&lt;D xsi:type="xsd:double"&gt;4968.607&lt;/D&gt;&lt;D xsi:type="xsd:double"&gt;4886.735&lt;/D&gt;&lt;D xsi:type="xsd:double"&gt;6268.3247&lt;/D&gt;&lt;D xsi:type="xsd:double"&gt;7583.3936&lt;/D&gt;&lt;D xsi:type="xsd:double"&gt;7386.755&lt;/D&gt;&lt;D xsi:type="xsd:double"&gt;8558.548&lt;/D&gt;&lt;D xsi:type="xsd:double"&gt;9015.312&lt;/D&gt;&lt;D xsi:type="xsd:double"&gt;9756.827&lt;/D&gt;&lt;D xsi:type="xsd:double"&gt;9082.655&lt;/D&gt;&lt;D xsi:type="xsd:double"&gt;8670.815&lt;/D&gt;&lt;D xsi:type="xsd:double"&gt;8355.071&lt;/D&gt;&lt;D xsi:type="xsd:double"&gt;8547.168&lt;/D&gt;&lt;D xsi:type="xsd:double"&gt;8183.648&lt;/D&gt;&lt;D xsi:type="xsd:double"&gt;9372.429&lt;/D&gt;&lt;D xsi:type="xsd:double"&gt;8552.147&lt;/D&gt;&lt;D xsi:type="xsd:double"&gt;8462.832&lt;/D&gt;&lt;D xsi:type="xsd:double"&gt;7891.8076&lt;/D&gt;&lt;D xsi:type="xsd:double"&gt;9401.247&lt;/D&gt;&lt;D xsi:type="xsd:double"&gt;7929.4565&lt;/D&gt;&lt;D xsi:type="xsd:double"&gt;7293.3657&lt;/D&gt;&lt;D xsi:type="xsd:double"&gt;7066.191&lt;/D&gt;&lt;D xsi:type="xsd:double"&gt;6096.2&lt;/D&gt;&lt;D xsi:type="xsd:double"&gt;6706.84&lt;/D&gt;&lt;D xsi:type="xsd:double"&gt;6210.44&lt;/D&gt;&lt;D xsi:type="xsd:double"&gt;5775.24&lt;/D&gt;&lt;/FQL&gt;&lt;FQL&gt;&lt;Q&gt;IPG-US^FG_MKT_VALUE(20100101,20220930,M,USD)&lt;/Q&gt;&lt;R&gt;153&lt;/R&gt;&lt;C&gt;1&lt;/C&gt;&lt;D xsi:type="xsd:double"&gt;3140.206&lt;/D&gt;&lt;D xsi:type="xsd:double"&gt;3645.75&lt;/D&gt;&lt;D xsi:type="xsd:double"&gt;4045.1838&lt;/D&gt;&lt;D xsi:type="xsd:double"&gt;4332.042&lt;/D&gt;&lt;D xsi:type="xsd:double"&gt;4059.7703&lt;/D&gt;&lt;D xsi:type="xsd:double"&gt;3485.857&lt;/D&gt;&lt;D xsi:type="xsd:double"&gt;4468.546&lt;/D&gt;&lt;D xsi:type="xsd:double"&gt;4170.317&lt;/D&gt;&lt;D xsi:type="xsd:double"&gt;4905.673&lt;/D&gt;&lt;D xsi:type="xsd:double"&gt;5062.185&lt;/D&gt;&lt;D xsi:type="xsd:double"&gt;5208.915&lt;/D&gt;&lt;D xsi:type="xsd:double"&gt;5194.242&lt;/D&gt;&lt;D xsi:type="xsd:double"&gt;5228.479&lt;/D&gt;&lt;D xsi:type="xsd:double"&gt;6456.12&lt;/D&gt;&lt;D xsi:type="xsd:double"&gt;6170.613&lt;/D&gt;&lt;D xsi:type="xsd:double"&gt;5768.0747&lt;/D&gt;&lt;D xsi:type="xsd:double"&gt;5856.437&lt;/D&gt;&lt;D xsi:type="xsd:double"&gt;6142.5&lt;/D&gt;&lt;D xsi:type="xsd:double"&gt;4820.6343&lt;/D&gt;&lt;D xsi:type="xsd:double"&gt;4240.782&lt;/D&gt;&lt;D xsi:type="xsd:double"&gt;3445.2&lt;/D&gt;&lt;D xsi:type="xsd:double"&gt;4536.1797&lt;/D&gt;&lt;D xsi:type="xsd:double"&gt;4488.33&lt;/D&gt;&lt;D xsi:type="xsd:double"&gt;4373.635&lt;/D&gt;&lt;D xsi:type="xsd:double"&gt;4643.335&lt;/D&gt;&lt;D xsi:type="xsd:double"&gt;5268.14&lt;/D&gt;&lt;D xsi:type="xsd:double"&gt;5609.156&lt;/D&gt;&lt;D xsi:type="xsd:double"&gt;5805.7964&lt;/D&gt;&lt;D xsi:type="xsd:double"&gt;5107.724&lt;/D&gt;&lt;D xsi:type="xsd:double"&gt;5331.69&lt;/D&gt;&lt;D xsi:type="xsd:double"&gt;4850.1177&lt;/D&gt;&lt;D xsi:type="xsd:double"&gt;5228.496&lt;/D&gt;&lt;D xsi:type="xsd:double"&gt;5471.04&lt;/D&gt;&lt;D xsi:type="xsd:double"&gt;4969.2&lt;/D&gt;&lt;D xsi:type="xsd:double"&gt;5323.44&lt;/D&gt;&lt;D xsi:type="xsd:double"&gt;4600.85&lt;/D&gt;&lt;D xsi:type="xsd:double"&gt;5055.925&lt;/D&gt;&lt;D xsi:type="xsd:double"&gt;5335.65&lt;/D&gt;&lt;D xsi:type="xsd:double"&gt;6663.542&lt;/D&gt;&lt;D xsi:type="xsd:double"&gt;7077.776&lt;/D&gt;&lt;D xsi:type="xsd:double"&gt;7272.108&lt;/D&gt;&lt;D xsi:type="xsd:double"&gt;7468.515&lt;/D&gt;&lt;D xsi:type="xsd:double"&gt;8443.785&lt;/D&gt;&lt;D xsi:type="xsd:double"&gt;8069.076&lt;/D&gt;&lt;D xsi:type="xsd:double"&gt;8839.11&lt;/D&gt;&lt;D xsi:type="xsd:double"&gt;8643.6&lt;/D&gt;&lt;D xsi:type="xsd:double"&gt;8952.3&lt;/D&gt;&lt;D xsi:type="xsd:double"&gt;7513.6504&lt;/D&gt;&lt;D xsi:type="xsd:double"&gt;6927.84&lt;/D&gt;&lt;D xsi:type="xsd:double"&gt;7522.1396&lt;/D&gt;&lt;D xsi:type="xsd:double"&gt;9171.613&lt;/D&gt;&lt;D xsi:type="xsd:double"&gt;9321.441&lt;/D&gt;&lt;D xsi:type="xsd:double"&gt;10231.112&lt;/D&gt;&lt;D xsi:type="xsd:double"&gt;10449.556&lt;/D&gt;&lt;D xsi:type="xsd:double"&gt;10556.675&lt;/D&gt;&lt;D xsi:type="xsd:double"&gt;10460.268&lt;/D&gt;&lt;D xsi:type="xsd:double"&gt;9815.855&lt;/D&gt;&lt;D xsi:type="xsd:double"&gt;10389.161&lt;/D&gt;&lt;D xsi:type="xsd:double"&gt;10871.382&lt;/D&gt;&lt;D xsi:type="xsd:double"&gt;8594.626&lt;/D&gt;&lt;D xsi:type="xsd:double"&gt;8251.172&lt;/D&gt;&lt;D xsi:type="xsd:double"&gt;9227.739&lt;/D&gt;&lt;D xsi:type="xsd:double"&gt;9221.828&lt;/D&gt;&lt;D xsi:type="xsd:double"&gt;8688.196&lt;/D&gt;&lt;D xsi:type="xsd:double"&gt;8513.098&lt;/D&gt;&lt;D xsi:type="xsd:double"&gt;8039.4443&lt;/D&gt;&lt;D xsi:type="xsd:double"&gt;8886.36&lt;/D&gt;&lt;D xsi:type="xsd:double"&gt;7876.736&lt;/D&gt;&lt;D xsi:type="xsd:double"&gt;7984.8613&lt;/D&gt;&lt;D xsi:type="xsd:double"&gt;9570.982&lt;/D&gt;&lt;D xsi:type="xsd:double"&gt;9600.2&lt;/D&gt;&lt;D xsi:type="xsd:double"&gt;9386.496&lt;/D&gt;&lt;D xsi:type="xsd:double"&gt;9047.809&lt;/D&gt;&lt;D xsi:type="xsd:double"&gt;8624.448&lt;/D&gt;&lt;D xsi:type="xsd:double"&gt;9235.2&lt;/D&gt;&lt;D xsi:type="xsd:double"&gt;9231.176&lt;/D&gt;&lt;D xsi:type="xsd:double"&gt;9617.484&lt;/D&gt;&lt;D xsi:type="xsd:double"&gt;9256.347&lt;/D&gt;&lt;D xsi:type="xsd:double"&gt;9240.318&lt;/D&gt;&lt;D xsi:type="xsd:double"&gt;9272.375&lt;/D&gt;&lt;D xsi:type="xsd:double"&gt;8873.173&lt;/D&gt;&lt;D xsi:type="xsd:double"&gt;8889.053&lt;/D&gt;&lt;D xsi:type="xsd:double"&gt;9556.03&lt;/D&gt;&lt;D xsi:type="xsd:double"&gt;9167.356&lt;/D&gt;&lt;D xsi:type="xsd:double"&gt;9214.349&lt;/D&gt;&lt;D xsi:type="xsd:double"&gt;9437.561&lt;/D&gt;&lt;D xsi:type="xsd:double"&gt;9707.856&lt;/D&gt;&lt;D xsi:type="xsd:double"&gt;9312.746&lt;/D&gt;&lt;D xsi:type="xsd:double"&gt;9850.096&lt;/D&gt;&lt;D xsi:type="xsd:double"&gt;9674.409&lt;/D&gt;&lt;D xsi:type="xsd:double"&gt;8498.536&lt;/D&gt;&lt;D xsi:type="xsd:double"&gt;7920.431&lt;/D&gt;&lt;D xsi:type="xsd:double"&gt;8079.173&lt;/D&gt;&lt;D xsi:type="xsd:double"&gt;7480.7153&lt;/D&gt;&lt;D xsi:type="xsd:double"&gt;7686.678&lt;/D&gt;&lt;D xsi:type="xsd:double"&gt;7725.312&lt;/D&gt;&lt;D xsi:type="xsd:double"&gt;8388.248&lt;/D&gt;&lt;D xsi:type="xsd:double"&gt;8966.88&lt;/D&gt;&lt;D xsi:type="xsd:double"&gt;8919.519&lt;/D&gt;&lt;D xsi:type="xsd:double"&gt;9136.407&lt;/D&gt;&lt;D xsi:type="xsd:double"&gt;8752.9795&lt;/D&gt;&lt;D xsi:type="xsd:double"&gt;9083&lt;/D&gt;&lt;D xsi:type="xsd:double"&gt;8738.125&lt;/D&gt;&lt;D xsi:type="xsd:double"&gt;9048.125&lt;/D&gt;&lt;D xsi:type="xsd:double"&gt;8790.119&lt;/D&gt;&lt;D xsi:type="xsd:double"&gt;8901.581&lt;/D&gt;&lt;D xsi:type="xsd:double"&gt;9032.261&lt;/D&gt;&lt;D xsi:type="xsd:double"&gt;7913.668&lt;/D&gt;&lt;D xsi:type="xsd:double"&gt;8726.9&lt;/D&gt;&lt;D xsi:type="xsd:double"&gt;8834.309&lt;/D&gt;&lt;D xsi:type="xsd:double"&gt;8114.0625&lt;/D&gt;&lt;D xsi:type="xsd:double"&gt;8882.601&lt;/D&gt;&lt;D xsi:type="xsd:double"&gt;8195.164&lt;/D&gt;&lt;D xsi:type="xsd:double"&gt;8728.776&lt;/D&gt;&lt;D xsi:type="xsd:double"&gt;8856.288&lt;/D&gt;&lt;D xsi:type="xsd:double"&gt;7681.6313&lt;/D&gt;&lt;D xsi:type="xsd:double"&gt;8341.563&lt;/D&gt;&lt;D xsi:type="xsd:double"&gt;8415.075&lt;/D&gt;&lt;D xsi:type="xsd:double"&gt;8666.56&lt;/D&gt;&lt;D xsi:type="xsd:double"&gt;8939.7&lt;/D&gt;&lt;D xsi:type="xsd:double"&gt;8784.9&lt;/D&gt;&lt;D xsi:type="xsd:double"&gt;8266.32&lt;/D&gt;&lt;D xsi:type="xsd:double"&gt;6306.0054&lt;/D&gt;&lt;D xsi:type="xsd:double"&gt;6613.71&lt;/D&gt;&lt;D xsi:type="xsd:double"&gt;6664.345&lt;/D&gt;&lt;D xsi:type="xsd:double"&gt;6685.536&lt;/D&gt;&lt;D xsi:type="xsd:double"&gt;7032.28&lt;/D&gt;&lt;D xsi:type="xsd:double"&gt;6919.2964&lt;/D&gt;&lt;D xsi:type="xsd:double"&gt;6496.2993&lt;/D&gt;&lt;D xsi:type="xsd:double"&gt;7049.6733&lt;/D&gt;&lt;D xsi:type="xsd:double"&gt;8682.517&lt;/D&gt;&lt;D xsi:type="xsd:double"&gt;9193.968&lt;/D&gt;&lt;D xsi:type="xsd:double"&gt;9408.963&lt;/D&gt;&lt;D xsi:type="xsd:double"&gt;10210.309&lt;/D&gt;&lt;D xsi:type="xsd:double"&gt;11481.44&lt;/D&gt;&lt;D xsi:type="xsd:double"&gt;12484.101&lt;/D&gt;&lt;D xsi:type="xsd:double"&gt;13246.908&lt;/D&gt;&lt;D xsi:type="xsd:double"&gt;12784.815&lt;/D&gt;&lt;D xsi:type="xsd:double"&gt;13914.16&lt;/D&gt;&lt;D xsi:type="xsd:double"&gt;14650.005&lt;/D&gt;&lt;D xsi:type="xsd:double"&gt;14433.312&lt;/D&gt;&lt;D xsi:type="xsd:double"&gt;14393.952&lt;/D&gt;&lt;D xsi:type="xsd:double"&gt;13063.584&lt;/D&gt;&lt;D xsi:type="xsd:double"&gt;14766.535&lt;/D&gt;&lt;D xsi:type="xsd:double"&gt;14013.422&lt;/D&gt;&lt;D xsi:type="xsd:double"&gt;14510.239&lt;/D&gt;&lt;D xsi:type="xsd:double"&gt;14041.745&lt;/D&gt;&lt;D xsi:type="xsd:double"&gt;12920.782&lt;/D&gt;&lt;D xsi:type="xsd:double"&gt;12766.303&lt;/D&gt;&lt;D xsi:type="xsd:double"&gt;10912.893&lt;/D&gt;&lt;D xsi:type="xsd:double"&gt;11840.468&lt;/D&gt;&lt;D xsi:type="xsd:double"&gt;10956.495&lt;/D&gt;&lt;D xsi:type="xsd:double"&gt;10147.84&lt;/D&gt;&lt;/FQL&gt;&lt;FQL&gt;&lt;Q&gt;VTRS-US^FG_MKT_VALUE(20100101,20220930,M,USD)&lt;/Q&gt;&lt;R&gt;153&lt;/R&gt;&lt;C&gt;1&lt;/C&gt;&lt;D xsi:type="xsd:double"&gt;5587.217&lt;/D&gt;&lt;D xsi:type="xsd:double"&gt;6540.3843&lt;/D&gt;&lt;D xsi:type="xsd:double"&gt;7005.699&lt;/D&gt;&lt;D xsi:type="xsd:double"&gt;6789.76&lt;/D&gt;&lt;D xsi:type="xsd:double"&gt;5996.953&lt;/D&gt;&lt;D xsi:type="xsd:double"&gt;5271.3867&lt;/D&gt;&lt;D xsi:type="xsd:double"&gt;5382.754&lt;/D&gt;&lt;D xsi:type="xsd:double"&gt;5308.509&lt;/D&gt;&lt;D xsi:type="xsd:double"&gt;5824.071&lt;/D&gt;&lt;D xsi:type="xsd:double"&gt;6290.0586&lt;/D&gt;&lt;D xsi:type="xsd:double"&gt;6059.3867&lt;/D&gt;&lt;D xsi:type="xsd:double"&gt;9215.014&lt;/D&gt;&lt;D xsi:type="xsd:double"&gt;10100.318&lt;/D&gt;&lt;D xsi:type="xsd:double"&gt;9973.847&lt;/D&gt;&lt;D xsi:type="xsd:double"&gt;9931.495&lt;/D&gt;&lt;D xsi:type="xsd:double"&gt;10922.016&lt;/D&gt;&lt;D xsi:type="xsd:double"&gt;10319.376&lt;/D&gt;&lt;D xsi:type="xsd:double"&gt;10513.255&lt;/D&gt;&lt;D xsi:type="xsd:double"&gt;9707.821&lt;/D&gt;&lt;D xsi:type="xsd:double"&gt;8842.726&lt;/D&gt;&lt;D xsi:type="xsd:double"&gt;7245.982&lt;/D&gt;&lt;D xsi:type="xsd:double"&gt;8346.313&lt;/D&gt;&lt;D xsi:type="xsd:double"&gt;8329.255&lt;/D&gt;&lt;D xsi:type="xsd:double"&gt;9156.519&lt;/D&gt;&lt;D xsi:type="xsd:double"&gt;8853.577&lt;/D&gt;&lt;D xsi:type="xsd:double"&gt;10001.343&lt;/D&gt;&lt;D xsi:type="xsd:double"&gt;10046.731&lt;/D&gt;&lt;D xsi:type="xsd:double"&gt;9292.691&lt;/D&gt;&lt;D xsi:type="xsd:double"&gt;9284.122&lt;/D&gt;&lt;D xsi:type="xsd:double"&gt;8672.773&lt;/D&gt;&lt;D xsi:type="xsd:double"&gt;9346.466&lt;/D&gt;&lt;D xsi:type="xsd:double"&gt;9565.618&lt;/D&gt;&lt;D xsi:type="xsd:double"&gt;9927.712&lt;/D&gt;&lt;D xsi:type="xsd:double"&gt;10322.145&lt;/D&gt;&lt;D xsi:type="xsd:double"&gt;11071.661&lt;/D&gt;&lt;D xsi:type="xsd:double"&gt;10848.382&lt;/D&gt;&lt;D xsi:type="xsd:double"&gt;11172.45&lt;/D&gt;&lt;D xsi:type="xsd:double"&gt;11702.025&lt;/D&gt;&lt;D xsi:type="xsd:double"&gt;11032.548&lt;/D&gt;&lt;D xsi:type="xsd:double"&gt;11091.606&lt;/D&gt;&lt;D xsi:type="xsd:double"&gt;11613.609&lt;/D&gt;&lt;D xsi:type="xsd:double"&gt;11844.212&lt;/D&gt;&lt;D xsi:type="xsd:double"&gt;12809.919&lt;/D&gt;&lt;D xsi:type="xsd:double"&gt;13489.348&lt;/D&gt;&lt;D xsi:type="xsd:double"&gt;14608.718&lt;/D&gt;&lt;D xsi:type="xsd:double"&gt;14491.987&lt;/D&gt;&lt;D xsi:type="xsd:double"&gt;16889.775&lt;/D&gt;&lt;D xsi:type="xsd:double"&gt;16127.62&lt;/D&gt;&lt;D xsi:type="xsd:double"&gt;16874.543&lt;/D&gt;&lt;D xsi:type="xsd:double"&gt;20650.041&lt;/D&gt;&lt;D xsi:type="xsd:double"&gt;18236.33&lt;/D&gt;&lt;D xsi:type="xsd:double"&gt;18964.588&lt;/D&gt;&lt;D xsi:type="xsd:double"&gt;18613.531&lt;/D&gt;&lt;D xsi:type="xsd:double"&gt;19281.768&lt;/D&gt;&lt;D xsi:type="xsd:double"&gt;18462.777&lt;/D&gt;&lt;D xsi:type="xsd:double"&gt;18174.822&lt;/D&gt;&lt;D xsi:type="xsd:double"&gt;17020.576&lt;/D&gt;&lt;D xsi:type="xsd:double"&gt;20036.313&lt;/D&gt;&lt;D xsi:type="xsd:double"&gt;21929.566&lt;/D&gt;&lt;D xsi:type="xsd:double"&gt;21151.336&lt;/D&gt;&lt;D xsi:type="xsd:double"&gt;19943.12&lt;/D&gt;&lt;D xsi:type="xsd:double"&gt;21509.676&lt;/D&gt;&lt;D xsi:type="xsd:double"&gt;29051.441&lt;/D&gt;&lt;D xsi:type="xsd:double"&gt;35370.805&lt;/D&gt;&lt;D xsi:type="xsd:double"&gt;35551.914&lt;/D&gt;&lt;D xsi:type="xsd:double"&gt;33346.246&lt;/D&gt;&lt;D xsi:type="xsd:double"&gt;27513.357&lt;/D&gt;&lt;D xsi:type="xsd:double"&gt;24368.41&lt;/D&gt;&lt;D xsi:type="xsd:double"&gt;19797.307&lt;/D&gt;&lt;D xsi:type="xsd:double"&gt;21680.658&lt;/D&gt;&lt;D xsi:type="xsd:double"&gt;25226.076&lt;/D&gt;&lt;D xsi:type="xsd:double"&gt;26598.553&lt;/D&gt;&lt;D xsi:type="xsd:double"&gt;25919.691&lt;/D&gt;&lt;D xsi:type="xsd:double"&gt;22171.2&lt;/D&gt;&lt;D xsi:type="xsd:double"&gt;22774.53&lt;/D&gt;&lt;D xsi:type="xsd:double"&gt;20494.62&lt;/D&gt;&lt;D xsi:type="xsd:double"&gt;21295.537&lt;/D&gt;&lt;D xsi:type="xsd:double"&gt;21984.113&lt;/D&gt;&lt;D xsi:type="xsd:double"&gt;23789.008&lt;/D&gt;&lt;D xsi:type="xsd:double"&gt;21536.703&lt;/D&gt;&lt;D xsi:type="xsd:double"&gt;20396.992&lt;/D&gt;&lt;D xsi:type="xsd:double"&gt;19530.174&lt;/D&gt;&lt;D xsi:type="xsd:double"&gt;19589.031&lt;/D&gt;&lt;D xsi:type="xsd:double"&gt;20422.77&lt;/D&gt;&lt;D xsi:type="xsd:double"&gt;20369.234&lt;/D&gt;&lt;D xsi:type="xsd:double"&gt;22403.48&lt;/D&gt;&lt;D xsi:type="xsd:double"&gt;20895.785&lt;/D&gt;&lt;D xsi:type="xsd:double"&gt;20016.863&lt;/D&gt;&lt;D xsi:type="xsd:double"&gt;20890.424&lt;/D&gt;&lt;D xsi:type="xsd:double"&gt;20812.266&lt;/D&gt;&lt;D xsi:type="xsd:double"&gt;20903.408&lt;/D&gt;&lt;D xsi:type="xsd:double"&gt;16877.129&lt;/D&gt;&lt;D xsi:type="xsd:double"&gt;16825.29&lt;/D&gt;&lt;D xsi:type="xsd:double"&gt;19153.047&lt;/D&gt;&lt;D xsi:type="xsd:double"&gt;19592.854&lt;/D&gt;&lt;D xsi:type="xsd:double"&gt;22179.205&lt;/D&gt;&lt;D xsi:type="xsd:double"&gt;22462.275&lt;/D&gt;&lt;D xsi:type="xsd:double"&gt;21136.033&lt;/D&gt;&lt;D xsi:type="xsd:double"&gt;21217.82&lt;/D&gt;&lt;D xsi:type="xsd:double"&gt;19975.775&lt;/D&gt;&lt;D xsi:type="xsd:double"&gt;19821.164&lt;/D&gt;&lt;D xsi:type="xsd:double"&gt;18630.893&lt;/D&gt;&lt;D xsi:type="xsd:double"&gt;19234.053&lt;/D&gt;&lt;D xsi:type="xsd:double"&gt;20172.299&lt;/D&gt;&lt;D xsi:type="xsd:double"&gt;18871.443&lt;/D&gt;&lt;D xsi:type="xsd:double"&gt;16112.913&lt;/D&gt;&lt;D xsi:type="xsd:double"&gt;17458.664&lt;/D&gt;&lt;D xsi:type="xsd:double"&gt;14132.888&lt;/D&gt;&lt;D xsi:type="xsd:double"&gt;15448.176&lt;/D&gt;&lt;D xsi:type="xsd:double"&gt;13611.931&lt;/D&gt;&lt;D xsi:type="xsd:double"&gt;14636.263&lt;/D&gt;&lt;D xsi:type="xsd:double"&gt;13939.052&lt;/D&gt;&lt;D xsi:type="xsd:double"&gt;8676.4&lt;/D&gt;&lt;D xsi:type="xsd:double"&gt;9822.012&lt;/D&gt;&lt;D xsi:type="xsd:double"&gt;10781.515&lt;/D&gt;&lt;D xsi:type="xsd:double"&gt;10043.832&lt;/D&gt;&lt;D xsi:type="xsd:double"&gt;10209.277&lt;/D&gt;&lt;D xsi:type="xsd:double"&gt;9884.108&lt;/D&gt;&lt;D xsi:type="xsd:double"&gt;9693.136&lt;/D&gt;&lt;D xsi:type="xsd:double"&gt;10374.591&lt;/D&gt;&lt;D xsi:type="xsd:double"&gt;11055.907&lt;/D&gt;&lt;D xsi:type="xsd:double"&gt;8872.599&lt;/D&gt;&lt;D xsi:type="xsd:double"&gt;7707.638&lt;/D&gt;&lt;D xsi:type="xsd:double"&gt;8669.154&lt;/D&gt;&lt;D xsi:type="xsd:double"&gt;8824.237&lt;/D&gt;&lt;D xsi:type="xsd:double"&gt;8312.511&lt;/D&gt;&lt;D xsi:type="xsd:double"&gt;8328.02&lt;/D&gt;&lt;D xsi:type="xsd:double"&gt;8467.595&lt;/D&gt;&lt;D xsi:type="xsd:double"&gt;7666.3975&lt;/D&gt;&lt;D xsi:type="xsd:double"&gt;7516.4814&lt;/D&gt;&lt;D xsi:type="xsd:double"&gt;8695.132&lt;/D&gt;&lt;D xsi:type="xsd:double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 xml:space="preserve">"&gt;22617.225&lt;/D&gt;&lt;D xsi:type="xsd:double"&gt;20505.156&lt;/D&gt;&lt;D xsi:type="xsd:double"&gt;17922.4&lt;/D&gt;&lt;D xsi:type="xsd:double"&gt;16883.178&lt;/D&gt;&lt;D xsi:type="xsd:double"&gt;16073.463&lt;/D&gt;&lt;D xsi:type="xsd:double"&gt;18418.012&lt;/D&gt;&lt;D xsi:type="xsd:double"&gt;17279.643&lt;/D&gt;&lt;D xsi:type="xsd:double"&gt;17013.617&lt;/D&gt;&lt;D xsi:type="xsd:double"&gt;17690.775&lt;/D&gt;&lt;D xsi:type="xsd:double"&gt;16387.084&lt;/D&gt;&lt;D xsi:type="xsd:double"&gt;16145.209&lt;/D&gt;&lt;D xsi:type="xsd:double"&gt;14887.455&lt;/D&gt;&lt;D xsi:type="xsd:double"&gt;16364.636&lt;/D&gt;&lt;D xsi:type="xsd:double"&gt;18106.326&lt;/D&gt;&lt;D xsi:type="xsd:double"&gt;13316.678&lt;/D&gt;&lt;D xsi:type="xsd:double"&gt;13190.08&lt;/D&gt;&lt;D xsi:type="xsd:double"&gt;12523.302&lt;/D&gt;&lt;D xsi:type="xsd:double"&gt;14875.21&lt;/D&gt;&lt;D xsi:type="xsd:double"&gt;12694.326&lt;/D&gt;&lt;D xsi:type="xsd:double"&gt;11748.616&lt;/D&gt;&lt;D xsi:type="xsd:double"&gt;11578.874&lt;/D&gt;&lt;D xsi:type="xsd:double"&gt;10330.054&lt;/D&gt;&lt;/FQL&gt;&lt;FQL&gt;&lt;Q&gt;TPR-US^FG_MKT_VALUE(20100101,20220930,M,USD)&lt;/Q&gt;&lt;R&gt;153&lt;/R&gt;&lt;C&gt;1&lt;/C&gt;&lt;D xsi:type="xsd:double"&gt;10951.763&lt;/D&gt;&lt;D xsi:type="xsd:double"&gt;11441.577&lt;/D&gt;&lt;D xsi:type="xsd:double"&gt;12020.827&lt;/D&gt;&lt;D xsi:type="xsd:double"&gt;12699.127&lt;/D&gt;&lt;D xsi:type="xsd:double"&gt;12504.458&lt;/D&gt;&lt;D xsi:type="xsd:double"&gt;10850.498&lt;/D&gt;&lt;D xsi:type="xsd:double"&gt;10975.183&lt;/D&gt;&lt;D xsi:type="xsd:double"&gt;10639.723&lt;/D&gt;&lt;D xsi:type="xsd:double"&gt;12702.29&lt;/D&gt;&lt;D xsi:type="xsd:double"&gt;14783.857&lt;/D&gt;&lt;D xsi:type="xsd:double"&gt;16717.586&lt;/D&gt;&lt;D xsi:type="xsd:double"&gt;16358.292&lt;/D&gt;&lt;D xsi:type="xsd:double"&gt;15997.469&lt;/D&gt;&lt;D xsi:type="xsd:double"&gt;16242.946&lt;/D&gt;&lt;D xsi:type="xsd:double"&gt;15261.08&lt;/D&gt;&lt;D xsi:type="xsd:double"&gt;17539.684&lt;/D&gt;&lt;D xsi:type="xsd:double"&gt;18668.723&lt;/D&gt;&lt;D xsi:type="xsd:double"&gt;18444.734&lt;/D&gt;&lt;D xsi:type="xsd:double"&gt;18626.498&lt;/D&gt;&lt;D xsi:type="xsd:double"&gt;16220.287&lt;/D&gt;&lt;D xsi:type="xsd:double"&gt;15098.648&lt;/D&gt;&lt;D xsi:type="xsd:double"&gt;18955.605&lt;/D&gt;&lt;D xsi:type="xsd:double"&gt;18233.154&lt;/D&gt;&lt;D xsi:type="xsd:double"&gt;17550.006&lt;/D&gt;&lt;D xsi:type="xsd:double"&gt;20140.53&lt;/D&gt;&lt;D xsi:type="xsd:double"&gt;21517.732&lt;/D&gt;&lt;D xsi:type="xsd:double"&gt;22207.078&lt;/D&gt;&lt;D xsi:type="xsd:double"&gt;21023.162&lt;/D&gt;&lt;D xsi:type="xsd:double"&gt;19382.342&lt;/D&gt;&lt;D xsi:type="xsd:double"&gt;16673.73&lt;/D&gt;&lt;D xsi:type="xsd:double"&gt;14064.896&lt;/D&gt;&lt;D xsi:type="xsd:double"&gt;16573.94&lt;/D&gt;&lt;D xsi:type="xsd:double"&gt;15889.598&lt;/D&gt;&lt;D xsi:type="xsd:double"&gt;15898.106&lt;/D&gt;&lt;D xsi:type="xsd:double"&gt;16405.824&lt;/D&gt;&lt;D xsi:type="xsd:double"&gt;15577.771&lt;/D&gt;&lt;D xsi:type="xsd:double"&gt;14312.13&lt;/D&gt;&lt;D xsi:type="xsd:double"&gt;13562.849&lt;/D&gt;&lt;D xsi:type="xsd:double"&gt;14043.991&lt;/D&gt;&lt;D xsi:type="xsd:double"&gt;16535.893&lt;/D&gt;&lt;D xsi:type="xsd:double"&gt;16367.331&lt;/D&gt;&lt;D xsi:type="xsd:double"&gt;16093.786&lt;/D&gt;&lt;D xsi:type="xsd:double"&gt;14977.454&lt;/D&gt;&lt;D xsi:type="xsd:double"&gt;14887.245&lt;/D&gt;&lt;D xsi:type="xsd:double"&gt;15291.466&lt;/D&gt;&lt;D xsi:type="xsd:double"&gt;14211.838&lt;/D&gt;&lt;D xsi:type="xsd:double"&gt;16236.492&lt;/D&gt;&lt;D xsi:type="xsd:double"&gt;15578.994&lt;/D&gt;&lt;D xsi:type="xsd:double"&gt;13291.965&lt;/D&gt;&lt;D xsi:type="xsd:double"&gt;13547.313&lt;/D&gt;&lt;D xsi:type="xsd:double"&gt;13614.389&lt;/D&gt;&lt;D xsi:type="xsd:double"&gt;12240.888&lt;/D&gt;&lt;D xsi:type="xsd:double"&gt;11160.728&lt;/D&gt;&lt;D xsi:type="xsd:double"&gt;9380.402&lt;/D&gt;&lt;D xsi:type="xsd:double"&gt;9481.916&lt;/D&gt;&lt;D xsi:type="xsd:double"&gt;10104.716&lt;/D&gt;&lt;D xsi:type="xsd:double"&gt;9814.116&lt;/D&gt;&lt;D xsi:type="xsd:double"&gt;9475.129&lt;/D&gt;&lt;D xsi:type="xsd:double"&gt;10230.271&lt;/D&gt;&lt;D xsi:type="xsd:double"&gt;10355.293&lt;/D&gt;&lt;D xsi:type="xsd:double"&gt;10253.283&lt;/D&gt;&lt;D xsi:type="xsd:double"&gt;12006.735&lt;/D&gt;&lt;D xsi:type="xsd:double"&gt;11438.823&lt;/D&gt;&lt;D xsi:type="xsd:double"&gt;10549.781&lt;/D&gt;&lt;D xsi:type="xsd:double"&gt;9765.657&lt;/D&gt;&lt;D xsi:type="xsd:double"&gt;9573.126&lt;/D&gt;&lt;D xsi:type="xsd:double"&gt;8629.92&lt;/D&gt;&lt;D xsi:type="xsd:double"&gt;8367.15&lt;/D&gt;&lt;D xsi:type="xsd:double"&gt;8028.075&lt;/D&gt;&lt;D xsi:type="xsd:double"&gt;8658&lt;/D&gt;&lt;D xsi:type="xsd:double"&gt;8816.175&lt;/D&gt;&lt;D xsi:type="xsd:double"&gt;9089.121&lt;/D&gt;&lt;D xsi:type="xsd:double"&gt;10288.785&lt;/D&gt;&lt;D xsi:type="xsd:double"&gt;10813.638&lt;/D&gt;&lt;D xsi:type="xsd:double"&gt;11141.011&lt;/D&gt;&lt;D xsi:type="xsd:double"&gt;11191.033&lt;/D&gt;&lt;D xsi:type="xsd:double"&gt;10954.817&lt;/D&gt;&lt;D xsi:type="xsd:double"&gt;11346.091&lt;/D&gt;&lt;D xsi:type="xsd:double"&gt;12006.135&lt;/D&gt;&lt;D xsi:type="xsd:double"&gt;10633.13&lt;/D&gt;&lt;D xsi:type="xsd:double"&gt;10247.768&lt;/D&gt;&lt;D xsi:type="xsd:double"&gt;10059.967&lt;/D&gt;&lt;D xsi:type="xsd:double"&gt;10200.116&lt;/D&gt;&lt;D xsi:type="xsd:double"&gt;9826.612&lt;/D&gt;&lt;D xsi:type="xsd:double"&gt;10480.41&lt;/D&gt;&lt;D xsi:type="xsd:double"&gt;10688.055&lt;/D&gt;&lt;D xsi:type="xsd:double"&gt;11617.863&lt;/D&gt;&lt;D xsi:type="xsd:double"&gt;11072.529&lt;/D&gt;&lt;D xsi:type="xsd:double"&gt;12989.631&lt;/D&gt;&lt;D xsi:type="xsd:double"&gt;13345.1455&lt;/D&gt;&lt;D xsi:type="xsd:double"&gt;13288.766&lt;/D&gt;&lt;D xsi:type="xsd:double"&gt;11755.2295&lt;/D&gt;&lt;D xsi:type="xsd:double"&gt;11447.576&lt;/D&gt;&lt;D xsi:type="xsd:double"&gt;11637.99&lt;/D&gt;&lt;D xsi:type="xsd:double"&gt;11848.298&lt;/D&gt;&lt;D xsi:type="xsd:double"&gt;12596.703&lt;/D&gt;&lt;D xsi:type="xsd:double"&gt;13396.991&lt;/D&gt;&lt;D xsi:type="xsd:double"&gt;14499.167&lt;/D&gt;&lt;D xsi:type="xsd:double"&gt;15141.157&lt;/D&gt;&lt;D xsi:type="xsd:double"&gt;15475.006&lt;/D&gt;&lt;D xsi:type="xsd:double"&gt;12582.616&lt;/D&gt;&lt;D xsi:type="xsd:double"&gt;13452.4795&lt;/D&gt;&lt;D xsi:type="xsd:double"&gt;13570.56&lt;/D&gt;&lt;D xsi:type="xsd:double"&gt;14598.72&lt;/D&gt;&lt;D xsi:type="xsd:double"&gt;14568.245&lt;/D&gt;&lt;D xsi:type="xsd:double"&gt;12261.4375&lt;/D&gt;&lt;D xsi:type="xsd:double"&gt;11281.914&lt;/D&gt;&lt;D xsi:type="xsd:double"&gt;9787.5&lt;/D&gt;&lt;D xsi:type="xsd:double"&gt;11225.899&lt;/D&gt;&lt;D xsi:type="xsd:double"&gt;10132.6&lt;/D&gt;&lt;D xsi:type="xsd:double"&gt;9425.35&lt;/D&gt;&lt;D xsi:type="xsd:double"&gt;9361.527&lt;/D&gt;&lt;D xsi:type="xsd:double"&gt;8285.256&lt;/D&gt;&lt;D xsi:type="xsd:double"&gt;9100.163&lt;/D&gt;&lt;D xsi:type="xsd:double"&gt;8870.724&lt;/D&gt;&lt;D xsi:type="xsd:double"&gt;5922.4194&lt;/D&gt;&lt;D xsi:type="xsd:double"&gt;7187.195&lt;/D&gt;&lt;D xsi:type="xsd:double"&gt;7134.774&lt;/D&gt;&lt;D xsi:type="xsd:double"&gt;7418.9507&lt;/D&gt;&lt;D xsi:type="xsd:double"&gt;7443.7197&lt;/D&gt;&lt;D xsi:type="xsd:double"&gt;7112.52&lt;/D&gt;&lt;D xsi:type="xsd:double"&gt;6472.2&lt;/D&gt;&lt;D xsi:type="xsd:double"&gt;3575.495&lt;/D&gt;&lt;D xsi:type="xsd:double"&gt;4108.368&lt;/D&gt;&lt;D xsi:type="xsd:double"&gt;3754.9602&lt;/D&gt;&lt;D xsi:type="xsd:double"&gt;3667.936&lt;/D&gt;&lt;D xsi:type="xsd:double"&gt;3690.032&lt;/D&gt;&lt;D xsi:type="xsd:double"&gt;4068.426&lt;/D&gt;&lt;D xsi:type="xsd:double"&gt;4335.7617&lt;/D&gt;&lt;D xsi:type="xsd:double"&gt;6166.6016&lt;/D&gt;&lt;D xsi:type="xsd:double"&gt;7855.968&lt;/D&gt;&lt;D xsi:type="xsd:double"&gt;8634.023&lt;/D&gt;&lt;D xsi:type="xsd:double"&gt;8784.036&lt;/D&gt;&lt;D xsi:type="xsd:double"&gt;11706.491&lt;/D&gt;&lt;D xsi:type="xsd:double"&gt;11489.348&lt;/D&gt;&lt;D xsi:type="xsd:double"&gt;13340.579&lt;/D&gt;&lt;D xsi:type="xsd:double"&gt;12515.331&lt;/D&gt;&lt;D xsi:type="xsd:double"&gt;12152.66&lt;/D&gt;&lt;D xsi:type="xsd:double"&gt;11822.85&lt;/D&gt;&lt;D xsi:type="xsd:double"&gt;11269.439&lt;/D&gt;&lt;D xsi:type="xsd:double"&gt;10180.5&lt;/D&gt;&lt;D xsi:type="xsd:double"&gt;10719.5&lt;/D&gt;&lt;D xsi:type="xsd:double"&gt;11033&lt;/D&gt;&lt;D xsi:type="xsd:double"&gt;10718.399&lt;/D&gt;&lt;D xsi:type="xsd:double"&gt;10018.8&lt;/D&gt;&lt;D xsi:type="xsd:double"&gt;10797.601&lt;/D&gt;&lt;D xsi:type="xsd:double"&gt;9354.37&lt;/D&gt;&lt;D xsi:type="xsd:double"&gt;8289.256&lt;/D&gt;&lt;D xsi:type="xsd:double"&gt;8687.101&lt;/D&gt;&lt;D xsi:type="xsd:double"&gt;7361.424&lt;/D&gt;&lt;D xsi:type="xsd:double"&gt;8111.556&lt;/D&gt;&lt;D xsi:type="xsd:double"&gt;8376.876&lt;/D&gt;&lt;D xsi:type="xsd:double"&gt;6857.316&lt;/D&gt;&lt;/FQL&gt;&lt;FQL&gt;&lt;Q&gt;UPS-US^FG_MKT_VALUE(20100101,20220930,M,USD)&lt;/Q&gt;&lt;R&gt;153&lt;/R&gt;&lt;C&gt;1&lt;/C&gt;&lt;D xsi:type="xsd:double"&gt;57423.38&lt;/D&gt;&lt;D xsi:type="xsd:double"&gt;58387.563&lt;/D&gt;&lt;D xsi:type="xsd:double"&gt;63765.902&lt;/D&gt;&lt;D xsi:type="xsd:double"&gt;68448.6&lt;/D&gt;&lt;D xsi:type="xsd:double"&gt;62132.4&lt;/D&gt;&lt;D xsi:type="xsd:double"&gt;56377.99&lt;/D&gt;&lt;D xsi:type="xsd:double"&gt;64415&lt;/D&gt;&lt;D xsi:type="xsd:double"&gt;63225.8&lt;/D&gt;&lt;D xsi:type="xsd:double"&gt;65956.414&lt;/D&gt;&lt;D xsi:type="xsd:double"&gt;66599.26&lt;/D&gt;&lt;D xsi:type="xsd:double"&gt;69358.57&lt;/D&gt;&lt;D xsi:type="xsd:double"&gt;71926.78&lt;/D&gt;&lt;D xsi:type="xsd:double"&gt;70975.42&lt;/D&gt;&lt;D xsi:type="xsd:double"&gt;73135.805&lt;/D&gt;&lt;D xsi:type="xsd:double"&gt;73279.52&lt;/D&gt;&lt;D xsi:type="xsd:double"&gt;73920.42&lt;/D&gt;&lt;D xsi:type="xsd:double"&gt;72461.14&lt;/D&gt;&lt;D xsi:type="xsd:double"&gt;71544.33&lt;/D&gt;&lt;D xsi:type="xsd:double"&gt;67904.82&lt;/D&gt;&lt;D xsi:type="xsd:double"&gt;66109.586&lt;/D&gt;&lt;D xsi:type="xsd:double"&gt;61002.902&lt;/D&gt;&lt;D xsi:type="xsd:double"&gt;67851.836&lt;/D&gt;&lt;D xsi:type="xsd:double"&gt;69310.5&lt;/D&gt;&lt;D xsi:type="xsd:double"&gt;70481.97&lt;/D&gt;&lt;D xsi:type="xsd:double"&gt;72850.95&lt;/D&gt;&lt;D xsi:type="xsd:double"&gt;74141.37&lt;/D&gt;&lt;D xsi:type="xsd:double"&gt;77410.484&lt;/D&gt;&lt;D xsi:type="xsd:double"&gt;74936.26&lt;/D&gt;&lt;D xsi:type="xsd:double"&gt;71867.46&lt;/D&gt;&lt;D xsi:type="xsd:double"&gt;75452.086&lt;/D&gt;&lt;D xsi:type="xsd:double"&gt;72434.38&lt;/D&gt;&lt;D xsi:type="xsd:double"&gt;70709.98&lt;/D&gt;&lt;D xsi:type="xsd:double"&gt;68134.64&lt;/D&gt;&lt;D xsi:type="xsd:double"&gt;69734&lt;/D&gt;&lt;D xsi:type="xsd:double"&gt;69600.72&lt;/D&gt;&lt;D xsi:type="xsd:double"&gt;70264.695&lt;/D&gt;&lt;D xsi:type="xsd:double"&gt;75563.37&lt;/D&gt;&lt;D xsi:type="xsd:double"&gt;78765.45&lt;/D&gt;&lt;D xsi:type="xsd:double"&gt;81175.5&lt;/D&gt;&lt;D xsi:type="xsd:double"&gt;81118.8&lt;/D&gt;&lt;D xsi:type="xsd:double"&gt;81175.5&lt;/D&gt;&lt;D xsi:type="xsd:double"&gt;81118.24&lt;/D&gt;&lt;D xsi:type="xsd:double"&gt;81418.41&lt;/D&gt;&lt;D xsi:type="xsd:double"&gt;80274.04&lt;/D&gt;&lt;D xsi:type="xsd:double"&gt;84882.734&lt;/D&gt;&lt;D xsi:type="xsd:double"&gt;91264.96&lt;/D&gt;&lt;D xsi:type="xsd:double"&gt;95111.016&lt;/D&gt;&lt;D xsi:type="xsd:double"&gt;96988.84&lt;/D&gt;&lt;D xsi:type="xsd:double"&gt;87897.3&lt;/D&gt;&lt;D xsi:type="xsd:double"&gt;88395.7&lt;/D&gt;&lt;D xsi:type="xsd:double"&gt;89492.22&lt;/D&gt;&lt;D xsi:type="xsd:double"&gt;90521.5&lt;/D&gt;&lt;D xsi:type="xsd:double"&gt;95465.72&lt;/D&gt;&lt;D xsi:type="xsd:double"&gt;93831.24&lt;/D&gt;&lt;D xsi:type="xsd:double"&gt;88740.26&lt;/D&gt;&lt;D xsi:type="xsd:double"&gt;88959.625&lt;/D&gt;&lt;D xsi:type="xsd:double"&gt;89247.32&lt;/D&gt;&lt;D xsi:type="xsd:double"&gt;95258.28&lt;/D&gt;&lt;D xsi:type="xsd:double"&gt;99807.36&lt;/D&gt;&lt;D xsi:type="xsd:double"&gt;100608.85&lt;/D&gt;&lt;D xsi:type="xsd:double"&gt;89450.195&lt;/D&gt;&lt;D xsi:type="xsd:double"&gt;92065.66&lt;/D&gt;&lt;D xsi:type="xsd:double"&gt;87342.945&lt;/D&gt;&lt;D xsi:type="xsd:double"&gt;90577.53&lt;/D&gt;&lt;D xsi:type="xsd:double"&gt;89397.22&lt;/D&gt;&lt;D xsi:type="xsd:double"&gt;86831.36&lt;/D&gt;&lt;D xsi:type="xsd:double"&gt;91714.56&lt;/D&gt;&lt;D xsi:type="xsd:double"&gt;87494.4&lt;/D&gt;&lt;D xsi:type="xsd:double"&gt;87932.79&lt;/D&gt;&lt;D xsi:type="xsd:double"&gt;91790.82&lt;/D&gt;&lt;D xsi:type="xsd:double"&gt;91781.914&lt;/D&gt;&lt;D xsi:type="xsd:double"&gt;85259.78&lt;/D&gt;&lt;D xsi:type="xsd:double"&gt;82575.195&lt;/D&gt;&lt;D xsi:type="xsd:double"&gt;85543.305&lt;/D&gt;&lt;D xsi:type="xsd:double"&gt;93235.484&lt;/D&gt;&lt;D xsi:type="xsd:double"&gt;92881.88&lt;/D&gt;&lt;D xsi:type="xsd:double"&gt;91131.555&lt;/D&gt;&lt;D xsi:type="xsd:double"&gt;94685.88&lt;/D&gt;&lt;D xsi:type="xsd:double"&gt;95019.9&lt;/D&gt;&lt;D xsi:type="xsd:double"&gt;96004.38&lt;/D&gt;&lt;D xsi:type="xsd:double"&gt;95471.28&lt;/D&gt;&lt;D xsi:type="xsd:double"&gt;94074.484&lt;/D&gt;&lt;D xsi:type="xsd:double"&gt;101198.16&lt;/D&gt;&lt;D xsi:type="xsd:double"&gt;99507.516&lt;/D&gt;&lt;D xsi:type="xsd:double"&gt;94724.836&lt;/D&gt;&lt;D xsi:type="xsd:double"&gt;91799.68&lt;/D&gt;&lt;D xsi:type="xsd:double"&gt;93136.41&lt;/D&gt;&lt;D xsi:type="xsd:double"&gt;93275.28&lt;/D&gt;&lt;D xsi:type="xsd:double"&gt;91981.96&lt;/D&gt;&lt;D xsi:type="xsd:double"&gt;95660.34&lt;/D&gt;&lt;D xsi:type="xsd:double"&gt;95400.85&lt;/D&gt;&lt;D xsi:type="xsd:double"&gt;98921.4&lt;/D&gt;&lt;D xsi:type="xsd:double"&gt;103517.58&lt;/D&gt;&lt;D xsi:type="xsd:double"&gt;101310.86&lt;/D&gt;&lt;D xsi:type="xsd:double"&gt;104689.9&lt;/D&gt;&lt;D xsi:type="xsd:double"&gt;102349.85&lt;/D&gt;&lt;D xsi:type="xsd:double"&gt;109367.88&lt;/D&gt;&lt;D xsi:type="xsd:double"&gt;89688.195&lt;/D&gt;&lt;D xsi:type="xsd:double"&gt;90216.92&lt;/D&gt;&lt;D xsi:type="xsd:double"&gt;97837&lt;/D&gt;&lt;D xsi:type="xsd:double"&gt;100095.445&lt;/D&gt;&lt;D xsi:type="xsd:double"&gt;91357.805&lt;/D&gt;&lt;D xsi:type="xsd:double"&gt;103105.4&lt;/D&gt;&lt;D xsi:type="xsd:double"&gt;105676.8&lt;/D&gt;&lt;D xsi:type="xsd:double"&gt;100288.25&lt;/D&gt;&lt;D xsi:type="xsd:double"&gt;91517.86&lt;/D&gt;&lt;D xsi:type="xsd:double"&gt;99034.11&lt;/D&gt;&lt;D xsi:type="xsd:double"&gt;83680.74&lt;/D&gt;&lt;D xsi:type="xsd:double"&gt;90433.2&lt;/D&gt;&lt;D xsi:type="xsd:double"&gt;94551.59&lt;/D&gt;&lt;D xsi:type="xsd:double"&gt;96096.4&lt;/D&gt;&lt;D xsi:type="xsd:double"&gt;91349.2&lt;/D&gt;&lt;D xsi:type="xsd:double"&gt;79911.195&lt;/D&gt;&lt;D xsi:type="xsd:double"&gt;88667.62&lt;/D&gt;&lt;D xsi:type="xsd:double"&gt;102576.94&lt;/D&gt;&lt;D xsi:type="xsd:double"&gt;101881.48&lt;/D&gt;&lt;D xsi:type="xsd:double"&gt;102757.625&lt;/D&gt;&lt;D xsi:type="xsd:double"&gt;98769.79&lt;/D&gt;&lt;D xsi:type="xsd:double"&gt;102680.445&lt;/D&gt;&lt;D xsi:type="xsd:double"&gt;100273.59&lt;/D&gt;&lt;D xsi:type="xsd:double"&gt;88675.23&lt;/D&gt;&lt;D xsi:type="xsd:double"&gt;77513.73&lt;/D&gt;&lt;D xsi:type="xsd:double"&gt;80397.25&lt;/D&gt;&lt;D xsi:type="xsd:double"&gt;81464.4&lt;/D&gt;&lt;D xsi:type="xsd:double"&gt;85810.42&lt;/D&gt;&lt;D xsi:type="xsd:double"&gt;95903.87&lt;/D&gt;&lt;D xsi:type="xsd:double"&gt;123144.766&lt;/D&gt;&lt;D xsi:type="xsd:double"&gt;141138.61&lt;/D&gt;&lt;D xsi:type="xsd:double"&gt;143901.67&lt;/D&gt;&lt;D xsi:type="xsd:double"&gt;135680.19&lt;/D&gt;&lt;D xsi:type="xsd:double"&gt;147736.05&lt;/D&gt;&lt;D xsi:type="xsd:double"&gt;145666&lt;/D&gt;&lt;D xsi:type="xsd:double"&gt;134075&lt;/D&gt;&lt;D xsi:type="xsd:double"&gt;136522.95&lt;/D&gt;&lt;D xsi:type="xsd:double"&gt;147823.3&lt;/D&gt;&lt;D xsi:type="xsd:double"&gt;177276.66&lt;/D&gt;&lt;D xsi:type="xsd:double"&gt;186616.16&lt;/D&gt;&lt;D xsi:type="xsd:double"&gt;181287.45&lt;/D&gt;&lt;D xsi:type="xsd:double"&gt;166808.52&lt;/D&gt;&lt;D xsi:type="xsd:double"&gt;170530.67&lt;/D&gt;&lt;D xsi:type="xsd:double"&gt;158190.28&lt;/D&gt;&lt;D xsi:type="xsd:double"&gt;185441.39&lt;/D&gt;&lt;D xsi:type="xsd:double"&gt;172324.02&lt;/D&gt;&lt;D xsi:type="xsd:double"&gt;186475.8&lt;/D&gt;&lt;D xsi:type="xsd:double"&gt;175922.7&lt;/D&gt;&lt;D xsi:type="xsd:double"&gt;183065.39&lt;/D&gt;&lt;D xsi:type="xsd:double"&gt;187373.7&lt;/D&gt;&lt;D xsi:type="xsd:double"&gt;157248.53&lt;/D&gt;&lt;D xsi:type="xsd:double"&gt;159231.83&lt;/D&gt;&lt;D xsi:type="xsd:double"&gt;158773.28&lt;/D&gt;&lt;D xsi:type="xsd:double"&gt;169515.31&lt;/D&gt;&lt;D xsi:type="xsd:double"&gt;169184.8&lt;/D&gt;&lt;D xsi:type="xsd:double"&gt;140507.48&lt;/D&gt;&lt;/FQL&gt;&lt;FQL&gt;&lt;Q&gt;PARA-US^FG_MKT_VALUE(20100101,20220930,M,USD)&lt;/Q&gt;&lt;R&gt;153&lt;/R&gt;&lt;C&gt;1&lt;/C&gt;&lt;D xsi:type="xsd:double"&gt;8725.164&lt;/D&gt;&lt;D xsi:type="xsd:double"&gt;8765.651&lt;/D&gt;&lt;D xsi:type="xsd:double"&gt;9455.502&lt;/D&gt;&lt;D xsi:type="xsd:double"&gt;10995.242&lt;/D&gt;&lt;D xsi:type="xsd:double"&gt;9876.048&lt;/D&gt;&lt;D xsi:type="xsd:double"&gt;8783.349&lt;/D&gt;&lt;D xsi:type="xsd:double"&gt;10040.054&lt;/D&gt;&lt;D xsi:type="xsd:double"&gt;9387.926&lt;/D&gt;&lt;D xsi:type="xsd:double"&gt;10778.455&lt;/D&gt;&lt;D xsi:type="xsd:double"&gt;11505.628&lt;/D&gt;&lt;D xsi:type="xsd:double"&gt;11444.464&lt;/D&gt;&lt;D xsi:type="xsd:double"&gt;12957.81&lt;/D&gt;&lt;D xsi:type="xsd:double"&gt;13488.366&lt;/D&gt;&lt;D xsi:type="xsd:double"&gt;16229.572&lt;/D&gt;&lt;D xsi:type="xsd:double"&gt;16876.96&lt;/D&gt;&lt;D xsi:type="xsd:double"&gt;16998.28&lt;/D&gt;&lt;D xsi:type="xsd:double"&gt;18838.3&lt;/D&gt;&lt;D xsi:type="xsd:double"&gt;19031.32&lt;/D&gt;&lt;D xsi:type="xsd:double"&gt;18283.16&lt;/D&gt;&lt;D xsi:type="xsd:double"&gt;16733.4&lt;/D&gt;&lt;D xsi:type="xsd:double"&gt;13369.279&lt;/D&gt;&lt;D xsi:type="xsd:double"&gt;16931.36&lt;/D&gt;&lt;D xsi:type="xsd:double"&gt;17082.24&lt;/D&gt;&lt;D xsi:type="xsd:double"&gt;17668.139&lt;/D&gt;&lt;D xsi:type="xsd:double"&gt;18540.48&lt;/D&gt;&lt;D xsi:type="xsd:double"&gt;19464.9&lt;/D&gt;&lt;D xsi:type="xsd:double"&gt;22007.59&lt;/D&gt;&lt;D xsi:type="xsd:double"&gt;21663.621&lt;/D&gt;&lt;D xsi:type="xsd:double"&gt;20716.08&lt;/D&gt;&lt;D xsi:type="xsd:double"&gt;21011.979&lt;/D&gt;&lt;D xsi:type="xsd:double"&gt;21447.86&lt;/D&gt;&lt;D xsi:type="xsd:double"&gt;23293.94&lt;/D&gt;&lt;D xsi:type="xsd:double"&gt;23142.21&lt;/D&gt;&lt;D xsi:type="xsd:double"&gt;20638.8&lt;/D&gt;&lt;D xsi:type="xsd:double"&gt;22919.26&lt;/D&gt;&lt;D xsi:type="xsd:double"&gt;23971.5&lt;/D&gt;&lt;D xsi:type="xsd:double"&gt;26283.602&lt;/D&gt;&lt;D xsi:type="xsd:double"&gt;27335.7&lt;/D&gt;&lt;D xsi:type="xsd:double"&gt;28620.969&lt;/D&gt;&lt;D xsi:type="xsd:double"&gt;28063.139&lt;/D&gt;&lt;D xsi:type="xsd:double"&gt;30343.5&lt;/D&gt;&lt;D xsi:type="xsd:double"&gt;29566.35&lt;/D&gt;&lt;D xsi:type="xsd:double"&gt;31968.2&lt;/D&gt;&lt;D xsi:type="xsd:double"&gt;30915.5&lt;/D&gt;&lt;D xsi:type="xsd:double"&gt;33151.16&lt;/D&gt;&lt;D xsi:type="xsd:double"&gt;35543.14&lt;/D&gt;&lt;D xsi:type="xsd:double"&gt;35194.563&lt;/D&gt;&lt;D xsi:type="xsd:double"&gt;37989.04&lt;/D&gt;&lt;D xsi:type="xsd:double"&gt;34997.12&lt;/D&gt;&lt;D xsi:type="xsd:double"&gt;39979.68&lt;/D&gt;&lt;D xsi:type="xsd:double"&gt;35535&lt;/D&gt;&lt;D xsi:type="xsd:double"&gt;33212&lt;/D&gt;&lt;D xsi:type="xsd:double"&gt;34275.75&lt;/D&gt;&lt;D xsi:type="xsd:double"&gt;35419.8&lt;/D&gt;&lt;D xsi:type="xsd:double"&gt;32393.102&lt;/D&gt;&lt;D xsi:type="xsd:double"&gt;33795.3&lt;/D&gt;&lt;D xsi:type="xsd:double"&gt;27820&lt;/D&gt;&lt;D xsi:type="xsd:double"&gt;28194.4&lt;/D&gt;&lt;D xsi:type="xsd:double"&gt;28537.6&lt;/D&gt;&lt;D xsi:type="xsd:double"&gt;28057.38&lt;/D&gt;&lt;D xsi:type="xsd:double"&gt;27788.67&lt;/D&gt;&lt;D xsi:type="xsd:double"&gt;29963.7&lt;/D&gt;&lt;D xsi:type="xsd:double"&gt;30011.85&lt;/D&gt;&lt;D xsi:type="xsd:double"&gt;30754.35&lt;/D&gt;&lt;D xsi:type="xsd:double"&gt;30551.4&lt;/D&gt;&lt;D xsi:type="xsd:double"&gt;26862&lt;/D&gt;&lt;D xsi:type="xsd:double"&gt;25879.48&lt;/D&gt;&lt;D xsi:type="xsd:double"&gt;21896.16&lt;/D&gt;&lt;D xsi:type="xsd:double"&gt;18912.602&lt;/D&gt;&lt;D xsi:type="xsd:double"&gt;22050.48&lt;/D&gt;&lt;D xsi:type="xsd:double"&gt;23927.52&lt;/D&gt;&lt;D xsi:type="xsd:double"&gt;21821.191&lt;/D&gt;&lt;D xsi:type="xsd:double"&gt;21992.5&lt;/D&gt;&lt;D xsi:type="xsd:double"&gt;22399.941&lt;/D&gt;&lt;D xsi:type="xsd:double"&gt;25010.86&lt;/D&gt;&lt;D xsi:type="xsd:double"&gt;25383.14&lt;/D&gt;&lt;D xsi:type="xsd:double"&gt;25060.8&lt;/D&gt;&lt;D xsi:type="xsd:double"&gt;24280.24&lt;/D&gt;&lt;D xsi:type="xsd:double"&gt;23290.121&lt;/D&gt;&lt;D xsi:type="xsd:double"&gt;22759.379&lt;/D&gt;&lt;D xsi:type="xsd:double"&gt;23921.38&lt;/D&gt;&lt;D xsi:type="xsd:double"&gt;24742.94&lt;/D&gt;&lt;D xsi:type="xsd:double"&gt;26534.64&lt;/D&gt;&lt;D xsi:type="xsd:double"&gt;26211.44&lt;/D&gt;&lt;D xsi:type="xsd:double"&gt;26569.879&lt;/D&gt;&lt;D xsi:type="xsd:double"&gt;27159.04&lt;/D&gt;&lt;D xsi:type="xsd:double"&gt;28229.52&lt;/D&gt;&lt;D xsi:type="xsd:double"&gt;27089.92&lt;/D&gt;&lt;D xsi:type="xsd:double"&gt;24871.77&lt;/D&gt;&lt;D xsi:type="xsd:double"&gt;25703.34&lt;/D&gt;&lt;D xsi:type="xsd:double"&gt;26529.49&lt;/D&gt;&lt;D xsi:type="xsd:double"&gt;25816.18&lt;/D&gt;&lt;D xsi:type="xsd:double"&gt;23200&lt;/D&gt;&lt;D xsi:type="xsd:double"&gt;22448&lt;/D&gt;&lt;D xsi:type="xsd:double"&gt;22424&lt;/D&gt;&lt;D xsi:type="xsd:double"&gt;22597&lt;/D&gt;&lt;D xsi:type="xsd:double"&gt;22064.63&lt;/D&gt;&lt;D xsi:type="xsd:double"&gt;20287.51&lt;/D&gt;&lt;D xsi:type="xsd:double"&gt;19579.59&lt;/D&gt;&lt;D xsi:type="xsd:double"&gt;18745.201&lt;/D&gt;&lt;D xsi:type="xsd:double"&gt;19190.969&lt;/D&gt;&lt;D xsi:type="xsd:double"&gt;21194.941&lt;/D&gt;&lt;D xsi:type="xsd:double"&gt;19856.59&lt;/D&gt;&lt;D xsi:type="xsd:double"&gt;19988.541&lt;/D&gt;&lt;D xsi:type="xsd:double"&gt;21543.75&lt;/D&gt;&lt;D xsi:type="xsd:double"&gt;21506.25&lt;/D&gt;&lt;D xsi:type="xsd:double"&gt;20317.5&lt;/D&gt;&lt;D xsi:type="xsd:double"&gt;16307.561&lt;/D&gt;&lt;D xsi:type="xsd:double"&gt;18448.58&lt;/D&gt;&lt;D xsi:type="xsd:double"&gt;18728.33&lt;/D&gt;&lt;D xsi:type="xsd:double"&gt;17776.219&lt;/D&gt;&lt;D xsi:type="xsd:double"&gt;19174.98&lt;/D&gt;&lt;D xsi:type="xsd:double"&gt;18056.719&lt;/D&gt;&lt;D xsi:type="xsd:double"&gt;18712.5&lt;/D&gt;&lt;D xsi:type="xsd:double"&gt;19316.25&lt;/D&gt;&lt;D xsi:type="xsd:double"&gt;15772.501&lt;/D&gt;&lt;D xsi:type="xsd:double"&gt;15138.75&lt;/D&gt;&lt;D xsi:type="xsd:double"&gt;13515&lt;/D&gt;&lt;D xsi:type="xsd:double"&gt;15142.5&lt;/D&gt;&lt;D xsi:type="xsd:double"&gt;25811.55&lt;/D&gt;&lt;D xsi:type="xsd:double"&gt;20989.951&lt;/D&gt;&lt;D xsi:type="xsd:double"&gt;15135.15&lt;/D&gt;&lt;D xsi:type="xsd:double"&gt;8616.15&lt;/D&gt;&lt;D xsi:type="xsd:double"&gt;10614.9&lt;/D&gt;&lt;D xsi:type="xsd:double"&gt;12755.1&lt;/D&gt;&lt;D xsi:type="xsd:double"&gt;14365.12&lt;/D&gt;&lt;D xsi:type="xsd:double"&gt;16059.12&lt;/D&gt;&lt;D xsi:type="xsd:double"&gt;17155.6&lt;/D&gt;&lt;D xsi:type="xsd:double"&gt;17254.16&lt;/D&gt;&lt;D xsi:type="xsd:double"&gt;17599.12&lt;/D&gt;&lt;D xsi:type="xsd:double"&gt;21732.479&lt;/D&gt;&lt;D xsi:type="xsd:double"&gt;22989.42&lt;/D&gt;&lt;D xsi:type="xsd:double"&gt;29924.5&lt;/D&gt;&lt;D xsi:type="xsd:double"&gt;39790.33&lt;/D&gt;&lt;D xsi:type="xsd:double"&gt;29134.6&lt;/D&gt;&lt;D xsi:type="xsd:double"&gt;26498.92&lt;/D&gt;&lt;D xsi:type="xsd:double"&gt;27403.318&lt;/D&gt;&lt;D xsi:type="xsd:double"&gt;29199.201&lt;/D&gt;&lt;D xsi:type="xsd:double"&gt;26440.78&lt;/D&gt;&lt;D xsi:type="xsd:double"&gt;26776.701&lt;/D&gt;&lt;D xsi:type="xsd:double"&gt;25523.459&lt;/D&gt;&lt;D xsi:type="xsd:double"&gt;23398.121&lt;/D&gt;&lt;D xsi:type="xsd:double"&gt;19993.701&lt;/D&gt;&lt;D xsi:type="xsd:double"&gt;19556.64&lt;/D&gt;&lt;D xsi:type="xsd:double"&gt;21675.6&lt;/D&gt;&lt;D xsi:type="xsd:double"&gt;19835.281&lt;/D&gt;&lt;D xsi:type="xsd:double"&gt;24538.691&lt;/D&gt;&lt;D xsi:type="xsd:double"&gt;18898.88&lt;/D&gt;&lt;D xsi:type="xsd:double"&gt;22280.172&lt;/D&gt;&lt;D xsi:type="xsd:double"&gt;16017.32&lt;/D&gt;&lt;D xsi:type="xsd:double"&gt;15348.85&lt;/D&gt;&lt;D xsi:type="xsd:double"&gt;15180.109&lt;/D&gt;&lt;D xsi:type="xsd:double"&gt;12356.961&lt;/D&gt;&lt;/FQL&gt;&lt;FQL&gt;&lt;Q&gt;GLW-US^FG_MKT_VALUE(20100101,20220930,M,USD)&lt;/Q&gt;&lt;R&gt;153&lt;/R&gt;&lt;C&gt;1&lt;/C&gt;&lt;D xsi:type="xsd:double"&gt;28078.24&lt;/D&gt;&lt;D xsi:type="xsd:double"&gt;27379.389&lt;/D&gt;&lt;D xsi:type="xsd:double"&gt;31446.758&lt;/D&gt;&lt;D xsi:type="xsd:double"&gt;29953&lt;/D&gt;&lt;D xsi:type="xsd:double"&gt;27121.08&lt;/D&gt;&lt;D xsi:type="xsd:double"&gt;25161.7&lt;/D&gt;&lt;D xsi:type="xsd:double"&gt;28230.96&lt;/D&gt;&lt;D xsi:type="xsd:double"&gt;24429.441&lt;/D&gt;&lt;D xsi:type="xsd:double"&gt;28498.521&lt;/D&gt;&lt;D xsi:type="xsd:double"&gt;28498.521&lt;/D&gt;&lt;D xsi:type="xsd:double"&gt;27531.94&lt;/D&gt;&lt;D xsi:type="xsd:double"&gt;30158.52&lt;/D&gt;&lt;D xsi:type="xsd:double"&gt;34669.81&lt;/D&gt;&lt;D xsi:type="xsd:double"&gt;35996.66&lt;/D&gt;&lt;D xsi:type="xsd:double"&gt;32327.209&lt;/D&gt;&lt;D xsi:type="xsd:double"&gt;32812.98&lt;/D&gt;&lt;D xsi:type="xsd:double"&gt;31575.049&lt;/D&gt;&lt;D xsi:type="xsd:double"&gt;28459.2&lt;/D&gt;&lt;D xsi:type="xsd:double"&gt;24946.879&lt;/D&gt;&lt;D xsi:type="xsd:double"&gt;23567.04&lt;/D&gt;&lt;D xsi:type="xsd:double"&gt;19392.84&lt;/D&gt;&lt;D xsi:type="xsd:double"&gt;22421.01&lt;/D&gt;&lt;D xsi:type="xsd:double"&gt;20820.63&lt;/D&gt;&lt;D xsi:type="xsd:double"&gt;19664.7&lt;/D&gt;&lt;D xsi:type="xsd:double"&gt;19498.05&lt;/D&gt;&lt;D xsi:type="xsd:double"&gt;19755.6&lt;/D&gt;&lt;D xsi:type="xsd:double"&gt;21331.2&lt;/D&gt;&lt;D xsi:type="xsd:double"&gt;21740.25&lt;/D&gt;&lt;D xsi:type="xsd:double"&gt;19679.85&lt;/D&gt;&lt;D xsi:type="xsd:double"&gt;19265.701&lt;/D&gt;&lt;D xsi:type="xsd:double"&gt;17000.9&lt;/D&gt;&lt;D xsi:type="xsd:double"&gt;17865.1&lt;/D&gt;&lt;D xsi:type="xsd:double"&gt;19435.7&lt;/D&gt;&lt;D xsi:type="xsd:double"&gt;17366.5&lt;/D&gt;&lt;D xsi:type="xsd:double"&gt;18075.94&lt;/D&gt;&lt;D xsi:type="xsd:double"&gt;18551.4&lt;/D&gt;&lt;D xsi:type="xsd:double"&gt;17640&lt;/D&gt;&lt;D xsi:type="xsd:double"&gt;18536.7&lt;/D&gt;&lt;D xsi:type="xsd:double"&gt;19635.09&lt;/D&gt;&lt;D xsi:type="xsd:double"&gt;21358.5&lt;/D&gt;&lt;D xsi:type="xsd:double"&gt;22640.01&lt;/D&gt;&lt;D xsi:type="xsd:double"&gt;20775.799&lt;/D&gt;&lt;D xsi:type="xsd:double"&gt;22177.398&lt;/D&gt;&lt;D xsi:type="xsd:double"&gt;20498.4&lt;/D&gt;&lt;D xsi:type="xsd:double"&gt;21111.73&lt;/D&gt;&lt;D xsi:type="xsd:double"&gt;24729.23&lt;/D&gt;&lt;D xsi:type="xsd:double"&gt;24714.76&lt;/D&gt;&lt;D xsi:type="xsd:double"&gt;24930.18&lt;/D&gt;&lt;D xsi:type="xsd:double"&gt;24076.79&lt;/D&gt;&lt;D xsi:type="xsd:double"&gt;26958.73&lt;/D&gt;&lt;D xsi:type="xsd:double"&gt;27190.92&lt;/D&gt;&lt;D xsi:type="xsd:double"&gt;27308.459&lt;/D&gt;&lt;D xsi:type="xsd:double"&gt;27817.799&lt;/D&gt;&lt;D xsi:type="xsd:double"&gt;28315.502&lt;/D&gt;&lt;D xsi:type="xsd:double"&gt;25348.5&lt;/D&gt;&lt;D xsi:type="xsd:double"&gt;26909.4&lt;/D&gt;&lt;D xsi:type="xsd:double"&gt;24793.88&lt;/D&gt;&lt;D xsi:type="xsd:double"&gt;26191.26&lt;/D&gt;&lt;D xsi:type="xsd:double"&gt;26947.64&lt;/D&gt;&lt;D xsi:type="xsd:double"&gt;29212.82&lt;/D&gt;&lt;D xsi:type="xsd:double"&gt;30282.98&lt;/D&gt;&lt;D xsi:type="xsd:double"&gt;31085.6&lt;/D&gt;&lt;D xsi:type="xsd:double"&gt;28554.121&lt;/D&gt;&lt;D xsi:type="xsd:double"&gt;26350.871&lt;/D&gt;&lt;D xsi:type="xsd:double"&gt;26338.28&lt;/D&gt;&lt;D xsi:type="xsd:double"&gt;24287.629&lt;/D&gt;&lt;D xsi:type="xsd:double"&gt;22995.08&lt;/D&gt;&lt;D xsi:type="xsd:double"&gt;21185.51&lt;/D&gt;&lt;D xsi:type="xsd:double"&gt;20270.08&lt;/D&gt;&lt;D xsi:type="xsd:double"&gt;22022.4&lt;/D&gt;&lt;D xsi:type="xsd:double"&gt;22176.32&lt;/D&gt;&lt;D xsi:type="xsd:double"&gt;20656.4&lt;/D&gt;&lt;D xsi:type="xsd:double"&gt;21029.3&lt;/D&gt;&lt;D xsi:type="xsd:double"&gt;20679&lt;/D&gt;&lt;D xsi:type="xsd:double"&gt;22456.75&lt;/D&gt;&lt;D xsi:type="xsd:double"&gt;20070.25&lt;/D&gt;&lt;D xsi:type="xsd:double"&gt;22456.75&lt;/D&gt;&lt;D xsi:type="xsd:double"&gt;21237.76&lt;/D&gt;&lt;D xsi:type="xsd:double"&gt;23042.139&lt;/D&gt;&lt;D xsi:type="xsd:double"&gt;23529.531&lt;/D&gt;&lt;D xsi:type="xsd:double"&gt;22491.15&lt;/D&gt;&lt;D xsi:type="xsd:double"&gt;21597.209&lt;/D&gt;&lt;D xsi:type="xsd:double"&gt;22852.531&lt;/D&gt;&lt;D xsi:type="xsd:double"&gt;22474.02&lt;/D&gt;&lt;D xsi:type="xsd:double"&gt;24529.74&lt;/D&gt;&lt;D xsi:type="xsd:double"&gt;25566.861&lt;/D&gt;&lt;D xsi:type="xsd:double"&gt;24840&lt;/D&gt;&lt;D xsi:type="xsd:double"&gt;26542&lt;/D&gt;&lt;D xsi:type="xsd:double"&gt;26772&lt;/D&gt;&lt;D xsi:type="xsd:double"&gt;27105.1&lt;/D&gt;&lt;D xsi:type="xsd:double"&gt;26284.28&lt;/D&gt;&lt;D xsi:type="xsd:double"&gt;25941.52&lt;/D&gt;&lt;D xsi:type="xsd:double"&gt;26000.48&lt;/D&gt;&lt;D xsi:type="xsd:double"&gt;27208.389&lt;/D&gt;&lt;D xsi:type="xsd:double"&gt;28146.91&lt;/D&gt;&lt;D xsi:type="xsd:double"&gt;27447.42&lt;/D&gt;&lt;D xsi:type="xsd:double"&gt;26786.76&lt;/D&gt;&lt;D xsi:type="xsd:double"&gt;24950.64&lt;/D&gt;&lt;D xsi:type="xsd:double"&gt;23196.16&lt;/D&gt;&lt;D xsi:type="xsd:double"&gt;22480.64&lt;/D&gt;&lt;D xsi:type="xsd:double"&gt;22605.44&lt;/D&gt;&lt;D xsi:type="xsd:double"&gt;22255.59&lt;/D&gt;&lt;D xsi:type="xsd:double"&gt;26842.621&lt;/D&gt;&lt;D xsi:type="xsd:double"&gt;27109.588&lt;/D&gt;&lt;D xsi:type="xsd:double"&gt;27745.799&lt;/D&gt;&lt;D xsi:type="xsd:double"&gt;25112.701&lt;/D&gt;&lt;D xsi:type="xsd:double"&gt;25324.922&lt;/D&gt;&lt;D xsi:type="xsd:double"&gt;23805.479&lt;/D&gt;&lt;D xsi:type="xsd:double"&gt;26208.879&lt;/D&gt;&lt;D xsi:type="xsd:double"&gt;27430.281&lt;/D&gt;&lt;D xsi:type="xsd:double"&gt;25884.2&lt;/D&gt;&lt;D xsi:type="xsd:double"&gt;24906.701&lt;/D&gt;&lt;D xsi:type="xsd:double"&gt;22552.88&lt;/D&gt;&lt;D xsi:type="xsd:double"&gt;25886.17&lt;/D&gt;&lt;D xsi:type="xsd:double"&gt;23954.25&lt;/D&gt;&lt;D xsi:type="xsd:double"&gt;21695.15&lt;/D&gt;&lt;D xsi:type="xsd:double"&gt;21903.36&lt;/D&gt;&lt;D xsi:type="xsd:double"&gt;22755.84&lt;/D&gt;&lt;D xsi:type="xsd:double"&gt;22302.72&lt;/D&gt;&lt;D xsi:type="xsd:double"&gt;22181.82&lt;/D&gt;&lt;D xsi:type="xsd:double"&gt;20337.781&lt;/D&gt;&lt;D xsi:type="xsd:double"&gt;18181.32&lt;/D&gt;&lt;D xsi:type="xsd:double"&gt;15589.86&lt;/D&gt;&lt;D xsi:type="xsd:double"&gt;16705.59&lt;/D&gt;&lt;D xsi:type="xsd:double"&gt;17297.611&lt;/D&gt;&lt;D xsi:type="xsd:double"&gt;19658.1&lt;/D&gt;&lt;D xsi:type="xsd:double"&gt;23529&lt;/D&gt;&lt;D xsi:type="xsd:double"&gt;24637.139&lt;/D&gt;&lt;D xsi:type="xsd:double"&gt;24664.01&lt;/D&gt;&lt;D xsi:type="xsd:double"&gt;24329.17&lt;/D&gt;&lt;D xsi:type="xsd:double"&gt;28476.62&lt;/D&gt;&lt;D xsi:type="xsd:double"&gt;27540&lt;/D&gt;&lt;D xsi:type="xsd:double"&gt;27440.549&lt;/D&gt;&lt;D xsi:type="xsd:double"&gt;29253.602&lt;/D&gt;&lt;D xsi:type="xsd:double"&gt;33415.68&lt;/D&gt;&lt;D xsi:type="xsd:double"&gt;33953.28&lt;/D&gt;&lt;D xsi:type="xsd:double"&gt;33507.84&lt;/D&gt;&lt;D xsi:type="xsd:double"&gt;34274.203&lt;/D&gt;&lt;D xsi:type="xsd:double"&gt;35078.68&lt;/D&gt;&lt;D xsi:type="xsd:double"&gt;33511.62&lt;/D&gt;&lt;D xsi:type="xsd:double"&gt;30542.13&lt;/D&gt;&lt;D xsi:type="xsd:double"&gt;29772.09&lt;/D&gt;&lt;D xsi:type="xsd:double"&gt;31044.33&lt;/D&gt;&lt;D xsi:type="xsd:double"&gt;30900.9&lt;/D&gt;&lt;D xsi:type="xsd:double"&gt;34893.2&lt;/D&gt;&lt;D xsi:type="xsd:double"&gt;33532&lt;/D&gt;&lt;D xsi:type="xsd:double"&gt;30524.57&lt;/D&gt;&lt;D xsi:type="xsd:double"&gt;29102.129&lt;/D&gt;&lt;D xsi:type="xsd:double"&gt;29623.14&lt;/D&gt;&lt;D xsi:type="xsd:double"&gt;25964.24&lt;/D&gt;&lt;D xsi:type="xsd:double"&gt;30290.238&lt;/D&gt;&lt;D xsi:type="xsd:double"&gt;28279.68&lt;/D&gt;&lt;D xsi:type="xsd:double"&gt;23912.48&lt;/D&gt;&lt;/FQL&gt;&lt;FQL&gt;&lt;Q&gt;MAA-US^FG_MKT_VALUE(20100101,20220930,M,USD)&lt;/Q&gt;&lt;R&gt;153&lt;/R&gt;&lt;C&gt;1&lt;/C&gt;&lt;D xsi:type="xsd:double"&gt;1352.9749&lt;/D&gt;&lt;D xsi:type="xsd:double"&gt;1497.7305&lt;/D&gt;&lt;D xsi:type="xsd:double"&gt;1537.3501&lt;/D&gt;&lt;D xsi:type="xsd:double"&gt;1640.6515&lt;/D&gt;&lt;D xsi:type="xsd:double"&gt;1621.6536&lt;/D&gt;&lt;D xsi:type="xsd:double"&gt;1662.4548&lt;/D&gt;&lt;D xsi:type="xsd:double"&gt;1824.2753&lt;/D&gt;&lt;D xsi:type="xsd:double"&gt;1823.9524&lt;/D&gt;&lt;D xsi:type="xsd:double"&gt;1975.5771&lt;/D&gt;&lt;D xsi:type="xsd:double"&gt;2068.7966&lt;/D&gt;&lt;D xsi:type="xsd:double"&gt;2080.322&lt;/D&gt;&lt;D xsi:type="xsd:double"&gt;2152.186&lt;/D&gt;&lt;D xsi:type="xsd:double"&gt;2160.9993&lt;/D&gt;&lt;D xsi:type="xsd:double"&gt;2202.355&lt;/D&gt;&lt;D xsi:type="xsd:double"&gt;2346.1973&lt;/D&gt;&lt;D xsi:type="xsd:double"&gt;2443.042&lt;/D&gt;&lt;D xsi:type="xsd:double"&gt;2505.169&lt;/D&gt;&lt;D xsi:type="xsd:double"&gt;2506.003&lt;/D&gt;&lt;D xsi:type="xsd:double"&gt;2629.316&lt;/D&gt;&lt;D xsi:type="xsd:double"&gt;2654.9443&lt;/D&gt;&lt;D xsi:type="xsd:double"&gt;2277.7595&lt;/D&gt;&lt;D xsi:type="xsd:double"&gt;2360.2158&lt;/D&gt;&lt;D xsi:type="xsd:double"&gt;2168.07&lt;/D&gt;&lt;D xsi:type="xsd:double"&gt;2365.8894&lt;/D&gt;&lt;D xsi:type="xsd:double"&gt;2417.7083&lt;/D&gt;&lt;D xsi:type="xsd:double"&gt;2359.081&lt;/D&gt;&lt;D xsi:type="xsd:double"&gt;2744.2324&lt;/D&gt;&lt;D xsi:type="xsd:double"&gt;2786.8103&lt;/D&gt;&lt;D xsi:type="xsd:double"&gt;2758.971&lt;/D&gt;&lt;D xsi:type="xsd:double"&gt;2804.7612&lt;/D&gt;&lt;D xsi:type="xsd:double"&gt;2845.452&lt;/D&gt;&lt;D xsi:type="xsd:double"&gt;2794.897&lt;/D&gt;&lt;D xsi:type="xsd:double"&gt;2738.1406&lt;/D&gt;&lt;D xsi:type="xsd:double"&gt;2712.9854&lt;/D&gt;&lt;D xsi:type="xsd:double"&gt;2612.784&lt;/D&gt;&lt;D xsi:type="xsd:double"&gt;2739.9868&lt;/D&gt;&lt;D xsi:type="xsd:double"&gt;2766.2231&lt;/D&gt;&lt;D xsi:type="xsd:double"&gt;2938.451&lt;/D&gt;&lt;D xsi:type="xsd:double"&gt;2947.7102&lt;/D&gt;&lt;D xsi:type="xsd:double"&gt;2933.625&lt;/D&gt;&lt;D xsi:type="xsd:double"&gt;2901.1855&lt;/D&gt;&lt;D xsi:type="xsd:double"&gt;2896.2275&lt;/D&gt;&lt;D xsi:type="xsd:double"&gt;2886.826&lt;/D&gt;&lt;D xsi:type="xsd:double"&gt;2635.11&lt;/D&gt;&lt;D xsi:type="xsd:double"&gt;2671.5613&lt;/D&gt;&lt;D xsi:type="xsd:double"&gt;2838.2668&lt;/D&gt;&lt;D xsi:type="xsd:double"&gt;2574.9578&lt;/D&gt;&lt;D xsi:type="xsd:double"&gt;4545.2183&lt;/D&gt;&lt;D xsi:type="xsd:double"&gt;4829.575&lt;/D&gt;&lt;D xsi:type="xsd:double"&gt;5061.5503&lt;/D&gt;&lt;D xsi:type="xsd:double"&gt;5120.885&lt;/D&gt;&lt;D xsi:type="xsd:double"&gt;5224.398&lt;/D&gt;&lt;D xsi:type="xsd:double"&gt;5426.923&lt;/D&gt;&lt;D xsi:type="xsd:double"&gt;5492.981&lt;/D&gt;&lt;D xsi:type="xsd:double"&gt;5257.621&lt;/D&gt;&lt;D xsi:type="xsd:double"&gt;5438.0884&lt;/D&gt;&lt;D xsi:type="xsd:double"&gt;4939.655&lt;/D&gt;&lt;D xsi:type="xsd:double"&gt;5316.6187&lt;/D&gt;&lt;D xsi:type="xsd:double"&gt;5542.345&lt;/D&gt;&lt;D xsi:type="xsd:double"&gt;5620.99&lt;/D&gt;&lt;D xsi:type="xsd:double"&gt;5970.232&lt;/D&gt;&lt;D xsi:type="xsd:double"&gt;5454.6484&lt;/D&gt;&lt;D xsi:type="xsd:double"&gt;5821.9097&lt;/D&gt;&lt;D xsi:type="xsd:double"&gt;5621.492&lt;/D&gt;&lt;D xsi:type="xsd:double"&gt;5755.6064&lt;/D&gt;&lt;D xsi:type="xsd:double"&gt;5488.0557&lt;/D&gt;&lt;D xsi:type="xsd:double"&gt;6055.63&lt;/D&gt;&lt;D xsi:type="xsd:double"&gt;5923.723&lt;/D&gt;&lt;D xsi:type="xsd:double"&gt;6171.31&lt;/D&gt;&lt;D xsi:type="xsd:double"&gt;6421.5693&lt;/D&gt;&lt;D xsi:type="xsd:double"&gt;6675.5977&lt;/D&gt;&lt;D xsi:type="xsd:double"&gt;6847.852&lt;/D&gt;&lt;D xsi:type="xsd:double"&gt;7074.832&lt;/D&gt;&lt;D xsi:type="xsd:double"&gt;6782.247&lt;/D&gt;&lt;D xsi:type="xsd:double"&gt;7717.3687&lt;/D&gt;&lt;D xsi:type="xsd:double"&gt;7226.586&lt;/D&gt;&lt;D xsi:type="xsd:double"&gt;7776.2627&lt;/D&gt;&lt;D xsi:type="xsd:double"&gt;8035.7627&lt;/D&gt;&lt;D xsi:type="xsd:double"&gt;8007.0635&lt;/D&gt;&lt;D xsi:type="xsd:double"&gt;7098.509&lt;/D&gt;&lt;D xsi:type="xsd:double"&gt;7100.247&lt;/D&gt;&lt;D xsi:type="xsd:double"&gt;7006.574&lt;/D&gt;&lt;D xsi:type="xsd:double"&gt;6921.9663&lt;/D&gt;&lt;D xsi:type="xsd:double"&gt;11115.703&lt;/D&gt;&lt;D xsi:type="xsd:double"&gt;10778.554&lt;/D&gt;&lt;D xsi:type="xsd:double"&gt;11661.727&lt;/D&gt;&lt;D xsi:type="xsd:double"&gt;11555.1&lt;/D&gt;&lt;D xsi:type="xsd:double"&gt;11267.756&lt;/D&gt;&lt;D xsi:type="xsd:double"&gt;11577.815&lt;/D&gt;&lt;D xsi:type="xsd:double"&gt;11971.982&lt;/D&gt;&lt;D xsi:type="xsd:double"&gt;11761.809&lt;/D&gt;&lt;D xsi:type="xsd:double"&gt;12094.68&lt;/D&gt;&lt;D xsi:type="xsd:double"&gt;12144.455&lt;/D&gt;&lt;D xsi:type="xsd:double"&gt;11629.725&lt;/D&gt;&lt;D xsi:type="xsd:double"&gt;11639.951&lt;/D&gt;&lt;D xsi:type="xsd:double"&gt;11427.956&lt;/D&gt;&lt;D xsi:type="xsd:double"&gt;10838.149&lt;/D&gt;&lt;D xsi:type="xsd:double"&gt;9752.856&lt;/D&gt;&lt;D xsi:type="xsd:double"&gt;10378.112&lt;/D&gt;&lt;D xsi:type="xsd:double"&gt;10403.137&lt;/D&gt;&lt;D xsi:type="xsd:double"&gt;10642.001&lt;/D&gt;&lt;D xsi:type="xsd:double"&gt;11457.08&lt;/D&gt;&lt;D xsi:type="xsd:double"&gt;11469.6&lt;/D&gt;&lt;D xsi:type="xsd:double"&gt;11785.986&lt;/D&gt;&lt;D xsi:type="xsd:double"&gt;11404.305&lt;/D&gt;&lt;D xsi:type="xsd:double"&gt;11123.125&lt;/D&gt;&lt;D xsi:type="xsd:double"&gt;11789.078&lt;/D&gt;&lt;D xsi:type="xsd:double"&gt;10894.896&lt;/D&gt;&lt;D xsi:type="xsd:double"&gt;11530.147&lt;/D&gt;&lt;D xsi:type="xsd:double"&gt;11791.989&lt;/D&gt;&lt;D xsi:type="xsd:double"&gt;12454.459&lt;/D&gt;&lt;D xsi:type="xsd:double"&gt;12463.572&lt;/D&gt;&lt;D xsi:type="xsd:double"&gt;13006.952&lt;/D&gt;&lt;D xsi:type="xsd:double"&gt;13429.715&lt;/D&gt;&lt;D xsi:type="xsd:double"&gt;13438.838&lt;/D&gt;&lt;D xsi:type="xsd:double"&gt;14446.979&lt;/D&gt;&lt;D xsi:type="xsd:double"&gt;14829.701&lt;/D&gt;&lt;D xsi:type="xsd:double"&gt;15854.014&lt;/D&gt;&lt;D xsi:type="xsd:double"&gt;15525.504&lt;/D&gt;&lt;D xsi:type="xsd:double"&gt;15064.529&lt;/D&gt;&lt;D xsi:type="xsd:double"&gt;15675.748&lt;/D&gt;&lt;D xsi:type="xsd:double"&gt;14767.488&lt;/D&gt;&lt;D xsi:type="xsd:double"&gt;11774.233&lt;/D&gt;&lt;D xsi:type="xsd:double"&gt;12790.18&lt;/D&gt;&lt;D xsi:type="xsd:double"&gt;13297.582&lt;/D&gt;&lt;D xsi:type="xsd:double"&gt;13114.258&lt;/D&gt;&lt;D xsi:type="xsd:double"&gt;13631.188&lt;/D&gt;&lt;D xsi:type="xsd:double"&gt;13394.453&lt;/D&gt;&lt;D xsi:type="xsd:double"&gt;13261.18&lt;/D&gt;&lt;D xsi:type="xsd:double"&gt;13338.951&lt;/D&gt;&lt;D xsi:type="xsd:double"&gt;14428.8955&lt;/D&gt;&lt;D xsi:type="xsd:double"&gt;14490.008&lt;/D&gt;&lt;D xsi:type="xsd:double"&gt;15183.112&lt;/D&gt;&lt;D xsi:type="xsd:double"&gt;15409.571&lt;/D&gt;&lt;D xsi:type="xsd:double"&gt;16516.076&lt;/D&gt;&lt;D xsi:type="xsd:double"&gt;17999.96&lt;/D&gt;&lt;D xsi:type="xsd:double"&gt;18385.518&lt;/D&gt;&lt;D xsi:type="xsd:double"&gt;19354.813&lt;/D&gt;&lt;D xsi:type="xsd:double"&gt;22191.037&lt;/D&gt;&lt;D xsi:type="xsd:double"&gt;22107.145&lt;/D&gt;&lt;D xsi:type="xsd:double"&gt;21502.082&lt;/D&gt;&lt;D xsi:type="xsd:double"&gt;23512.396&lt;/D&gt;&lt;D xsi:type="xsd:double"&gt;23747.28&lt;/D&gt;&lt;D xsi:type="xsd:double"&gt;26462.893&lt;/D&gt;&lt;D xsi:type="xsd:double"&gt;23837.824&lt;/D&gt;&lt;D xsi:type="xsd:double"&gt;23599.078&lt;/D&gt;&lt;D xsi:type="xsd:double"&gt;24157.432&lt;/D&gt;&lt;D xsi:type="xsd:double"&gt;22684.572&lt;/D&gt;&lt;D xsi:type="xsd:double"&gt;20876.08&lt;/D&gt;&lt;D xsi:type="xsd:double"&gt;20163.701&lt;/D&gt;&lt;D xsi:type="xsd:double"&gt;21440.455&lt;/D&gt;&lt;D xsi:type="xsd:double"&gt;19124.752&lt;/D&gt;&lt;D xsi:type="xsd:double"&gt;17901.102&lt;/D&gt;&lt;/FQL&gt;&lt;FQL&gt;&lt;Q&gt;CVS-US^FG_MKT_VALUE(20100101,20220930,M,USD)&lt;/Q&gt;&lt;R&gt;153&lt;/R&gt;&lt;C&gt;1&lt;/C&gt;&lt;D xsi:type="xsd:double"&gt;45026.668&lt;/D&gt;&lt;D xsi:type="xsd:double"&gt;46946.25&lt;/D&gt;&lt;D xsi:type="xsd:double"&gt;50123.76&lt;/D&gt;&lt;D xsi:type="xsd:double"&gt;50617.316&lt;/D&gt;&lt;D xsi:type="xsd:double"&gt;47477.73&lt;/D&gt;&lt;D xsi:type="xsd:double"&gt;39757.918&lt;/D&gt;&lt;D xsi:type="xsd:double"&gt;41615.64&lt;/D&gt;&lt;D xsi:type="xsd:double"&gt;36584.88&lt;/D&gt;&lt;D xsi:type="xsd:double"&gt;42736.258&lt;/D&gt;&lt;D xsi:type="xsd:double"&gt;40916.54&lt;/D&gt;&lt;D xsi:type="xsd:double"&gt;42098&lt;/D&gt;&lt;D xsi:type="xsd:double"&gt;47391.51&lt;/D&gt;&lt;D xsi:type="xsd:double"&gt;46614.6&lt;/D&gt;&lt;D xsi:type="xsd:double"&gt;45060.78&lt;/D&gt;&lt;D xsi:type="xsd:double"&gt;46469.28&lt;/D&gt;&lt;D xsi:type="xsd:double"&gt;49041.883&lt;/D&gt;&lt;D xsi:type="xsd:double"&gt;52386.258&lt;/D&gt;&lt;D xsi:type="xsd:double"&gt;50582.684&lt;/D&gt;&lt;D xsi:type="xsd:double"&gt;48927.098&lt;/D&gt;&lt;D xsi:type="xsd:double"&gt;48334.86&lt;/D&gt;&lt;D xsi:type="xsd:double"&gt;43935.72&lt;/D&gt;&lt;D xsi:type="xsd:double"&gt;47522.91&lt;/D&gt;&lt;D xsi:type="xsd:double"&gt;50802.72&lt;/D&gt;&lt;D xsi:type="xsd:double"&gt;52932.438&lt;/D&gt;&lt;D xsi:type="xsd:double"&gt;54191.5&lt;/D&gt;&lt;D xsi:type="xsd:double"&gt;58539.797&lt;/D&gt;&lt;D xsi:type="xsd:double"&gt;57792&lt;/D&gt;&lt;D xsi:type="xsd:double"&gt;57559.797&lt;/D&gt;&lt;D xsi:type="xsd:double"&gt;57972.598&lt;/D&gt;&lt;D xsi:type="xsd:double"&gt;59393.83&lt;/D&gt;&lt;D xsi:type="xsd:double"&gt;57512.75&lt;/D&gt;&lt;D xsi:type="xsd:double"&gt;57894.05&lt;/D&gt;&lt;D xsi:type="xsd:double"&gt;60331.316&lt;/D&gt;&lt;D xsi:type="xsd:double"&gt;57814.402&lt;/D&gt;&lt;D xsi:type="xsd:double"&gt;57951.457&lt;/D&gt;&lt;D xsi:type="xsd:double"&gt;59518.848&lt;/D&gt;&lt;D xsi:type="xsd:double"&gt;63027.2&lt;/D&gt;&lt;D xsi:type="xsd:double"&gt;62928.72&lt;/D&gt;&lt;D xsi:type="xsd:double"&gt;67527.72&lt;/D&gt;&lt;D xsi:type="xsd:double"&gt;71445.04&lt;/D&gt;&lt;D xsi:type="xsd:double"&gt;70708.24&lt;/D&gt;&lt;D xsi:type="xsd:double"&gt;70159.86&lt;/D&gt;&lt;D xsi:type="xsd:double"&gt;75448.234&lt;/D&gt;&lt;D xsi:type="xsd:double"&gt;71227.35&lt;/D&gt;&lt;D xsi:type="xsd:double"&gt;68327&lt;/D&gt;&lt;D xsi:type="xsd:double"&gt;74961.04&lt;/D&gt;&lt;D xsi:type="xsd:double"&gt;80619.836&lt;/D&gt;&lt;D xsi:type="xsd:double"&gt;84452.6&lt;/D&gt;&lt;D xsi:type="xsd:double"&gt;79909.6&lt;/D&gt;&lt;D xsi:type="xsd:double"&gt;86305.2&lt;/D&gt;&lt;D xsi:type="xsd:double"&gt;87810.78&lt;/D&gt;&lt;D xsi:type="xsd:double"&gt;85300.56&lt;/D&gt;&lt;D xsi:type="xsd:double"&gt;91869.36&lt;/D&gt;&lt;D xsi:type="xsd:double"&gt;87429.2&lt;/D&gt;&lt;D xsi:type="xsd:double"&gt;88577.6&lt;/D&gt;&lt;D xsi:type="xsd:double"&gt;92162&lt;/D&gt;&lt;D xsi:type="xsd:double"&gt;91767.266&lt;/D&gt;&lt;D xsi:type="xsd:double"&gt;98938.93&lt;/D&gt;&lt;D xsi:type="xsd:double"&gt;105338.08&lt;/D&gt;&lt;D xsi:type="xsd:double"&gt;109793.4&lt;/D&gt;&lt;D xsi:type="xsd:double"&gt;111902.41&lt;/D&gt;&lt;D xsi:type="xsd:double"&gt;118411.805&lt;/D&gt;&lt;D xsi:type="xsd:double"&gt;116317.67&lt;/D&gt;&lt;D xsi:type="xsd:double"&gt;111899.83&lt;/D&gt;&lt;D xsi:type="xsd:double"&gt;115382.26&lt;/D&gt;&lt;D xsi:type="xsd:double"&gt;117255.836&lt;/D&gt;&lt;D xsi:type="xsd:double"&gt;125741.46&lt;/D&gt;&lt;D xsi:type="xsd:double"&gt;114483.2&lt;/D&gt;&lt;D xsi:type="xsd:double"&gt;107092.805&lt;/D&gt;&lt;D xsi:type="xsd:double"&gt;109645.8&lt;/D&gt;&lt;D xsi:type="xsd:double"&gt;104439.9&lt;/D&gt;&lt;D xsi:type="xsd:double"&gt;107644.766&lt;/D&gt;&lt;D xsi:type="xsd:double"&gt;106345.586&lt;/D&gt;&lt;D xsi:type="xsd:double"&gt;106984.17&lt;/D&gt;&lt;D xsi:type="xsd:double"&gt;112132.13&lt;/D&gt;&lt;D xsi:type="xsd:double"&gt;108640.5&lt;/D&gt;&lt;D xsi:type="xsd:double"&gt;104262.445&lt;/D&gt;&lt;D xsi:type="xsd:double"&gt;101963.1&lt;/D&gt;&lt;D xsi:type="xsd:double"&gt;98746.805&lt;/D&gt;&lt;D xsi:type="xsd:double"&gt;99471&lt;/D&gt;&lt;D 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xsi:type="xsd:double"&gt;94863.336&lt;/D&gt;&lt;D xsi:type="xsd:double"&gt;89650.6&lt;/D&gt;&lt;D xsi:type="xsd:double"&gt;81964.74&lt;/D&gt;&lt;D xsi:type="xsd:double"&gt;83723.516&lt;/D&gt;&lt;D xsi:type="xsd:double"&gt;83617.41&lt;/D&gt;&lt;D xsi:type="xsd:double"&gt;85495.38&lt;/D&gt;&lt;D xsi:type="xsd:double"&gt;80619.5&lt;/D&gt;&lt;D xsi:type="xsd:double"&gt;84665.88&lt;/D&gt;&lt;D xsi:type="xsd:double"&gt;78904.414&lt;/D&gt;&lt;D xsi:type="xsd:double"&gt;81666.9&lt;/D&gt;&lt;D xsi:type="xsd:double"&gt;81128.95&lt;/D&gt;&lt;D xsi:type="xsd:double"&gt;78500.09&lt;/D&gt;&lt;D xsi:type="xsd:double"&gt;82377.16&lt;/D&gt;&lt;D xsi:type="xsd:double"&gt;69420.89&lt;/D&gt;&lt;D xsi:type="xsd:double"&gt;77595.8&lt;/D&gt;&lt;D xsi:type="xsd:double"&gt;73515&lt;/D&gt;&lt;D xsi:type="xsd:double"&gt;79791.664&lt;/D&gt;&lt;D xsi:type="xsd:double"&gt;68678.23&lt;/D&gt;&lt;D xsi:type="xsd:double"&gt;63205.36&lt;/D&gt;&lt;D xsi:type="xsd:double"&gt;70947.28&lt;/D&gt;&lt;D xsi:type="xsd:double"&gt;64404.24&lt;/D&gt;&lt;D xsi:type="xsd:double"&gt;65443.95&lt;/D&gt;&lt;D xsi:type="xsd:double"&gt;65962.62&lt;/D&gt;&lt;D xsi:type="xsd:double"&gt;76519.08&lt;/D&gt;&lt;D xsi:type="xsd:double"&gt;80215.68&lt;/D&gt;&lt;D xsi:type="xsd:double"&gt;73765.41&lt;/D&gt;&lt;D xsi:type="xsd:double"&gt;81723.8&lt;/D&gt;&lt;D xsi:type="xsd:double"&gt;84848.4&lt;/D&gt;&lt;D xsi:type="xsd:double"&gt;84887.26&lt;/D&gt;&lt;D xsi:type="xsd:double"&gt;74889.85&lt;/D&gt;&lt;D xsi:type="xsd:double"&gt;70001.14&lt;/D&gt;&lt;D xsi:type="xsd:double"&gt;70585.24&lt;/D&gt;&lt;D xsi:type="xsd:double"&gt;67976.26&lt;/D&gt;&lt;D xsi:type="xsd:double"&gt;70782.516&lt;/D&gt;&lt;D xsi:type="xsd:double"&gt;72575.125&lt;/D&gt;&lt;D xsi:type="xsd:double"&gt;79135.08&lt;/D&gt;&lt;D xsi:type="xsd:double"&gt;82054.07&lt;/D&gt;&lt;D xsi:type="xsd:double"&gt;86373.39&lt;/D&gt;&lt;D xsi:type="xsd:double"&gt;97926.266&lt;/D&gt;&lt;D xsi:type="xsd:double"&gt;96725.58&lt;/D&gt;&lt;D xsi:type="xsd:double"&gt;88301.64&lt;/D&gt;&lt;D xsi:type="xsd:double"&gt;77052.36&lt;/D&gt;&lt;D xsi:type="xsd:double"&gt;77425.66&lt;/D&gt;&lt;D xsi:type="xsd:double"&gt;80322.75&lt;/D&gt;&lt;D xsi:type="xsd:double"&gt;85568.85&lt;/D&gt;&lt;D xsi:type="xsd:double"&gt;84915.79&lt;/D&gt;&lt;D xsi:type="xsd:double"&gt;82262.58&lt;/D&gt;&lt;D xsi:type="xsd:double"&gt;81190.836&lt;/D&gt;&lt;D xsi:type="xsd:double"&gt;76445.6&lt;/D&gt;&lt;D xsi:type="xsd:double"&gt;73421.81&lt;/D&gt;&lt;D xsi:type="xsd:double"&gt;88737.11&lt;/D&gt;&lt;D xsi:type="xsd:double"&gt;89473.01&lt;/D&gt;&lt;D xsi:type="xsd:double"&gt;93861.5&lt;/D&gt;&lt;D xsi:type="xsd:double"&gt;89250.3&lt;/D&gt;&lt;D xsi:type="xsd:double"&gt;98776.99&lt;/D&gt;&lt;D xsi:type="xsd:double"&gt;100313.2&lt;/D&gt;&lt;D xsi:type="xsd:double"&gt;113495.73&lt;/D&gt;&lt;D xsi:type="xsd:double"&gt;109973.92&lt;/D&gt;&lt;D xsi:type="xsd:double"&gt;108550.484&lt;/D&gt;&lt;D xsi:type="xsd:double"&gt;113862.016&lt;/D&gt;&lt;D xsi:type="xsd:double"&gt;112100.06&lt;/D&gt;&lt;D xsi:type="xsd:double"&gt;117938.875&lt;/D&gt;&lt;D xsi:type="xsd:double"&gt;117648.26&lt;/D&gt;&lt;D xsi:type="xsd:double"&gt;136377.53&lt;/D&gt;&lt;D xsi:type="xsd:double"&gt;140806.22&lt;/D&gt;&lt;D xsi:type="xsd:double"&gt;137025.3&lt;/D&gt;&lt;D xsi:type="xsd:double"&gt;132180.27&lt;/D&gt;&lt;D xsi:type="xsd:double"&gt;125545.77&lt;/D&gt;&lt;D xsi:type="xsd:double"&gt;126355.5&lt;/D&gt;&lt;D xsi:type="xsd:double"&gt;121569.92&lt;/D&gt;&lt;D xsi:type="xsd:double"&gt;125532.164&lt;/D&gt;&lt;D xsi:type="xsd:double"&gt;128772.805&lt;/D&gt;&lt;D xsi:type="xsd:double"&gt;125125.445&lt;/D&gt;&lt;/FQL&gt;&lt;FQL&gt;&lt;Q&gt;PRU-US^FG_MKT_VALUE(20100101,20220930,M,USD)&lt;/Q&gt;&lt;R&gt;153&lt;/R&gt;&lt;C&gt;1&lt;/C&gt;&lt;D xsi:type="xsd:double"&gt;23200.916&lt;/D&gt;&lt;D xsi:type="xsd:double"&gt;24324.064&lt;/D&gt;&lt;D xsi:type="xsd:double"&gt;28169.479&lt;/D&gt;&lt;D xsi:type="xsd:double"&gt;29594.248&lt;/D&gt;&lt;D xsi:type="xsd:double"&gt;26870.422&lt;/D&gt;&lt;D xsi:type="xsd:double"&gt;25030.344&lt;/D&gt;&lt;D xsi:type="xsd:double"&gt;26723.602&lt;/D&gt;&lt;D xsi:type="xsd:double"&gt;23602.97&lt;/D&gt;&lt;D xsi:type="xsd:double"&gt;25299.34&lt;/D&gt;&lt;D xsi:type="xsd:double"&gt;24552.22&lt;/D&gt;&lt;D xsi:type="xsd:double"&gt;23665.016&lt;/D&gt;&lt;D xsi:type="xsd:double"&gt;28521.246&lt;/D&gt;&lt;D xsi:type="xsd:double"&gt;29881.48&lt;/D&gt;&lt;D xsi:type="xsd:double"&gt;31980.133&lt;/D&gt;&lt;D xsi:type="xsd:double"&gt;30023.418&lt;/D&gt;&lt;D xsi:type="xsd:double"&gt;30920.51&lt;/D&gt;&lt;D xsi:type="xsd:double"&gt;31096.03&lt;/D&gt;&lt;D xsi:type="xsd:double"&gt;31039.568&lt;/D&gt;&lt;D xsi:type="xsd:double"&gt;28642.898&lt;/D&gt;&lt;D xsi:type="xsd:double"&gt;24508.518&lt;/D&gt;&lt;D xsi:type="xsd:double"&gt;22206.813&lt;/D&gt;&lt;D xsi:type="xsd:double"&gt;25685.217&lt;/D&gt;&lt;D xsi:type="xsd:double"&gt;23998.143&lt;/D&gt;&lt;D xsi:type="xsd:double"&gt;23558.338&lt;/D&gt;&lt;D xsi:type="xsd:double"&gt;26905.014&lt;/D&gt;&lt;D xsi:type="xsd:double"&gt;28747.564&lt;/D&gt;&lt;D xsi:type="xsd:double"&gt;29795.484&lt;/D&gt;&lt;D xsi:type="xsd:double"&gt;28455.887&lt;/D&gt;&lt;D xsi:type="xsd:double"&gt;21833.102&lt;/D&gt;&lt;D xsi:type="xsd:double"&gt;22569.723&lt;/D&gt;&lt;D xsi:type="xsd:double"&gt;22499.818&lt;/D&gt;&lt;D xsi:type="xsd:double"&gt;25403.172&lt;/D&gt;&lt;D xsi:type="xsd:double"&gt;25293.879&lt;/D&gt;&lt;D xsi:type="xsd:double"&gt;26472.496&lt;/D&gt;&lt;D xsi:type="xsd:double"&gt;24184.865&lt;/D&gt;&lt;D xsi:type="xsd:double"&gt;24800.23&lt;/D&gt;&lt;D xsi:type="xsd:double"&gt;26916.13&lt;/D&gt;&lt;D xsi:type="xsd:double"&gt;25841.904&lt;/D&gt;&lt;D xsi:type="xsd:double"&gt;27568.033&lt;/D&gt;&lt;D xsi:type="xsd:double"&gt;28236.318&lt;/D&gt;&lt;D xsi:type="xsd:double"&gt;32232.025&lt;/D&gt;&lt;D xsi:type="xsd:double"&gt;33955.72&lt;/D&gt;&lt;D xsi:type="xsd:double"&gt;36717.555&lt;/D&gt;&lt;D xsi:type="xsd:double"&gt;34815.887&lt;/D&gt;&lt;D xsi:type="xsd:double"&gt;36173.91&lt;/D&gt;&lt;D xsi:type="xsd:double"&gt;37755.766&lt;/D&gt;&lt;D xsi:type="xsd:double"&gt;41174.613&lt;/D&gt;&lt;D xsi:type="xsd:double"&gt;42702.953&lt;/D&gt;&lt;D xsi:type="xsd:double"&gt;39077.23&lt;/D&gt;&lt;D xsi:type="xsd:double"&gt;39165.21&lt;/D&gt;&lt;D xsi:type="xsd:double"&gt;39144.45&lt;/D&gt;&lt;D xsi:type="xsd:double"&gt;37308.613&lt;/D&gt;&lt;D xsi:type="xsd:double"&gt;37993.008&lt;/D&gt;&lt;D xsi:type="xsd:double"&gt;40870.063&lt;/D&gt;&lt;D xsi:type="xsd:double"&gt;40041.336&lt;/D&gt;&lt;D xsi:type="xsd:double"&gt;41298.24&lt;/D&gt;&lt;D xsi:type="xsd:double"&gt;40372.715&lt;/D&gt;&lt;D xsi:type="xsd:double"&gt;40648.168&lt;/D&gt;&lt;D xsi:type="xsd:double"&gt;39013.797&lt;/D&gt;&lt;D xsi:type="xsd:double"&gt;41144.234&lt;/D&gt;&lt;D xsi:type="xsd:double"&gt;34512.76&lt;/D&gt;&lt;D xsi:type="xsd:double"&gt;36773.285&lt;/D&gt;&lt;D xsi:type="xsd:double"&gt;36422.37&lt;/D&gt;&lt;D xsi:type="xsd:double"&gt;37007.414&lt;/D&gt;&lt;D xsi:type="xsd:double"&gt;38372.52&lt;/D&gt;&lt;D xsi:type="xsd:double"&gt;39551.36&lt;/D&gt;&lt;D xsi:type="xsd:double"&gt;39930.97&lt;/D&gt;&lt;D xsi:type="xsd:double"&gt;36469.316&lt;/D&gt;&lt;D xsi:type="xsd:double"&gt;34252.113&lt;/D&gt;&lt;D xsi:type="xsd:double"&gt;37079.113&lt;/D&gt;&lt;D xsi:type="xsd:double"&gt;38899.363&lt;/D&gt;&lt;D xsi:type="xsd:double"&gt;36398.523&lt;/D&gt;&lt;D xsi:type="xsd:double"&gt;31332.865&lt;/D&gt;&lt;D xsi:type="xsd:double"&gt;29548.928&lt;/D&gt;&lt;D xsi:type="xsd:double"&gt;32004.033&lt;/D&gt;&lt;D xsi:type="xsd:double"&gt;34405.887&lt;/D&gt;&lt;D xsi:type="xsd:double"&gt;35119.35&lt;/D&gt;&lt;D xsi:type="xsd:double"&gt;31299.643&lt;/D&gt;&lt;D xsi:type="xsd:double"&gt;33032.664&lt;/D&gt;&lt;D xsi:type="xsd:double"&gt;34827.105&lt;/D&gt;&lt;D xsi:type="xsd:double"&gt;35248.664&lt;/D&gt;&lt;D xsi:type="xsd:double"&gt;36604.215&lt;/D&gt;&lt;D xsi:type="xsd:double"&gt;43429.46&lt;/D&gt;&lt;D xsi:type="xsd:double"&gt;44701.49&lt;/D&gt;&lt;D xsi:type="xsd:double"&gt;45152.543&lt;/D&gt;&lt;D xsi:type="xsd:double"&gt;47485.133&lt;/D&gt;&lt;D xsi:type="xsd:double"&gt;45797.33&lt;/D&gt;&lt;D xsi:type="xsd:double"&gt;45947.582&lt;/D&gt;&lt;D xsi:type="xsd:double"&gt;45011.715&lt;/D&gt;&lt;D xsi:type="xsd:double"&gt;46180.55&lt;/D&gt;&lt;D xsi:type="xsd:double"&gt;48354.207&lt;/D&gt;&lt;D xsi:type="xsd:double"&gt;43592.664&lt;/D&gt;&lt;D xsi:type="xsd:double"&gt;45157.637&lt;/D&gt;&lt;D xsi:type="xsd:double"&gt;46916.035&lt;/D&gt;&lt;D xsi:type="xsd:double"&gt;49201.098&lt;/D&gt;&lt;D xsi:type="xsd:double"&gt;48585.055&lt;/D&gt;&lt;D xsi:type="xsd:double"&gt;50207.652&lt;/D&gt;&lt;D xsi:type="xsd:double"&gt;44925.75&lt;/D&gt;&lt;D xsi:type="xsd:double"&gt;43596.906&lt;/D&gt;&lt;D xsi:type="xsd:double"&gt;44763.137&lt;/D&gt;&lt;D xsi:type="xsd:double"&gt;40771.84&lt;/D&gt;&lt;D xsi:type="xsd:double"&gt;39060.188&lt;/D&gt;&lt;D xsi:type="xsd:double"&gt;42151.254&lt;/D&gt;&lt;D xsi:type="xsd:double"&gt;41040.137&lt;/D&gt;&lt;D xsi:type="xsd:double"&gt;41986.11&lt;/D&gt;&lt;D xsi:type="xsd:double"&gt;38861.6&lt;/D&gt;&lt;D xsi:type="xsd:double"&gt;38853.316&lt;/D&gt;&lt;D xsi:type="xsd:double"&gt;33493.6&lt;/D&gt;&lt;D xsi:type="xsd:double"&gt;37843.047&lt;/D&gt;&lt;D xsi:type="xsd:double"&gt;39366.79&lt;/D&gt;&lt;D xsi:type="xsd:double"&gt;37427.28&lt;/D&gt;&lt;D xsi:type="xsd:double"&gt;43060.926&lt;/D&gt;&lt;D xsi:type="xsd:double"&gt;37630.957&lt;/D&gt;&lt;D xsi:type="xsd:double"&gt;40701.12&lt;/D&gt;&lt;D xsi:type="xsd:double"&gt;40826.043&lt;/D&gt;&lt;D xsi:type="xsd:double"&gt;32274.777&lt;/D&gt;&lt;D xsi:type="xsd:double"&gt;35825.902&lt;/D&gt;&lt;D xsi:type="xsd:double"&gt;36299.863&lt;/D&gt;&lt;D xsi:type="xsd:double"&gt;37287.617&lt;/D&gt;&lt;D xsi:type="xsd:double"&gt;37386.547&lt;/D&gt;&lt;D xsi:type="xsd:double"&gt;36317.676&lt;/D&gt;&lt;D xsi:type="xsd:double"&gt;30091.902&lt;/D&gt;&lt;D xsi:type="xsd:double"&gt;20535.285&lt;/D&gt;&lt;D xsi:type="xsd:double"&gt;24564.36&lt;/D&gt;&lt;D xsi:type="xsd:double"&gt;24009.033&lt;/D&gt;&lt;D xsi:type="xsd:double"&gt;24031.807&lt;/D&gt;&lt;D xsi:type="xsd:double"&gt;25006.494&lt;/D&gt;&lt;D xsi:type="xsd:double"&gt;26742.781&lt;/D&gt;&lt;D xsi:type="xsd:double"&gt;25117.838&lt;/D&gt;&lt;D xsi:type="xsd:double"&gt;25315.553&lt;/D&gt;&lt;D xsi:type="xsd:double"&gt;29902.564&lt;/D&gt;&lt;D xsi:type="xsd:double"&gt;30949.871&lt;/D&gt;&lt;D xsi:type="xsd:double"&gt;31033.123&lt;/D&gt;&lt;D xsi:type="xsd:double"&gt;34379.055&lt;/D&gt;&lt;D xsi:type="xsd:double"&gt;35918.44&lt;/D&gt;&lt;D xsi:type="xsd:double"&gt;39569.43&lt;/D&gt;&lt;D xsi:type="xsd:double"&gt;42175.586&lt;/D&gt;&lt;D xsi:type="xsd:double"&gt;39632.414&lt;/D&gt;&lt;D xsi:type="xsd:double"&gt;38785.387&lt;/D&gt;&lt;D xsi:type="xsd:double"&gt;40951.3&lt;/D&gt;&lt;D xsi:type="xsd:double"&gt;39864.86&lt;/D&gt;&lt;D xsi:type="xsd:double"&gt;41702.74&lt;/D&gt;&lt;D xsi:type="xsd:double"&gt;38750.766&lt;/D&gt;&lt;D xsi:type="xsd:double"&gt;40729.234&lt;/D&gt;&lt;D xsi:type="xsd:double"&gt;41982.266&lt;/D&gt;&lt;D xsi:type="xsd:double"&gt;42016.137&lt;/D&gt;&lt;D xsi:type="xsd:double"&gt;44396.227&lt;/D&gt;&lt;D xsi:type="xsd:double"&gt;40766.99&lt;/D&gt;&lt;D xsi:type="xsd:double"&gt;39917.91&lt;/D&gt;&lt;D xsi:type="xsd:double"&gt;35652.367&lt;/D&gt;&lt;D xsi:type="xsd:double"&gt;37258.36&lt;/D&gt;&lt;D xsi:type="xsd:double"&gt;35678.45&lt;/D&gt;&lt;D xsi:type="xsd:double"&gt;31963.418&lt;/D&gt;&lt;/FQL&gt;&lt;FQL&gt;&lt;Q&gt;BLK-US^FG_MKT_VALUE(20100101,20220930,M,USD)&lt;/Q&gt;&lt;R&gt;153&lt;/R&gt;&lt;C&gt;1&lt;/C&gt;&lt;D xsi:type="xsd:double"&gt;13234.653&lt;/D&gt;&lt;D xsi:type="xsd:double"&gt;13542.896&lt;/D&gt;&lt;D xsi:type="xsd:double"&gt;13797.434&lt;/D&gt;&lt;D xsi:type="xsd:double"&gt;11658.376&lt;/D&gt;&lt;D xsi:type="xsd:double"&gt;10637.001&lt;/D&gt;&lt;D xsi:type="xsd:double"&gt;9109.603&lt;/D&gt;&lt;D xsi:type="xsd:double"&gt;10004.682&lt;/D&gt;&lt;D xsi:type="xsd:double"&gt;9017.49&lt;/D&gt;&lt;D xsi:type="xsd:double"&gt;10684.808&lt;/D&gt;&lt;D xsi:type="xsd:double"&gt;10731.25&lt;/D&gt;&lt;D xsi:type="xsd:double"&gt;10229.802&lt;/D&gt;&lt;D xsi:type="xsd:double"&gt;25007.254&lt;/D&gt;&lt;D xsi:type="xsd:double"&gt;25983.506&lt;/D&gt;&lt;D xsi:type="xsd:double"&gt;26766.87&lt;/D&gt;&lt;D xsi:type="xsd:double"&gt;26587.273&lt;/D&gt;&lt;D xsi:type="xsd:double"&gt;25916.674&lt;/D&gt;&lt;D xsi:type="xsd:double"&gt;27189.096&lt;/D&gt;&lt;D xsi:type="xsd:double"&gt;25900.262&lt;/D&gt;&lt;D xsi:type="xsd:double"&gt;24097.602&lt;/D&gt;&lt;D xsi:type="xsd:double"&gt;22246.328&lt;/D&gt;&lt;D xsi:type="xsd:double"&gt;20575.674&lt;/D&gt;&lt;D xsi:type="xsd:double"&gt;21935.246&lt;/D&gt;&lt;D xsi:type="xsd:double"&gt;23916.215&lt;/D&gt;&lt;D xsi:type="xsd:double"&gt;24679.67&lt;/D&gt;&lt;D xsi:type="xsd:double"&gt;25200.291&lt;/D&gt;&lt;D xsi:type="xsd:double"&gt;27554.164&lt;/D&gt;&lt;D xsi:type="xsd:double"&gt;28595.95&lt;/D&gt;&lt;D xsi:type="xsd:double"&gt;26737.004&lt;/D&gt;&lt;D xsi:type="xsd:double"&gt;23836.938&lt;/D&gt;&lt;D xsi:type="xsd:double"&gt;28423.242&lt;/D&gt;&lt;D xsi:type="xsd:double"&gt;28496.885&lt;/D&gt;&lt;D xsi:type="xsd:double"&gt;29519.533&lt;/D&gt;&lt;D xsi:type="xsd:double"&gt;29794.443&lt;/D&gt;&lt;D xsi:type="xsd:double"&gt;31696.072&lt;/D&gt;&lt;D xsi:type="xsd:double"&gt;32925.95&lt;/D&gt;&lt;D xsi:type="xsd:double"&gt;34908.215&lt;/D&gt;&lt;D xsi:type="xsd:double"&gt;39901.855&lt;/D&gt;&lt;D xsi:type="xsd:double"&gt;40487.855&lt;/D&gt;&lt;D xsi:type="xsd:double"&gt;43404.36&lt;/D&gt;&lt;D xsi:type="xsd:double"&gt;45029.83&lt;/D&gt;&lt;D xsi:type="xsd:double"&gt;47175.715&lt;/D&gt;&lt;D xsi:type="xsd:double"&gt;43189.336&lt;/D&gt;&lt;D xsi:type="xsd:double"&gt;47411.58&lt;/D&gt;&lt;D xsi:type="xsd:double"&gt;43772.816&lt;/D&gt;&lt;D xsi:type="xsd:double"&gt;45268.73&lt;/D&gt;&lt;D xsi:type="xsd:double"&gt;50318.848&lt;/D&gt;&lt;D xsi:type="xsd:double"&gt;50643.367&lt;/D&gt;&lt;D xsi:type="xsd:double"&gt;52720.64&lt;/D&gt;&lt;D xsi:type="xsd:double"&gt;50055.203&lt;/D&gt;&lt;D xsi:type="xsd:double"&gt;50783.2&lt;/D&gt;&lt;D xsi:type="xsd:double"&gt;52519.117&lt;/D&gt;&lt;D xsi:type="xsd:double"&gt;50267.914&lt;/D&gt;&lt;D xsi:type="xsd:double"&gt;50919.227&lt;/D&gt;&lt;D xsi:type="xsd:double"&gt;53126.547&lt;/D&gt;&lt;D xsi:type="xsd:double"&gt;50654.734&lt;/D&gt;&lt;D xsi:type="xsd:double"&gt;54943.42&lt;/D&gt;&lt;D xsi:type="xsd:double"&gt;54328.816&lt;/D&gt;&lt;D xsi:type="xsd:double"&gt;56445.24&lt;/D&gt;&lt;D xsi:type="xsd:double"&gt;59418.83&lt;/D&gt;&lt;D xsi:type="xsd:double"&gt;58921.164&lt;/D&gt;&lt;D xsi:type="xsd:double"&gt;56111.55&lt;/D&gt;&lt;D xsi:type="xsd:double"&gt;61205.113&lt;/D&gt;&lt;D xsi:type="xsd:double"&gt;60345.13&lt;/D&gt;&lt;D xsi:type="xsd:double"&gt;60031.723&lt;/D&gt;&lt;D xsi:type="xsd:double"&gt;60335.23&lt;/D&gt;&lt;D xsi:type="xsd:double"&gt;56825.207&lt;/D&gt;&lt;D xsi:type="xsd:double"&gt;55238.605&lt;/D&gt;&lt;D xsi:type="xsd:double"&gt;49678.938&lt;/D&gt;&lt;D xsi:type="xsd:double"&gt;48761.883&lt;/D&gt;&lt;D xsi:type="xsd:double"&gt;57695.633&lt;/D&gt;&lt;D xsi:type="xsd:double"&gt;59621.715&lt;/D&gt;&lt;D xsi:type="xsd:double"&gt;55661.758&lt;/D&gt;&lt;D xsi:type="xsd:double"&gt;51369.273&lt;/D&gt;&lt;D xsi:type="xsd:double"&gt;50993.313&lt;/D&gt;&lt;D xsi:type="xsd:double"&gt;55712.902&lt;/D&gt;&lt;D xsi:type="xsd:double"&gt;58291.03&lt;/D&gt;&lt;D xsi:type="xsd:double"&gt;59521.21&lt;/D&gt;&lt;D xsi:type="xsd:double"&gt;55790.07&lt;/D&gt;&lt;D xsi:type="xsd:double"&gt;59653.5&lt;/D&gt;&lt;D xsi:type="xsd:double"&gt;60721.97&lt;/D&gt;&lt;D xsi:type="xsd:double"&gt;58816.83&lt;/D&gt;&lt;D xsi:type="xsd:double"&gt;55373.43&lt;/D&gt;&lt;D xsi:type="xsd:double"&gt;60168.55&lt;/D&gt;&lt;D xsi:type="xsd:double"&gt;61470.316&lt;/D&gt;&lt;D xsi:type="xsd:double"&gt;60410.652&lt;/D&gt;&lt;D xsi:type="xsd:double"&gt;62588.133&lt;/D&gt;&lt;D xsi:type="xsd:double"&gt;62051.51&lt;/D&gt;&lt;D xsi:type="xsd:double"&gt;62223.02&lt;/D&gt;&lt;D xsi:type="xsd:double"&gt;66214.59&lt;/D&gt;&lt;D xsi:type="xsd:double"&gt;68066.09&lt;/D&gt;&lt;D xsi:type="xsd:double"&gt;68729.984&lt;/D&gt;&lt;D xsi:type="xsd:double"&gt;67518.234&lt;/D&gt;&lt;D xsi:type="xsd:double"&gt;71770.49&lt;/D&gt;&lt;D xsi:type="xsd:double"&gt;75581.42&lt;/D&gt;&lt;D xsi:type="xsd:double"&gt;80455.06&lt;/D&gt;&lt;D xsi:type="xsd:double"&gt;82181.84&lt;/D&gt;&lt;D xsi:type="xsd:double"&gt;89875.14&lt;/D&gt;&lt;D xsi:type="xsd:double"&gt;87896.23&lt;/D&gt;&lt;D xsi:type="xsd:double"&gt;86842.24&lt;/D&gt;&lt;D xsi:type="xsd:double"&gt;83600.81&lt;/D&gt;&lt;D xsi:type="xsd:double"&gt;85641.53&lt;/D&gt;&lt;D xsi:type="xsd:double"&gt;79753.055&lt;/D&gt;&lt;D xsi:type="xsd:double"&gt;80347.555&lt;/D&gt;&lt;D xsi:type="xsd:double"&gt;76559.984&lt;/D&gt;&lt;D xsi:type="xsd:double"&gt;74864.984&lt;/D&gt;&lt;D xsi:type="xsd:double"&gt;65349.02&lt;/D&gt;&lt;D xsi:type="xsd:double"&gt;67984.13&lt;/D&gt;&lt;D xsi:type="xsd:double"&gt;61890.164&lt;/D&gt;&lt;D xsi:type="xsd:double"&gt;65397.305&lt;/D&gt;&lt;D xsi:type="xsd:double"&gt;69830.86&lt;/D&gt;&lt;D xsi:type="xsd:double"&gt;66028.805&lt;/D&gt;&lt;D xsi:type="xsd:double"&gt;74969.734&lt;/D&gt;&lt;D xsi:type="xsd:double"&gt;64204.152&lt;/D&gt;&lt;D xsi:type="xsd:double"&gt;72527.34&lt;/D&gt;&lt;D xsi:type="xsd:double"&gt;72276.984&lt;/D&gt;&lt;D xsi:type="xsd:double"&gt;65303.973&lt;/D&gt;&lt;D xsi:type="xsd:double"&gt;68784.5&lt;/D&gt;&lt;D xsi:type="xsd:double"&gt;71263.36&lt;/D&gt;&lt;D xsi:type="xsd:double"&gt;76389.32&lt;/D&gt;&lt;D xsi:type="xsd:double"&gt;77604.7&lt;/D&gt;&lt;D xsi:type="xsd:double"&gt;81410.06&lt;/D&gt;&lt;D xsi:type="xsd:double"&gt;71477.53&lt;/D&gt;&lt;D xsi:type="xsd:double"&gt;67870.92&lt;/D&gt;&lt;D xsi:type="xsd:double"&gt;77446.01&lt;/D&gt;&lt;D xsi:type="xsd:double"&gt;81549.39&lt;/D&gt;&lt;D xsi:type="xsd:double"&gt;82952.09&lt;/D&gt;&lt;D xsi:type="xsd:double"&gt;87666.164&lt;/D&gt;&lt;D xsi:type="xsd:double"&gt;90590.35&lt;/D&gt;&lt;D xsi:type="xsd:double"&gt;85939.34&lt;/D&gt;&lt;D xsi:type="xsd:double"&gt;91377.37&lt;/D&gt;&lt;D xsi:type="xsd:double"&gt;106495.86&lt;/D&gt;&lt;D xsi:type="xsd:double"&gt;110058.57&lt;/D&gt;&lt;D xsi:type="xsd:double"&gt;106965.21&lt;/D&gt;&lt;D xsi:type="xsd:double"&gt;105934.086&lt;/D&gt;&lt;D xsi:type="xsd:double"&gt;115081.38&lt;/D&gt;&lt;D xsi:type="xsd:double"&gt;125054.61&lt;/D&gt;&lt;D xsi:type="xsd:double"&gt;133867.81&lt;/D&gt;&lt;D xsi:type="xsd:double"&gt;133256.86&lt;/D&gt;&lt;D xsi:type="xsd:double"&gt;132068.94&lt;/D&gt;&lt;D xsi:type="xsd:double"&gt;143661.92&lt;/D&gt;&lt;D xsi:type="xsd:double"&gt;127466.45&lt;/D&gt;&lt;D xsi:type="xsd:double"&gt;143394.83&lt;/D&gt;&lt;D xsi:type="xsd:double"&gt;137490.08&lt;/D&gt;&lt;D xsi:type="xsd:double"&gt;138876.25&lt;/D&gt;&lt;D xsi:type="xsd:double"&gt;124827.234&lt;/D&gt;&lt;D xsi:type="xsd:double"&gt;112836.58&lt;/D&gt;&lt;D xsi:type="xsd:double"&gt;115944.19&lt;/D&gt;&lt;D xsi:type="xsd:double"&gt;94779.98&lt;/D&gt;&lt;D xsi:type="xsd:double"&gt;101516.6&lt;/D&gt;&lt;D xsi:type="xsd:double"&gt;91944.61&lt;/D&gt;&lt;D xsi:type="xsd:double"&gt;101023.734&lt;/D&gt;&lt;D xsi:type="xsd:double"&gt;100602.54&lt;/D&gt;&lt;D xsi:type="xsd:double"&gt;83073.83&lt;/D&gt;&lt;/FQL&gt;&lt;FQL&gt;&lt;Q&gt;C-US^FG_MKT_VALUE(20100101,20220930,M,USD)&lt;/Q&gt;&lt;R&gt;153&lt;/R&gt;&lt;C&gt;1&lt;/C&gt;&lt;D xsi:type="xsd:double"&gt;94564.445&lt;/D&gt;&lt;D xsi:type="xsd:double"&gt;96843.11&lt;/D&gt;&lt;D xsi:type="xsd:double"&gt;115912.01&lt;/D&gt;&lt;D xsi:type="xsd:double"&gt;125070.48&lt;/D&gt;&lt;D xsi:type="xsd:double"&gt;113336.18&lt;/D&gt;&lt;D xsi:type="xsd:double"&gt;108947.58&lt;/D&gt;&lt;D xsi:type="xsd:double"&gt;118799.22&lt;/D&gt;&lt;D xsi:type="xsd:double"&gt;107469.836&lt;/D&gt;&lt;D xsi:type="xsd:double"&gt;113583.95&lt;/D&gt;&lt;D xsi:type="xsd:double"&gt;121136.84&lt;/D&gt;&lt;D xsi:type="xsd:double"&gt;122008.33&lt;/D&gt;&lt;D xsi:type="xsd:double"&gt;137446.03&lt;/D&gt;&lt;D xsi:type="xsd:double"&gt;140061.3&lt;/D&gt;&lt;D xsi:type="xsd:double"&gt;135993.13&lt;/D&gt;&lt;D xsi:type="xsd:double"&gt;129092.47&lt;/D&gt;&lt;D xsi:type="xsd:double"&gt;134057.56&lt;/D&gt;&lt;D xsi:type="xsd:double"&gt;120184.51&lt;/D&gt;&lt;D xsi:type="xsd:double"&gt;121503.41&lt;/D&gt;&lt;D xsi:type="xsd:double"&gt;111874.17&lt;/D&gt;&lt;D xsi:type="xsd:double"&gt;90602.32&lt;/D&gt;&lt;D xsi:type="xsd:double"&gt;74890.79&lt;/D&gt;&lt;D xsi:type="xsd:double"&gt;92359.945&lt;/D&gt;&lt;D xsi:type="xsd:double"&gt;80343.5&lt;/D&gt;&lt;D xsi:type="xsd:double"&gt;76927.234&lt;/D&gt;&lt;D xsi:type="xsd:double"&gt;89821.54&lt;/D&gt;&lt;D xsi:type="xsd:double"&gt;97423.62&lt;/D&gt;&lt;D xsi:type="xsd:double"&gt;107170.35&lt;/D&gt;&lt;D xsi:type="xsd:double"&gt;96893.14&lt;/D&gt;&lt;D xsi:type="xsd:double"&gt;77731.49&lt;/D&gt;&lt;D xsi:type="xsd:double"&gt;80379.36&lt;/D&gt;&lt;D xsi:type="xsd:double"&gt;79558.266&lt;/D&gt;&lt;D xsi:type="xsd:double"&gt;87124.07&lt;/D&gt;&lt;D xsi:type="xsd:double"&gt;95952.086&lt;/D&gt;&lt;D xsi:type="xsd:double"&gt;109646.945&lt;/D&gt;&lt;D xsi:type="xsd:double"&gt;101377.24&lt;/D&gt;&lt;D xsi:type="xsd:double"&gt;119822.65&lt;/D&gt;&lt;D xsi:type="xsd:double"&gt;127697.74&lt;/D&gt;&lt;D xsi:type="xsd:double"&gt;127122.26&lt;/D&gt;&lt;D xsi:type="xsd:double"&gt;134617.22&lt;/D&gt;&lt;D xsi:type="xsd:double"&gt;141980.98&lt;/D&gt;&lt;D xsi:type="xsd:double"&gt;158199.58&lt;/D&gt;&lt;D xsi:type="xsd:double"&gt;145878.03&lt;/D&gt;&lt;D xsi:type="xsd:double"&gt;158559.11&lt;/D&gt;&lt;D xsi:type="xsd:double"&gt;146972.81&lt;/D&gt;&lt;D xsi:type="xsd:double"&gt;147130.83&lt;/D&gt;&lt;D xsi:type="xsd:double"&gt;147949.73&lt;/D&gt;&lt;D xsi:type="xsd:double"&gt;160506.36&lt;/D&gt;&lt;D xsi:type="xsd:double"&gt;157853.84&lt;/D&gt;&lt;D xsi:type="xsd:double"&gt;143677&lt;/D&gt;&lt;D xsi:type="xsd:double"&gt;147312.1&lt;/D&gt;&lt;D xsi:type="xsd:double"&gt;144598.56&lt;/D&gt;&lt;D xsi:type="xsd:double"&gt;145540.28&lt;/D&gt;&lt;D xsi:type="xsd:double"&gt;144507.42&lt;/D&gt;&lt;D xsi:type="xsd:double"&gt;142796.48&lt;/D&gt;&lt;D xsi:type="xsd:double"&gt;148284&lt;/D&gt;&lt;D xsi:type="xsd:double"&gt;156591.06&lt;/D&gt;&lt;D xsi:type="xsd:double"&gt;156988.08&lt;/D&gt;&lt;D xsi:type="xsd:double"&gt;162168.5&lt;/D&gt;&lt;D xsi:type="xsd:double"&gt;163501.48&lt;/D&gt;&lt;D xsi:type="xsd:double"&gt;163624.17&lt;/D&gt;&lt;D xsi:type="xsd:double"&gt;141972.92&lt;/D&gt;&lt;D xsi:type="xsd:double"&gt;158513.75&lt;/D&gt;&lt;D xsi:type="xsd:double"&gt;156318.88&lt;/D&gt;&lt;D xsi:type="xsd:double"&gt;161780.33&lt;/D&gt;&lt;D xsi:type="xsd:double"&gt;164086.28&lt;/D&gt;&lt;D xsi:type="xsd:double"&gt;166263.86&lt;/D&gt;&lt;D xsi:type="xsd:double"&gt;175955.55&lt;/D&gt;&lt;D xsi:type="xsd:double"&gt;160966.52&lt;/D&gt;&lt;D xsi:type="xsd:double"&gt;147787.72&lt;/D&gt;&lt;D xsi:type="xsd:double"&gt;158392.92&lt;/D&gt;&lt;D xsi:type="xsd:double"&gt;161133.6&lt;/D&gt;&lt;D xsi:type="xsd:double"&gt;152832.17&lt;/D&gt;&lt;D xsi:type="xsd:double"&gt;125750.62&lt;/D&gt;&lt;D xsi:type="xsd:double"&gt;114734.875&lt;/D&gt;&lt;D xsi:type="xsd:double"&gt;122533.3&lt;/D&gt;&lt;D xsi:type="xsd:double"&gt;135828.52&lt;/D&gt;&lt;D xsi:type="xsd:double"&gt;136679.66&lt;/D&gt;&lt;D xsi:type="xsd:double"&gt;123158.805&lt;/D&gt;&lt;D xsi:type="xsd:double"&gt;127284.44&lt;/D&gt;&lt;D xsi:type="xsd:double"&gt;138702.56&lt;/D&gt;&lt;D xsi:type="xsd:double"&gt;134592.75&lt;/D&gt;&lt;D xsi:type="xsd:double"&gt;140064.25&lt;/D&gt;&lt;D xsi:type="xsd:double"&gt;160696.28&lt;/D&gt;&lt;D xsi:type="xsd:double"&gt;164763.25&lt;/D&gt;&lt;D xsi:type="xsd:double"&gt;154782.64&lt;/D&gt;&lt;D xsi:type="xsd:double"&gt;165816.77&lt;/D&gt;&lt;D xsi:type="xsd:double"&gt;164699.88&lt;/D&gt;&lt;D xsi:type="xsd:double"&gt;162772.6&lt;/D&gt;&lt;D xsi:type="xsd:double"&gt;166682.23&lt;/D&gt;&lt;D xsi:type="xsd:double"&gt;182218.31&lt;/D&gt;&lt;D xsi:type="xsd:double"&gt;186495.86&lt;/D&gt;&lt;D xsi:type="xsd:double"&gt;185351.55&lt;/D&gt;&lt;D xsi:type="xsd:double"&gt;192324.7&lt;/D&gt;&lt;D xsi:type="xsd:double"&gt;194334.14&lt;/D&gt;&lt;D xsi:type="xsd:double"&gt;199622.14&lt;/D&gt;&lt;D xsi:type="xsd:double"&gt;191226.89&lt;/D&gt;&lt;D xsi:type="xsd:double"&gt;201686.42&lt;/D&gt;&lt;D xsi:type="xsd:double"&gt;194002.39&lt;/D&gt;&lt;D xsi:type="xsd:double"&gt;172120.52&lt;/D&gt;&lt;D xsi:type="xsd:double"&gt;174083.95&lt;/D&gt;&lt;D xsi:type="xsd:double"&gt;170055.08&lt;/D&gt;&lt;D xsi:type="xsd:double"&gt;168411.23&lt;/D&gt;&lt;D xsi:type="xsd:double"&gt;180918.77&lt;/D&gt;&lt;D xsi:type="xsd:double"&gt;179282.97&lt;/D&gt;&lt;D xsi:type="xsd:double"&gt;175198.89&lt;/D&gt;&lt;D xsi:type="xsd:double"&gt;159862.27&lt;/D&gt;&lt;D xsi:type="xsd:double"&gt;158226.05&lt;/D&gt;&lt;D xsi:type="xsd:double"&gt;123302.41&lt;/D&gt;&lt;D xsi:type="xsd:double"&gt;152671.4&lt;/D&gt;&lt;D xsi:type="xsd:double"&gt;151534.53&lt;/D&gt;&lt;D xsi:type="xsd:double"&gt;143881.75&lt;/D&gt;&lt;D xsi:type="xsd:double"&gt;163491.47&lt;/D&gt;&lt;D xsi:type="xsd:double"&gt;143719.88&lt;/D&gt;&lt;D xsi:type="xsd:double"&gt;158201.72&lt;/D&gt;&lt;D xsi:type="xsd:double"&gt;160754.47&lt;/D&gt;&lt;D xsi:type="xsd:double"&gt;145370.28&lt;/D&gt;&lt;D xsi:type="xsd:double"&gt;150815.03&lt;/D&gt;&lt;D xsi:type="xsd:double"&gt;156884.31&lt;/D&gt;&lt;D xsi:type="xsd:double"&gt;164001.53&lt;/D&gt;&lt;D xsi:type="xsd:double"&gt;168897.31&lt;/D&gt;&lt;D xsi:type="xsd:double"&gt;157311.92&lt;/D&gt;&lt;D xsi:type="xsd:double"&gt;134162.27&lt;/D&gt;&lt;D xsi:type="xsd:double"&gt;87685.76&lt;/D&gt;&lt;D xsi:type="xsd:double"&gt;101092.6&lt;/D&gt;&lt;D xsi:type="xsd:double"&gt;99739.43&lt;/D&gt;&lt;D xsi:type="xsd:double"&gt;106383.3&lt;/D&gt;&lt;D xsi:type="xsd:double"&gt;104114.06&lt;/D&gt;&lt;D xsi:type="xsd:double"&gt;106424.94&lt;/D&gt;&lt;D xsi:type="xsd:double"&gt;89753.28&lt;/D&gt;&lt;D xsi:type="xsd:double"&gt;86234.766&lt;/D&gt;&lt;D xsi:type="xsd:double"&gt;114653.52&lt;/D&gt;&lt;D xsi:type="xsd:double"&gt;128381.62&lt;/D&gt;&lt;D xsi:type="xsd:double"&gt;120740.35&lt;/D&gt;&lt;D xsi:type="xsd:double"&gt;137168.03&lt;/D&gt;&lt;D xsi:type="xsd:double"&gt;150377.72&lt;/D&gt;&lt;D xsi:type="xsd:double"&gt;147256.47&lt;/D&gt;&lt;D xsi:type="xsd:double"&gt;162697.31&lt;/D&gt;&lt;D xsi:type="xsd:double"&gt;143395.05&lt;/D&gt;&lt;D xsi:type="xsd:double"&gt;137051.22&lt;/D&gt;&lt;D xsi:type="xsd:double"&gt;145746.13&lt;/D&gt;&lt;D xsi:type="xsd:double"&gt;139255.88&lt;/D&gt;&lt;D xsi:type="xsd:double"&gt;137231.92&lt;/D&gt;&lt;D xsi:type="xsd:double"&gt;126397.82&lt;/D&gt;&lt;D xsi:type="xsd:double"&gt;119835.21&lt;/D&gt;&lt;D xsi:type="xsd:double"&gt;129221.22&lt;/D&gt;&lt;D xsi:type="xsd:double"&gt;117533.36&lt;/D&gt;&lt;D xsi:type="xsd:double"&gt;103698.56&lt;/D&gt;&lt;D xsi:type="xsd:double"&gt;93619.984&lt;/D&gt;&lt;D xsi:type="xsd:double"&gt;103717.98&lt;/D&gt;&lt;D xsi:type="xsd:double"&gt;89069.28&lt;/D&gt;&lt;D xsi:type="xsd:double"&gt;100515.234&lt;/D&gt;&lt;D xsi:type="xsd:double"&gt;94530.8&lt;/D&gt;&lt;D xsi:type="xsd:double"&gt;80702.69&lt;/D&gt;&lt;/FQL&gt;&lt;FQL&gt;&lt;Q&gt;WRB-US^FG_MKT_VALUE(20100101,20220930,M,USD)&lt;/Q&gt;&lt;R&gt;153&lt;/R&gt;&lt;C&gt;1&lt;/C&gt;&lt;D xsi:type="xsd:double"&gt;3808.919&lt;/D&gt;&lt;D xsi:type="xsd:double"&gt;4029.6575&lt;/D&gt;&lt;D xsi:type="xsd:double"&gt;3996.681&lt;/D&gt;&lt;D xsi:type="xsd:double"&gt;4136.082&lt;/D&gt;&lt;D xsi:type="xsd:double"&gt;4175.911&lt;/D&gt;&lt;D xsi:type="xsd:double"&gt;3927.2307&lt;/D&gt;&lt;D xsi:type="xsd:double"&gt;4008.863&lt;/D&gt;&lt;D xsi:type="xsd:double"&gt;3910.9045&lt;/D&gt;&lt;D xsi:type="xsd:double"&gt;3930.6523&lt;/D&gt;&lt;D xsi:type="xsd:double"&gt;3995.9941&lt;/D&gt;&lt;D xsi:type="xsd:double"&gt;3875.4756&lt;/D&gt;&lt;D xsi:type="xsd:double"&gt;3860.849&lt;/D&gt;&lt;D xsi:type="xsd:double"&gt;3983.5276&lt;/D&gt;&lt;D xsi:type="xsd:double"&gt;4223.244&lt;/D&gt;&lt;D xsi:type="xsd:double"&gt;4560.918&lt;/D&gt;&lt;D xsi:type="xsd:double"&gt;4617.5586&lt;/D&gt;&lt;D xsi:type="xsd:double"&gt;4688.358&lt;/D&gt;&lt;D xsi:type="xsd:double"&gt;4571.168&lt;/D&gt;&lt;D xsi:type="xsd:double"&gt;4338.6646&lt;/D&gt;&lt;D xsi:type="xsd:double"&gt;4352.7554&lt;/D&gt;&lt;D xsi:type="xsd:double"&gt;4069.9675&lt;/D&gt;&lt;D xsi:type="xsd:double"&gt;4771.828&lt;/D&gt;&lt;D xsi:type="xsd:double"&gt;4675.8706&lt;/D&gt;&lt;D xsi:type="xsd:double"&gt;4729.313&lt;/D&gt;&lt;D xsi:type="xsd:double"&gt;4712.811&lt;/D&gt;&lt;D xsi:type="xsd:double"&gt;4916.3403&lt;/D&gt;&lt;D xsi:type="xsd:double"&gt;4994.4663&lt;/D&gt;&lt;D xsi:type="xsd:double"&gt;5207.4087&lt;/D&gt;&lt;D xsi:type="xsd:double"&gt;5298.6704&lt;/D&gt;&lt;D xsi:type="xsd:double"&gt;5338.544&lt;/D&gt;&lt;D xsi:type="xsd:double"&gt;5024.4316&lt;/D&gt;&lt;D xsi:type="xsd:double"&gt;5127.3066&lt;/D&gt;&lt;D xsi:type="xsd:double"&gt;5097.0137&lt;/D&gt;&lt;D xsi:type="xsd:double"&gt;5287.3525&lt;/D&gt;&lt;D xsi:type="xsd:double"&gt;5404.276&lt;/D&gt;&lt;D xsi:type="xsd:double"&gt;5133.3096&lt;/D&gt;&lt;D xsi:type="xsd:double"&gt;5599.85&lt;/D&gt;&lt;D xsi:type="xsd:double"&gt;5644.7363&lt;/D&gt;&lt;D xsi:type="xsd:double"&gt;6035.575&lt;/D&gt;&lt;D xsi:type="xsd:double"&gt;5906.348&lt;/D&gt;&lt;D xsi:type="xsd:double"&gt;5573.079&lt;/D&gt;&lt;D xsi:type="xsd:double"&gt;5528.7026&lt;/D&gt;&lt;D xsi:type="xsd:double"&gt;5733.018&lt;/D&gt;&lt;D xsi:type="xsd:double"&gt;5563.8823&lt;/D&gt;&lt;D xsi:type="xsd:double"&gt;5792.0303&lt;/D&gt;&lt;D xsi:type="xsd:double"&gt;5933.926&lt;/D&gt;&lt;D xsi:type="xsd:double"&gt;5917.709&lt;/D&gt;&lt;D xsi:type="xsd:double"&gt;5737.5967&lt;/D&gt;&lt;D xsi:type="xsd:double"&gt;5125.3574&lt;/D&gt;&lt;D xsi:type="xsd:double"&gt;5453.296&lt;/D&gt;&lt;D xsi:type="xsd:double"&gt;5309.89&lt;/D&gt;&lt;D xsi:type="xsd:double"&gt;5644.151&lt;/D&gt;&lt;D xsi:type="xsd:double"&gt;5686.252&lt;/D&gt;&lt;D xsi:type="xsd:double"&gt;5909.7734&lt;/D&gt;&lt;D xsi:type="xsd:double"&gt;5692.8306&lt;/D&gt;&lt;D xsi:type="xsd:double"&gt;6170.1045&lt;/D&gt;&lt;D xsi:type="xsd:double"&gt;6066.18&lt;/D&gt;&lt;D xsi:type="xsd:double"&gt;6540.814&lt;/D&gt;&lt;D xsi:type="xsd:double"&gt;6629.6494&lt;/D&gt;&lt;D xsi:type="xsd:double"&gt;6497.1455&lt;/D&gt;&lt;D xsi:type="xsd:double"&gt;6209.4263&lt;/D&gt;&lt;D xsi:type="xsd:double"&gt;6326.0347&lt;/D&gt;&lt;D xsi:type="xsd:double"&gt;6310.3794&lt;/D&gt;&lt;D xsi:type="xsd:double"&gt;6120.4814&lt;/D&gt;&lt;D xsi:type="xsd:double"&gt;6121.7305&lt;/D&gt;&lt;D xsi:type="xsd:double"&gt;6360.4683&lt;/D&gt;&lt;D xsi:type="xsd:double"&gt;6824.6733&lt;/D&gt;&lt;D xsi:type="xsd:double"&gt;6648.3003&lt;/D&gt;&lt;D xsi:type="xsd:double"&gt;6702.0723&lt;/D&gt;&lt;D xsi:type="xsd:double"&gt;6882.044&lt;/D&gt;&lt;D xsi:type="xsd:double"&gt;6861.088&lt;/D&gt;&lt;D xsi:type="xsd:double"&gt;6751.104&lt;/D&gt;&lt;D xsi:type="xsd:double"&gt;6183.888&lt;/D&gt;&lt;D xsi:type="xsd:double"&gt;6350.354&lt;/D&gt;&lt;D xsi:type="xsd:double"&gt;6890.0947&lt;/D&gt;&lt;D xsi:type="xsd:double"&gt;6865.575&lt;/D&gt;&lt;D xsi:type="xsd:double"&gt;6991.852&lt;/D&gt;&lt;D xsi:type="xsd:double"&gt;7348.6797&lt;/D&gt;&lt;D xsi:type="xsd:double"&gt;7136.5107&lt;/D&gt;&lt;D xsi:type="xsd:double"&gt;7281.2275&lt;/D&gt;&lt;D xsi:type="xsd:double"&gt;7028.497&lt;/D&gt;&lt;D xsi:type="xsd:double"&gt;6948.185&lt;/D&gt;&lt;D xsi:type="xsd:double"&gt;7518.886&lt;/D&gt;&lt;D xsi:type="xsd:double"&gt;8060.5864&lt;/D&gt;&lt;D xsi:type="xsd:double"&gt;8145.422&lt;/D&gt;&lt;D xsi:type="xsd:double"&gt;8607.169&lt;/D&gt;&lt;D xsi:type="xsd:double"&gt;8561.66&lt;/D&gt;&lt;D xsi:type="xsd:double"&gt;8240.433&lt;/D&gt;&lt;D xsi:type="xsd:double"&gt;8362.862&lt;/D&gt;&lt;D xsi:type="xsd:double"&gt;8388.317&lt;/D&gt;&lt;D xsi:type="xsd:double"&gt;8364.063&lt;/D&gt;&lt;D xsi:type="xsd:double"&gt;8081.5015&lt;/D&gt;&lt;D xsi:type="xsd:double"&gt;8126.8696&lt;/D&gt;&lt;D xsi:type="xsd:double"&gt;8350.925&lt;/D&gt;&lt;D xsi:type="xsd:double"&gt;8416.681&lt;/D&gt;&lt;D xsi:type="xsd:double"&gt;8706.539&lt;/D&gt;&lt;D xsi:type="xsd:double"&gt;8868.153&lt;/D&gt;&lt;D xsi:type="xsd:double"&gt;8309.185&lt;/D&gt;&lt;D xsi:type="xsd:double"&gt;8836.245&lt;/D&gt;&lt;D xsi:type="xsd:double"&gt;9062.317&lt;/D&gt;&lt;D xsi:type="xsd:double"&gt;9294.467&lt;/D&gt;&lt;D xsi:type="xsd:double"&gt;8813.485&lt;/D&gt;&lt;D xsi:type="xsd:double"&gt;9227.32&lt;/D&gt;&lt;D xsi:type="xsd:double"&gt;9525.525&lt;/D&gt;&lt;D xsi:type="xsd:double"&gt;9760.872&lt;/D&gt;&lt;D xsi:type="xsd:double"&gt;9268.739&lt;/D&gt;&lt;D xsi:type="xsd:double"&gt;9620.4375&lt;/D&gt;&lt;D xsi:type="xsd:double"&gt;9016.707&lt;/D&gt;&lt;D xsi:type="xsd:double"&gt;9380.254&lt;/D&gt;&lt;D xsi:type="xsd:double"&gt;10206.166&lt;/D&gt;&lt;D xsi:type="xsd:double"&gt;10337.195&lt;/D&gt;&lt;D xsi:type="xsd:double"&gt;11219.371&lt;/D&gt;&lt;D xsi:type="xsd:double"&gt;11384.092&lt;/D&gt;&lt;D xsi:type="xsd:double"&gt;12076.293&lt;/D&gt;&lt;D xsi:type="xsd:double"&gt;12710.056&lt;/D&gt;&lt;D xsi:type="xsd:double"&gt;13050.748&lt;/D&gt;&lt;D xsi:type="xsd:double"&gt;13266.783&lt;/D&gt;&lt;D xsi:type="xsd:double"&gt;12838.822&lt;/D&gt;&lt;D xsi:type="xsd:double"&gt;12489.842&lt;/D&gt;&lt;D xsi:type="xsd:double"&gt;12673.763&lt;/D&gt;&lt;D xsi:type="xsd:double"&gt;13486.277&lt;/D&gt;&lt;D xsi:type="xsd:double"&gt;12314.276&lt;/D&gt;&lt;D xsi:type="xsd:double"&gt;9382.081&lt;/D&gt;&lt;D xsi:type="xsd:double"&gt;9711.183&lt;/D&gt;&lt;D xsi:type="xsd:double"&gt;10421.538&lt;/D&gt;&lt;D xsi:type="xsd:double"&gt;10193.64&lt;/D&gt;&lt;D xsi:type="xsd:double"&gt;10987.209&lt;/D&gt;&lt;D xsi:type="xsd:double"&gt;11040.588&lt;/D&gt;&lt;D xsi:type="xsd:double"&gt;10898.003&lt;/D&gt;&lt;D xsi:type="xsd:double"&gt;10714.438&lt;/D&gt;&lt;D xsi:type="xsd:double"&gt;11607.308&lt;/D&gt;&lt;D xsi:type="xsd:double"&gt;11811.1455&lt;/D&gt;&lt;D xsi:type="xsd:double"&gt;11050.054&lt;/D&gt;&lt;D xsi:type="xsd:double"&gt;12328.617&lt;/D&gt;&lt;D xsi:type="xsd:double"&gt;13365.052&lt;/D&gt;&lt;D xsi:type="xsd:double"&gt;14140.172&lt;/D&gt;&lt;D xsi:type="xsd:double"&gt;13833.315&lt;/D&gt;&lt;D xsi:type="xsd:double"&gt;13204.922&lt;/D&gt;&lt;D xsi:type="xsd:double"&gt;12981.379&lt;/D&gt;&lt;D xsi:type="xsd:double"&gt;13361.045&lt;/D&gt;&lt;D xsi:type="xsd:double"&gt;12926.433&lt;/D&gt;&lt;D xsi:type="xsd:double"&gt;14060.454&lt;/D&gt;&lt;D xsi:type="xsd:double"&gt;13537.604&lt;/D&gt;&lt;D xsi:type="xsd:double"&gt;14564.952&lt;/D&gt;&lt;D xsi:type="xsd:double"&gt;14937.96&lt;/D&gt;&lt;D xsi:type="xsd:double"&gt;15963.287&lt;/D&gt;&lt;D xsi:type="xsd:double"&gt;17658.752&lt;/D&gt;&lt;D xsi:type="xsd:double"&gt;17632.232&lt;/D&gt;&lt;D xsi:type="xsd:double"&gt;18862.697&lt;/D&gt;&lt;D xsi:type="xsd:double"&gt;18107.533&lt;/D&gt;&lt;D xsi:type="xsd:double"&gt;16587.52&lt;/D&gt;&lt;D xsi:type="xsd:double"&gt;17189.69&lt;/D&gt;&lt;D xsi:type="xsd:double"&gt;17131.33&lt;/D&gt;&lt;/FQL&gt;&lt;FQL&gt;&lt;Q&gt;GL-US^FG_MKT_VALUE(20100101,20220930,M,USD)&lt;/Q&gt;&lt;R&gt;153&lt;/R&gt;&lt;C&gt;1&lt;/C&gt;&lt;D xsi:type="xsd:double"&gt;3719.5486&lt;/D&gt;&lt;D xsi:type="xsd:double"&gt;3852.0938&lt;/D&gt;&lt;D xsi:type="xsd:double"&gt;4425.6777&lt;/D&gt;&lt;D xsi:type="xsd:double"&gt;4428.159&lt;/D&gt;&lt;D xsi:type="xsd:double"&gt;4261.9165&lt;/D&gt;&lt;D xsi:type="xsd:double"&gt;4034.7795&lt;/D&gt;&lt;D xsi:type="xsd:double"&gt;4324.899&lt;/D&gt;&lt;D xsi:type="xsd:double"&gt;4021.7405&lt;/D&gt;&lt;D xsi:type="xsd:double"&gt;4261.7173&lt;/D&gt;&lt;D xsi:type="xsd:double"&gt;4593.7363&lt;/D&gt;&lt;D xsi:type="xsd:double"&gt;4608.974&lt;/D&gt;&lt;D xsi:type="xsd:double"&gt;4733.982&lt;/D&gt;&lt;D xsi:type="xsd:double"&gt;4936.8438&lt;/D&gt;&lt;D xsi:type="xsd:double"&gt;5170.611&lt;/D&gt;&lt;D xsi:type="xsd:double"&gt;5088.1733&lt;/D&gt;&lt;D xsi:type="xsd:double"&gt;5121.8496&lt;/D&gt;&lt;D xsi:type="xsd:double"&gt;5074.397&lt;/D&gt;&lt;D xsi:type="xsd:double"&gt;6760.2188&lt;/D&gt;&lt;D xsi:type="xsd:double"&gt;6385.529&lt;/D&gt;&lt;D xsi:type="xsd:double"&gt;6040.878&lt;/D&gt;&lt;D xsi:type="xsd:double"&gt;3562.1763&lt;/D&gt;&lt;D xsi:type="xsd:double"&gt;4182.4404&lt;/D&gt;&lt;D xsi:type="xsd:double"&gt;4352.068&lt;/D&gt;&lt;D xsi:type="xsd:double"&gt;4364.1426&lt;/D&gt;&lt;D xsi:type="xsd:double"&gt;4593.464&lt;/D&gt;&lt;D xsi:type="xsd:double"&gt;4872.0693&lt;/D&gt;&lt;D xsi:type="xsd:double"&gt;4951.372&lt;/D&gt;&lt;D xsi:type="xsd:double"&gt;4838.1416&lt;/D&gt;&lt;D xsi:type="xsd:double"&gt;4634.524&lt;/D&gt;&lt;D xsi:type="xsd:double"&gt;4821.117&lt;/D&gt;&lt;D xsi:type="xsd:double"&gt;4744.819&lt;/D&gt;&lt;D xsi:type="xsd:double"&gt;4881.2026&lt;/D&gt;&lt;D xsi:type="xsd:double"&gt;4872.185&lt;/D&gt;&lt;D xsi:type="xsd:double"&gt;4800.075&lt;/D&gt;&lt;D xsi:type="xsd:double"&gt;4932.9097&lt;/D&gt;&lt;D xsi:type="xsd:double"&gt;4869.1553&lt;/D&gt;&lt;D xsi:type="xsd:double"&gt;5249.867&lt;/D&gt;&lt;D xsi:type="xsd:double"&gt;5295.1&lt;/D&gt;&lt;D xsi:type="xsd:double"&gt;5554.425&lt;/D&gt;&lt;D xsi:type="xsd:double"&gt;5765.27&lt;/D&gt;&lt;D xsi:type="xsd:double"&gt;5991.9053&lt;/D&gt;&lt;D xsi:type="xsd:double"&gt;5966.4063&lt;/D&gt;&lt;D xsi:type="xsd:double"&gt;6510.4727&lt;/D&gt;&lt;D xsi:type="xsd:double"&gt;6309.8823&lt;/D&gt;&lt;D xsi:type="xsd:double"&gt;6566.059&lt;/D&gt;&lt;D xsi:type="xsd:double"&gt;6612.3438&lt;/D&gt;&lt;D xsi:type="xsd:double"&gt;6897.3115&lt;/D&gt;&lt;D xsi:type="xsd:double"&gt;6994.5493&lt;/D&gt;&lt;D xsi:type="xsd:double"&gt;6726.0444&lt;/D&gt;&lt;D xsi:type="xsd:double"&gt;6937.2686&lt;/D&gt;&lt;D xsi:type="xsd:double"&gt;6942.838&lt;/D&gt;&lt;D xsi:type="xsd:double"&gt;7031.0566&lt;/D&gt;&lt;D xsi:type="xsd:double"&gt;7139.567&lt;/D&gt;&lt;D xsi:type="xsd:double"&gt;7156.121&lt;/D&gt;&lt;D xsi:type="xsd:double"&gt;6910.6533&lt;/D&gt;&lt;D xsi:type="xsd:double"&gt;7147.822&lt;/D&gt;&lt;D xsi:type="xsd:double"&gt;6769.77&lt;/D&gt;&lt;D xsi:type="xsd:double"&gt;6846.038&lt;/D&gt;&lt;D xsi:type="xsd:double"&gt;6948.16&lt;/D&gt;&lt;D xsi:type="xsd:double"&gt;6929.983&lt;/D&gt;&lt;D xsi:type="xsd:double"&gt;6405.4688&lt;/D&gt;&lt;D xsi:type="xsd:double"&gt;6812.287&lt;/D&gt;&lt;D xsi:type="xsd:double"&gt;6947.4976&lt;/D&gt;&lt;D xsi:type="xsd:double"&gt;7098.035&lt;/D&gt;&lt;D xsi:type="xsd:double"&gt;7219.4775&lt;/D&gt;&lt;D xsi:type="xsd:double"&gt;7291.5605&lt;/D&gt;&lt;D xsi:type="xsd:double"&gt;7716.1294&lt;/D&gt;&lt;D xsi:type="xsd:double"&gt;7321.6187&lt;/D&gt;&lt;D xsi:type="xsd:double"&gt;6977.622&lt;/D&gt;&lt;D xsi:type="xsd:double"&gt;7176.8057&lt;/D&gt;&lt;D xsi:type="xsd:double"&gt;7499.706&lt;/D&gt;&lt;D xsi:type="xsd:double"&gt;6994.6665&lt;/D&gt;&lt;D xsi:type="xsd:double"&gt;6649.583&lt;/D&gt;&lt;D xsi:type="xsd:double"&gt;6267.789&lt;/D&gt;&lt;D xsi:type="xsd:double"&gt;6558.4063&lt;/D&gt;&lt;D xsi:type="xsd:double"&gt;7010.0835&lt;/D&gt;&lt;D xsi:type="xsd:double"&gt;7462.972&lt;/D&gt;&lt;D xsi:type="xsd:double"&gt;7409.307&lt;/D&gt;&lt;D xsi:type="xsd:double"&gt;7415.3&lt;/D&gt;&lt;D xsi:type="xsd:double"&gt;7752.0864&lt;/D&gt;&lt;D xsi:type="xsd:double"&gt;7596.2124&lt;/D&gt;&lt;D xsi:type="xsd:double"&gt;7539.143&lt;/D&gt;&lt;D xsi:type="xsd:double"&gt;8333.362&lt;/D&gt;&lt;D xsi:type="xsd:double"&gt;8705.975&lt;/D&gt;&lt;D xsi:type="xsd:double"&gt;8680.008&lt;/D&gt;&lt;D xsi:type="xsd:double"&gt;9150.951&lt;/D&gt;&lt;D xsi:type="xsd:double"&gt;9034.253&lt;/D&gt;&lt;D xsi:type="xsd:double"&gt;8995.555&lt;/D&gt;&lt;D xsi:type="xsd:double"&gt;8853.661&lt;/D&gt;&lt;D xsi:type="xsd:double"&gt;8893.793&lt;/D&gt;&lt;D xsi:type="xsd:double"&gt;9180.952&lt;/D&gt;&lt;D xsi:type="xsd:double"&gt;8948.435&lt;/D&gt;&lt;D xsi:type="xsd:double"&gt;9239.104&lt;/D&gt;&lt;D xsi:type="xsd:double"&gt;9705.154&lt;/D&gt;&lt;D xsi:type="xsd:double"&gt;10249.649&lt;/D&gt;&lt;D xsi:type="xsd:double"&gt;10394.738&lt;/D&gt;&lt;D xsi:type="xsd:double"&gt;10410.781&lt;/D&gt;&lt;D xsi:type="xsd:double"&gt;9782.812&lt;/D&gt;&lt;D xsi:type="xsd:double"&gt;9580.376&lt;/D&gt;&lt;D xsi:type="xsd:double"&gt;9872.898&lt;/D&gt;&lt;D xsi:type="xsd:double"&gt;9655.499&lt;/D&gt;&lt;D xsi:type="xsd:double"&gt;9193.1&lt;/D&gt;&lt;D xsi:type="xsd:double"&gt;9945.17&lt;/D&gt;&lt;D xsi:type="xsd:double"&gt;9928.231&lt;/D&gt;&lt;D xsi:type="xsd:double"&gt;9723.825&lt;/D&gt;&lt;D xsi:type="xsd:double"&gt;9496.124&lt;/D&gt;&lt;D xsi:type="xsd:double"&gt;9692.418&lt;/D&gt;&lt;D xsi:type="xsd:double"&gt;8249.952&lt;/D&gt;&lt;D xsi:type="xsd:double"&gt;9271.649&lt;/D&gt;&lt;D xsi:type="xsd:double"&gt;9138.817&lt;/D&gt;&lt;D xsi:type="xsd:double"&gt;9008.45&lt;/D&gt;&lt;D xsi:type="xsd:double"&gt;9636.13&lt;/D&gt;&lt;D xsi:type="xsd:double"&gt;9399.788&lt;/D&gt;&lt;D xsi:type="xsd:double"&gt;9771.085&lt;/D&gt;&lt;D xsi:type="xsd:double"&gt;9974.24&lt;/D&gt;&lt;D xsi:type="xsd:double"&gt;9749.241&lt;/D&gt;&lt;D xsi:type="xsd:double"&gt;10384.628&lt;/D&gt;&lt;D xsi:type="xsd:double"&gt;10554.886&lt;/D&gt;&lt;D xsi:type="xsd:double"&gt;11143.738&lt;/D&gt;&lt;D xsi:type="xsd:double"&gt;11337.556&lt;/D&gt;&lt;D xsi:type="xsd:double"&gt;11230.913&lt;/D&gt;&lt;D xsi:type="xsd:double"&gt;9981.358&lt;/D&gt;&lt;D xsi:type="xsd:double"&gt;7660.074&lt;/D&gt;&lt;D xsi:type="xsd:double"&gt;8763.797&lt;/D&gt;&lt;D xsi:type="xsd:double"&gt;8197.566&lt;/D&gt;&lt;D xsi:type="xsd:double"&gt;7901.823&lt;/D&gt;&lt;D xsi:type="xsd:double"&gt;8473.462&lt;/D&gt;&lt;D xsi:type="xsd:double"&gt;8780.04&lt;/D&gt;&lt;D xsi:type="xsd:double"&gt;8394.107&lt;/D&gt;&lt;D xsi:type="xsd:double"&gt;8519.126&lt;/D&gt;&lt;D xsi:type="xsd:double"&gt;9780.868&lt;/D&gt;&lt;D xsi:type="xsd:double"&gt;9856.609&lt;/D&gt;&lt;D xsi:type="xsd:double"&gt;9382.255&lt;/D&gt;&lt;D xsi:type="xsd:double"&gt;9694.686&lt;/D&gt;&lt;D xsi:type="xsd:double"&gt;9971.554&lt;/D&gt;&lt;D xsi:type="xsd:double"&gt;10576.266&lt;/D&gt;&lt;D xsi:type="xsd:double"&gt;10878.621&lt;/D&gt;&lt;D xsi:type="xsd:double"&gt;9731.021&lt;/D&gt;&lt;D xsi:type="xsd:double"&gt;9512.393&lt;/D&gt;&lt;D xsi:type="xsd:double"&gt;9814.795&lt;/D&gt;&lt;D xsi:type="xsd:double"&gt;9004.479&lt;/D&gt;&lt;D xsi:type="xsd:double"&gt;9003.467&lt;/D&gt;&lt;D xsi:type="xsd:double"&gt;8752.641&lt;/D&gt;&lt;D xsi:type="xsd:double"&gt;9331.451&lt;/D&gt;&lt;D xsi:type="xsd:double"&gt;10185.739&lt;/D&gt;&lt;D xsi:type="xsd:double"&gt;10052.318&lt;/D&gt;&lt;D xsi:type="xsd:double"&gt;9946.775&lt;/D&gt;&lt;D xsi:type="xsd:double"&gt;9697.611&lt;/D&gt;&lt;D xsi:type="xsd:double"&gt;9647.186&lt;/D&gt;&lt;D xsi:type="xsd:double"&gt;9504.77&lt;/D&gt;&lt;D xsi:type="xsd:double"&gt;9822.668&lt;/D&gt;&lt;D xsi:type="xsd:double"&gt;9477.465&lt;/D&gt;&lt;D xsi:type="xsd:double"&gt;9722.227&lt;/D&gt;&lt;/FQL&gt;&lt;FQL&gt;&lt;Q&gt;AON-US^FG_MKT_VALUE(20100101,20220930,M,USD)&lt;/Q&gt;&lt;R&gt;153&lt;/R&gt;&lt;C&gt;1&lt;/C&gt;&lt;D xsi:type="xsd:double"&gt;10359.07&lt;/D&gt;&lt;D xsi:type="xsd:double"&gt;10902.321&lt;/D&gt;&lt;D xsi:type="xsd:double"&gt;11510.345&lt;/D&gt;&lt;D xsi:type="xsd:double"&gt;11442.97&lt;/D&gt;&lt;D xsi:type="xsd:double"&gt;10637.165&lt;/D&gt;&lt;D xsi:type="xsd:double"&gt;10011.459&lt;/D&gt;&lt;D xsi:type="xsd:double"&gt;10159.797&lt;/D&gt;&lt;D xsi:type="xsd:double"&gt;9774.119&lt;/D&gt;&lt;D xsi:type="xsd:double"&gt;10594.899&lt;/D&gt;&lt;D xsi:type="xsd:double"&gt;10768.274&lt;/D&gt;&lt;D xsi:type="xsd:double"&gt;10868.508&lt;/D&gt;&lt;D xsi:type="xsd:double"&gt;15289.122&lt;/D&gt;&lt;D xsi:type="xsd:double"&gt;15199.402&lt;/D&gt;&lt;D xsi:type="xsd:double"&gt;17492.271&lt;/D&gt;&lt;D xsi:type="xsd:double"&gt;17503.28&lt;/D&gt;&lt;D xsi:type="xsd:double"&gt;17242.184&lt;/D&gt;&lt;D xsi:type="xsd:double"&gt;17235.576&lt;/D&gt;&lt;D xsi:type="xsd:double"&gt;16759.71&lt;/D&gt;&lt;D xsi:type="xsd:double"&gt;15720.805&lt;/D&gt;&lt;D xsi:type="xsd:double"&gt;15266.691&lt;/D&gt;&lt;D xsi:type="xsd:double"&gt;13572.134&lt;/D&gt;&lt;D xsi:type="xsd:double"&gt;15072.2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45&lt;/D&gt;&lt;D xsi:type="xsd:double"&gt;14862.101&lt;/D&gt;&lt;D xsi:type="xsd:double"&gt;15200.64&lt;/D&gt;&lt;D xsi:type="xsd:double"&gt;15730.063&lt;/D&gt;&lt;D xsi:type="xsd:double"&gt;15203.888&lt;/D&gt;&lt;D xsi:type="xsd:double"&gt;16013.185&lt;/D&gt;&lt;D xsi:type="xsd:double"&gt;16907.52&lt;/D&gt;&lt;D xsi:type="xsd:double"&gt;15177.6&lt;/D&gt;&lt;D xsi:type="xsd:double"&gt;15081.871&lt;/D&gt;&lt;D xsi:type="xsd:double"&gt;15862.08&lt;/D&gt;&lt;D xsi:type="xsd:double"&gt;16751.904&lt;/D&gt;&lt;D xsi:type="xsd:double"&gt;16663.117&lt;/D&gt;&lt;D xsi:type="xsd:double"&gt;17192.105&lt;/D&gt;&lt;D xsi:type="xsd:double"&gt;18100.307&lt;/D&gt;&lt;D xsi:type="xsd:double"&gt;17289.148&lt;/D&gt;&lt;D xsi:type="xsd:double"&gt;17951.365&lt;/D&gt;&lt;D xsi:type="xsd:double"&gt;18992.88&lt;/D&gt;&lt;D xsi:type="xsd:double"&gt;19011.27&lt;/D&gt;&lt;D xsi:type="xsd:double"&gt;18655.773&lt;/D&gt;&lt;D xsi:type="xsd:double"&gt;19682.074&lt;/D&gt;&lt;D xsi:type="xsd:double"&gt;19785.13&lt;/D&gt;&lt;D xsi:type="xsd:double"&gt;20753.635&lt;/D&gt;&lt;D xsi:type="xsd:double"&gt;20409.277&lt;/D&gt;&lt;D xsi:type="xsd:double"&gt;22406.441&lt;/D&gt;&lt;D xsi:type="xsd:double"&gt;23806.09&lt;/D&gt;&lt;D xsi:type="xsd:double"&gt;24573.64&lt;/D&gt;&lt;D xsi:type="xsd:double"&gt;25225.725&lt;/D&gt;&lt;D xsi:type="xsd:double"&gt;24194.322&lt;/D&gt;&lt;D xsi:type="xsd:double"&gt;25739.92&lt;/D&gt;&lt;D xsi:type="xsd:double"&gt;24989.02&lt;/D&gt;&lt;D xsi:type="xsd:double"&gt;25166.92&lt;/D&gt;&lt;D xsi:type="xsd:double"&gt;26667.21&lt;/D&gt;&lt;D xsi:type="xsd:double"&gt;26171.145&lt;/D&gt;&lt;D xsi:type="xsd:double"&gt;24506.58&lt;/D&gt;&lt;D xsi:type="xsd:double"&gt;25319.98&lt;/D&gt;&lt;D xsi:type="xsd:double"&gt;24997.934&lt;/D&gt;&lt;D xsi:type="xsd:double"&gt;24521.756&lt;/D&gt;&lt;D xsi:type="xsd:double"&gt;26372.291&lt;/D&gt;&lt;D xsi:type="xsd:double"&gt;26552.4&lt;/D&gt;&lt;D xsi:type="xsd:double"&gt;25214&lt;/D&gt;&lt;D xsi:type="xsd:double"&gt;28100.8&lt;/D&gt;&lt;D xsi:type="xsd:double"&gt;27080.225&lt;/D&gt;&lt;D xsi:type="xsd:double"&gt;27111.215&lt;/D&gt;&lt;D xsi:type="xsd:double"&gt;28517.064&lt;/D&gt;&lt;D xsi:type="xsd:double"&gt;27890.463&lt;/D&gt;&lt;D xsi:type="xsd:double"&gt;28195.443&lt;/D&gt;&lt;D xsi:type="xsd:double"&gt;26144.512&lt;/D&gt;&lt;D xsi:type="xsd:double"&gt;24270.28&lt;/D&gt;&lt;D xsi:type="xsd:double"&gt;25557.607&lt;/D&gt;&lt;D xsi:type="xsd:double"&gt;25949.285&lt;/D&gt;&lt;D xsi:type="xsd:double"&gt;24878.256&lt;/D&gt;&lt;D xsi:type="xsd:double"&gt;23696.533&lt;/D&gt;&lt;D xsi:type="xsd:double"&gt;25709.24&lt;/D&gt;&lt;D xsi:type="xsd:double"&gt;27658.357&lt;/D&gt;&lt;D xsi:type="xsd:double"&gt;27835.775&lt;/D&gt;&lt;D xsi:type="xsd:double"&gt;28934.693&lt;/D&gt;&lt;D xsi:type="xsd:double"&gt;29033.334&lt;/D&gt;&lt;D xsi:type="xsd:double"&gt;28459.205&lt;/D&gt;&lt;D xsi:type="xsd:double"&gt;29596.828&lt;/D&gt;&lt;D xsi:type="xsd:double"&gt;29641.115&lt;/D&gt;&lt;D xsi:type="xsd:double"&gt;29203.705&lt;/D&gt;&lt;D xsi:type="xsd:double"&gt;30065.35&lt;/D&gt;&lt;D xsi:type="xsd:double"&gt;29220.86&lt;/D&gt;&lt;D xsi:type="xsd:double"&gt;29527.398&lt;/D&gt;&lt;D xsi:type="xsd:double"&gt;30300.3&lt;/D&gt;&lt;D xsi:type="xsd:double"&gt;31191.73&lt;/D&gt;&lt;D xsi:type="xsd:double"&gt;31493.95&lt;/D&gt;&lt;D xsi:type="xsd:double"&gt;34403.15&lt;/D&gt;&lt;D xsi:type="xsd:double"&gt;33995.313&lt;/D&gt;&lt;D xsi:type="xsd:double"&gt;35330.066&lt;/D&gt;&lt;D xsi:type="xsd:double"&gt;35583.21&lt;/D&gt;&lt;D xsi:type="xsd:double"&gt;36641.883&lt;/D&gt;&lt;D xsi:type="xsd:double"&gt;35972.242&lt;/D&gt;&lt;D xsi:type="xsd:double"&gt;35167.176&lt;/D&gt;&lt;D xsi:type="xsd:double"&gt;33178.402&lt;/D&gt;&lt;D xsi:type="xsd:double"&gt;35201.293&lt;/D&gt;&lt;D xsi:type="xsd:double"&gt;34743.234&lt;/D&gt;&lt;D xsi:type="xsd:double"&gt;34408.918&lt;/D&gt;&lt;D xsi:type="xsd:double"&gt;34933.645&lt;/D&gt;&lt;D xsi:type="xsd:double"&gt;34296.12&lt;/D&gt;&lt;D xsi:type="xsd:double"&gt;33332.31&lt;/D&gt;&lt;D xsi:type="xsd:double"&gt;34882.652&lt;/D&gt;&lt;D xsi:type="xsd:double"&gt;35371.08&lt;/D&gt;&lt;D xsi:type="xsd:double"&gt;37091.734&lt;/D&gt;&lt;D xsi:type="xsd:double"&gt;37670.613&lt;/D&gt;&lt;D xsi:type="xsd:double"&gt;39824.53&lt;/D&gt;&lt;D xsi:type="xsd:double"&gt;34900.938&lt;/D&gt;&lt;D xsi:type="xsd:double"&gt;37510.824&lt;/D&gt;&lt;D xsi:type="xsd:double"&gt;41184.355&lt;/D&gt;&lt;D xsi:type="xsd:double"&gt;41121.63&lt;/D&gt;&lt;D xsi:type="xsd:double"&gt;43395.727&lt;/D&gt;&lt;D xsi:type="xsd:double"&gt;43378.863&lt;/D&gt;&lt;D xsi:type="xsd:double"&gt;45485.383&lt;/D&gt;&lt;D xsi:type="xsd:double"&gt;44606.223&lt;/D&gt;&lt;D xsi:type="xsd:double"&gt;45926.145&lt;/D&gt;&lt;D xsi:type="xsd:double"&gt;45314.74&lt;/D&gt;&lt;D xsi:type="xsd:double"&gt;45218.758&lt;/D&gt;&lt;D xsi:type="xsd:double"&gt;47665.1&lt;/D&gt;&lt;D xsi:type="xsd:double"&gt;48344.11&lt;/D&gt;&lt;D xsi:type="xsd:double"&gt;51120.027&lt;/D&gt;&lt;D xsi:type="xsd:double"&gt;48276.8&lt;/D&gt;&lt;D xsi:type="xsd:double"&gt;38635.863&lt;/D&gt;&lt;D xsi:type="xsd:double"&gt;40422.047&lt;/D&gt;&lt;D xsi:type="xsd:double"&gt;46105.996&lt;/D&gt;&lt;D xsi:type="xsd:double"&gt;44586.902&lt;/D&gt;&lt;D xsi:type="xsd:double"&gt;47508.43&lt;/D&gt;&lt;D xsi:type="xsd:double"&gt;46297.688&lt;/D&gt;&lt;D xsi:type="xsd:double"&gt;47283.96&lt;/D&gt;&lt;D xsi:type="xsd:double"&gt;42175.09&lt;/D&gt;&lt;D xsi:type="xsd:double"&gt;46960.79&lt;/D&gt;&lt;D xsi:type="xsd:double"&gt;47641.387&lt;/D&gt;&lt;D xsi:type="xsd:double"&gt;45799.05&lt;/D&gt;&lt;D xsi:type="xsd:double"&gt;51348.605&lt;/D&gt;&lt;D xsi:type="xsd:double"&gt;52050.883&lt;/D&gt;&lt;D xsi:type="xsd:double"&gt;56875.727&lt;/D&gt;&lt;D xsi:type="xsd:double"&gt;57312.293&lt;/D&gt;&lt;D xsi:type="xsd:double"&gt;53864.258&lt;/D&gt;&lt;D xsi:type="xsd:double"&gt;58662.77&lt;/D&gt;&lt;D xsi:type="xsd:double"&gt;64715.613&lt;/D&gt;&lt;D xsi:type="xsd:double"&gt;63269.473&lt;/D&gt;&lt;D xsi:type="xsd:double"&gt;70830.29&lt;/D&gt;&lt;D xsi:type="xsd:double"&gt;65483.473&lt;/D&gt;&lt;D xsi:type="xsd:double"&gt;64560.29&lt;/D&gt;&lt;D xsi:type="xsd:double"&gt;59379.313&lt;/D&gt;&lt;D xsi:type="xsd:double"&gt;62751.676&lt;/D&gt;&lt;D xsi:type="xsd:double"&gt;69326.625&lt;/D&gt;&lt;D xsi:type="xsd:double"&gt;61313.066&lt;/D&gt;&lt;D xsi:type="xsd:double"&gt;58690.145&lt;/D&gt;&lt;D xsi:type="xsd:double"&gt;57064.29&lt;/D&gt;&lt;D xsi:type="xsd:double"&gt;61584.066&lt;/D&gt;&lt;D xsi:type="xsd:double"&gt;59091.418&lt;/D&gt;&lt;D xsi:type="xsd:double"&gt;56681.293&lt;/D&gt;&lt;/FQL&gt;&lt;FQL&gt;&lt;Q&gt;AIZ-US^FG_MKT_VALUE(20100101,20220930,M,USD)&lt;/Q&gt;&lt;R&gt;153&lt;/R&gt;&lt;C&gt;1&lt;/C&gt;&lt;D xsi:type="xsd:double"&gt;3666.269&lt;/D&gt;&lt;D xsi:type="xsd:double"&gt;3560.1187&lt;/D&gt;&lt;D xsi:type="xsd:double"&gt;3905.0266&lt;/D&gt;&lt;D xsi:type="xsd:double"&gt;4137.8745&lt;/D&gt;&lt;D xsi:type="xsd:double"&gt;3941.3735&lt;/D&gt;&lt;D xsi:type="xsd:double"&gt;3731.9727&lt;/D&gt;&lt;D xsi:type="xsd:double"&gt;4010.5264&lt;/D&gt;&lt;D xsi:type="xsd:double"&gt;3932.0151&lt;/D&gt;&lt;D xsi:type="xsd:double"&gt;4333.5044&lt;/D&gt;&lt;D xsi:type="xsd:double"&gt;4209.994&lt;/D&gt;&lt;D xsi:type="xsd:double"&gt;3755.3489&lt;/D&gt;&lt;D xsi:type="xsd:double"&gt;3929.0544&lt;/D&gt;&lt;D xsi:type="xsd:double"&gt;4001.4746&lt;/D&gt;&lt;D xsi:type="xsd:double"&gt;4144.2754&lt;/D&gt;&lt;D xsi:type="xsd:double"&gt;3771.3245&lt;/D&gt;&lt;D xsi:type="xsd:double"&gt;3887.8625&lt;/D&gt;&lt;D xsi:type="xsd:double"&gt;3622.4695&lt;/D&gt;&lt;D xsi:type="xsd:double"&gt;3445.468&lt;/D&gt;&lt;D xsi:type="xsd:double"&gt;3383.7212&lt;/D&gt;&lt;D xsi:type="xsd:double"&gt;3340.9734&lt;/D&gt;&lt;D xsi:type="xsd:double"&gt;3326.7556&lt;/D&gt;&lt;D xsi:type="xsd:double"&gt;3581.3735&lt;/D&gt;&lt;D xsi:type="xsd:double"&gt;3646.4219&lt;/D&gt;&lt;D xsi:type="xsd:double"&gt;3634.811&lt;/D&gt;&lt;D xsi:type="xsd:double"&gt;3505.5652&lt;/D&gt;&lt;D xsi:type="xsd:double"&gt;3759.6304&lt;/D&gt;&lt;D xsi:type="xsd:double"&gt;3503.5889&lt;/D&gt;&lt;D xsi:type="xsd:double"&gt;3489.7476&lt;/D&gt;&lt;D xsi:type="xsd:double"&gt;2887.6494&lt;/D&gt;&lt;D xsi:type="xsd:double"&gt;2870.5532&lt;/D&gt;&lt;D xsi:type="xsd:double"&gt;2983.4307&lt;/D&gt;&lt;D xsi:type="xsd:double"&gt;2904.334&lt;/D&gt;&lt;D xsi:type="xsd:double"&gt;2963.741&lt;/D&gt;&lt;D xsi:type="xsd:double"&gt;3004.2642&lt;/D&gt;&lt;D xsi:type="xsd:double"&gt;2718.2192&lt;/D&gt;&lt;D xsi:type="xsd:double"&gt;2729.642&lt;/D&gt;&lt;D xsi:type="xsd:double"&gt;3008.1128&lt;/D&gt;&lt;D xsi:type="xsd:double"&gt;3303.1028&lt;/D&gt;&lt;D xsi:type="xsd:double"&gt;3530.6&lt;/D&gt;&lt;D xsi:type="xsd:double"&gt;3729.0544&lt;/D&gt;&lt;D xsi:type="xsd:double"&gt;3901.6233&lt;/D&gt;&lt;D xsi:type="xsd:double"&gt;3822.5862&lt;/D&gt;&lt;D xsi:type="xsd:double"&gt;4066.613&lt;/D&gt;&lt;D xsi:type="xsd:double"&gt;3982.5178&lt;/D&gt;&lt;D xsi:type="xsd:double"&gt;3966.5874&lt;/D&gt;&lt;D xsi:type="xsd:double"&gt;4287.727&lt;/D&gt;&lt;D xsi:type="xsd:double"&gt;4761.3716&lt;/D&gt;&lt;D xsi:type="xsd:double"&gt;4767.2383&lt;/D&gt;&lt;D xsi:type="xsd:double"&gt;4693.973&lt;/D&gt;&lt;D xsi:type="xsd:double"&gt;4714.085&lt;/D&gt;&lt;D xsi:type="xsd:double"&gt;4668.67&lt;/D&gt;&lt;D xsi:type="xsd:double"&gt;4844.7515&lt;/D&gt;&lt;D xsi:type="xsd:double"&gt;4873.499&lt;/D&gt;&lt;D xsi:type="xsd:double"&gt;4673.7407&lt;/D&gt;&lt;D xsi:type="xsd:double"&gt;4517.593&lt;/D&gt;&lt;D xsi:type="xsd:double"&gt;4759.3013&lt;/D&gt;&lt;D xsi:type="xsd:double"&gt;4553.0586&lt;/D&gt;&lt;D xsi:type="xsd:double"&gt;4830.6323&lt;/D&gt;&lt;D xsi:type="xsd:double"&gt;4786.0215&lt;/D&gt;&lt;D xsi:type="xsd:double"&gt;4742.169&lt;/D&gt;&lt;D xsi:type="xsd:double"&gt;4401.215&lt;/D&gt;&lt;D xsi:type="xsd:double"&gt;4245.984&lt;/D&gt;&lt;D xsi:type="xsd:double"&gt;4192.465&lt;/D&gt;&lt;D xsi:type="xsd:double"&gt;4195.878&lt;/D&gt;&lt;D xsi:type="xsd:double"&gt;4495.5835&lt;/D&gt;&lt;D xsi:type="xsd:double"&gt;4488.8794&lt;/D&gt;&lt;D xsi:type="xsd:double"&gt;4998.0654&lt;/D&gt;&lt;D xsi:type="xsd:double"&gt;4981.316&lt;/D&gt;&lt;D xsi:type="xsd:double"&gt;5273.6563&lt;/D&gt;&lt;D xsi:type="xsd:double"&gt;5441.8574&lt;/D&gt;&lt;D xsi:type="xsd:double"&gt;5708.177&lt;/D&gt;&lt;D xsi:type="xsd:double"&gt;5303.5903&lt;/D&gt;&lt;D xsi:type="xsd:double"&gt;5354.295&lt;/D&gt;&lt;D xsi:type="xsd:double"&gt;4681.9624&lt;/D&gt;&lt;D xsi:type="xsd:double"&gt;4832.942&lt;/D&gt;&lt;D xsi:type="xsd:double"&gt;5297.7563&lt;/D&gt;&lt;D xsi:type="xsd:double"&gt;5474.4106&lt;/D&gt;&lt;D xsi:type="xsd:double"&gt;5231.448&lt;/D&gt;&lt;D xsi:type="xsd:double"&gt;5031.4277&lt;/D&gt;&lt;D xsi:type="xsd:double"&gt;5427.8325&lt;/D&gt;&lt;D xsi:type="xsd:double"&gt;5351.469&lt;/D&gt;&lt;D xsi:type="xsd:double"&gt;4671.006&lt;/D&gt;&lt;D xsi:type="xsd:double"&gt;5008.627&lt;/D&gt;&lt;D xsi:type="xsd:double"&gt;5194.7256&lt;/D&gt;&lt;D xsi:type="xsd:double"&gt;5433.5957&lt;/D&gt;&lt;D xsi:type="xsd:double"&gt;5538.2065&lt;/D&gt;&lt;D xsi:type="xsd:double"&gt;5264.702&lt;/D&gt;&lt;D xsi:type="xsd:double"&gt;5296.069&lt;/D&gt;&lt;D xsi:type="xsd:double"&gt;5391.8213&lt;/D&gt;&lt;D xsi:type="xsd:double"&gt;5605.963&lt;/D&gt;&lt;D xsi:type="xsd:double"&gt;5691.385&lt;/D&gt;&lt;D xsi:type="xsd:double"&gt;5119.3813&lt;/D&gt;&lt;D xsi:type="xsd:double"&gt;5138.627&lt;/D&gt;&lt;D xsi:type="xsd:double"&gt;5414.6025&lt;/D&gt;&lt;D xsi:type="xsd:double"&gt;5426.438&lt;/D&gt;&lt;D xsi:type="xsd:double"&gt;5285.812&lt;/D&gt;&lt;D xsi:type="xsd:double"&gt;4795.1816&lt;/D&gt;&lt;D xsi:type="xsd:double"&gt;4480.1504&lt;/D&gt;&lt;D xsi:type="xsd:double"&gt;4805.4414&lt;/D&gt;&lt;D xsi:type="xsd:double"&gt;4879.565&lt;/D&gt;&lt;D xsi:type="xsd:double"&gt;4907.4272&lt;/D&gt;&lt;D xsi:type="xsd:double"&gt;6529.63&lt;/D&gt;&lt;D xsi:type="xsd:double"&gt;6959.3027&lt;/D&gt;&lt;D xsi:type="xsd:double"&gt;6487.357&lt;/D&gt;&lt;D xsi:type="xsd:double"&gt;6733.5176&lt;/D&gt;&lt;D xsi:type="xsd:double"&gt;6063.5967&lt;/D&gt;&lt;D xsi:type="xsd:double"&gt;6065.4683&lt;/D&gt;&lt;D xsi:type="xsd:double"&gt;5537.139&lt;/D&gt;&lt;D xsi:type="xsd:double"&gt;5967.4063&lt;/D&gt;&lt;D xsi:type="xsd:double"&gt;6376.0054&lt;/D&gt;&lt;D xsi:type="xsd:double"&gt;5853.93&lt;/D&gt;&lt;D xsi:type="xsd:double"&gt;5859.481&lt;/D&gt;&lt;D xsi:type="xsd:double"&gt;6165.4077&lt;/D&gt;&lt;D xsi:type="xsd:double"&gt;6511.303&lt;/D&gt;&lt;D xsi:type="xsd:double"&gt;6938.535&lt;/D&gt;&lt;D xsi:type="xsd:double"&gt;7528.5796&lt;/D&gt;&lt;D xsi:type="xsd:double"&gt;7644.665&lt;/D&gt;&lt;D xsi:type="xsd:double"&gt;7659.855&lt;/D&gt;&lt;D xsi:type="xsd:double"&gt;8073.014&lt;/D&gt;&lt;D xsi:type="xsd:double"&gt;7857.7075&lt;/D&gt;&lt;D xsi:type="xsd:double"&gt;7826.5356&lt;/D&gt;&lt;D xsi:type="xsd:double"&gt;7228.875&lt;/D&gt;&lt;D xsi:type="xsd:double"&gt;6214.96&lt;/D&gt;&lt;D xsi:type="xsd:double"&gt;6343.331&lt;/D&gt;&lt;D xsi:type="xsd:double"&gt;6124.802&lt;/D&gt;&lt;D xsi:type="xsd:double"&gt;6153.156&lt;/D&gt;&lt;D xsi:type="xsd:double"&gt;6402.1655&lt;/D&gt;&lt;D xsi:type="xsd:double"&gt;7241.53&lt;/D&gt;&lt;D xsi:type="xsd:double"&gt;7166.6006&lt;/D&gt;&lt;D xsi:type="xsd:double"&gt;7347.376&lt;/D&gt;&lt;D xsi:type="xsd:double"&gt;7627.9897&lt;/D&gt;&lt;D xsi:type="xsd:double"&gt;7896.375&lt;/D&gt;&lt;D xsi:type="xsd:double"&gt;7852.899&lt;/D&gt;&lt;D xsi:type="xsd:double"&gt;7142.7935&lt;/D&gt;&lt;D xsi:type="xsd:double"&gt;8598.529&lt;/D&gt;&lt;D xsi:type="xsd:double"&gt;9437.337&lt;/D&gt;&lt;D xsi:type="xsd:double"&gt;9773.95&lt;/D&gt;&lt;D xsi:type="xsd:double"&gt;9286.132&lt;/D&gt;&lt;D xsi:type="xsd:double"&gt;9383.049&lt;/D&gt;&lt;D xsi:type="xsd:double"&gt;10114.381&lt;/D&gt;&lt;D xsi:type="xsd:double"&gt;9079.17&lt;/D&gt;&lt;D xsi:type="xsd:double"&gt;9284.0625&lt;/D&gt;&lt;D xsi:type="xsd:double"&gt;8753.989&lt;/D&gt;&lt;D xsi:type="xsd:double"&gt;8689.836&lt;/D&gt;&lt;D xsi:type="xsd:double"&gt;8503.06&lt;/D&gt;&lt;D xsi:type="xsd:double"&gt;9462.031&lt;/D&gt;&lt;D xsi:type="xsd:double"&gt;9916.294&lt;/D&gt;&lt;D xsi:type="xsd:double"&gt;9919.021&lt;/D&gt;&lt;D xsi:type="xsd:double"&gt;9635.979&lt;/D&gt;&lt;D xsi:type="xsd:double"&gt;9206.235&lt;/D&gt;&lt;D xsi:type="xsd:double"&gt;9362.291&lt;/D&gt;&lt;D xsi:type="xsd:double"&gt;8441.401&lt;/D&gt;&lt;D xsi:type="xsd:double"&gt;7737.285&lt;/D&gt;&lt;/FQL&gt;&lt;FQL&gt;&lt;Q&gt;SPGI-US^FG_MKT_VALUE(20100101,20220930,M,USD)&lt;/Q&gt;&lt;R&gt;153&lt;/R&gt;&lt;C&gt;1&lt;/C&gt;&lt;D xsi:type="xsd:double"&gt;11178.829&lt;/D&gt;&lt;D xsi:type="xsd:double"&gt;10784.653&lt;/D&gt;&lt;D xsi:type="xsd:double"&gt;11233.315&lt;/D&gt;&lt;D xsi:type="xsd:double"&gt;10625.173&lt;/D&gt;&lt;D xsi:type="xsd:double"&gt;8759.78&lt;/D&gt;&lt;D xsi:type="xsd:double"&gt;8878.17&lt;/D&gt;&lt;D xsi:type="xsd:double"&gt;9682.695&lt;/D&gt;&lt;D xsi:type="xsd:double"&gt;8723.575&lt;/D&gt;&lt;D xsi:type="xsd:double"&gt;10218.847&lt;/D&gt;&lt;D xsi:type="xsd:double"&gt;11637.615&lt;/D&gt;&lt;D xsi:type="xsd:double"&gt;10660.859&lt;/D&gt;&lt;D xsi:type="xsd:double"&gt;11200.505&lt;/D&gt;&lt;D xsi:type="xsd:double"&gt;11991.093&lt;/D&gt;&lt;D xsi:type="xsd:double"&gt;11898.807&lt;/D&gt;&lt;D xsi:type="xsd:double"&gt;11997.301&lt;/D&gt;&lt;D xsi:type="xsd:double"&gt;12323.115&lt;/D&gt;&lt;D xsi:type="xsd:double"&gt;12932.115&lt;/D&gt;&lt;D xsi:type="xsd:double"&gt;12769.978&lt;/D&gt;&lt;D xsi:type="xsd:double"&gt;12675.5205&lt;/D&gt;&lt;D xsi:type="xsd:double"&gt;12830.918&lt;/D&gt;&lt;D xsi:type="xsd:double"&gt;12353.3&lt;/D&gt;&lt;D xsi:type="xsd:double"&gt;12805.249&lt;/D&gt;&lt;D xsi:type="xsd:double"&gt;12865.51&lt;/D&gt;&lt;D xsi:type="xsd:double"&gt;12411.721&lt;/D&gt;&lt;D xsi:type="xsd:double"&gt;12696&lt;/D&gt;&lt;D xsi:type="xsd:double"&gt;12845.04&lt;/D&gt;&lt;D xsi:type="xsd:double"&gt;13489.59&lt;/D&gt;&lt;D xsi:type="xsd:double"&gt;13684.404&lt;/D&gt;&lt;D xsi:type="xsd:double"&gt;12073.002&lt;/D&gt;&lt;D xsi:type="xsd:double"&gt;12586.501&lt;/D&gt;&lt;D xsi:type="xsd:double"&gt;13134.712&lt;/D&gt;&lt;D xsi:type="xsd:double"&gt;14320.641&lt;/D&gt;&lt;D xsi:type="xsd:double"&gt;15296.119&lt;/D&gt;&lt;D xsi:type="xsd:double"&gt;15489.456&lt;/D&gt;&lt;D xsi:type="xsd:double"&gt;14881.423&lt;/D&gt;&lt;D xsi:type="xsd:double"&gt;15252.93&lt;/D&gt;&lt;D xsi:type="xsd:double"&gt;16048.08&lt;/D&gt;&lt;D xsi:type="xsd:double"&gt;12987.45&lt;/D&gt;&lt;D xsi:type="xsd:double"&gt;14674.218&lt;/D&gt;&lt;D xsi:type="xsd:double"&gt;15246.196&lt;/D&gt;&lt;D xsi:type="xsd:double"&gt;15370.172&lt;/D&gt;&lt;D xsi:type="xsd:double"&gt;14579.379&lt;/D&gt;&lt;D xsi:type="xsd:double"&gt;16955.826&lt;/D&gt;&lt;D xsi:type="xsd:double"&gt;15999.217&lt;/D&gt;&lt;D xsi:type="xsd:double"&gt;18050.367&lt;/D&gt;&lt;D xsi:type="xsd:double"&gt;19175.938&lt;/D&gt;&lt;D xsi:type="xsd:double"&gt;20502.4&lt;/D&gt;&lt;D xsi:type="xsd:double"&gt;21192.2&lt;/D&gt;&lt;D xsi:type="xsd:double"&gt;20606.84&lt;/D&gt;&lt;D xsi:type="xsd:double"&gt;21587.861&lt;/D&gt;&lt;D xsi:type="xsd:double"&gt;20879.19&lt;/D&gt;&lt;D xsi:type="xsd:double"&gt;20230.648&lt;/D&gt;&lt;D xsi:type="xsd:double"&gt;22376.031&lt;/D&gt;&lt;D xsi:type="xsd:double"&gt;22600.768&lt;/D&gt;&lt;D xsi:type="xsd:double"&gt;21835.885&lt;/D&gt;&lt;D xsi:type="xsd:double"&gt;22083.586&lt;/D&gt;&lt;D xsi:type="xsd:double"&gt;22928.174&lt;/D&gt;&lt;D xsi:type="xsd:double"&gt;24565.32&lt;/D&gt;&lt;D xsi:type="xsd:double"&gt;25374.39&lt;/D&gt;&lt;D xsi:type="xsd:double"&gt;24202.56&lt;/D&gt;&lt;D xsi:type="xsd:double"&gt;24327.68&lt;/D&gt;&lt;D xsi:type="xsd:double"&gt;28043.2&lt;/D&gt;&lt;D xsi:type="xsd:double"&gt;28300.582&lt;/D&gt;&lt;D xsi:type="xsd:double"&gt;28546.912&lt;/D&gt;&lt;D xsi:type="xsd:double"&gt;28396.377&lt;/D&gt;&lt;D xsi:type="xsd:double"&gt;27372.625&lt;/D&gt;&lt;D xsi:type="xsd:double"&gt;27726.875&lt;/D&gt;&lt;D xsi:type="xsd:double"&gt;26429.775&lt;/D&gt;&lt;D xsi:type="xsd:double"&gt;23380.95&lt;/D&gt;&lt;D xsi:type="xsd:double"&gt;25040.59&lt;/D&gt;&lt;D xsi:type="xsd:double"&gt;26075.84&lt;/D&gt;&lt;D xsi:type="xsd:double"&gt;26222.281&lt;/D&gt;&lt;D xsi:type="xsd:double"&gt;22615.318&lt;/D&gt;&lt;D xsi:type="xsd:double"&gt;23870.84&lt;/D&gt;&lt;D xsi:type="xsd:double"&gt;26180.21&lt;/D&gt;&lt;D xsi:type="xsd:double"&gt;28261.824&lt;/D&gt;&lt;D xsi:type="xsd:double"&gt;29573.744&lt;/D&gt;&lt;D xsi:type="xsd:double"&gt;28305.914&lt;/D&gt;&lt;D xsi:type="xsd:double"&gt;32248.578&lt;/D&gt;&lt;D xsi:type="xsd:double"&gt;32602.205&lt;/D&gt;&lt;D xsi:type="xsd:double"&gt;32791.695&lt;/D&gt;&lt;D xsi:type="xsd:double"&gt;31571.336&lt;/D&gt;&lt;D xsi:type="xsd:double"&gt;30830.309&lt;/D&gt;&lt;D xsi:type="xsd:double"&gt;27852.86&lt;/D&gt;&lt;D xsi:type="xsd:double"&gt;31126.62&lt;/D&gt;&lt;D xsi:type="xsd:double"&gt;33532.73&lt;/D&gt;&lt;D xsi:type="xsd:double"&gt;33704.773&lt;/D&gt;&lt;D xsi:type="xsd:double"&gt;34594.18&lt;/D&gt;&lt;D xsi:type="xsd:double"&gt;36816.414&lt;/D&gt;&lt;D xsi:type="xsd:double"&gt;37519.43&lt;/D&gt;&lt;D xsi:type="xsd:double"&gt;39472.63&lt;/D&gt;&lt;D xsi:type="xsd:double"&gt;39662.81&lt;/D&gt;&lt;D xsi:type="xsd:double"&gt;39859.05&lt;/D&gt;&lt;D xsi:type="xsd:double"&gt;39899.85&lt;/D&gt;&lt;D xsi:type="xsd:double"&gt;42197.4&lt;/D&gt;&lt;D xsi:type="xsd:double"&gt;43027.598&lt;/D&gt;&lt;D xsi:type="xsd:double"&gt;45999.402&lt;/D&gt;&lt;D xsi:type="xsd:double"&gt;48717.2&lt;/D&gt;&lt;D xsi:type="xsd:double"&gt;48013.38&lt;/D&gt;&lt;D xsi:type="xsd:double"&gt;47395.184&lt;/D&gt;&lt;D xsi:type="xsd:double"&gt;49631.75&lt;/D&gt;&lt;D xsi:type="xsd:double"&gt;51278.336&lt;/D&gt;&lt;D xsi:type="xsd:double"&gt;50410.66&lt;/D&gt;&lt;D xsi:type="xsd:double"&gt;52073.074&lt;/D&gt;&lt;D xsi:type="xsd:double"&gt;49023.35&lt;/D&gt;&lt;D xsi:type="xsd:double"&gt;45744.09&lt;/D&gt;&lt;D xsi:type="xsd:double"&gt;45879.574&lt;/D&gt;&lt;D xsi:type="xsd:double"&gt;42315.063&lt;/D&gt;&lt;D xsi:type="xsd:double"&gt;47720.848&lt;/D&gt;&lt;D xsi:type="xsd:double"&gt;49892.13&lt;/D&gt;&lt;D xsi:type="xsd:double"&gt;51837.41&lt;/D&gt;&lt;D xsi:type="xsd:double"&gt;54326.492&lt;/D&gt;&lt;D xsi:type="xsd:double"&gt;52657.258&lt;/D&gt;&lt;D xsi:type="xsd:double"&gt;56104.676&lt;/D&gt;&lt;D xsi:type="xsd:double"&gt;60331.184&lt;/D&gt;&lt;D xsi:type="xsd:double"&gt;64084.797&lt;/D&gt;&lt;D xsi:type="xsd:double"&gt;59873.11&lt;/D&gt;&lt;D xsi:type="xsd:double"&gt;63052.754&lt;/D&gt;&lt;D xsi:type="xsd:double"&gt;64680.457&lt;/D&gt;&lt;D xsi:type="xsd:double"&gt;66624.195&lt;/D&gt;&lt;D xsi:type="xsd:double"&gt;71670.125&lt;/D&gt;&lt;D xsi:type="xsd:double"&gt;64882.04&lt;/D&gt;&lt;D xsi:type="xsd:double"&gt;59032.543&lt;/D&gt;&lt;D xsi:type="xsd:double"&gt;70554.79&lt;/D&gt;&lt;D xsi:type="xsd:double"&gt;78297.31&lt;/D&gt;&lt;D xsi:type="xsd:double"&gt;79404.68&lt;/D&gt;&lt;D xsi:type="xsd:double"&gt;84410.25&lt;/D&gt;&lt;D xsi:type="xsd:double"&gt;88307.23&lt;/D&gt;&lt;D xsi:type="xsd:double"&gt;86760.37&lt;/D&gt;&lt;D xsi:type="xsd:double"&gt;77648.84&lt;/D&gt;&lt;D xsi:type="xsd:double"&gt;84638.27&lt;/D&gt;&lt;D xsi:type="xsd:double"&gt;79223.93&lt;/D&gt;&lt;D xsi:type="xsd:double"&gt;76397&lt;/D&gt;&lt;D xsi:type="xsd:double"&gt;79375.76&lt;/D&gt;&lt;D xsi:type="xsd:double"&gt;85006.38&lt;/D&gt;&lt;D xsi:type="xsd:double"&gt;94044.95&lt;/D&gt;&lt;D xsi:type="xsd:double"&gt;91414.32&lt;/D&gt;&lt;D xsi:type="xsd:double"&gt;98918.45&lt;/D&gt;&lt;D xsi:type="xsd:double"&gt;103321.52&lt;/D&gt;&lt;D xsi:type="xsd:double"&gt;106960.625&lt;/D&gt;&lt;D xsi:type="xsd:double"&gt;102398.49&lt;/D&gt;&lt;D xsi:type="xsd:double"&gt;114272.56&lt;/D&gt;&lt;D xsi:type="xsd:double"&gt;109830.93&lt;/D&gt;&lt;D xsi:type="xsd:double"&gt;113735.125&lt;/D&gt;&lt;D xsi:type="xsd:double"&gt;100068.02&lt;/D&gt;&lt;D xsi:type="xsd:double"&gt;90543.7&lt;/D&gt;&lt;D xsi:type="xsd:double"&gt;139420.17&lt;/D&gt;&lt;D xsi:type="xsd:double"&gt;127972.35&lt;/D&gt;&lt;D xsi:type="xsd:double"&gt;118788.25&lt;/D&gt;&lt;D xsi:type="xsd:double"&gt;113319.58&lt;/D&gt;&lt;D xsi:type="xsd:double"&gt;126723.87&lt;/D&gt;&lt;D xsi:type="xsd:double"&gt;118402.914&lt;/D&gt;&lt;D xsi:type="xsd:double"&gt;102658.67&lt;/D&gt;&lt;/FQL&gt;&lt;FQL&gt;&lt;Q&gt;CINF-US^FG_MKT_VALUE(20100101,20220930,M,USD)&lt;/Q&gt;&lt;R&gt;153&lt;/R&gt;&lt;C&gt;1&lt;/C&gt;&lt;D xsi:type="xsd:double"&gt;4275.1797&lt;/D&gt;&lt;D xsi:type="xsd:double"&gt;4356.1797&lt;/D&gt;&lt;D xsi:type="xsd:double"&gt;4712.33&lt;/D&gt;&lt;D xsi:type="xsd:double"&gt;4635.72&lt;/D&gt;&lt;D xsi:type="xsd:double"&gt;4431.97&lt;/D&gt;&lt;D xsi:type="xsd:double"&gt;4216.81&lt;/D&gt;&lt;D xsi:type="xsd:double"&gt;4490.65&lt;/D&gt;&lt;D xsi:type="xsd:double"&gt;4347.21&lt;/D&gt;&lt;D xsi:type="xsd:double"&gt;4697.66&lt;/D&gt;&lt;D xsi:type="xsd:double"&gt;4800.35&lt;/D&gt;&lt;D xsi:type="xsd:double"&gt;4913.6353&lt;/D&gt;&lt;D xsi:type="xsd:double"&gt;5133.7803&lt;/D&gt;&lt;D xsi:type="xsd:double"&gt;5190.48&lt;/D&gt;&lt;D xsi:type="xsd:double"&gt;5516.1&lt;/D&gt;&lt;D xsi:type="xsd:double"&gt;5344.77&lt;/D&gt;&lt;D xsi:type="xsd:double"&gt;5163.84&lt;/D&gt;&lt;D xsi:type="xsd:double"&gt;4958.46&lt;/D&gt;&lt;D xsi:type="xsd:double"&gt;4756.34&lt;/D&gt;&lt;D xsi:type="xsd:double"&gt;4454.79&lt;/D&gt;&lt;D xsi:type="xsd:double"&gt;4550.96&lt;/D&gt;&lt;D xsi:type="xsd:double"&gt;4265.46&lt;/D&gt;&lt;D xsi:type="xsd:double"&gt;4688.2803&lt;/D&gt;&lt;D xsi:type="xsd:double"&gt;4803.3&lt;/D&gt;&lt;D xsi:type="xsd:double"&gt;4934.52&lt;/D&gt;&lt;D xsi:type="xsd:double"&gt;5294.16&lt;/D&gt;&lt;D xsi:type="xsd:double"&gt;5697.5396&lt;/D&gt;&lt;D xsi:type="xsd:double"&gt;5590.6196&lt;/D&gt;&lt;D xsi:type="xsd:double"&gt;5775.3003&lt;/D&gt;&lt;D xsi:type="xsd:double"&gt;5844.9604&lt;/D&gt;&lt;D xsi:type="xsd:double"&gt;6205.41&lt;/D&gt;&lt;D xsi:type="xsd:double"&gt;6167.92&lt;/D&gt;&lt;D xsi:type="xsd:double"&gt;6301.58&lt;/D&gt;&lt;D xsi:type="xsd:double"&gt;6172.81&lt;/D&gt;&lt;D xsi:type="xsd:double"&gt;6493.92&lt;/D&gt;&lt;D xsi:type="xsd:double"&gt;6604.7603&lt;/D&gt;&lt;D xsi:type="xsd:double"&gt;6383.08&lt;/D&gt;&lt;D xsi:type="xsd:double"&gt;6917.7197&lt;/D&gt;&lt;D xsi:type="xsd:double"&gt;7336.63&lt;/D&gt;&lt;D xsi:type="xsd:double"&gt;7696.8604&lt;/D&gt;&lt;D xsi:type="xsd:double"&gt;7972.33&lt;/D&gt;&lt;D xsi:type="xsd:double"&gt;7716.42&lt;/D&gt;&lt;D xsi:type="xsd:double"&gt;7530.88&lt;/D&gt;&lt;D xsi:type="xsd:double"&gt;8037.6396&lt;/D&gt;&lt;D xsi:type="xsd:double"&gt;7491.52&lt;/D&gt;&lt;D xsi:type="xsd:double"&gt;7734.2397&lt;/D&gt;&lt;D xsi:type="xsd:double"&gt;8208.2&lt;/D&gt;&lt;D xsi:type="xsd:double"&gt;8595.24&lt;/D&gt;&lt;D xsi:type="xsd:double"&gt;8536.31&lt;/D&gt;&lt;D xsi:type="xsd:double"&gt;7897.35&lt;/D&gt;&lt;D xsi:type="xsd:double"&gt;7641.44&lt;/D&gt;&lt;D xsi:type="xsd:double"&gt;7931.58&lt;/D&gt;&lt;D xsi:type="xsd:double"&gt;7941.3604&lt;/D&gt;&lt;D xsi:type="xsd:double"&gt;7990.2603&lt;/D&gt;&lt;D xsi:type="xsd:double"&gt;7878.56&lt;/D&gt;&lt;D xsi:type="xsd:double"&gt;7547.2803&lt;/D&gt;&lt;D xsi:type="xsd:double"&gt;7886.7603&lt;/D&gt;&lt;D xsi:type="xsd:double"&gt;7669.15&lt;/D&gt;&lt;D xsi:type="xsd:double"&gt;8226.61&lt;/D&gt;&lt;D xsi:type="xsd:double"&gt;8304.851&lt;/D&gt;&lt;D xsi:type="xsd:double"&gt;8484.571&lt;/D&gt;&lt;D xsi:type="xsd:double"&gt;8268.486&lt;/D&gt;&lt;D xsi:type="xsd:double"&gt;8636.812&lt;/D&gt;&lt;D xsi:type="xsd:double"&gt;8753.904&lt;/D&gt;&lt;D xsi:type="xsd:double"&gt;8320.152&lt;/D&gt;&lt;D xsi:type="xsd:double"&gt;8310.295&lt;/D&gt;&lt;D xsi:type="xsd:double"&gt;8229.5205&lt;/D&gt;&lt;D xsi:type="xsd:double"&gt;9054.439&lt;/D&gt;&lt;D xsi:type="xsd:double"&gt;8582.12&lt;/D&gt;&lt;D xsi:type="xsd:double"&gt;8812.44&lt;/D&gt;&lt;D xsi:type="xsd:double"&gt;9865.674&lt;/D&gt;&lt;D xsi:type="xsd:double"&gt;10009.818&lt;/D&gt;&lt;D xsi:type="xsd:double"&gt;9697.962&lt;/D&gt;&lt;D xsi:type="xsd:double"&gt;9445.557&lt;/D&gt;&lt;D xsi:type="xsd:double"&gt;10348.6455&lt;/D&gt;&lt;D xsi:type="xsd:double"&gt;10745.184&lt;/D&gt;&lt;D xsi:type="xsd:double"&gt;10852.044&lt;/D&gt;&lt;D xsi:type="xsd:double"&gt;11360.039&lt;/D&gt;&lt;D xsi:type="xsd:double"&gt;12319.405&lt;/D&gt;&lt;D xsi:type="xsd:double"&gt;12288.149&lt;/D&gt;&lt;D xsi:type="xsd:double"&gt;12684.595&lt;/D&gt;&lt;D xsi:type="xsd:double"&gt;12421.674&lt;/D&gt;&lt;D xsi:type="xsd:double"&gt;11657.466&lt;/D&gt;&lt;D xsi:type="xsd:double"&gt;12639.077&lt;/D&gt;&lt;D xsi:type="xsd:double"&gt;12453.3&lt;/D&gt;&lt;D xsi:type="xsd:double"&gt;11603.352&lt;/D&gt;&lt;D xsi:type="xsd:double"&gt;11994.623&lt;/D&gt;&lt;D xsi:type="xsd:double"&gt;11895.642&lt;/D&gt;&lt;D xsi:type="xsd:double"&gt;11866.014&lt;/D&gt;&lt;D xsi:type="xsd:double"&gt;11535.169&lt;/D&gt;&lt;D xsi:type="xsd:double"&gt;11874.554&lt;/D&gt;&lt;D xsi:type="xsd:double"&gt;12482.624&lt;/D&gt;&lt;D xsi:type="xsd:double"&gt;12594.075&lt;/D&gt;&lt;D xsi:type="xsd:double"&gt;12557.4795&lt;/D&gt;&lt;D xsi:type="xsd:double"&gt;11507.88&lt;/D&gt;&lt;D xsi:type="xsd:double"&gt;12255.721&lt;/D&gt;&lt;D xsi:type="xsd:double"&gt;12287.583&lt;/D&gt;&lt;D xsi:type="xsd:double"&gt;12603.91&lt;/D&gt;&lt;D xsi:type="xsd:double"&gt;12225.3&lt;/D&gt;&lt;D xsi:type="xsd:double"&gt;12186.066&lt;/D&gt;&lt;D xsi:type="xsd:double"&gt;11542.794&lt;/D&gt;&lt;D xsi:type="xsd:double"&gt;11383.618&lt;/D&gt;&lt;D xsi:type="xsd:double"&gt;10871.437&lt;/D&gt;&lt;D xsi:type="xsd:double"&gt;12297.438&lt;/D&gt;&lt;D xsi:type="xsd:double"&gt;12466.542&lt;/D&gt;&lt;D xsi:type="xsd:double"&gt;12496.986&lt;/D&gt;&lt;D xsi:type="xsd:double"&gt;12794.728&lt;/D&gt;&lt;D xsi:type="xsd:double"&gt;13297.472&lt;/D&gt;&lt;D xsi:type="xsd:double"&gt;12603.976&lt;/D&gt;&lt;D xsi:type="xsd:double"&gt;13206.337&lt;/D&gt;&lt;D xsi:type="xsd:double"&gt;14134.296&lt;/D&gt;&lt;D xsi:type="xsd:double"&gt;14018.88&lt;/D&gt;&lt;D xsi:type="xsd:double"&gt;15696.576&lt;/D&gt;&lt;D xsi:type="xsd:double"&gt;16032.768&lt;/D&gt;&lt;D xsi:type="xsd:double"&gt;16929.31&lt;/D&gt;&lt;D xsi:type="xsd:double"&gt;17526.99&lt;/D&gt;&lt;D xsi:type="xsd:double"&gt;18369.617&lt;/D&gt;&lt;D xsi:type="xsd:double"&gt;19063.877&lt;/D&gt;&lt;D xsi:type="xsd:double"&gt;18498.514&lt;/D&gt;&lt;D xsi:type="xsd:double"&gt;17491.97&lt;/D&gt;&lt;D xsi:type="xsd:double"&gt;17128.936&lt;/D&gt;&lt;D xsi:type="xsd:double"&gt;17096.354&lt;/D&gt;&lt;D xsi:type="xsd:double"&gt;15188.795&lt;/D&gt;&lt;D xsi:type="xsd:double"&gt;12132.359&lt;/D&gt;&lt;D xsi:type="xsd:double"&gt;10580.641&lt;/D&gt;&lt;D xsi:type="xsd:double"&gt;9479.16&lt;/D&gt;&lt;D xsi:type="xsd:double"&gt;10296.024&lt;/D&gt;&lt;D xsi:type="xsd:double"&gt;12531.145&lt;/D&gt;&lt;D xsi:type="xsd:double"&gt;12769.129&lt;/D&gt;&lt;D xsi:type="xsd:double"&gt;12537.576&lt;/D&gt;&lt;D xsi:type="xsd:double"&gt;11374.992&lt;/D&gt;&lt;D xsi:type="xsd:double"&gt;12277.08&lt;/D&gt;&lt;D xsi:type="xsd:double"&gt;14057.833&lt;/D&gt;&lt;D xsi:type="xsd:double"&gt;13530.08&lt;/D&gt;&lt;D xsi:type="xsd:double"&gt;15747.283&lt;/D&gt;&lt;D xsi:type="xsd:double"&gt;16597.49&lt;/D&gt;&lt;D xsi:type="xsd:double"&gt;18141.48&lt;/D&gt;&lt;D xsi:type="xsd:double"&gt;19595.31&lt;/D&gt;&lt;D xsi:type="xsd:double"&gt;18787.482&lt;/D&gt;&lt;D xsi:type="xsd:double"&gt;18990.469&lt;/D&gt;&lt;D xsi:type="xsd:double"&gt;19879.74&lt;/D&gt;&lt;D xsi:type="xsd:double"&gt;18400.844&lt;/D&gt;&lt;D xsi:type="xsd:double"&gt;19563.984&lt;/D&gt;&lt;D xsi:type="xsd:double"&gt;18349.291&lt;/D&gt;&lt;D xsi:type="xsd:double"&gt;18262.979&lt;/D&gt;&lt;D xsi:type="xsd:double"&gt;18888.15&lt;/D&gt;&lt;D xsi:type="xsd:double"&gt;19683.238&lt;/D&gt;&lt;D xsi:type="xsd:double"&gt;21794.389&lt;/D&gt;&lt;D xsi:type="xsd:double"&gt;19662.398&lt;/D&gt;&lt;D xsi:type="xsd:double"&gt;20495.959&lt;/D&gt;&lt;D xsi:type="xsd:double"&gt;18941.615&lt;/D&gt;&lt;D xsi:type="xsd:double"&gt;15496.527&lt;/D&gt;&lt;D xsi:type="xsd:double"&gt;15436.031&lt;/D&gt;&lt;D xsi:type="xsd:double"&gt;14259.544&lt;/D&gt;&lt;/FQL&gt;&lt;FQL&gt;&lt;Q&gt;HIG-US^FG_MKT_VALUE(20100101,20220930,M,USD)&lt;/Q&gt;&lt;R&gt;153&lt;/R&gt;&lt;C&gt;1&lt;/C&gt;&lt;D xsi:type="xsd:double"&gt;9188.342&lt;/D&gt;&lt;D xsi:type="xsd:double"&gt;9333.885&lt;/D&gt;&lt;D xsi:type="xsd:double"&gt;12616.41&lt;/D&gt;&lt;D xsi:type="xsd:double"&gt;12682.999&lt;/D&gt;&lt;D xsi:type="xsd:double"&gt;11129.254&lt;/D&gt;&lt;D xsi:type="xsd:double"&gt;9828.172&lt;/D&gt;&lt;D xsi:type="xsd:double"&gt;10396.634&lt;/D&gt;&lt;D xsi:type="xsd:double"&gt;8956.6045&lt;/D&gt;&lt;D xsi:type="xsd:double"&gt;10198.209&lt;/D&gt;&lt;D xsi:type="xsd:double"&gt;10642.575&lt;/D&gt;&lt;D xsi:type="xsd:double"&gt;9891.596&lt;/D&gt;&lt;D xsi:type="xsd:double"&gt;11776.116&lt;/D&gt;&lt;D xsi:type="xsd:double"&gt;12349.585&lt;/D&gt;&lt;D xsi:type="xsd:double"&gt;13158.665&lt;/D&gt;&lt;D xsi:type="xsd:double"&gt;11986.762&lt;/D&gt;&lt;D xsi:type="xsd:double"&gt;12894.782&lt;/D&gt;&lt;D xsi:type="xsd:double"&gt;11862.131&lt;/D&gt;&lt;D xsi:type="xsd:double"&gt;11742.2&lt;/D&gt;&lt;D xsi:type="xsd:double"&gt;10428.6045&lt;/D&gt;&lt;D xsi:type="xsd:double"&gt;8522.779&lt;/D&gt;&lt;D xsi:type="xsd:double"&gt;7190.591&lt;/D&gt;&lt;D xsi:type="xsd:double"&gt;8576.139&lt;/D&gt;&lt;D xsi:type="xsd:double"&gt;7912.323&lt;/D&gt;&lt;D xsi:type="xsd:double"&gt;7191.26&lt;/D&gt;&lt;D xsi:type="xsd:double"&gt;7753.2847&lt;/D&gt;&lt;D xsi:type="xsd:double"&gt;9164.983&lt;/D&gt;&lt;D xsi:type="xsd:double"&gt;9293.443&lt;/D&gt;&lt;D xsi:type="xsd:double"&gt;9059.784&lt;/D&gt;&lt;D xsi:type="xsd:double"&gt;7415.356&lt;/D&gt;&lt;D xsi:type="xsd:double"&gt;7679.607&lt;/D&gt;&lt;D xsi:type="xsd:double"&gt;7165.601&lt;/D&gt;&lt;D xsi:type="xsd:double"&gt;7810.287&lt;/D&gt;&lt;D xsi:type="xsd:double"&gt;8477.121&lt;/D&gt;&lt;D xsi:type="xsd:double"&gt;9466.99&lt;/D&gt;&lt;D xsi:type="xsd:double"&gt;9235.876&lt;/D&gt;&lt;D xsi:type="xsd:double"&gt;9790.702&lt;/D&gt;&lt;D xsi:type="xsd:double"&gt;10820.383&lt;/D&gt;&lt;D xsi:type="xsd:double"&gt;10301.18&lt;/D&gt;&lt;D xsi:type="xsd:double"&gt;11231.659&lt;/D&gt;&lt;D xsi:type="xsd:double"&gt;12228.578&lt;/D&gt;&lt;D xsi:type="xsd:double"&gt;13334.33&lt;/D&gt;&lt;D xsi:type="xsd:double"&gt;14035.431&lt;/D&gt;&lt;D xsi:type="xsd:double"&gt;14008.195&lt;/D&gt;&lt;D xsi:type="xsd:double"&gt;13436.247&lt;/D&gt;&lt;D xsi:type="xsd:double"&gt;13957.104&lt;/D&gt;&lt;D xsi:type="xsd:double"&gt;15114.216&lt;/D&gt;&lt;D xsi:type="xsd:double"&gt;15979.808&lt;/D&gt;&lt;D xsi:type="xsd:double"&gt;16422.713&lt;/D&gt;&lt;D xsi:type="xsd:double"&gt;15071.907&lt;/D&gt;&lt;D xsi:type="xsd:double"&gt;15951.29&lt;/D&gt;&lt;D xsi:type="xsd:double"&gt;15959.18&lt;/D&gt;&lt;D xsi:type="xsd:double"&gt;16230.671&lt;/D&gt;&lt;D xsi:type="xsd:double"&gt;15678.64&lt;/D&gt;&lt;D xsi:type="xsd:double"&gt;16141.382&lt;/D&gt;&lt;D xsi:type="xsd:double"&gt;15397.643&lt;/D&gt;&lt;D xsi:type="xsd:double"&gt;16700.313&lt;/D&gt;&lt;D xsi:type="xsd:double"&gt;16150.466&lt;/D&gt;&lt;D xsi:type="xsd:double"&gt;17160.684&lt;/D&gt;&lt;D xsi:type="xsd:double"&gt;17906.422&lt;/D&gt;&lt;D xsi:type="xsd:double"&gt;17693.883&lt;/D&gt;&lt;D xsi:type="xsd:double"&gt;16509.766&lt;/D&gt;&lt;D xsi:type="xsd:double"&gt;17384.06&lt;/D&gt;&lt;D xsi:type="xsd:double"&gt;17622.504&lt;/D&gt;&lt;D xsi:type="xsd:double"&gt;17180.047&lt;/D&gt;&lt;D xsi:type="xsd:double"&gt;17323.318&lt;/D&gt;&lt;D xsi:type="xsd:double"&gt;17307.443&lt;/D&gt;&lt;D xsi:type="xsd:double"&gt;19797.184&lt;/D&gt;&lt;D xsi:type="xsd:double"&gt;19131.031&lt;/D&gt;&lt;D xsi:type="xsd:double"&gt;18829.955&lt;/D&gt;&lt;D xsi:type="xsd:double"&gt;19027.387&lt;/D&gt;&lt;D xsi:type="xsd:double"&gt;18772.371&lt;/D&gt;&lt;D xsi:type="xsd:double"&gt;17463.148&lt;/D&gt;&lt;D xsi:type="xsd:double"&gt;16145.176&lt;/D&gt;&lt;D xsi:type="xsd:double"&gt;16924.709&lt;/D&gt;&lt;D xsi:type="xsd:double"&gt;18229.406&lt;/D&gt;&lt;D xsi:type="xsd:double"&gt;17556.88&lt;/D&gt;&lt;D xsi:type="xsd:double"&gt;17869.406&lt;/D&gt;&lt;D xsi:type="xsd:double"&gt;17215.707&lt;/D&gt;&lt;D xsi:type="xsd:double"&gt;15458.446&lt;/D&gt;&lt;D xsi:type="xsd:double"&gt;15931.704&lt;/D&gt;&lt;D xsi:type="xsd:double"&gt;16256.526&lt;/D&gt;&lt;D xsi:type="xsd:double"&gt;16746.273&lt;/D&gt;&lt;D xsi:type="xsd:double"&gt;17889.012&lt;/D&gt;&lt;D xsi:type="xsd:double"&gt;17818.678&lt;/D&gt;&lt;D xsi:type="xsd:double"&gt;18215.063&lt;/D&gt;&lt;D xsi:type="xsd:double"&gt;18282.375&lt;/D&gt;&lt;D xsi:type="xsd:double"&gt;17747.273&lt;/D&gt;&lt;D xsi:type="xsd:double"&gt;17854.34&lt;/D&gt;&lt;D xsi:type="xsd:double"&gt;18234.611&lt;/D&gt;&lt;D xsi:type="xsd:double"&gt;19073.426&lt;/D&gt;&lt;D xsi:type="xsd:double"&gt;19955.076&lt;/D&gt;&lt;D xsi:type="xsd:double"&gt;19617.654&lt;/D&gt;&lt;D xsi:type="xsd:double"&gt;19818.465&lt;/D&gt;&lt;D xsi:type="xsd:double"&gt;19682.6&lt;/D&gt;&lt;D xsi:type="xsd:double"&gt;20537.121&lt;/D&gt;&lt;D xsi:type="xsd:double"&gt;20082.674&lt;/D&gt;&lt;D xsi:type="xsd:double"&gt;20967.625&lt;/D&gt;&lt;D xsi:type="xsd:double"&gt;18858.73&lt;/D&gt;&lt;D xsi:type="xsd:double"&gt;18448.139&lt;/D&gt;&lt;D xsi:type="xsd:double"&gt;19278.877&lt;/D&gt;&lt;D xsi:type="xsd:double"&gt;18738.182&lt;/D&gt;&lt;D xsi:type="xsd:double"&gt;18322.912&lt;/D&gt;&lt;D xsi:type="xsd:double"&gt;18885.535&lt;/D&gt;&lt;D xsi:type="xsd:double"&gt;18050.559&lt;/D&gt;&lt;D xsi:type="xsd:double"&gt;17919.453&lt;/D&gt;&lt;D xsi:type="xsd:double"&gt;16291.063&lt;/D&gt;&lt;D xsi:type="xsd:double"&gt;15849.892&lt;/D&gt;&lt;D xsi:type="xsd:double"&gt;15964.261&lt;/D&gt;&lt;D xsi:type="xsd:double"&gt;16851.363&lt;/D&gt;&lt;D xsi:type="xsd:double"&gt;17727.691&lt;/D&gt;&lt;D xsi:type="xsd:double"&gt;17942.207&lt;/D&gt;&lt;D xsi:type="xsd:double"&gt;18876.848&lt;/D&gt;&lt;D xsi:type="xsd:double"&gt;19003.15&lt;/D&gt;&lt;D xsi:type="xsd:double"&gt;20148.656&lt;/D&gt;&lt;D xsi:type="xsd:double"&gt;20839.322&lt;/D&gt;&lt;D xsi:type="xsd:double"&gt;21074.365&lt;/D&gt;&lt;D xsi:type="xsd:double"&gt;21879.15&lt;/D&gt;&lt;D xsi:type="xsd:double"&gt;20604.883&lt;/D&gt;&lt;D xsi:type="xsd:double"&gt;22330.379&lt;/D&gt;&lt;D xsi:type="xsd:double"&gt;21851.084&lt;/D&gt;&lt;D xsi:type="xsd:double"&gt;21315.324&lt;/D&gt;&lt;D xsi:type="xsd:double"&gt;17960.535&lt;/D&gt;&lt;D xsi:type="xsd:double"&gt;12613.607&lt;/D&gt;&lt;D xsi:type="xsd:double"&gt;13597.927&lt;/D&gt;&lt;D xsi:type="xsd:double"&gt;13705.307&lt;/D&gt;&lt;D xsi:type="xsd:double"&gt;13804.707&lt;/D&gt;&lt;D xsi:type="xsd:double"&gt;15154.739&lt;/D&gt;&lt;D xsi:type="xsd:double"&gt;14485.095&lt;/D&gt;&lt;D xsi:type="xsd:double"&gt;13204.49&lt;/D&gt;&lt;D xsi:type="xsd:double"&gt;13799.158&lt;/D&gt;&lt;D xsi:type="xsd:double"&gt;15833.925&lt;/D&gt;&lt;D xsi:type="xsd:double"&gt;17558.768&lt;/D&gt;&lt;D xsi:type="xsd:double"&gt;17214.62&lt;/D&gt;&lt;D xsi:type="xsd:double"&gt;18171.783&lt;/D&gt;&lt;D xsi:type="xsd:double"&gt;23878.525&lt;/D&gt;&lt;D xsi:type="xsd:double"&gt;23581.787&lt;/D&gt;&lt;D xsi:type="xsd:double"&gt;23363.701&lt;/D&gt;&lt;D xsi:type="xsd:double"&gt;21627.396&lt;/D&gt;&lt;D xsi:type="xsd:double"&gt;22203.242&lt;/D&gt;&lt;D xsi:type="xsd:double"&gt;23459.635&lt;/D&gt;&lt;D xsi:type="xsd:double"&gt;24010.383&lt;/D&gt;&lt;D xsi:type="xsd:double"&gt;24926.367&lt;/D&gt;&lt;D xsi:type="xsd:double"&gt;22591.977&lt;/D&gt;&lt;D xsi:type="xsd:double"&gt;23123.291&lt;/D&gt;&lt;D xsi:type="xsd:double"&gt;24071.133&lt;/D&gt;&lt;D xsi:type="xsd:double"&gt;23270.66&lt;/D&gt;&lt;D xsi:type="xsd:double"&gt;23748.246&lt;/D&gt;&lt;D xsi:type="xsd:double"&gt;23126.514&lt;/D&gt;&lt;D xsi:type="xsd:double"&gt;23979.744&lt;/D&gt;&lt;D xsi:type="xsd:double"&gt;21248.037&lt;/D&gt;&lt;D xsi:type="xsd:double"&gt;20936.283&lt;/D&gt;&lt;D xsi:type="xsd:double"&gt;20884.322&lt;/D&gt;&lt;D xsi:type="xsd:double"&gt;20114.678&lt;/D&gt;&lt;/FQL&gt;&lt;FQL&gt;&lt;Q&gt;MET-US^FG_MKT_VALUE(20100101,20220930,M,USD)&lt;/Q&gt;&lt;R&gt;153&lt;/R&gt;&lt;C&gt;1&lt;/C&gt;&lt;D xsi:type="xsd:double"&gt;28921.209&lt;/D&gt;&lt;D xsi:type="xsd:double"&gt;29797.361&lt;/D&gt;&lt;D xsi:type="xsd:double"&gt;35512.492&lt;/D&gt;&lt;D xsi:type="xsd:double"&gt;37347.934&lt;/D&gt;&lt;D xsi:type="xsd:double"&gt;33177.223&lt;/D&gt;&lt;D xsi:type="xsd:double"&gt;30978.193&lt;/D&gt;&lt;D xsi:type="xsd:double"&gt;34505.902&lt;/D&gt;&lt;D xsi:type="xsd:double"&gt;30885.898&lt;/D&gt;&lt;D xsi:type="xsd:double"&gt;34870.676&lt;/D&gt;&lt;D xsi:type="xsd:double"&gt;36575.668&lt;/D&gt;&lt;D xsi:type="xsd:double"&gt;34598.6&lt;/D&gt;&lt;D xsi:type="xsd:double"&gt;43810.633&lt;/D&gt;&lt;D xsi:type="xsd:double"&gt;45121.797&lt;/D&gt;&lt;D xsi:type="xsd:double"&gt;46689.28&lt;/D&gt;&lt;D xsi:type="xsd:double"&gt;47238.57&lt;/D&gt;&lt;D xsi:type="xsd:double"&gt;49414.1&lt;/D&gt;&lt;D xsi:type="xsd:double"&gt;46573.24&lt;/D&gt;&lt;D xsi:type="xsd:double"&gt;46387.746&lt;/D&gt;&lt;D xsi:type="xsd:double"&gt;43575.086&lt;/D&gt;&lt;D xsi:type="xsd:double"&gt;35528.34&lt;/D&gt;&lt;D xsi:type="xsd:double"&gt;29622.268&lt;/D&gt;&lt;D xsi:type="xsd:double"&gt;37183.824&lt;/D&gt;&lt;D xsi:type="xsd:double"&gt;33292&lt;/D&gt;&lt;D xsi:type="xsd:double"&gt;32987.1&lt;/D&gt;&lt;D xsi:type="xsd:double"&gt;37377.625&lt;/D&gt;&lt;D xsi:type="xsd:double"&gt;40784.242&lt;/D&gt;&lt;D xsi:type="xsd:double"&gt;39623.27&lt;/D&gt;&lt;D xsi:type="xsd:double"&gt;38222.93&lt;/D&gt;&lt;D xsi:type="xsd:double"&gt;30987.836&lt;/D&gt;&lt;D xsi:type="xsd:double"&gt;32768.453&lt;/D&gt;&lt;D xsi:type="xsd:double"&gt;32683.48&lt;/D&gt;&lt;D xsi:type="xsd:double"&gt;36252.426&lt;/D&gt;&lt;D xsi:type="xsd:double"&gt;36618.81&lt;/D&gt;&lt;D xsi:type="xsd:double"&gt;37713.34&lt;/D&gt;&lt;D xsi:type="xsd:double"&gt;35269.246&lt;/D&gt;&lt;D xsi:type="xsd:double"&gt;35960.16&lt;/D&gt;&lt;D xsi:type="xsd:double"&gt;40763.586&lt;/D&gt;&lt;D xsi:type="xsd:double"&gt;38689.38&lt;/D&gt;&lt;D xsi:type="xsd:double"&gt;41602.203&lt;/D&gt;&lt;D xsi:type="xsd:double"&gt;42663.594&lt;/D&gt;&lt;D xsi:type="xsd:double"&gt;48375.414&lt;/D&gt;&lt;D xsi:type="xsd:double"&gt;50180.484&lt;/D&gt;&lt;D xsi:type="xsd:double"&gt;53097.445&lt;/D&gt;&lt;D xsi:type="xsd:double"&gt;50652.023&lt;/D&gt;&lt;D xsi:type="xsd:double"&gt;52623.688&lt;/D&gt;&lt;D xsi:type="xsd:double"&gt;53027.195&lt;/D&gt;&lt;D xsi:type="xsd:double"&gt;58496.918&lt;/D&gt;&lt;D xsi:type="xsd:double"&gt;60499.863&lt;/D&gt;&lt;D xsi:type="xsd:double"&gt;55035.58&lt;/D&gt;&lt;D xsi:type="xsd:double"&gt;56853.266&lt;/D&gt;&lt;D xsi:type="xsd:double"&gt;59389.45&lt;/D&gt;&lt;D xsi:type="xsd:double"&gt;58883.29&lt;/D&gt;&lt;D xsi:type="xsd:double"&gt;57286.074&lt;/D&gt;&lt;D xsi:type="xsd:double"&gt;62592.3&lt;/D&gt;&lt;D xsi:type="xsd:double"&gt;59257.65&lt;/D&gt;&lt;D xsi:type="xsd:double"&gt;61668.516&lt;/D&gt;&lt;D xsi:type="xsd:double"&gt;60117.363&lt;/D&gt;&lt;D xsi:type="xsd:double"&gt;60699.29&lt;/D&gt;&lt;D xsi:type="xsd:double"&gt;62232.438&lt;/D&gt;&lt;D xsi:type="xsd:double"&gt;61225.977&lt;/D&gt;&lt;D xsi:type="xsd:double"&gt;52634.645&lt;/D&gt;&lt;D xsi:type="xsd:double"&gt;57535.895&lt;/D&gt;&lt;D xsi:type="xsd:double"&gt;56330.285&lt;/D&gt;&lt;D xsi:type="xsd:double"&gt;57154.906&lt;/D&gt;&lt;D xsi:type="xsd:double"&gt;58235.82&lt;/D&gt;&lt;D xsi:type="xsd:double"&gt;62527.094&lt;/D&gt;&lt;D xsi:type="xsd:double"&gt;62247.906&lt;/D&gt;&lt;D xsi:type="xsd:double"&gt;55949.406&lt;/D&gt;&lt;D xsi:type="xsd:double"&gt;52561.145&lt;/D&gt;&lt;D xsi:type="xsd:double"&gt;56161.832&lt;/D&gt;&lt;D xsi:type="xsd:double"&gt;56953.313&lt;/D&gt;&lt;D xsi:type="xsd:double"&gt;52935.957&lt;/D&gt;&lt;D xsi:type="xsd:double"&gt;49026.977&lt;/D&gt;&lt;D xsi:type="xsd:double"&gt;43438.01&lt;/D&gt;&lt;D xsi:type="xsd:double"&gt;48269.254&lt;/D&gt;&lt;D xsi:type="xsd:double"&gt;49543.543&lt;/D&gt;&lt;D xsi:type="xsd:double"&gt;50037.88&lt;/D&gt;&lt;D xsi:type="xsd:double"&gt;43764.98&lt;/D&gt;&lt;D xsi:type="xsd:double"&gt;46962.473&lt;/D&gt;&lt;D xsi:type="xsd:double"&gt;47687.676&lt;/D&gt;&lt;D xsi:type="xsd:double"&gt;48827.945&lt;/D&gt;&lt;D xsi:type="xsd:double"&gt;51608.38&lt;/D&gt;&lt;D xsi:type="xsd:double"&gt;60455.215&lt;/D&gt;&lt;D xsi:type="xsd:double"&gt;59037.52&lt;/D&gt;&lt;D xsi:type="xsd:double"&gt;59607.19&lt;/D&gt;&lt;D xsi:type="xsd:double"&gt;57449.016&lt;/D&gt;&lt;D xsi:type="xsd:double"&gt;57115.383&lt;/D&gt;&lt;D xsi:type="xsd:double"&gt;56023.25&lt;/D&gt;&lt;D xsi:type="xsd:double"&gt;54704.04&lt;/D&gt;&lt;D xsi:type="xsd:double"&gt;58426.816&lt;/D&gt;&lt;D xsi:type="xsd:double"&gt;58490.625&lt;/D&gt;&lt;D xsi:type="xsd:double"&gt;49802.113&lt;/D&gt;&lt;D xsi:type="xsd:double"&gt;54770.19&lt;/D&gt;&lt;D xsi:type="xsd:double"&gt;56488.68&lt;/D&gt;&lt;D xsi:type="xsd:double"&gt;56594.105&lt;/D&gt;&lt;D xsi:type="xsd:double"&gt;52763.83&lt;/D&gt;&lt;D xsi:type="xsd:double"&gt;50165.293&lt;/D&gt;&lt;D xsi:type="xsd:double"&gt;48203.348&lt;/D&gt;&lt;D xsi:type="xsd:double"&gt;46996.74&lt;/D&gt;&lt;D xsi:type="xsd:double"&gt;48819.664&lt;/D&gt;&lt;D xsi:type="xsd:double"&gt;47099.152&lt;/D&gt;&lt;D xsi:type="xsd:double"&gt;43606.71&lt;/D&gt;&lt;D xsi:type="xsd:double"&gt;45747.047&lt;/D&gt;&lt;D xsi:type="xsd:double"&gt;45897.066&lt;/D&gt;&lt;D xsi:type="xsd:double"&gt;46096.01&lt;/D&gt;&lt;D xsi:type="xsd:double"&gt;40639.867&lt;/D&gt;&lt;D xsi:type="xsd:double"&gt;44033.926&lt;/D&gt;&lt;D xsi:type="xsd:double"&gt;39360.67&lt;/D&gt;&lt;D xsi:type="xsd:double"&gt;43779.88&lt;/D&gt;&lt;D xsi:type="xsd:double"&gt;43319.742&lt;/D&gt;&lt;D xsi:type="xsd:double"&gt;40449.223&lt;/D&gt;&lt;D xsi:type="xsd:double"&gt;43831.87&lt;/D&gt;&lt;D xsi:type="xsd:double"&gt;43907.883&lt;/D&gt;&lt;D xsi:type="xsd:double"&gt;46487.234&lt;/D&gt;&lt;D xsi:type="xsd:double"&gt;46253.254&lt;/D&gt;&lt;D xsi:type="xsd:double"&gt;41461.336&lt;/D&gt;&lt;D xsi:type="xsd:double"&gt;43368.42&lt;/D&gt;&lt;D xsi:type="xsd:double"&gt;43028.168&lt;/D&gt;&lt;D xsi:type="xsd:double"&gt;45897.324&lt;/D&gt;&lt;D xsi:type="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xsd:double"&gt;46654.78&lt;/D&gt;&lt;D xsi:type="xsd:double"&gt;45501.453&lt;/D&gt;&lt;D xsi:type="xsd:double"&gt;39103.242&lt;/D&gt;&lt;D xsi:type="xsd:double"&gt;27744.379&lt;/D&gt;&lt;D xsi:type="xsd:double"&gt;32745.086&lt;/D&gt;&lt;D xsi:type="xsd:double"&gt;32681.553&lt;/D&gt;&lt;D xsi:type="xsd:double"&gt;33146.31&lt;/D&gt;&lt;D xsi:type="xsd:double"&gt;34353.44&lt;/D&gt;&lt;D xsi:type="xsd:double"&gt;34907.094&lt;/D&gt;&lt;D xsi:type="xsd:double"&gt;33660.105&lt;/D&gt;&lt;D xsi:type="xsd:double"&gt;34275.895&lt;/D&gt;&lt;D xsi:type="xsd:double"&gt;41810.25&lt;/D&gt;&lt;D xsi:type="xsd:double"&gt;41922.152&lt;/D&gt;&lt;D xsi:type="xsd:double"&gt;42993.645&lt;/D&gt;&lt;D xsi:type="xsd:double"&gt;51431.65&lt;/D&gt;&lt;D xsi:type="xsd:double"&gt;53392.598&lt;/D&gt;&lt;D xsi:type="xsd:double"&gt;55887.008&lt;/D&gt;&lt;D xsi:type="xsd:double"&gt;57406.484&lt;/D&gt;&lt;D xsi:type="xsd:double"&gt;51534.29&lt;/D&gt;&lt;D xsi:type="xsd:double"&gt;49683.02&lt;/D&gt;&lt;D xsi:type="xsd:double"&gt;53385.566&lt;/D&gt;&lt;D xsi:type="xsd:double"&gt;52132.95&lt;/D&gt;&lt;D xsi:type="xsd:double"&gt;53036.598&lt;/D&gt;&lt;D xsi:type="xsd:double"&gt;49540.234&lt;/D&gt;&lt;D xsi:type="xsd:double"&gt;51588.016&lt;/D&gt;&lt;D xsi:type="xsd:double"&gt;55360.73&lt;/D&gt;&lt;D xsi:type="xsd:double"&gt;55765.25&lt;/D&gt;&lt;D xsi:type="xsd:double"&gt;57264.53&lt;/D&gt;&lt;D xsi:type="xsd:double"&gt;53516.43&lt;/D&gt;&lt;D xsi:type="xsd:double"&gt;54909.746&lt;/D&gt;&lt;D xsi:type="xsd:double"&gt;50080.1&lt;/D&gt;&lt;D xsi:type="xsd:double"&gt;50446.984&lt;/D&gt;&lt;D xsi:type="xsd:double"&gt;51308.375&lt;/D&gt;&lt;D xsi:type="xsd:double"&gt;48476.96&lt;/D&gt;&lt;/FQL&gt;&lt;FQL&gt;&lt;Q&gt;JPM-US^FG_MKT_VALUE(20100101,20220930,M,USD)&lt;/Q&gt;&lt;R&gt;153&lt;/R&gt;&lt;C&gt;1&lt;/C&gt;&lt;D xsi:type="xsd:double"&gt;153499.89&lt;/D&gt;&lt;D xsi:type="xsd:double"&gt;165444.03&lt;/D&gt;&lt;D xsi:type="xsd:double"&gt;177897.2&lt;/D&gt;&lt;D xsi:type="xsd:double"&gt;169270.69&lt;/D&gt;&lt;D xsi:type="xsd:double"&gt;157344.61&lt;/D&gt;&lt;D xsi:type="xsd:double"&gt;145554.44&lt;/D&gt;&lt;D xsi:type="xsd:double"&gt;160145.66&lt;/D&gt;&lt;D xsi:type="xsd:double"&gt;144560.48&lt;/D&gt;&lt;D xsi:type="xsd:double"&gt;149417.78&lt;/D&gt;&lt;D xsi:type="xsd:double"&gt;147729.67&lt;/D&gt;&lt;D xsi:type="xsd:double"&gt;146826.73&lt;/D&gt;&lt;D xsi:type="xsd:double"&gt;165874.67&lt;/D&gt;&lt;D xsi:type="xsd:double"&gt;175728.61&lt;/D&gt;&lt;D xsi:type="xsd:double"&gt;182571.63&lt;/D&gt;&lt;D xsi:type="xsd:double"&gt;183783.42&lt;/D&gt;&lt;D xsi:type="xsd:double"&gt;181909.72&lt;/D&gt;&lt;D xsi:type="xsd:double"&gt;172381.69&lt;/D&gt;&lt;D xsi:type="xsd:double"&gt;160083.44&lt;/D&gt;&lt;D xsi:type="xsd:double"&gt;158167.44&lt;/D&gt;&lt;D xsi:type="xsd:double"&gt;146866.98&lt;/D&gt;&lt;D xsi:type="xsd:double"&gt;114422.29&lt;/D&gt;&lt;D xsi:type="xsd:double"&gt;132049.08&lt;/D&gt;&lt;D xsi:type="xsd:double"&gt;117651.33&lt;/D&gt;&lt;D xsi:type="xsd:double"&gt;125441.97&lt;/D&gt;&lt;D xsi:type="xsd:double"&gt;140721.36&lt;/D&gt;&lt;D xsi:type="xsd:double"&gt;148040.39&lt;/D&gt;&lt;D xsi:type="xsd:double"&gt;175736.61&lt;/D&gt;&lt;D xsi:type="xsd:double"&gt;164270.53&lt;/D&gt;&lt;D xsi:type="xsd:double"&gt;126700.055&lt;/D&gt;&lt;D xsi:type="xsd:double"&gt;135661&lt;/D&gt;&lt;D xsi:type="xsd:double"&gt;136686.14&lt;/D&gt;&lt;D xsi:type="xsd:double"&gt;141014.53&lt;/D&gt;&lt;D xsi:type="xsd:double"&gt;153806.1&lt;/D&gt;&lt;D xsi:type="xsd:double"&gt;158365.56&lt;/D&gt;&lt;D xsi:type="xsd:double"&gt;156085.83&lt;/D&gt;&lt;D xsi:type="xsd:double"&gt;167256.36&lt;/D&gt;&lt;D xsi:type="xsd:double"&gt;178975.95&lt;/D&gt;&lt;D xsi:type="xsd:double"&gt;186089.33&lt;/D&gt;&lt;D xsi:type="xsd:double"&gt;179862.88&lt;/D&gt;&lt;D xsi:type="xsd:double"&gt;185737.03&lt;/D&gt;&lt;D xsi:type="xsd:double"&gt;206884&lt;/D&gt;&lt;D xsi:type="xsd:double"&gt;198966.44&lt;/D&gt;&lt;D xsi:type="xsd:double"&gt;210047.34&lt;/D&gt;&lt;D xsi:type="xsd:double"&gt;190448.45&lt;/D&gt;&lt;D xsi:type="xsd:double"&gt;194312.48&lt;/D&gt;&lt;D xsi:type="xsd:double"&gt;193748.61&lt;/D&gt;&lt;D xsi:type="xsd:double"&gt;215100.81&lt;/D&gt;&lt;D xsi:type="xsd:double"&gt;219657.22&lt;/D&gt;&lt;D xsi:type="xsd:double"&gt;207938.16&lt;/D&gt;&lt;D xsi:type="xsd:double"&gt;213422.08&lt;/D&gt;&lt;D xsi:type="xsd:double"&gt;229769.92&lt;/D&gt;&lt;D xsi:type="xsd:double"&gt;211868.22&lt;/D&gt;&lt;D xsi:type="xsd:double"&gt;210316.5&lt;/D&gt;&lt;D xsi:type="xsd:double"&gt;216725&lt;/D&gt;&lt;D xsi:type="xsd:double"&gt;216913.06&lt;/D&gt;&lt;D xsi:type="xsd:double"&gt;223608.16&lt;/D&gt;&lt;D xsi:type="xsd:double"&gt;225188.5&lt;/D&gt;&lt;D xsi:type="xsd:double"&gt;226085.66&lt;/D&gt;&lt;D xsi:type="xsd:double"&gt;224889.44&lt;/D&gt;&lt;D xsi:type="xsd:double"&gt;232471.52&lt;/D&gt;&lt;D xsi:type="xsd:double"&gt;202010.25&lt;/D&gt;&lt;D xsi:type="xsd:double"&gt;227642.28&lt;/D&gt;&lt;D xsi:type="xsd:double"&gt;224817.67&lt;/D&gt;&lt;D xsi:type="xsd:double"&gt;234763.38&lt;/D&gt;&lt;D xsi:type="xsd:double"&gt;244115.31&lt;/D&gt;&lt;D xsi:type="xsd:double"&gt;250581.05&lt;/D&gt;&lt;D xsi:type="xsd:double"&gt;253428.55&lt;/D&gt;&lt;D xsi:type="xsd:double"&gt;237046.11&lt;/D&gt;&lt;D xsi:type="xsd:double"&gt;224438.5&lt;/D&gt;&lt;D xsi:type="xsd:double"&gt;236512.6&lt;/D&gt;&lt;D xsi:type="xsd:double"&gt;245457.73&lt;/D&gt;&lt;D xsi:type="xsd:double"&gt;241899.22&lt;/D&gt;&lt;D xsi:type="xsd:double"&gt;217976.73&lt;/D&gt;&lt;D xsi:type="xsd:double"&gt;206253.63&lt;/D&gt;&lt;D xsi:type="xsd:double"&gt;216547.34&lt;/D&gt;&lt;D xsi:type="xsd:double"&gt;231100.84&lt;/D&gt;&lt;D xsi:type="xsd:double"&gt;238670.11&lt;/D&gt;&lt;D xsi:type="xsd:double"&gt;224448.58&lt;/D&gt;&lt;D xsi:type="xsd:double"&gt;231058.52&lt;/D&gt;&lt;D xsi:type="xsd:double"&gt;243808.81&lt;/D&gt;&lt;D xsi:type="xsd:double"&gt;238276.6&lt;/D&gt;&lt;D xsi:type="xsd:double"&gt;247830.58&lt;/D&gt;&lt;D xsi:type="xsd:double"&gt;286869.44&lt;/D&gt;&lt;D xsi:type="xsd:double"&gt;307295.1&lt;/D&gt;&lt;D xsi:type="xsd:double"&gt;301383.5&lt;/D&gt;&lt;D xsi:type="xsd:double"&gt;322715.03&lt;/D&gt;&lt;D xsi:type="xsd:double"&gt;312078.25&lt;/D&gt;&lt;D xsi:type="xsd:double"&gt;309093.94&lt;/D&gt;&lt;D xsi:type="xsd:double"&gt;291862.84&lt;/D&gt;&lt;D xsi:type="xsd:double"&gt;321633.34&lt;/D&gt;&lt;D xsi:type="xsd:double"&gt;323040.94&lt;/D&gt;&lt;D xsi:type="xsd:double"&gt;319838.66&lt;/D&gt;&lt;D xsi:type="xsd:double"&gt;331393.5&lt;/D&gt;&lt;D xsi:type="xsd:double"&gt;349089.1&lt;/D&gt;&lt;D xsi:type="xsd:double"&gt;362655.72&lt;/D&gt;&lt;D xsi:type="xsd:double"&gt;366301.47&lt;/D&gt;&lt;D xsi:type="xsd:double"&gt;396204.3&lt;/D&gt;&lt;D xsi:type="xsd:double"&gt;395622&lt;/D&gt;&lt;D xsi:type="xsd:double"&gt;374423.3&lt;/D&gt;&lt;D xsi:type="xsd:double"&gt;370371.63&lt;/D&gt;&lt;D xsi:type="xsd:double"&gt;364345.2&lt;/D&gt;&lt;D xsi:type="xsd:double"&gt;350204.1&lt;/D&gt;&lt;D xsi:type="xsd:double"&gt;386333.6&lt;/D&gt;&lt;D xsi:type="xsd:double"&gt;385090.1&lt;/D&gt;&lt;D xsi:type="xsd:double"&gt;375239.3&lt;/D&gt;&lt;D xsi:type="xsd:double"&gt;362536.25&lt;/D&gt;&lt;D xsi:type="xsd:double"&gt;369752.4&lt;/D&gt;&lt;D xsi:type="xsd:double"&gt;319780.3&lt;/D&gt;&lt;D xsi:type="xsd:double"&gt;339041.78&lt;/D&gt;&lt;D xsi:type="xsd:double"&gt;341858.97&lt;/D&gt;&lt;D xsi:type="xsd:double"&gt;328387.38&lt;/D&gt;&lt;D xsi:type="xsd:double"&gt;376463.06&lt;/D&gt;&lt;D xsi:type="xsd:double"&gt;343731.38&lt;/D&gt;&lt;D xsi:type="xsd:double"&gt;357478.84&lt;/D&gt;&lt;D xsi:type="xsd:double"&gt;370908.28&lt;/D&gt;&lt;D xsi:type="xsd:double"&gt;351275.72&lt;/D&gt;&lt;D xsi:type="xsd:double"&gt;369132.9&lt;/D&gt;&lt;D xsi:type="xsd:double"&gt;391809.7&lt;/D&gt;&lt;D xsi:type="xsd:double"&gt;413263.22&lt;/D&gt;&lt;D xsi:type="xsd:double"&gt;429912.53&lt;/D&gt;&lt;D xsi:type="xsd:double"&gt;408201.06&lt;/D&gt;&lt;D xsi:type="xsd:double"&gt;358085.72&lt;/D&gt;&lt;D xsi:type="xsd:double"&gt;274323.47&lt;/D&gt;&lt;D xsi:type="xsd:double"&gt;291782.94&lt;/D&gt;&lt;D xsi:type="xsd:double"&gt;296505.78&lt;/D&gt;&lt;D xsi:type="xsd:double"&gt;286657.66&lt;/D&gt;&lt;D xsi:type="xsd:double"&gt;294520.5&lt;/D&gt;&lt;D xsi:type="xsd:double"&gt;305339.5&lt;/D&gt;&lt;D xsi:type="xsd:double"&gt;293427.72&lt;/D&gt;&lt;D xsi:type="xsd:double"&gt;298822.66&lt;/D&gt;&lt;D xsi:type="xsd:double"&gt;359294.28&lt;/D&gt;&lt;D xsi:type="xsd:double"&gt;387491.66&lt;/D&gt;&lt;D xsi:type="xsd:double"&gt;392370.75&lt;/D&gt;&lt;D xsi:type="xsd:double"&gt;448785.28&lt;/D&gt;&lt;D xsi:type="xsd:double"&gt;460819.72&lt;/D&gt;&lt;D xsi:type="xsd:double"&gt;465602.56&lt;/D&gt;&lt;D xsi:type="xsd:double"&gt;497175.56&lt;/D&gt;&lt;D xsi:type="xsd:double"&gt;464777.66&lt;/D&gt;&lt;D xsi:type="xsd:double"&gt;453542.22&lt;/D&gt;&lt;D xsi:type="xsd:double"&gt;477955.44&lt;/D&gt;&lt;D xsi:type="xsd:double"&gt;483747.53&lt;/D&gt;&lt;D xsi:type="xsd:double"&gt;502070.16&lt;/D&gt;&lt;D xsi:type="xsd:double"&gt;469384.94&lt;/D&gt;&lt;D xsi:type="xsd:double"&gt;466206.03&lt;/D&gt;&lt;D xsi:type="xsd:double"&gt;437500.6&lt;/D&gt;&lt;D xsi:type="xsd:double"&gt;417480.38&lt;/D&gt;&lt;D xsi:type="xsd:double"&gt;400378.75&lt;/D&gt;&lt;D xsi:type="xsd:double"&gt;350566.34&lt;/D&gt;&lt;D xsi:type="xsd:double"&gt;388366.2&lt;/D&gt;&lt;D xsi:type="xsd:double"&gt;330237&lt;/D&gt;&lt;D xsi:type="xsd:double"&gt;338301.56&lt;/D&gt;&lt;D xsi:type="xsd:double"&gt;333521.47&lt;/D&gt;&lt;D xsi:type="xsd:double"&gt;306453.8&lt;/D&gt;&lt;/FQL&gt;&lt;FQL&gt;&lt;Q&gt;AXP-US^FG_MKT_VALUE(20100101,20220930,M,USD)&lt;/Q&gt;&lt;R&gt;153&lt;/R&gt;&lt;C&gt;1&lt;/C&gt;&lt;D xsi:type="xsd:double"&gt;44890.72&lt;/D&gt;&lt;D xsi:type="xsd:double"&gt;45522.477&lt;/D&gt;&lt;D xsi:type="xsd:double"&gt;49181.918&lt;/D&gt;&lt;D xsi:type="xsd:double"&gt;54975.04&lt;/D&gt;&lt;D xsi:type="xsd:double"&gt;47525.04&lt;/D&gt;&lt;D xsi:type="xsd:double"&gt;47719.402&lt;/D&gt;&lt;D xsi:type="xsd:double"&gt;53657.277&lt;/D&gt;&lt;D xsi:type="xsd:double"&gt;47923.74&lt;/D&gt;&lt;D xsi:type="xsd:double"&gt;50604.117&lt;/D&gt;&lt;D xsi:type="xsd:double"&gt;49917.84&lt;/D&gt;&lt;D xsi:type="xsd:double"&gt;52036.883&lt;/D&gt;&lt;D xsi:type="xsd:double"&gt;51375.24&lt;/D&gt;&lt;D xsi:type="xsd:double"&gt;51925.86&lt;/D&gt;&lt;D xsi:type="xsd:double"&gt;52153.29&lt;/D&gt;&lt;D xsi:type="xsd:double"&gt;54330.402&lt;/D&gt;&lt;D xsi:type="xsd:double"&gt;58994.164&lt;/D&gt;&lt;D xsi:type="xsd:double"&gt;62023.2&lt;/D&gt;&lt;D xsi:type="xsd:double"&gt;61678.1&lt;/D&gt;&lt;D xsi:type="xsd:double"&gt;59697.723&lt;/D&gt;&lt;D xsi:type="xsd:double"&gt;59304.027&lt;/D&gt;&lt;D xsi:type="xsd:double"&gt;52488.1&lt;/D&gt;&lt;D xsi:type="xsd:double"&gt;59174.777&lt;/D&gt;&lt;D xsi:type="xsd:double"&gt;56158.76&lt;/D&gt;&lt;D xsi:type="xsd:double"&gt;54905.88&lt;/D&gt;&lt;D xsi:type="xsd:double"&gt;58362.96&lt;/D&gt;&lt;D xsi:type="xsd:double"&gt;61563.96&lt;/D&gt;&lt;D xsi:type="xsd:double"&gt;67464.76&lt;/D&gt;&lt;D xsi:type="xsd:double"&gt;70204.86&lt;/D&gt;&lt;D xsi:type="xsd:double"&gt;65097.78&lt;/D&gt;&lt;D xsi:type="xsd:double"&gt;66301.19&lt;/D&gt;&lt;D xsi:type="xsd:double"&gt;65731.69&lt;/D&gt;&lt;D xsi:type="xsd:double"&gt;66403.695&lt;/D&gt;&lt;D xsi:type="xsd:double"&gt;63796.92&lt;/D&gt;&lt;D xsi:type="xsd:double"&gt;62798.34&lt;/D&gt;&lt;D xsi:type="xsd:double"&gt;62719.8&lt;/D&gt;&lt;D xsi:type="xsd:double"&gt;63515.4&lt;/D&gt;&lt;D xsi:type="xsd:double"&gt;64985.05&lt;/D&gt;&lt;D xsi:type="xsd:double"&gt;68675.75&lt;/D&gt;&lt;D xsi:type="xsd:double"&gt;74071.08&lt;/D&gt;&lt;D xsi:type="xsd:double"&gt;75114.19&lt;/D&gt;&lt;D xsi:type="xsd:double"&gt;83129.58&lt;/D&gt;&lt;D xsi:type="xsd:double"&gt;81039.84&lt;/D&gt;&lt;D xsi:type="xsd:double"&gt;79966.68&lt;/D&gt;&lt;D xsi:type="xsd:double"&gt;77950.445&lt;/D&gt;&lt;D xsi:type="xsd:double"&gt;80881.914&lt;/D&gt;&lt;D xsi:type="xsd:double"&gt;87607.805&lt;/D&gt;&lt;D xsi:type="xsd:double"&gt;91891.805&lt;/D&gt;&lt;D xsi:type="xsd:double"&gt;96536.73&lt;/D&gt;&lt;D xsi:type="xsd:double"&gt;90461.27&lt;/D&gt;&lt;D xsi:type="xsd:double"&gt;97121.92&lt;/D&gt;&lt;D xsi:type="xsd:double"&gt;95341.766&lt;/D&gt;&lt;D xsi:type="xsd:double"&gt;92588.37&lt;/D&gt;&lt;D xsi:type="xsd:double"&gt;96898.5&lt;/D&gt;&lt;D xsi:type="xsd:double"&gt;99234.02&lt;/D&gt;&lt;D xsi:type="xsd:double"&gt;92048&lt;/D&gt;&lt;D xsi:type="xsd:double"&gt;93669.305&lt;/D&gt;&lt;D xsi:type="xsd:double"&gt;90603.9&lt;/D&gt;&lt;D xsi:type="xsd:double"&gt;93098.25&lt;/D&gt;&lt;D xsi:type="xsd:double"&gt;95654.695&lt;/D&gt;&lt;D xsi:type="xsd:double"&gt;95179.92&lt;/D&gt;&lt;D xsi:type="xsd:double"&gt;82545.875&lt;/D&gt;&lt;D xsi:type="xsd:double"&gt;83466.56&lt;/D&gt;&lt;D xsi:type="xsd:double"&gt;79369.92&lt;/D&gt;&lt;D xsi:type="xsd:double"&gt;78689.195&lt;/D&gt;&lt;D xsi:type="xsd:double"&gt;80995.52&lt;/D&gt;&lt;D xsi:type="xsd:double"&gt;77875.44&lt;/D&gt;&lt;D xsi:type="xsd:double"&gt;76212.12&lt;/D&gt;&lt;D xsi:type="xsd:double"&gt;76873.44&lt;/D&gt;&lt;D xsi:type="xsd:double"&gt;73018.05&lt;/D&gt;&lt;D xsi:type="xsd:double"&gt;72161.1&lt;/D&gt;&lt;D xsi:type="xsd:double"&gt;70565.4&lt;/D&gt;&lt;D xsi:type="xsd:double"&gt;67393.95&lt;/D&gt;&lt;D xsi:type="xsd:double"&gt;51841.5&lt;/D&gt;&lt;D xsi:type="xsd:double"&gt;53857.023&lt;/D&gt;&lt;D xsi:type="xsd:double"&gt;58391.402&lt;/D&gt;&lt;D xsi:type="xsd:double"&gt;62223.93&lt;/D&gt;&lt;D xsi:type="xsd:double"&gt;62537.76&lt;/D&gt;&lt;D xsi:type="xsd:double"&gt;56203&lt;/D&gt;&lt;D xsi:type="xsd:double"&gt;59625.5&lt;/D&gt;&lt;D xsi:type="xsd:double"&gt;60661.5&lt;/D&gt;&lt;D xsi:type="xsd:double"&gt;58724.68&lt;/D&gt;&lt;D xsi:type="xsd:double"&gt;60907.137&lt;/D&gt;&lt;D xsi:type="xsd:double"&gt;66060.68&lt;/D&gt;&lt;D xsi:type="xsd:double"&gt;66968.32&lt;/D&gt;&lt;D xsi:type="xsd:double"&gt;69047.516&lt;/D&gt;&lt;D xsi:type="xsd:double"&gt;72374.234&lt;/D&gt;&lt;D xsi:type="xsd:double"&gt;70803.45&lt;/D&gt;&lt;D xsi:type="xsd:double"&gt;70928.75&lt;/D&gt;&lt;D xsi:type="xsd:double"&gt;68861.305&lt;/D&gt;&lt;D xsi:type="xsd:double"&gt;74552.4&lt;/D&gt;&lt;D xsi:type="xsd:double"&gt;75428.555&lt;/D&gt;&lt;D xsi:type="xsd:double"&gt;76198.5&lt;/D&gt;&lt;D xsi:type="xsd:double"&gt;78790.66&lt;/D&gt;&lt;D xsi:type="xsd:double"&gt;83197.914&lt;/D&gt;&lt;D xsi:type="xsd:double"&gt;85105.41&lt;/D&gt;&lt;D xsi:type="xsd:double"&gt;85307.29&lt;/D&gt;&lt;D xsi:type="xsd:double"&gt;85384.6&lt;/D&gt;&lt;D xsi:type="xsd:double"&gt;83761.09&lt;/D&gt;&lt;D xsi:type="xsd:double"&gt;80220.8&lt;/D&gt;&lt;D xsi:type="xsd:double"&gt;84925&lt;/D&gt;&lt;D xsi:type="xsd:double"&gt;84538&lt;/D&gt;&lt;D xsi:type="xsd:double"&gt;84378&lt;/D&gt;&lt;D xsi:type="xsd:double"&gt;85686.72&lt;/D&gt;&lt;D xsi:type="xsd:double"&gt;91248.78&lt;/D&gt;&lt;D xsi:type="xsd:double"&gt;90942.46&lt;/D&gt;&lt;D xsi:type="xsd:double"&gt;87731.42&lt;/D&gt;&lt;D xsi:type="xsd:double"&gt;95878.58&lt;/D&gt;&lt;D xsi:type="xsd:double"&gt;80736.04&lt;/D&gt;&lt;D xsi:type="xsd:double"&gt;86986.9&lt;/D&gt;&lt;D xsi:type="xsd:double"&gt;91255.78&lt;/D&gt;&lt;D xsi:type="xsd:double"&gt;91484.1&lt;/D&gt;&lt;D xsi:type="xsd:double"&gt;98121.516&lt;/D&gt;&lt;D xsi:type="xsd:double"&gt;96012.266&lt;/D&gt;&lt;D xsi:type="xsd:double"&gt;102702.08&lt;/D&gt;&lt;D xsi:type="xsd:double"&gt;103475.84&lt;/D&gt;&lt;D xsi:type="xsd:double"&gt;100147.84&lt;/D&gt;&lt;D xsi:type="xsd:double"&gt;97107.88&lt;/D&gt;&lt;D xsi:type="xsd:double"&gt;96286.88&lt;/D&gt;&lt;D xsi:type="xsd:double"&gt;98618.52&lt;/D&gt;&lt;D xsi:type="xsd:double"&gt;100836.9&lt;/D&gt;&lt;D xsi:type="xsd:double"&gt;105194.695&lt;/D&gt;&lt;D xsi:type="xsd:double"&gt;89043.3&lt;/D&gt;&lt;D xsi:type="xsd:double"&gt;68916.05&lt;/D&gt;&lt;D xsi:type="xsd:double"&gt;73456.25&lt;/D&gt;&lt;D xsi:type="xsd:double"&gt;76531.35&lt;/D&gt;&lt;D xsi:type="xsd:double"&gt;76636&lt;/D&gt;&lt;D xsi:type="xsd:double"&gt;75122.6&lt;/D&gt;&lt;D xsi:type="xsd:double"&gt;81779.945&lt;/D&gt;&lt;D xsi:type="xsd:double"&gt;80701.25&lt;/D&gt;&lt;D xsi:type="xsd:double"&gt;73448.195&lt;/D&gt;&lt;D xsi:type="xsd:double"&gt;95464.945&lt;/D&gt;&lt;D xsi:type="xsd:double"&gt;97332.555&lt;/D&gt;&lt;D xsi:type="xsd:double"&gt;93589.305&lt;/D&gt;&lt;D xsi:type="xsd:double"&gt;108884.3&lt;/D&gt;&lt;D xsi:type="xsd:double"&gt;113576.32&lt;/D&gt;&lt;D xsi:type="xsd:double"&gt;123140.055&lt;/D&gt;&lt;D xsi:type="xsd:double"&gt;128584.39&lt;/D&gt;&lt;D xsi:type="xsd:double"&gt;131853.53&lt;/D&gt;&lt;D xsi:type="xsd:double"&gt;136082.94&lt;/D&gt;&lt;D xsi:type="xsd:double"&gt;132436.08&lt;/D&gt;&lt;D xsi:type="xsd:double"&gt;130338.336&lt;/D&gt;&lt;D xsi:type="xsd:double"&gt;135200.84&lt;/D&gt;&lt;D xsi:type="xsd:double"&gt;118489.41&lt;/D&gt;&lt;D xsi:type="xsd:double"&gt;124499.6&lt;/D&gt;&lt;D xsi:type="xsd:double"&gt;136843.03&lt;/D&gt;&lt;D xsi:type="xsd:double"&gt;148044.94&lt;/D&gt;&lt;D xsi:type="xsd:double"&gt;141185&lt;/D&gt;&lt;D xsi:type="xsd:double"&gt;131906.06&lt;/D&gt;&lt;D xsi:type="xsd:double"&gt;127459.11&lt;/D&gt;&lt;D xsi:type="xsd:double"&gt;104103.62&lt;/D&gt;&lt;D xsi:type="xsd:double"&gt;115669.02&lt;/D&gt;&lt;D xsi:type="xsd:double"&gt;114152&lt;/D&gt;&lt;D xsi:type="xsd:double"&gt;101317.414&lt;/D&gt;&lt;/FQL&gt;&lt;FQL&gt;&lt;Q&gt;MSCI-US^FG_MKT_VALUE(20100101,20220930,M,USD)&lt;/Q&gt;&lt;R&gt;153&lt;/R&gt;&lt;C&gt;1&lt;/C&gt;&lt;D xsi:type="xsd:double"&gt;3097.3381&lt;/D&gt;&lt;D xsi:type="xsd:double"&gt;3147.824&lt;/D&gt;&lt;D xsi:type="xsd:double"&gt;3790.4084&lt;/D&gt;&lt;D xsi:type="xsd:double"&gt;3638.1624&lt;/D&gt;&lt;D xsi:type="xsd:double"&gt;3113.828&lt;/D&gt;&lt;D xsi:type="xsd:double"&gt;2877.5342&lt;/D&gt;&lt;D xsi:type="xsd:double"&gt;3388.979&lt;/D&gt;&lt;D xsi:type="xsd:double"&gt;3544.937&lt;/D&gt;&lt;D xsi:type="xsd:double"&gt;3937.3699&lt;/D&gt;&lt;D xsi:type="xsd:double"&gt;4250.3677&lt;/D&gt;&lt;D xsi:type="xsd:double"&gt;4070.921&lt;/D&gt;&lt;D xsi:type="xsd:double"&gt;4656.5786&lt;/D&gt;&lt;D xsi:type="xsd:double"&gt;4091.2395&lt;/D&gt;&lt;D xsi:type="xsd:double"&gt;4243.032&lt;/D&gt;&lt;D xsi:type="xsd:double"&gt;4422.0522&lt;/D&gt;&lt;D xsi:type="xsd:double"&gt;4259.9185&lt;/D&gt;&lt;D xsi:type="xsd:double"&gt;4536.1465&lt;/D&gt;&lt;D xsi:type="xsd:double"&gt;4539.0273&lt;/D&gt;&lt;D xsi:type="xsd:double"&gt;4275.215&lt;/D&gt;&lt;D xsi:type="xsd:double"&gt;4164.3887&lt;/D&gt;&lt;D xsi:type="xsd:double"&gt;3656.5608&lt;/D&gt;&lt;D xsi:type="xsd:double"&gt;4025.472&lt;/D&gt;&lt;D xsi:type="xsd:double"&gt;4068.8733&lt;/D&gt;&lt;D xsi:type="xsd:double"&gt;3991.5173&lt;/D&gt;&lt;D xsi:type="xsd:double"&gt;3949.0933&lt;/D&gt;&lt;D xsi:type="xsd:double"&gt;4288.4873&lt;/D&gt;&lt;D xsi:type="xsd:double"&gt;4472.5215&lt;/D&gt;&lt;D xsi:type="xsd:double"&gt;4445.791&lt;/D&gt;&lt;D xsi:type="xsd:double"&gt;4108.0127&lt;/D&gt;&lt;D xsi:type="xsd:double"&gt;4142.837&lt;/D&gt;&lt;D xsi:type="xsd:double"&gt;4036.8914&lt;/D&gt;&lt;D xsi:type="xsd:double"&gt;4271.92&lt;/D&gt;&lt;D xsi:type="xsd:double"&gt;4367.5605&lt;/D&gt;&lt;D xsi:type="xsd:double"&gt;3287.5686&lt;/D&gt;&lt;D xsi:type="xsd:double"&gt;3538.9565&lt;/D&gt;&lt;D xsi:type="xsd:double"&gt;3722.351&lt;/D&gt;&lt;D xsi:type="xsd:double"&gt;4052.6663&lt;/D&gt;&lt;D xsi:type="xsd:double"&gt;3979.3962&lt;/D&gt;&lt;D xsi:type="xsd:double"&gt;4095.1982&lt;/D&gt;&lt;D xsi:type="xsd:double"&gt;4115.7163&lt;/D&gt;&lt;D xsi:type="xsd:double"&gt;4253.3096&lt;/D&gt;&lt;D xsi:type="xsd:double"&gt;4023.372&lt;/D&gt;&lt;D xsi:type="xsd:double"&gt;4238.629&lt;/D&gt;&lt;D xsi:type="xsd:double"&gt;4536.119&lt;/D&gt;&lt;D xsi:type="xsd:double"&gt;4766.942&lt;/D&gt;&lt;D xsi:type="xsd:double"&gt;4827.328&lt;/D&gt;&lt;D xsi:type="xsd:double"&gt;5255.95&lt;/D&gt;&lt;D xsi:type="xsd:double"&gt;5162.5938&lt;/D&gt;&lt;D xsi:type="xsd:double"&gt;5044.5107&lt;/D&gt;&lt;D xsi:type="xsd:double"&gt;5161.4126&lt;/D&gt;&lt;D xsi:type="xsd:double"&gt;5020.555&lt;/D&gt;&lt;D xsi:type="xsd:double"&gt;4731.1323&lt;/D&gt;&lt;D xsi:type="xsd:double"&gt;5036.8936&lt;/D&gt;&lt;D xsi:type="xsd:double"&gt;5335.364&lt;/D&gt;&lt;D xsi:type="xsd:double"&gt;5265.5444&lt;/D&gt;&lt;D xsi:type="xsd:double"&gt;5369.11&lt;/D&gt;&lt;D xsi:type="xsd:double"&gt;5267.5166&lt;/D&gt;&lt;D xsi:type="xsd:double"&gt;5227.187&lt;/D&gt;&lt;D xsi:type="xsd:double"&gt;5417.6333&lt;/D&gt;&lt;D xsi:type="xsd:double"&gt;5316.718&lt;/D&gt;&lt;D xsi:type="xsd:double"&gt;6031.74&lt;/D&gt;&lt;D xsi:type="xsd:double"&gt;6288.386&lt;/D&gt;&lt;D xsi:type="xsd:double"&gt;6891.7734&lt;/D&gt;&lt;D xsi:type="xsd:double"&gt;6878.284&lt;/D&gt;&lt;D xsi:type="xsd:double"&gt;6974.9556&lt;/D&gt;&lt;D xsi:type="xsd:double"&gt;6806.102&lt;/D&gt;&lt;D xsi:type="xsd:double"&gt;7537.0264&lt;/D&gt;&lt;D xsi:type="xsd:double"&gt;6692.2065&lt;/D&gt;&lt;D xsi:type="xsd:double"&gt;6239.409&lt;/D&gt;&lt;D xsi:type="xsd:double"&gt;7030.6157&lt;/D&gt;&lt;D xsi:type="xsd:double"&gt;7358.0117&lt;/D&gt;&lt;D xsi:type="xsd:double"&gt;7286.078&lt;/D&gt;&lt;D xsi:type="xsd:double"&gt;6953.7446&lt;/D&gt;&lt;D xsi:type="xsd:double"&gt;7123.447&lt;/D&gt;&lt;D xsi:type="xsd:double"&gt;7151.3394&lt;/D&gt;&lt;D xsi:type="xsd:double"&gt;7330.895&lt;/D&gt;&lt;D xsi:type="xsd:double"&gt;7702.556&lt;/D&gt;&lt;D xsi:type="xsd:double"&gt;7325.7104&lt;/D&gt;&lt;D xsi:type="xsd:double"&gt;8173.031&lt;/D&gt;&lt;D xsi:type="xsd:double"&gt;8560.595&lt;/D&gt;&lt;D xsi:type="xsd:double"&gt;7946.848&lt;/D&gt;&lt;D xsi:type="xsd:double"&gt;7591.8247&lt;/D&gt;&lt;D xsi:type="xsd:double"&gt;7460.2295&lt;/D&gt;&lt;D xsi:type="xsd:double"&gt;7191.006&lt;/D&gt;&lt;D xsi:type="xsd:double"&gt;7553.3857&lt;/D&gt;&lt;D xsi:type="xsd:double"&gt;8634.136&lt;/D&gt;&lt;D xsi:type="xsd:double"&gt;8790.8955&lt;/D&gt;&lt;D xsi:type="xsd:double"&gt;9074.006&lt;/D&gt;&lt;D xsi:type="xsd:double"&gt;9201.541&lt;/D&gt;&lt;D xsi:type="xsd:double"&gt;9282.399&lt;/D&gt;&lt;D xsi:type="xsd:double"&gt;9819.569&lt;/D&gt;&lt;D xsi:type="xsd:double"&gt;10329.7&lt;/D&gt;&lt;D xsi:type="xsd:double"&gt;10528.859&lt;/D&gt;&lt;D xsi:type="xsd:double"&gt;10570.29&lt;/D&gt;&lt;D xsi:type="xsd:double"&gt;11591.652&lt;/D&gt;&lt;D xsi:type="xsd:double"&gt;11401.872&lt;/D&gt;&lt;D xsi:type="xsd:double"&gt;12545.302&lt;/D&gt;&lt;D xsi:type="xsd:double"&gt;12751.644&lt;/D&gt;&lt;D xsi:type="xsd:double"&gt;13431.323&lt;/D&gt;&lt;D xsi:type="xsd:double"&gt;13463.673&lt;/D&gt;&lt;D xsi:type="xsd:double"&gt;14608.485&lt;/D&gt;&lt;D xsi:type="xsd:double"&gt;14695.626&lt;/D&gt;&lt;D xsi:type="xsd:double"&gt;14763.14&lt;/D&gt;&lt;D xsi:type="xsd:double"&gt;16013.019&lt;/D&gt;&lt;D xsi:type="xsd:double"&gt;15717.343&lt;/D&gt;&lt;D xsi:type="xsd:double"&gt;13322.665&lt;/D&gt;&lt;D xsi:type="xsd:double"&gt;13917.126&lt;/D&gt;&lt;D xsi:type="xsd:double"&gt;12409.793&lt;/D&gt;&lt;D xsi:type="xsd:double"&gt;14332.331&lt;/D&gt;&lt;D xsi:type="xsd:double"&gt;15548.647&lt;/D&gt;&lt;D xsi:type="xsd:double"&gt;16836.777&lt;/D&gt;&lt;D xsi:type="xsd:double"&gt;19084.053&lt;/D&gt;&lt;D xsi:type="xsd:double"&gt;18629.348&lt;/D&gt;&lt;D xsi:type="xsd:double"&gt;20224.229&lt;/D&gt;&lt;D xsi:type="xsd:double"&gt;19246.008&lt;/D&gt;&lt;D xsi:type="xsd:double"&gt;19871.9&lt;/D&gt;&lt;D xsi:type="xsd:double"&gt;18445.002&lt;/D&gt;&lt;D xsi:type="xsd:double"&gt;19868.932&lt;/D&gt;&lt;D xsi:type="xsd:double"&gt;21955.271&lt;/D&gt;&lt;D xsi:type="xsd:double"&gt;21892.354&lt;/D&gt;&lt;D xsi:type="xsd:double"&gt;24234.39&lt;/D&gt;&lt;D xsi:type="xsd:double"&gt;25051.814&lt;/D&gt;&lt;D xsi:type="xsd:double"&gt;24188.59&lt;/D&gt;&lt;D xsi:type="xsd:double"&gt;27372.885&lt;/D&gt;&lt;D xsi:type="xsd:double"&gt;27527.748&lt;/D&gt;&lt;D xsi:type="xsd:double"&gt;27918.508&lt;/D&gt;&lt;D xsi:type="xsd:double"&gt;31444.492&lt;/D&gt;&lt;D xsi:type="xsd:double"&gt;31217.844&lt;/D&gt;&lt;D xsi:type="xsd:double"&gt;29627.674&lt;/D&gt;&lt;D xsi:type="xsd:double"&gt;29051.361&lt;/D&gt;&lt;D xsi:type="xsd:double"&gt;33998.996&lt;/D&gt;&lt;D xsi:type="xsd:double"&gt;36871.504&lt;/D&gt;&lt;D xsi:type="xsd:double"&gt;32641.268&lt;/D&gt;&lt;D xsi:type="xsd:double"&gt;34228.33&lt;/D&gt;&lt;D xsi:type="xsd:double"&gt;34558.027&lt;/D&gt;&lt;D xsi:type="xsd:double"&gt;40038.29&lt;/D&gt;&lt;D xsi:type="xsd:double"&gt;38584.36&lt;/D&gt;&lt;D xsi:type="xsd:double"&gt;43945.96&lt;/D&gt;&lt;D xsi:type="xsd:double"&gt;49129.656&lt;/D&gt;&lt;D xsi:type="xsd:double"&gt;52313.402&lt;/D&gt;&lt;D xsi:type="xsd:double"&gt;50155.637&lt;/D&gt;&lt;D xsi:type="xsd:double"&gt;54817.17&lt;/D&gt;&lt;D xsi:type="xsd:double"&gt;51896.086&lt;/D&gt;&lt;D xsi:type="xsd:double"&gt;50509.824&lt;/D&gt;&lt;D xsi:type="xsd:double"&gt;44197.434&lt;/D&gt;&lt;D xsi:type="xsd:double"&gt;41359.047&lt;/D&gt;&lt;D xsi:type="xsd:double"&gt;40817.83&lt;/D&gt;&lt;D xsi:type="xsd:double"&gt;34192.074&lt;/D&gt;&lt;D xsi:type="xsd:double"&gt;35904.723&lt;/D&gt;&lt;D xsi:type="xsd:double"&gt;33176.535&lt;/D&gt;&lt;D xsi:type="xsd:double"&gt;38746.07&lt;/D&gt;&lt;D xsi:type="xsd:double"&gt;36162.14&lt;/D&gt;&lt;D xsi:type="xsd:double"&gt;33952.52&lt;/D&gt;&lt;/FQL&gt;&lt;FQL&gt;&lt;Q&gt;MCO-US^FG_MKT_VALUE(20100101,20220930,M,USD)&lt;/Q&gt;&lt;R&gt;153&lt;/R&gt;&lt;C&gt;1&lt;/C&gt;&lt;D xsi:type="xsd:double"&gt;6534.8965&lt;/D&gt;&lt;D xsi:type="xsd:double"&gt;6305.145&lt;/D&gt;&lt;D xsi:type="xsd:double"&gt;7049.641&lt;/D&gt;&lt;D xsi:type="xsd:double"&gt;5857.7183&lt;/D&gt;&lt;D xsi:type="xsd:double"&gt;4857.736&lt;/D&gt;&lt;D xsi:type="xsd:double"&gt;4666.261&lt;/D&gt;&lt;D xsi:type="xsd:double"&gt;5516.589&lt;/D&gt;&lt;D xsi:type="xsd:double"&gt;4952.0464&lt;/D&gt;&lt;D xsi:type="xsd:double"&gt;5850.6084&lt;/D&gt;&lt;D xsi:type="xsd:double"&gt;6337.769&lt;/D&gt;&lt;D xsi:type="xsd:double"&gt;6283.9004&lt;/D&gt;&lt;D xsi:type="xsd:double"&gt;6125.0522&lt;/D&gt;&lt;D xsi:type="xsd:double"&gt;6778.176&lt;/D&gt;&lt;D xsi:type="xsd:double"&gt;7362.0635&lt;/D&gt;&lt;D xsi:type="xsd:double"&gt;7723.342&lt;/D&gt;&lt;D xsi:type="xsd:double"&gt;8914.526&lt;/D&gt;&lt;D xsi:type="xsd:double"&gt;9089.902&lt;/D&gt;&lt;D xsi:type="xsd:double"&gt;8770.319&lt;/D&gt;&lt;D xsi:type="xsd:double"&gt;8143.705&lt;/D&gt;&lt;D xsi:type="xsd:double"&gt;7050.5596&lt;/D&gt;&lt;D xsi:type="xsd:double"&gt;6761.0806&lt;/D&gt;&lt;D xsi:type="xsd:double"&gt;7880.1563&lt;/D&gt;&lt;D xsi:type="xsd:double"&gt;7706.966&lt;/D&gt;&lt;D xsi:type="xsd:double"&gt;7491.7803&lt;/D&gt;&lt;D xsi:type="xsd:double"&gt;8281.442&lt;/D&gt;&lt;D xsi:type="xsd:double"&gt;8588.41&lt;/D&gt;&lt;D xsi:type="xsd:double"&gt;9459.513&lt;/D&gt;&lt;D xsi:type="xsd:double"&gt;9201.118&lt;/D&gt;&lt;D xsi:type="xsd:double"&gt;8221.463&lt;/D&gt;&lt;D xsi:type="xsd:double"&gt;8124.452&lt;/D&gt;&lt;D xsi:type="xsd:double"&gt;9009.14&lt;/D&gt;&lt;D xsi:type="xsd:double"&gt;8802.416&lt;/D&gt;&lt;D xsi:type="xsd:double"&gt;9844.345&lt;/D&gt;&lt;D xsi:type="xsd:double"&gt;10733.612&lt;/D&gt;&lt;D xsi:type="xsd:double"&gt;10827.22&lt;/D&gt;&lt;D xsi:type="xsd:double"&gt;11234.041&lt;/D&gt;&lt;D xsi:type="xsd:double"&gt;12238.676&lt;/D&gt;&lt;D xsi:type="xsd:double"&gt;10729.492&lt;/D&gt;&lt;D xsi:type="xsd:double"&gt;11885.355&lt;/D&gt;&lt;D xsi:type="xsd:double"&gt;13563.839&lt;/D&gt;&lt;D xsi:type="xsd:double"&gt;14809.885&lt;/D&gt;&lt;D xsi:type="xsd:double"&gt;13430.926&lt;/D&gt;&lt;D xsi:type="xsd:double"&gt;14938.681&lt;/D&gt;&lt;D xsi:type="xsd:double"&gt;14010.662&lt;/D&gt;&lt;D xsi:type="xsd:double"&gt;15129.52&lt;/D&gt;&lt;D xsi:type="xsd:double"&gt;15200.51&lt;/D&gt;&lt;D xsi:type="xsd:double"&gt;16054.542&lt;/D&gt;&lt;D xsi:type="xsd:double"&gt;16789.492&lt;/D&gt;&lt;D xsi:type="xsd:double"&gt;15957.186&lt;/D&gt;&lt;D xsi:type="xsd:double"&gt;16902.89&lt;/D&gt;&lt;D xsi:type="xsd:double"&gt;16949.371&lt;/D&gt;&lt;D xsi:type="xsd:double"&gt;16774.15&lt;/D&gt;&lt;D xsi:type="xsd:double"&gt;18278.482&lt;/D&gt;&lt;D xsi:type="xsd:double"&gt;18514.568&lt;/D&gt;&lt;D xsi:type="xsd:double"&gt;18375.17&lt;/D&gt;&lt;D xsi:type="xsd:double"&gt;19762.813&lt;/D&gt;&lt;D xsi:type="xsd:double"&gt;19714.908&lt;/D&gt;&lt;D xsi:type="xsd:double"&gt;20701.697&lt;/D&gt;&lt;D xsi:type="xsd:double"&gt;21073.047&lt;/D&gt;&lt;D xsi:type="xsd:double"&gt;19580.033&lt;/D&gt;&lt;D xsi:type="xsd:double"&gt;18664.486&lt;/D&gt;&lt;D xsi:type="xsd:double"&gt;19810.963&lt;/D&gt;&lt;D xsi:type="xsd:double"&gt;20984.982&lt;/D&gt;&lt;D xsi:type="xsd:double"&gt;21737.043&lt;/D&gt;&lt;D xsi:type="xsd:double"&gt;21854.3&lt;/D&gt;&lt;D xsi:type="xsd:double"&gt;21629.713&lt;/D&gt;&lt;D xsi:type="xsd:double"&gt;22124.576&lt;/D&gt;&lt;D xsi:type="xsd:double"&gt;20497.738&lt;/D&gt;&lt;D xsi:type="xsd:double"&gt;19418.115&lt;/D&gt;&lt;D xsi:type="xsd:double"&gt;19014.727&lt;/D&gt;&lt;D xsi:type="xsd:double"&gt;20391&lt;/D&gt;&lt;D xsi:type="xsd:double"&gt;19674.219&lt;/D&gt;&lt;D xsi:type="xsd:double"&gt;17478.172&lt;/D&gt;&lt;D xsi:type="xsd:double"&gt;17411.508&lt;/D&gt;&lt;D xsi:type="xsd:double"&gt;18764.234&lt;/D&gt;&lt;D xsi:type="xsd:double"&gt;18601&lt;/D&gt;&lt;D xsi:type="xsd:double"&gt;19168.436&lt;/D&gt;&lt;D xsi:type="xsd:double"&gt;18016.174&lt;/D&gt;&lt;D xsi:type="xsd:double"&gt;20380.904&lt;/D&gt;&lt;D xsi:type="xsd:double"&gt;20896.146&lt;/D&gt;&lt;D xsi:type="xsd:double"&gt;20699.97&lt;/D&gt;&lt;D xsi:type="xsd:double"&gt;19216.486&lt;/D&gt;&lt;D xsi:type="xsd:double"&gt;19212.662&lt;/D&gt;&lt;D xsi:type="xsd:double"&gt;17976.727&lt;/D&gt;&lt;D xsi:type="xsd:double"&gt;19769.252&lt;/D&gt;&lt;D xsi:type="xsd:double"&gt;21237.596&lt;/D&gt;&lt;D xsi:type="xsd:double"&gt;21434.117&lt;/D&gt;&lt;D xsi:type="xsd:double"&gt;22635.53&lt;/D&gt;&lt;D xsi:type="xsd:double"&gt;22660.398&lt;/D&gt;&lt;D xsi:type="xsd:double"&gt;23245.324&lt;/D&gt;&lt;D xsi:type="xsd:double"&gt;25146.139&lt;/D&gt;&lt;D xsi:type="xsd:double"&gt;25604.625&lt;/D&gt;&lt;D xsi:type="xsd:double"&gt;26600.385&lt;/D&gt;&lt;D xsi:type="xsd:double"&gt;27211.844&lt;/D&gt;&lt;D xsi:type="xsd:double"&gt;29009.916&lt;/D&gt;&lt;D xsi:type="xsd:double"&gt;28189.098&lt;/D&gt;&lt;D xsi:type="xsd:double"&gt;30897.053&lt;/D&gt;&lt;D xsi:type="xsd:double"&gt;31869.092&lt;/D&gt;&lt;D xsi:type="xsd:double"&gt;30956.807&lt;/D&gt;&lt;D xsi:type="xsd:double"&gt;31129.535&lt;/D&gt;&lt;D xsi:type="xsd:double"&gt;32735.912&lt;/D&gt;&lt;D xsi:type="xsd:double"&gt;32728.803&lt;/D&gt;&lt;D xsi:type="xsd:double"&gt;32836.26&lt;/D&gt;&lt;D xsi:type="xsd:double"&gt;34160.305&lt;/D&gt;&lt;D xsi:type="xsd:double"&gt;32036.973&lt;/D&gt;&lt;D xsi:type="xsd:double"&gt;27875.23&lt;/D&gt;&lt;D xsi:type="xsd:double"&gt;30479.195&lt;/D&gt;&lt;D xsi:type="xsd:double"&gt;26790.15&lt;/D&gt;&lt;D xsi:type="xsd:double"&gt;30323.53&lt;/D&gt;&lt;D xsi:type="xsd:double"&gt;33118.473&lt;/D&gt;&lt;D xsi:type="xsd:double"&gt;34335.14&lt;/D&gt;&lt;D xsi:type="xsd:double"&gt;37279.67&lt;/D&gt;&lt;D xsi:type="xsd:double"&gt;34674.53&lt;/D&gt;&lt;D xsi:type="xsd:double"&gt;36945.156&lt;/D&gt;&lt;D xsi:type="xsd:double"&gt;40544.902&lt;/D&gt;&lt;D xsi:type="xsd:double"&gt;40779.46&lt;/D&gt;&lt;D xsi:type="xsd:double"&gt;38661.836&lt;/D&gt;&lt;D xsi:type="xsd:double"&gt;41655.42&lt;/D&gt;&lt;D xsi:type="xsd:double"&gt;42784.152&lt;/D&gt;&lt;D xsi:type="xsd:double"&gt;44558.805&lt;/D&gt;&lt;D xsi:type="xsd:double"&gt;48196.18&lt;/D&gt;&lt;D xsi:type="xsd:double"&gt;45050.543&lt;/D&gt;&lt;D xsi:type="xsd:double"&gt;39659.652&lt;/D&gt;&lt;D xsi:type="xsd:double"&gt;45735.17&lt;/D&gt;&lt;D xsi:type="xsd:double"&gt;50143.676&lt;/D&gt;&lt;D xsi:type="xsd:double"&gt;51565.67&lt;/D&gt;&lt;D xsi:type="xsd:double"&gt;52798.832&lt;/D&gt;&lt;D xsi:type="xsd:double"&gt;55302.7&lt;/D&gt;&lt;D xsi:type="xsd:double"&gt;54444.902&lt;/D&gt;&lt;D xsi:type="xsd:double"&gt;49382.66&lt;/D&gt;&lt;D xsi:type="xsd:double"&gt;53034.234&lt;/D&gt;&lt;D xsi:type="xsd:double"&gt;54302.074&lt;/D&gt;&lt;D xsi:type="xsd:double"&gt;49815.57&lt;/D&gt;&lt;D xsi:type="xsd:double"&gt;51430.19&lt;/D&gt;&lt;D xsi:type="xsd:double"&gt;55889.4&lt;/D&gt;&lt;D xsi:type="xsd:double"&gt;61148.742&lt;/D&gt;&lt;D xsi:type="xsd:double"&gt;62765.85&lt;/D&gt;&lt;D xsi:type="xsd:double"&gt;67465.555&lt;/D&gt;&lt;D xsi:type="xsd:double"&gt;70003.17&lt;/D&gt;&lt;D xsi:type="xsd:double"&gt;70891.24&lt;/D&gt;&lt;D xsi:type="xsd:double"&gt;66014.86&lt;/D&gt;&lt;D xsi:type="xsd:double"&gt;75131.39&lt;/D&gt;&lt;D xsi:type="xsd:double"&gt;72619.89&lt;/D&gt;&lt;D xsi:type="xsd:double"&gt;72507.19&lt;/D&gt;&lt;D xsi:type="xsd:double"&gt;63674.445&lt;/D&gt;&lt;D xsi:type="xsd:double"&gt;59781.58&lt;/D&gt;&lt;D xsi:type="xsd:double"&gt;62265.266&lt;/D&gt;&lt;D xsi:type="xsd:double"&gt;58402.867&lt;/D&gt;&lt;D xsi:type="xsd:double"&gt;55651.39&lt;/D&gt;&lt;D xsi:type="xsd:double"&gt;49919.13&lt;/D&gt;&lt;D xsi:type="xsd:double"&gt;56945.285&lt;/D&gt;&lt;D xsi:type="xsd:double"&gt;52222.633&lt;/D&gt;&lt;D xsi:type="xsd:double"&gt;44621.977&lt;/D&gt;&lt;/FQL&gt;&lt;FQL&gt;&lt;Q&gt;WTW-US^FG_MKT_VALUE(20100101,20220930,M,USD)&lt;/Q&gt;&lt;R&gt;153&lt;/R&gt;&lt;C&gt;1&lt;/C&gt;&lt;D xsi:type="xsd:double"&gt;4423.9824&lt;/D&gt;&lt;D xsi:type="xsd:double"&gt;5022.73&lt;/D&gt;&lt;D xsi:type="xsd:double"&gt;5301.1396&lt;/D&gt;&lt;D xsi:type="xsd:double"&gt;5836.506&lt;/D&gt;&lt;D xsi:type="xsd:double"&gt;5187.629&lt;/D&gt;&lt;D xsi:type="xsd:double"&gt;5116.2065&lt;/D&gt;&lt;D xsi:type="xsd:double"&gt;5209.8477&lt;/D&gt;&lt;D xsi:type="xsd:double"&gt;4944.2476&lt;/D&gt;&lt;D xsi:type="xsd:double"&gt;5258.0073&lt;/D&gt;&lt;D xsi:type="xsd:double"&gt;5425.199&lt;/D&gt;&lt;D xsi:type="xsd:double"&gt;5430.317&lt;/D&gt;&lt;D xsi:type="xsd:double"&gt;5919.0933&lt;/D&gt;&lt;D xsi:type="xsd:double"&gt;6423.319&lt;/D&gt;&lt;D xsi:type="xsd:double"&gt;6647.2285&lt;/D&gt;&lt;D xsi:type="xsd:double"&gt;6928.676&lt;/D&gt;&lt;D xsi:type="xsd:double"&gt;7093.481&lt;/D&gt;&lt;D xsi:type="xsd:double"&gt;7124.382&lt;/D&gt;&lt;D xsi:type="xsd:double"&gt;7108.0527&lt;/D&gt;&lt;D xsi:type="xsd:double"&gt;7078.6587&lt;/D&gt;&lt;D xsi:type="xsd:double"&gt;6765.7046&lt;/D&gt;&lt;D xsi:type="xsd:double"&gt;5955.146&lt;/D&gt;&lt;D xsi:type="xsd:double"&gt;6291.282&lt;/D&gt;&lt;D xsi:type="xsd:double"&gt;6109.3525&lt;/D&gt;&lt;D xsi:type="xsd:double"&gt;6742.7915&lt;/D&gt;&lt;D xsi:type="xsd:double"&gt;6754.956&lt;/D&gt;&lt;D xsi:type="xsd:double"&gt;6235.344&lt;/D&gt;&lt;D xsi:type="xsd:double"&gt;6074.2925&lt;/D&gt;&lt;D xsi:type="xsd:double"&gt;6331.295&lt;/D&gt;&lt;D xsi:type="xsd:double"&gt;6124.6514&lt;/D&gt;&lt;D xsi:type="xsd:double"&gt;6320.1265&lt;/D&gt;&lt;D xsi:type="xsd:double"&gt;6404.9946&lt;/D&gt;&lt;D xsi:type="xsd:double"&gt;6463.884&lt;/D&gt;&lt;D xsi:type="xsd:double"&gt;6374.497&lt;/D&gt;&lt;D xsi:type="xsd:double"&gt;5813.362&lt;/D&gt;&lt;D xsi:type="xsd:double"&gt;6056.809&lt;/D&gt;&lt;D xsi:type="xsd:double"&gt;5805.1265&lt;/D&gt;&lt;D xsi:type="xsd:double"&gt;6182.5557&lt;/D&gt;&lt;D xsi:type="xsd:double"&gt;6592.8794&lt;/D&gt;&lt;D xsi:type="xsd:double"&gt;6864.6206&lt;/D&gt;&lt;D xsi:type="xsd:double"&gt;6897.649&lt;/D&gt;&lt;D xsi:type="xsd:double"&gt;6789.873&lt;/D&gt;&lt;D xsi:type="xsd:double"&gt;7145.9004&lt;/D&gt;&lt;D xsi:type="xsd:double"&gt;7499.866&lt;/D&gt;&lt;D xsi:type="xsd:double"&gt;7233.5156&lt;/D&gt;&lt;D xsi:type="xsd:double"&gt;7680.3643&lt;/D&gt;&lt;D xsi:type="xsd:double"&gt;7988.7837&lt;/D&gt;&lt;D xsi:type="xsd:double"&gt;7937.3804&lt;/D&gt;&lt;D xsi:type="xsd:double"&gt;8012.693&lt;/D&gt;&lt;D xsi:type="xsd:double"&gt;7699.767&lt;/D&gt;&lt;D xsi:type="xsd:double"&gt;7360.0186&lt;/D&gt;&lt;D xsi:type="xsd:double"&gt;7908.213&lt;/D&gt;&lt;D xsi:type="xsd:double"&gt;7345.5166&lt;/D&gt;&lt;D xsi:type="xsd:double"&gt;7515.759&lt;/D&gt;&lt;D xsi:type="xsd:double"&gt;7744.0625&lt;/D&gt;&lt;D xsi:type="xsd:double"&gt;7288.003&lt;/D&gt;&lt;D xsi:type="xsd:double"&gt;7506.1963&lt;/D&gt;&lt;D xsi:type="xsd:double"&gt;7341.4556&lt;/D&gt;&lt;D xsi:type="xsd:double"&gt;7187.178&lt;/D&gt;&lt;D xsi:type="xsd:double"&gt;7573.7573&lt;/D&gt;&lt;D xsi:type="xsd:double"&gt;8005.5337&lt;/D&gt;&lt;D xsi:type="xsd:double"&gt;7735.7646&lt;/D&gt;&lt;D xsi:type="xsd:double"&gt;8525.42&lt;/D&gt;&lt;D xsi:type="xsd:double"&gt;8650.254&lt;/D&gt;&lt;D xsi:type="xsd:double"&gt;8731.047&lt;/D&gt;&lt;D xsi:type="xsd:double"&gt;8520.984&lt;/D&gt;&lt;D xsi:type="xsd:double"&gt;8423.692&lt;/D&gt;&lt;D xsi:type="xsd:double"&gt;8350.053&lt;/D&gt;&lt;D xsi:type="xsd:double"&gt;7739.3794&lt;/D&gt;&lt;D xsi:type="xsd:double"&gt;7372.544&lt;/D&gt;&lt;D xsi:type="xsd:double"&gt;8027.561&lt;/D&gt;&lt;D xsi:type="xsd:double"&gt;8270.492&lt;/D&gt;&lt;D xsi:type="xsd:double"&gt;8827.157&lt;/D&gt;&lt;D xsi:type="xsd:double"&gt;7853.4863&lt;/D&gt;&lt;D xsi:type="xsd:double"&gt;7774.588&lt;/D&gt;&lt;D xsi:type="xsd:double"&gt;16420.275&lt;/D&gt;&lt;D xsi:type="xsd:double"&gt;17283.771&lt;/D&gt;&lt;D xsi:type="xsd:double"&gt;17715.52&lt;/D&gt;&lt;D xsi:type="xsd:double"&gt;17200.762&lt;/D&gt;&lt;D xsi:type="xsd:double"&gt;17105.287&lt;/D&gt;&lt;D xsi:type="xsd:double"&gt;17159.252&lt;/D&gt;&lt;D xsi:type="xsd:double"&gt;18214.629&lt;/D&gt;&lt;D xsi:type="xsd:double"&gt;17272.137&lt;/D&gt;&lt;D xsi:type="xsd:double"&gt;17062.238&lt;/D&gt;&lt;D xsi:type="xsd:double"&gt;16666.37&lt;/D&gt;&lt;D xsi:type="xsd:double"&gt;17054.814&lt;/D&gt;&lt;D xsi:type="xsd:double"&gt;17504.594&lt;/D&gt;&lt;D xsi:type="xsd:double"&gt;17726.799&lt;/D&gt;&lt;D xsi:type="xsd:double"&gt;17961.098&lt;/D&gt;&lt;D xsi:type="xsd:double"&gt;19858.512&lt;/D&gt;&lt;D xsi:type="xsd:double"&gt;19580.793&lt;/D&gt;&lt;D xsi:type="xsd:double"&gt;20041.17&lt;/D&gt;&lt;D xsi:type="xsd:double"&gt;19985.977&lt;/D&gt;&lt;D xsi:type="xsd:double"&gt;20402.076&lt;/D&gt;&lt;D xsi:type="xsd:double"&gt;21308.219&lt;/D&gt;&lt;D xsi:type="xsd:double"&gt;21271.18&lt;/D&gt;&lt;D xsi:type="xsd:double"&gt;19912.115&lt;/D&gt;&lt;D xsi:type="xsd:double"&gt;21204.44&lt;/D&gt;&lt;D xsi:type="xsd:double"&gt;20864.84&lt;/D&gt;&lt;D xsi:type="xsd:double"&gt;20152.611&lt;/D&gt;&lt;D xsi:type="xsd:double"&gt;19665.314&lt;/D&gt;&lt;D xsi:type="xsd:double"&gt;20014.896&lt;/D&gt;&lt;D xsi:type="xsd:double"&gt;19818.602&lt;/D&gt;&lt;D xsi:type="xsd:double"&gt;20840.904&lt;/D&gt;&lt;D xsi:type="xsd:double"&gt;19252.541&lt;/D&gt;&lt;D xsi:type="xsd:double"&gt;18309.928&lt;/D&gt;&lt;D xsi:type="xsd:double"&gt;18598.334&lt;/D&gt;&lt;D xsi:type="xsd:double"&gt;20714.615&lt;/D&gt;&lt;D xsi:type="xsd:double"&gt;19578.023&lt;/D&gt;&lt;D xsi:type="xsd:double"&gt;20987.135&lt;/D&gt;&lt;D xsi:type="xsd:double"&gt;22177.082&lt;/D&gt;&lt;D xsi:type="xsd:double"&gt;22695.93&lt;/D&gt;&lt;D xsi:type="xsd:double"&gt;23818.775&lt;/D&gt;&lt;D xsi:type="xsd:double"&gt;22676.549&lt;/D&gt;&lt;D xsi:type="xsd:double"&gt;24705.365&lt;/D&gt;&lt;D xsi:type="xsd:double"&gt;25180.023&lt;/D&gt;&lt;D xsi:type="xsd:double"&gt;25534.727&lt;/D&gt;&lt;D xsi:type="xsd:double"&gt;24805.72&lt;/D&gt;&lt;D xsi:type="xsd:double"&gt;24025.44&lt;/D&gt;&lt;D xsi:type="xsd:double"&gt;25251.78&lt;/D&gt;&lt;D xsi:type="xsd:double"&gt;25987.645&lt;/D&gt;&lt;D xsi:type="xsd:double"&gt;27190.895&lt;/D&gt;&lt;D xsi:type="xsd:double"&gt;24354.568&lt;/D&gt;&lt;D xsi:type="xsd:double"&gt;21864.156&lt;/D&gt;&lt;D xsi:type="xsd:double"&gt;22950.604&lt;/D&gt;&lt;D xsi:type="xsd:double"&gt;26118.557&lt;/D&gt;&lt;D xsi:type="xsd:double"&gt;25359.873&lt;/D&gt;&lt;D xsi:type="xsd:double"&gt;27041.518&lt;/D&gt;&lt;D xsi:type="xsd:double"&gt;26464.66&lt;/D&gt;&lt;D xsi:type="xsd:double"&gt;26910.914&lt;/D&gt;&lt;D xsi:type="xsd:double"&gt;23516.441&lt;/D&gt;&lt;D xsi:type="xsd:double"&gt;26829.725&lt;/D&gt;&lt;D xsi:type="xsd:double"&gt;27170.258&lt;/D&gt;&lt;D xsi:type="xsd:double"&gt;26172.072&lt;/D&gt;&lt;D xsi:type="xsd:double"&gt;28454.746&lt;/D&gt;&lt;D xsi:type="xsd:double"&gt;29519.66&lt;/D&gt;&lt;D xsi:type="xsd:double"&gt;33386.31&lt;/D&gt;&lt;D xsi:type="xsd:double"&gt;33708.746&lt;/D&gt;&lt;D xsi:type="xsd:double"&gt;29669.73&lt;/D&gt;&lt;D xsi:type="xsd:double"&gt;26581.768&lt;/D&gt;&lt;D xsi:type="xsd:double"&gt;28470.145&lt;/D&gt;&lt;D xsi:type="xsd:double"&gt;28963.574&lt;/D&gt;&lt;D xsi:type="xsd:double"&gt;30187.105&lt;/D&gt;&lt;D xsi:type="xsd:double"&gt;28138.748&lt;/D&gt;&lt;D xsi:type="xsd:double"&gt;28987.037&lt;/D&gt;&lt;D xsi:type="xsd:double"&gt;28556.18&lt;/D&gt;&lt;D xsi:type="xsd:double"&gt;27133.008&lt;/D&gt;&lt;D xsi:type="xsd:double"&gt;26506.86&lt;/D&gt;&lt;D xsi:type="xsd:double"&gt;24109.998&lt;/D&gt;&lt;D xsi:type="xsd:double"&gt;23684.713&lt;/D&gt;&lt;D xsi:type="xsd:double"&gt;21731.89&lt;/D&gt;&lt;D xsi:type="xsd:double"&gt;22783.309&lt;/D&gt;&lt;D xsi:type="xsd:double"&gt;22771.2&lt;/D&gt;&lt;D xsi:type="xsd:double"&gt;22122.732&lt;/D&gt;&lt;/FQL&gt;&lt;FQL&gt;&lt;Q&gt;COF-US^FG_MKT_VALUE(20100101,20220930,M,USD)&lt;/Q&gt;&lt;R&gt;153&lt;/R&gt;&lt;C&gt;1&lt;/C&gt;&lt;D xsi:type="xsd:double"&gt;16777.574&lt;/D&gt;&lt;D xsi:type="xsd:double"&gt;17182.676&lt;/D&gt;&lt;D xsi:type="xsd:double"&gt;18900.371&lt;/D&gt;&lt;D xsi:type="xsd:double"&gt;19813.21&lt;/D&gt;&lt;D xsi:type="xsd:double"&gt;18850.164&lt;/D&gt;&lt;D xsi:type="xsd:double"&gt;18406.889&lt;/D&gt;&lt;D xsi:type="xsd:double"&gt;19334.086&lt;/D&gt;&lt;D xsi:type="xsd:double"&gt;17296.994&lt;/D&gt;&lt;D xsi:type="xsd:double"&gt;18069.805&lt;/D&gt;&lt;D xsi:type="xsd:double"&gt;17028.107&lt;/D&gt;&lt;D xsi:type="xsd:double"&gt;17009.832&lt;/D&gt;&lt;D xsi:type="xsd:double"&gt;19450.49&lt;/D&gt;&lt;D xsi:type="xsd:double"&gt;22009.764&lt;/D&gt;&lt;D xsi:type="xsd:double"&gt;22745.555&lt;/D&gt;&lt;D xsi:type="xsd:double"&gt;23836.348&lt;/D&gt;&lt;D xsi:type="xsd:double"&gt;25107.068&lt;/D&gt;&lt;D xsi:type="xsd:double"&gt;24928.158&lt;/D&gt;&lt;D xsi:type="xsd:double"&gt;23732.27&lt;/D&gt;&lt;D xsi:type="xsd:double"&gt;21954.762&lt;/D&gt;&lt;D xsi:type="xsd:double"&gt;21150.979&lt;/D&gt;&lt;D xsi:type="xsd:double"&gt;18212.889&lt;/D&gt;&lt;D xsi:type="xsd:double"&gt;20984.115&lt;/D&gt;&lt;D xsi:type="xsd:double"&gt;20524.543&lt;/D&gt;&lt;D xsi:type="xsd:double"&gt;19451.168&lt;/D&gt;&lt;D xsi:type="xsd:double"&gt;21042.584&lt;/D&gt;&lt;D xsi:type="xsd:double"&gt;23273.328&lt;/D&gt;&lt;D xsi:type="xsd:double"&gt;32341.816&lt;/D&gt;&lt;D xsi:type="xsd:double"&gt;32190.955&lt;/D&gt;&lt;D xsi:type="xsd:double"&gt;29806.225&lt;/D&gt;&lt;D xsi:type="xsd:double"&gt;31739.814&lt;/D&gt;&lt;D xsi:type="xsd:double"&gt;32802.457&lt;/D&gt;&lt;D xsi:type="xsd:double"&gt;32825.68&lt;/D&gt;&lt;D xsi:type="xsd:double"&gt;33139.883&lt;/D&gt;&lt;D xsi:type="xsd:double"&gt;34976.79&lt;/D&gt;&lt;D xsi:type="xsd:double"&gt;33482.85&lt;/D&gt;&lt;D xsi:type="xsd:double"&gt;33727.26&lt;/D&gt;&lt;D xsi:type="xsd:double"&gt;32789.906&lt;/D&gt;&lt;D xsi:type="xsd:double"&gt;29710.031&lt;/D&gt;&lt;D xsi:type="xsd:double"&gt;32089.824&lt;/D&gt;&lt;D xsi:type="xsd:double"&gt;33742.492&lt;/D&gt;&lt;D xsi:type="xsd:double"&gt;35582.04&lt;/D&gt;&lt;D xsi:type="xsd:double"&gt;36735.203&lt;/D&gt;&lt;D xsi:type="xsd:double"&gt;40367.195&lt;/D&gt;&lt;D xsi:type="xsd:double"&gt;37752.863&lt;/D&gt;&lt;D xsi:type="xsd:double"&gt;40002.797&lt;/D&gt;&lt;D xsi:type="xsd:double"&gt;39962.063&lt;/D&gt;&lt;D xsi:type="xsd:double"&gt;41684.613&lt;/D&gt;&lt;D xsi:type="xsd:double"&gt;43872.66&lt;/D&gt;&lt;D xsi:type="xsd:double"&gt;40436.605&lt;/D&gt;&lt;D xsi:type="xsd:double"&gt;42051.55&lt;/D&gt;&lt;D xsi:type="xsd:double"&gt;44206.438&lt;/D&gt;&lt;D xsi:type="xsd:double"&gt;42338.72&lt;/D&gt;&lt;D xsi:type="xsd:double"&gt;45197.586&lt;/D&gt;&lt;D xsi:type="xsd:double"&gt;46408.81&lt;/D&gt;&lt;D xsi:type="xsd:double"&gt;44689.547&lt;/D&gt;&lt;D xsi:type="xsd:double"&gt;46105.406&lt;/D&gt;&lt;D xsi:type="xsd:double"&gt;45586.97&lt;/D&gt;&lt;D xsi:type="xsd:double"&gt;46229.27&lt;/D&gt;&lt;D xsi:type="xsd:double"&gt;46469.438&lt;/D&gt;&lt;D xsi:type="xsd:double"&gt;45682.453&lt;/D&gt;&lt;D xsi:type="xsd:double"&gt;40513.777&lt;/D&gt;&lt;D xsi:type="xs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d:double"&gt;43557.43&lt;/D&gt;&lt;D xsi:type="xsd:double"&gt;43193.61&lt;/D&gt;&lt;D xsi:type="xsd:double"&gt;44306.055&lt;/D&gt;&lt;D xsi:type="xsd:double"&gt;45791.145&lt;/D&gt;&lt;D xsi:type="xsd:double"&gt;47720.285&lt;/D&gt;&lt;D xsi:type="xsd:double"&gt;44102.07&lt;/D&gt;&lt;D xsi:type="xsd:double"&gt;42176.332&lt;/D&gt;&lt;D xsi:type="xsd:double"&gt;38791.387&lt;/D&gt;&lt;D xsi:type="xsd:double"&gt;42204.09&lt;/D&gt;&lt;D xsi:type="xsd:double"&gt;41995.477&lt;/D&gt;&lt;D xsi:type="xsd:double"&gt;38057.625&lt;/D&gt;&lt;D xsi:type="xsd:double"&gt;34598.8&lt;/D&gt;&lt;D xsi:type="xsd:double"&gt;34656.797&lt;/D&gt;&lt;D xsi:type="xsd:double"&gt;35658.555&lt;/D&gt;&lt;D xsi:type="xsd:double"&gt;37243.152&lt;/D&gt;&lt;D xsi:type="xsd:double"&gt;37680.46&lt;/D&gt;&lt;D xsi:type="xsd:double"&gt;32131.295&lt;/D&gt;&lt;D xsi:type="xsd:double"&gt;33937.45&lt;/D&gt;&lt;D xsi:type="xsd:double"&gt;36224.227&lt;/D&gt;&lt;D xsi:type="xsd:double"&gt;35140.684&lt;/D&gt;&lt;D xsi:type="xsd:double"&gt;36221.86&lt;/D&gt;&lt;D xsi:type="xsd:double"&gt;41114.06&lt;/D&gt;&lt;D xsi:type="xsd:double"&gt;41894.266&lt;/D&gt;&lt;D xsi:type="xsd:double"&gt;41966.297&lt;/D&gt;&lt;D xsi:type="xsd:double"&gt;45073.313&lt;/D&gt;&lt;D xsi:type="xsd:double"&gt;41836.457&lt;/D&gt;&lt;D xsi:type="xsd:double"&gt;38804.688&lt;/D&gt;&lt;D xsi:type="xsd:double"&gt;37134.32&lt;/D&gt;&lt;D xsi:type="xsd:double"&gt;39962.688&lt;/D&gt;&lt;D xsi:type="xsd:double"&gt;41684.633&lt;/D&gt;&lt;D xsi:type="xsd:double"&gt;38506.773&lt;/D&gt;&lt;D xsi:type="xsd:double"&gt;41010.957&lt;/D&gt;&lt;D xsi:type="xsd:double"&gt;44653.793&lt;/D&gt;&lt;D xsi:type="xsd:double"&gt;44566.598&lt;/D&gt;&lt;D xsi:type="xsd:double"&gt;48348.613&lt;/D&gt;&lt;D xsi:type="xsd:double"&gt;50475.21&lt;/D&gt;&lt;D xsi:type="xsd:double"&gt;47547.496&lt;/D&gt;&lt;D xsi:type="xsd:double"&gt;46556.95&lt;/D&gt;&lt;D xsi:type="xsd:double"&gt;44030.38&lt;/D&gt;&lt;D xsi:type="xsd:double"&gt;45672.65&lt;/D&gt;&lt;D xsi:type="xsd:double"&gt;43967.26&lt;/D&gt;&lt;D xsi:type="xsd:double"&gt;45125.047&lt;/D&gt;&lt;D xsi:type="xsd:double"&gt;47407.133&lt;/D&gt;&lt;D xsi:type="xsd:double"&gt;44964.21&lt;/D&gt;&lt;D xsi:type="xsd:double"&gt;42297.527&lt;/D&gt;&lt;D xsi:type="xsd:double"&gt;42477.516&lt;/D&gt;&lt;D xsi:type="xsd:double"&gt;35354.75&lt;/D&gt;&lt;D xsi:type="xsd:double"&gt;37693.336&lt;/D&gt;&lt;D xsi:type="xsd:double"&gt;39091.813&lt;/D&gt;&lt;D xsi:type="xsd:double"&gt;38361.34&lt;/D&gt;&lt;D xsi:type="xsd:double"&gt;43592.645&lt;/D&gt;&lt;D xsi:type="xsd:double"&gt;40324.254&lt;/D&gt;&lt;D xsi:type="xsd:double"&gt;42678.02&lt;/D&gt;&lt;D xsi:type="xsd:double"&gt;43468.18&lt;/D&gt;&lt;D xsi:type="xsd:double"&gt;40740.25&lt;/D&gt;&lt;D xsi:type="xsd:double"&gt;42371.297&lt;/D&gt;&lt;D xsi:type="xsd:double"&gt;43428.48&lt;/D&gt;&lt;D xsi:type="xsd:double"&gt;46576.758&lt;/D&gt;&lt;D xsi:type="xsd:double"&gt;46984.84&lt;/D&gt;&lt;D xsi:type="xsd:double"&gt;45564.93&lt;/D&gt;&lt;D xsi:type="xsd:double"&gt;40296.2&lt;/D&gt;&lt;D xsi:type="xsd:double"&gt;22956.734&lt;/D&gt;&lt;D xsi:type="xsd:double"&gt;29485.883&lt;/D&gt;&lt;D xsi:type="xsd:double"&gt;30979.299&lt;/D&gt;&lt;D xsi:type="xsd:double"&gt;28562.037&lt;/D&gt;&lt;D xsi:type="xsd:double"&gt;29114.203&lt;/D&gt;&lt;D xsi:type="xsd:double"&gt;31500.838&lt;/D&gt;&lt;D xsi:type="xsd:double"&gt;32868.555&lt;/D&gt;&lt;D xsi:type="xsd:double"&gt;33426.582&lt;/D&gt;&lt;D xsi:type="xsd:double"&gt;39171.49&lt;/D&gt;&lt;D xsi:type="xsd:double"&gt;45369.402&lt;/D&gt;&lt;D xsi:type="xsd:double"&gt;47852.44&lt;/D&gt;&lt;D xsi:type="xsd:double"&gt;55163.87&lt;/D&gt;&lt;D xsi:type="xsd:double"&gt;58118.773&lt;/D&gt;&lt;D xsi:type="xsd:double"&gt;68099.87&lt;/D&gt;&lt;D xsi:type="xsd:double"&gt;73444.44&lt;/D&gt;&lt;D xsi:type="xsd:double"&gt;69009.34&lt;/D&gt;&lt;D xsi:type="xsd:double"&gt;72136.59&lt;/D&gt;&lt;D xsi:type="xsd:double"&gt;74041.5&lt;/D&gt;&lt;D xsi:type="xsd:double"&gt;69707.99&lt;/D&gt;&lt;D xsi:type="xsd:double"&gt;64999.68&lt;/D&gt;&lt;D xsi:type="xsd:double"&gt;60480.73&lt;/D&gt;&lt;D xsi:type="xsd:double"&gt;60046.734&lt;/D&gt;&lt;D xsi:type="xsd:double"&gt;60725.465&lt;/D&gt;&lt;D xsi:type="xsd:double"&gt;63432.1&lt;/D&gt;&lt;D xsi:type="xsd:double"&gt;52383.098&lt;/D&gt;&lt;D xsi:type="xsd:double"&gt;49721.85&lt;/D&gt;&lt;D xsi:type="xsd:double"&gt;51014.57&lt;/D&gt;&lt;D xsi:type="xsd:double"&gt;39989.97&lt;/D&gt;&lt;D xsi:type="xsd:double"&gt;42154.7&lt;/D&gt;&lt;D xsi:type="xsd:double"&gt;40615.59&lt;/D&gt;&lt;D xsi:type="xsd:double"&gt;35376.477&lt;/D&gt;&lt;/FQL&gt;&lt;FQL&gt;&lt;Q&gt;LNC-US^FG_MKT_VALUE(20100101,20220930,M,USD)&lt;/Q&gt;&lt;R&gt;153&lt;/R&gt;&lt;C&gt;1&lt;/C&gt;&lt;D xsi:type="xsd:double"&gt;7428.648&lt;/D&gt;&lt;D xsi:type="xsd:double"&gt;7609.982&lt;/D&gt;&lt;D xsi:type="xsd:double"&gt;9285.738&lt;/D&gt;&lt;D xsi:type="xsd:double"&gt;9252.467&lt;/D&gt;&lt;D xsi:type="xsd:double"&gt;8003.278&lt;/D&gt;&lt;D xsi:type="xsd:double"&gt;7691.732&lt;/D&gt;&lt;D xsi:type="xsd:double"&gt;8245.892&lt;/D&gt;&lt;D xsi:type="xsd:double"&gt;7400.4023&lt;/D&gt;&lt;D xsi:type="xsd:double"&gt;7576.758&lt;/D&gt;&lt;D xsi:type="xsd:double"&gt;7754.14&lt;/D&gt;&lt;D xsi:type="xsd:double"&gt;7564.0874&lt;/D&gt;&lt;D xsi:type="xsd:double"&gt;8780.133&lt;/D&gt;&lt;D xsi:type="xsd:double"&gt;9105.323&lt;/D&gt;&lt;D xsi:type="xsd:double"&gt;10014.593&lt;/D&gt;&lt;D xsi:type="xsd:double"&gt;9416.243&lt;/D&gt;&lt;D xsi:type="xsd:double"&gt;9789.256&lt;/D&gt;&lt;D xsi:type="xsd:double"&gt;9199.958&lt;/D&gt;&lt;D xsi:type="xsd:double"&gt;8784.583&lt;/D&gt;&lt;D xsi:type="xsd:double"&gt;8170.9883&lt;/D&gt;&lt;D xsi:type="xsd:double"&gt;6398.0376&lt;/D&gt;&lt;D xsi:type="xsd:double"&gt;4714.933&lt;/D&gt;&lt;D xsi:type="xsd:double"&gt;5746.607&lt;/D&gt;&lt;D xsi:type="xsd:double"&gt;6087.4824&lt;/D&gt;&lt;D xsi:type="xsd:double"&gt;5657.419&lt;/D&gt;&lt;D xsi:type="xsd:double"&gt;6275.016&lt;/D&gt;&lt;D xsi:type="xsd:double"&gt;7236.369&lt;/D&gt;&lt;D xsi:type="xsd:double"&gt;7523.4683&lt;/D&gt;&lt;D xsi:type="xsd:double"&gt;7069.6626&lt;/D&gt;&lt;D xsi:type="xsd:double"&gt;5899.472&lt;/D&gt;&lt;D xsi:type="xsd:double"&gt;6105.426&lt;/D&gt;&lt;D xsi:type="xsd:double"&gt;5597.338&lt;/D&gt;&lt;D xsi:type="xsd:double"&gt;6482.303&lt;/D&gt;&lt;D xsi:type="xsd:double"&gt;6654.031&lt;/D&gt;&lt;D xsi:type="xsd:double"&gt;6819.075&lt;/D&gt;&lt;D xsi:type="xsd:double"&gt;6794.3184&lt;/D&gt;&lt;D xsi:type="xsd:double"&gt;7029.327&lt;/D&gt;&lt;D xsi:type="xsd:double"&gt;7865.247&lt;/D&gt;&lt;D xsi:type="xsd:double"&gt;8017.233&lt;/D&gt;&lt;D xsi:type="xsd:double"&gt;8754.4&lt;/D&gt;&lt;D xsi:type="xsd:double"&gt;9130.241&lt;/D&gt;&lt;D xsi:type="xsd:double"&gt;9573.196&lt;/D&gt;&lt;D xsi:type="xsd:double"&gt;9639.617&lt;/D&gt;&lt;D xsi:type="xsd:double"&gt;11014.062&lt;/D&gt;&lt;D xsi:type="xsd:double"&gt;11111.859&lt;/D&gt;&lt;D xsi:type="xsd:double"&gt;11015.757&lt;/D&gt;&lt;D xsi:type="xsd:double"&gt;11912.968&lt;/D&gt;&lt;D xsi:type="xsd:double"&gt;13466.035&lt;/D&gt;&lt;D xsi:type="xsd:double"&gt;13570.728&lt;/D&gt;&lt;D xsi:type="xsd:double"&gt;12626.928&lt;/D&gt;&lt;D xsi:type="xsd:double"&gt;13179.012&lt;/D&gt;&lt;D xsi:type="xsd:double"&gt;13360.774&lt;/D&gt;&lt;D xsi:type="xsd:double"&gt;12791.221&lt;/D&gt;&lt;D xsi:type="xsd:double"&gt;12646.196&lt;/D&gt;&lt;D xsi:type="xsd:double"&gt;13417.182&lt;/D&gt;&lt;D xsi:type="xsd:double"&gt;13664.973&lt;/D&gt;&lt;D xsi:type="xsd:double"&gt;14356.177&lt;/D&gt;&lt;D xsi:type="xsd:double"&gt;13919.357&lt;/D&gt;&lt;D xsi:type="xsd:double"&gt;14225.905&lt;/D&gt;&lt;D xsi:type="xsd:double"&gt;14711.706&lt;/D&gt;&lt;D xsi:type="xsd:double"&gt;14795.322&lt;/D&gt;&lt;D xsi:type="xsd:double"&gt;12822.441&lt;/D&gt;&lt;D xsi:type="xsd:double"&gt;14787.626&lt;/D&gt;&lt;D xsi:type="xsd:double"&gt;14533.271&lt;/D&gt;&lt;D xsi:type="xsd:double"&gt;14287.932&lt;/D&gt;&lt;D xsi:type="xsd:double"&gt;14419.453&lt;/D&gt;&lt;D xsi:type="xsd:double"&gt;14859.418&lt;/D&gt;&lt;D xsi:type="xsd:double"&gt;14131.752&lt;/D&gt;&lt;D xsi:type="xsd:double"&gt;12744.171&lt;/D&gt;&lt;D xsi:type="xsd:double"&gt;11744.686&lt;/D&gt;&lt;D xsi:type="xsd:double"&gt;13241.849&lt;/D&gt;&lt;D xsi:type="xsd:double"&gt;13608.098&lt;/D&gt;&lt;D xsi:type="xsd:double"&gt;12255.191&lt;/D&gt;&lt;D xsi:type="xsd:double"&gt;9621.764&lt;/D&gt;&lt;D xsi:type="xsd:double"&gt;8907.325&lt;/D&gt;&lt;D xsi:type="xsd:double"&gt;9369.006&lt;/D&gt;&lt;D xsi:type="xsd:double"&gt;10384.778&lt;/D&gt;&lt;D xsi:type="xsd:double"&gt;10958.391&lt;/D&gt;&lt;D xsi:type="xsd:double"&gt;9025.0625&lt;/D&gt;&lt;D xsi:type="xsd:double"&gt;10165.707&lt;/D&gt;&lt;D xsi:type="xsd:double"&gt;11180.648&lt;/D&gt;&lt;D xsi:type="xsd:double"&gt;10736.306&lt;/D&gt;&lt;D xsi:type="xsd:double"&gt;11218.503&lt;/D&gt;&lt;D xsi:type="xsd:double"&gt;14648.727&lt;/D&gt;&lt;D xsi:type="xsd:double"&gt;14999.227&lt;/D&gt;&lt;D xsi:type="xsd:double"&gt;15279.883&lt;/D&gt;&lt;D xsi:type="xsd:double"&gt;15879.671&lt;/D&gt;&lt;D xsi:type="xsd:double"&gt;14718.936&lt;/D&gt;&lt;D xsi:type="xsd:double"&gt;14826.883&lt;/D&gt;&lt;D xsi:type="xsd:double"&gt;14613.24&lt;/D&gt;&lt;D xsi:type="xsd:double"&gt;15018.794&lt;/D&gt;&lt;D xsi:type="xsd:double"&gt;16236.653&lt;/D&gt;&lt;D xsi:type="xsd:double"&gt;15081.0205&lt;/D&gt;&lt;D xsi:type="xsd:double"&gt;16132.14&lt;/D&gt;&lt;D xsi:type="xsd:double"&gt;16637.09&lt;/D&gt;&lt;D xsi:type="xsd:double"&gt;16806.14&lt;/D&gt;&lt;D xsi:type="xsd:double"&gt;16764.588&lt;/D&gt;&lt;D xsi:type="xsd:double"&gt;18057.863&lt;/D&gt;&lt;D xsi:type="xsd:double"&gt;16611.924&lt;/D&gt;&lt;D xsi:type="xsd:double"&gt;15977.892&lt;/D&gt;&lt;D xsi:type="xsd:double"&gt;15448.648&lt;/D&gt;&lt;D xsi:type="xsd:double"&gt;14497.323&lt;/D&gt;&lt;D xsi:type="xsd:double"&gt;13526.555&lt;/D&gt;&lt;D xsi:type="xsd:double"&gt;14797.725&lt;/D&gt;&lt;D xsi:type="xsd:double"&gt;14250.145&lt;/D&gt;&lt;D xsi:type="xsd:double"&gt;14531.8&lt;/D&gt;&lt;D xsi:type="xsd:double"&gt;12927.416&lt;/D&gt;&lt;D xsi:type="xsd:double"&gt;13524.496&lt;/D&gt;&lt;D xsi:type="xsd:double"&gt;10562.818&lt;/D&gt;&lt;D xsi:type="xsd:double"&gt;12040.913&lt;/D&gt;&lt;D xsi:type="xsd:double"&gt;12870.54&lt;/D&gt;&lt;D xsi:type="xsd:double"&gt;11915.351&lt;/D&gt;&lt;D xsi:type="xsd:double"&gt;13543.309&lt;/D&gt;&lt;D xsi:type="xsd:double"&gt;12067.591&lt;/D&gt;&lt;D xsi:type="xsd:double"&gt;12939.995&lt;/D&gt;&lt;D xsi:type="xsd:double"&gt;13118.686&lt;/D&gt;&lt;D xsi:type="xsd:double"&gt;10617.0205&lt;/D&gt;&lt;D xsi:type="xsd:double"&gt;11963.1&lt;/D&gt;&lt;D xsi:type="xsd:double"&gt;11201.523&lt;/D&gt;&lt;D xsi:type="xsd:double"&gt;11711.225&lt;/D&gt;&lt;D xsi:type="xsd:double"&gt;11605.41&lt;/D&gt;&lt;D xsi:type="xsd:double"&gt;10714.502&lt;/D&gt;&lt;D xsi:type="xsd:double"&gt;8926.784&lt;/D&gt;&lt;D xsi:type="xsd:double"&gt;5085.2407&lt;/D&gt;&lt;D xsi:type="xsd:double"&gt;6853.096&lt;/D&gt;&lt;D xsi:type="xsd:double"&gt;7328.3887&lt;/D&gt;&lt;D xsi:type="xsd:double"&gt;7109.561&lt;/D&gt;&lt;D xsi:type="xsd:double"&gt;7202.3193&lt;/D&gt;&lt;D xsi:type="xsd:double"&gt;6966.5576&lt;/D&gt;&lt;D xsi:type="xsd:double"&gt;6054.6772&lt;/D&gt;&lt;D xsi:type="xsd:double"&gt;6783.248&lt;/D&gt;&lt;D xsi:type="xsd:double"&gt;9125.499&lt;/D&gt;&lt;D xsi:type="xsd:double"&gt;9676.107&lt;/D&gt;&lt;D xsi:type="xsd:double"&gt;8749.078&lt;/D&gt;&lt;D xsi:type="xsd:double"&gt;10937.79&lt;/D&gt;&lt;D xsi:type="xsd:double"&gt;11902.859&lt;/D&gt;&lt;D xsi:type="xsd:double"&gt;12258.396&lt;/D&gt;&lt;D xsi:type="xsd:double"&gt;13340.302&lt;/D&gt;&lt;D xsi:type="xsd:double"&gt;11882.412&lt;/D&gt;&lt;D xsi:type="xsd:double"&gt;11651.723&lt;/D&gt;&lt;D xsi:type="xsd:double"&gt;12981.025&lt;/D&gt;&lt;D xsi:type="xsd:double"&gt;12793.634&lt;/D&gt;&lt;D xsi:type="xsd:double"&gt;13426.337&lt;/D&gt;&lt;D xsi:type="xsd:double"&gt;12343.298&lt;/D&gt;&lt;D xsi:type="xsd:double"&gt;12095.2295&lt;/D&gt;&lt;D xsi:type="xsd:double"&gt;12400.003&lt;/D&gt;&lt;D xsi:type="xsd:double"&gt;11946.387&lt;/D&gt;&lt;D xsi:type="xsd:double"&gt;11234.794&lt;/D&gt;&lt;D xsi:type="xsd:double"&gt;10339.242&lt;/D&gt;&lt;D xsi:type="xsd:double"&gt;9957.645&lt;/D&gt;&lt;D xsi:type="xsd:double"&gt;7961.3823&lt;/D&gt;&lt;D xsi:type="xsd:double"&gt;8739.307&lt;/D&gt;&lt;D xsi:type="xsd:double"&gt;7840.5234&lt;/D&gt;&lt;D xsi:type="xsd:double"&gt;7474.541&lt;/D&gt;&lt;/FQL&gt;&lt;FQL&gt;&lt;Q&gt;SCHW-US^FG_MKT_VALUE(20100101,20220930,M,USD)&lt;/Q&gt;&lt;R&gt;153&lt;/R&gt;&lt;C&gt;1&lt;/C&gt;&lt;D xsi:type="xsd:double"&gt;21254.951&lt;/D&gt;&lt;D xsi:type="xsd:double"&gt;21278.191&lt;/D&gt;&lt;D xsi:type="xsd:double"&gt;22300.363&lt;/D&gt;&lt;D xsi:type="xsd:double"&gt;23016.266&lt;/D&gt;&lt;D xsi:type="xsd:double"&gt;19496.41&lt;/D&gt;&lt;D xsi:type="xsd:double"&gt;16927.057&lt;/D&gt;&lt;D xsi:type="xsd:double"&gt;17655.23&lt;/D&gt;&lt;D xsi:type="xsd:double"&gt;15231.964&lt;/D&gt;&lt;D xsi:type="xsd:double"&gt;16606.986&lt;/D&gt;&lt;D xsi:type="xsd:double"&gt;18411.057&lt;/D&gt;&lt;D xsi:type="xsd:double"&gt;17957.053&lt;/D&gt;&lt;D xsi:type="xsd:double"&gt;20572.76&lt;/D&gt;&lt;D xsi:type="xsd:double"&gt;21702.998&lt;/D&gt;&lt;D xsi:type="xsd:double"&gt;22809.19&lt;/D&gt;&lt;D xsi:type="xsd:double"&gt;21739.215&lt;/D&gt;&lt;D xsi:type="xsd:double"&gt;22076.816&lt;/D&gt;&lt;D xsi:type="xsd:double"&gt;21715.1&lt;/D&gt;&lt;D xsi:type="xsd:double"&gt;19886.744&lt;/D&gt;&lt;D xsi:type="xsd:double"&gt;18049.184&lt;/D&gt;&lt;D xsi:type="xsd:double"&gt;14930.169&lt;/D&gt;&lt;D xsi:type="xsd:double"&gt;14307.694&lt;/D&gt;&lt;D xsi:type="xsd:double"&gt;15589.928&lt;/D&gt;&lt;D xsi:type="xsd:double"&gt;15183.676&lt;/D&gt;&lt;D xsi:type="xsd:double"&gt;14313.315&lt;/D&gt;&lt;D xsi:type="xsd:double"&gt;14809.069&lt;/D&gt;&lt;D xsi:type="xsd:double"&gt;17643.768&lt;/D&gt;&lt;D xsi:type="xsd:double"&gt;18292.281&lt;/D&gt;&lt;D xsi:type="xsd:double"&gt;18177.717&lt;/D&gt;&lt;D xsi:type="xsd:double"&gt;15860.949&lt;/D&gt;&lt;D xsi:type="xsd:double"&gt;16473.459&lt;/D&gt;&lt;D xsi:type="xsd:double"&gt;16091.243&lt;/D&gt;&lt;D xsi:type="xsd:double"&gt;17186.926&lt;/D&gt;&lt;D xsi:type="xsd:double"&gt;16300.731&lt;/D&gt;&lt;D xsi:type="xsd:double"&gt;17314.348&lt;/D&gt;&lt;D xsi:type="xsd:double"&gt;16702.354&lt;/D&gt;&lt;D xsi:type="xsd:double"&gt;18345.318&lt;/D&gt;&lt;D xsi:type="xsd:double"&gt;21117.559&lt;/D&gt;&lt;D xsi:type="xsd:double"&gt;20747.074&lt;/D&gt;&lt;D xsi:type="xsd:double"&gt;22640.346&lt;/D&gt;&lt;D xsi:type="xsd:double"&gt;21706.063&lt;/D&gt;&lt;D xsi:type="xsd:double"&gt;25417.596&lt;/D&gt;&lt;D xsi:type="xsd:double"&gt;27259.27&lt;/D&gt;&lt;D xsi:type="xsd:double"&gt;28363.51&lt;/D&gt;&lt;D xsi:type="xsd:double"&gt;26809.871&lt;/D&gt;&lt;D xsi:type="xsd:double"&gt;27222.395&lt;/D&gt;&lt;D xsi:type="xsd:double"&gt;29166.852&lt;/D&gt;&lt;D xsi:type="xsd:double"&gt;31523.379&lt;/D&gt;&lt;D xsi:type="xsd:double"&gt;33719.043&lt;/D&gt;&lt;D xsi:type="xsd:double"&gt;32188.717&lt;/D&gt;&lt;D xsi:type="xsd:double"&gt;34380.453&lt;/D&gt;&lt;D xsi:type="xsd:double"&gt;35553.453&lt;/D&gt;&lt;D xsi:type="xsd:double"&gt;34538.754&lt;/D&gt;&lt;D xsi:type="xsd:double"&gt;32795.555&lt;/D&gt;&lt;D xsi:type="xsd:double"&gt;35070.46&lt;/D&gt;&lt;D xsi:type="xsd:double"&gt;36138.332&lt;/D&gt;&lt;D xsi:type="xsd:double"&gt;37128.066&lt;/D&gt;&lt;D xsi:type="xsd:double"&gt;38370.133&lt;/D&gt;&lt;D xsi:type="xsd:double"&gt;37430.137&lt;/D&gt;&lt;D xsi:type="xsd:double"&gt;36973.195&lt;/D&gt;&lt;D xsi:type="xsd:double"&gt;39570.707&lt;/D&gt;&lt;D xsi:type="xsd:double"&gt;34052.566&lt;/D&gt;&lt;D xsi:type="xsd:double"&gt;38456.594&lt;/D&gt;&lt;D xsi:type="xsd:double"&gt;39972.156&lt;/D&gt;&lt;D xsi:type="xsd:double"&gt;40050.945&lt;/D&gt;&lt;D xsi:type="xsd:double"&gt;41561.063&lt;/D&gt;&lt;D xsi:type="xsd:double"&gt;42936.73&lt;/D&gt;&lt;D xsi:type="xsd:double"&gt;45869.313&lt;/D&gt;&lt;D xsi:type="xsd:double"&gt;39951.54&lt;/D&gt;&lt;D xsi:type="xsd:double"&gt;37596.008&lt;/D&gt;&lt;D xsi:type="xsd:double"&gt;40176.13&lt;/D&gt;&lt;D xsi:type="xsd:double"&gt;44375.4&lt;/D&gt;&lt;D xsi:type="xsd:double"&gt;43478.715&lt;/D&gt;&lt;D xsi:type="xsd:double"&gt;33708.22&lt;/D&gt;&lt;D xsi:type="xsd:double"&gt;33074.453&lt;/D&gt;&lt;D xsi:type="xsd:double"&gt;37027.35&lt;/D&gt;&lt;D xsi:type="xsd:double"&gt;37542.72&lt;/D&gt;&lt;D xsi:type="xsd:double"&gt;40410.29&lt;/D&gt;&lt;D xsi:type="xsd:double"&gt;33481.918&lt;/D&gt;&lt;D xsi:type="xsd:double"&gt;37596.055&lt;/D&gt;&lt;D xsi:type="xsd:double"&gt;41617.59&lt;/D&gt;&lt;D xsi:type="xsd:double"&gt;41799.52&lt;/D&gt;&lt;D xsi:type="xsd:double"&gt;41971.645&lt;/D&gt;&lt;D xsi:type="xsd:double"&gt;51186.867&lt;/D&gt;&lt;D xsi:type="xsd:double"&gt;52603.64&lt;/D&gt;&lt;D xsi:type="xsd:double"&gt;54962.605&lt;/D&gt;&lt;D xsi:type="xsd:double"&gt;53856.42&lt;/D&gt;&lt;D xsi:type="xsd:double"&gt;54557.13&lt;/D&gt;&lt;D xsi:type="xsd:double"&gt;51936.887&lt;/D&gt;&lt;D xsi:type="xsd:double"&gt;51803.203&lt;/D&gt;&lt;D xsi:type="xsd:double"&gt;57489.242&lt;/D&gt;&lt;D xsi:type="xsd:double"&gt;57408.953&lt;/D&gt;&lt;D xsi:type="xsd:double"&gt;53394.34&lt;/D&gt;&lt;D xsi:type="xsd:double"&gt;58612.906&lt;/D&gt;&lt;D xsi:type="xsd:double"&gt;60086.938&lt;/D&gt;&lt;D xsi:type="xsd:double"&gt;65380.055&lt;/D&gt;&lt;D xsi:type="xsd:double"&gt;69109.73&lt;/D&gt;&lt;D xsi:type="xsd:double"&gt;71760.04&lt;/D&gt;&lt;D xsi:type="xsd:double"&gt;71329.53&lt;/D&gt;&lt;D xsi:type="xsd:double"&gt;70403.914&lt;/D&gt;&lt;D xsi:type="xsd:double"&gt;75068.74&lt;/D&gt;&lt;D xsi:type="xsd:double"&gt;74987.85&lt;/D&gt;&lt;D xsi:type="xsd:double"&gt;68881.54&lt;/D&gt;&lt;D xsi:type="xsd:double"&gt;68827.625&lt;/D&gt;&lt;D xsi:type="xsd:double"&gt;68463.67&lt;/D&gt;&lt;D xsi:type="xsd:double"&gt;66437.9&lt;/D&gt;&lt;D xsi:type="xsd:double"&gt;62504.34&lt;/D&gt;&lt;D xsi:type="xsd:double"&gt;60557.836&lt;/D&gt;&lt;D xsi:type="xsd:double"&gt;55335.68&lt;/D&gt;&lt;D xsi:type="xsd:double"&gt;62317.6&lt;/D&gt;&lt;D xsi:type="xsd:double"&gt;61304.953&lt;/D&gt;&lt;D xsi:type="xsd:double"&gt;57059.004&lt;/D&gt;&lt;D xsi:type="xsd:double"&gt;61088.9&lt;/D&gt;&lt;D xsi:type="xsd:double"&gt;55524.445&lt;/D&gt;&lt;D xsi:type="xsd:double"&gt;52588.785&lt;/D&gt;&lt;D xsi:type="xsd:double"&gt;56553.555&lt;/D&gt;&lt;D xsi:type="xsd:double"&gt;50076.46&lt;/D&gt;&lt;D xsi:type="xsd:double"&gt;53916.008&lt;/D&gt;&lt;D xsi:type="xsd:double"&gt;52472.402&lt;/D&gt;&lt;D xsi:type="xsd:double"&gt;63802.11&lt;/D&gt;&lt;D xsi:type="xsd:double"&gt;61149.098&lt;/D&gt;&lt;D xsi:type="xsd:double"&gt;58564.79&lt;/D&gt;&lt;D xsi:type="xsd:double"&gt;52393.31&lt;/D&gt;&lt;D xsi:type="xsd:double"&gt;43279.72&lt;/D&gt;&lt;D xsi:type="xsd:double"&gt;48557.74&lt;/D&gt;&lt;D xsi:type="xsd:double"&gt;46227.684&lt;/D&gt;&lt;D xsi:type="xsd:double"&gt;43473.49&lt;/D&gt;&lt;D xsi:type="xsd:double"&gt;42713.285&lt;/D&gt;&lt;D xsi:type="xsd:double"&gt;45779.875&lt;/D&gt;&lt;D xsi:type="xsd:double"&gt;46715.668&lt;/D&gt;&lt;D xsi:type="xsd:double"&gt;53008.04&lt;/D&gt;&lt;D xsi:type="xsd:double"&gt;62897.883&lt;/D&gt;&lt;D xsi:type="xsd:double"&gt;95541.88&lt;/D&gt;&lt;D xsi:type="xsd:double"&gt;92839.91&lt;/D&gt;&lt;D xsi:type="xsd:double"&gt;111177.32&lt;/D&gt;&lt;D xsi:type="xsd:double"&gt;117712.125&lt;/D&gt;&lt;D xsi:type="xsd:double"&gt;127139.21&lt;/D&gt;&lt;D xsi:type="xsd:double"&gt;133369.75&lt;/D&gt;&lt;D xsi:type="xsd:double"&gt;131677.33&lt;/D&gt;&lt;D xsi:type="xsd:double"&gt;122887.984&lt;/D&gt;&lt;D xsi:type="xsd:double"&gt;131749.67&lt;/D&gt;&lt;D xsi:type="xsd:double"&gt;131818.33&lt;/D&gt;&lt;D xsi:type="xsd:double"&gt;148449.45&lt;/D&gt;&lt;D xsi:type="xsd:double"&gt;140052.45&lt;/D&gt;&lt;D xsi:type="xsd:double"&gt;152552&lt;/D&gt;&lt;D xsi:type="xsd:double"&gt;159082.17&lt;/D&gt;&lt;D xsi:type="xsd:double"&gt;153205.03&lt;/D&gt;&lt;D xsi:type="xsd:double"&gt;153116.7&lt;/D&gt;&lt;D xsi:type="xsd:double"&gt;120462.95&lt;/D&gt;&lt;D xsi:type="xsd:double"&gt;127309.7&lt;/D&gt;&lt;D xsi:type="xsd:double"&gt;114813.98&lt;/D&gt;&lt;D xsi:type="xsd:double"&gt;125481.25&lt;/D&gt;&lt;D xsi:type="xsd:double"&gt;128934.02&lt;/D&gt;&lt;D xsi:type="xsd:double"&gt;130605.91&lt;/D&gt;&lt;/FQL&gt;&lt;FQL&gt;&lt;Q&gt;STT-US^FG_MKT_VALUE(20100101,20220930,M,USD)&lt;/Q&gt;&lt;R&gt;153&lt;/R&gt;&lt;C&gt;1&lt;/C&gt;&lt;D xsi:type="xsd:double"&gt;21222.76&lt;/D&gt;&lt;D xsi:type="xsd:double"&gt;22227.475&lt;/D&gt;&lt;D xsi:type="xsd:double"&gt;22629.521&lt;/D&gt;&lt;D xsi:type="xsd:double"&gt;21807.36&lt;/D&gt;&lt;D xsi:type="xsd:double"&gt;19135.33&lt;/D&gt;&lt;D xsi:type="xsd:double"&gt;16958.275&lt;/D&gt;&lt;D xsi:type="xsd:double"&gt;19515.553&lt;/D&gt;&lt;D xsi:type="xsd:double"&gt;17590.074&lt;/D&gt;&lt;D xsi:type="xsd:double"&gt;18889.938&lt;/D&gt;&lt;D xsi:type="xsd:double"&gt;20946.463&lt;/D&gt;&lt;D xsi:type="xsd:double"&gt;21668.756&lt;/D&gt;&lt;D xsi:type="xsd:double"&gt;23246.203&lt;/D&gt;&lt;D xsi:type="xsd:double"&gt;23436.828&lt;/D&gt;&lt;D xsi:type="xsd:double"&gt;22433.54&lt;/D&gt;&lt;D xsi:type="xsd:double"&gt;22631.484&lt;/D&gt;&lt;D xsi:type="xsd:double"&gt;23442.27&lt;/D&gt;&lt;D xsi:type="xsd:double"&gt;23049.469&lt;/D&gt;&lt;D xsi:type="xsd:double"&gt;22495.111&lt;/D&gt;&lt;D xsi:type="xsd:double"&gt;20689.117&lt;/D&gt;&lt;D xsi:type="xsd:double"&gt;17720.7&lt;/D&gt;&lt;D xsi:type="xsd:double"&gt;15857.516&lt;/D&gt;&lt;D xsi:type="xsd:double"&gt;19915.58&lt;/D&gt;&lt;D xsi:type="xsd:double"&gt;19550.701&lt;/D&gt;&lt;D xsi:type="xsd:double"&gt;19648.057&lt;/D&gt;&lt;D xsi:type="xsd:double"&gt;19097.268&lt;/D&gt;&lt;D xsi:type="xsd:double"&gt;20583.91&lt;/D&gt;&lt;D xsi:type="xsd:double"&gt;22280.941&lt;/D&gt;&lt;D xsi:type="xsd:double"&gt;22633.52&lt;/D&gt;&lt;D xsi:type="xsd:double"&gt;20180.168&lt;/D&gt;&lt;D xsi:type="xsd:double"&gt;21374.617&lt;/D&gt;&lt;D xsi:type="xsd:double"&gt;19334.836&lt;/D&gt;&lt;D xsi:type="xsd:double"&gt;19918.998&lt;/D&gt;&lt;D xsi:type="xsd:double"&gt;19671.977&lt;/D&gt;&lt;D xsi:type="xsd:double"&gt;20895.615&lt;/D&gt;&lt;D xsi:type="xsd:double"&gt;20834.666&lt;/D&gt;&lt;D xsi:type="xsd:double"&gt;21561.701&lt;/D&gt;&lt;D xsi:type="xsd:double"&gt;25524.543&lt;/D&gt;&lt;D xsi:type="xsd:double"&gt;25955.686&lt;/D&gt;&lt;D xsi:type="xsd:double"&gt;26920.943&lt;/D&gt;&lt;D xsi:type="xsd:double"&gt;26638.477&lt;/D&gt;&lt;D xsi:type="xsd:double"&gt;30151.092&lt;/D&gt;&lt;D xsi:type="xsd:double"&gt;29239.824&lt;/D&gt;&lt;D xsi:type="xsd:double"&gt;31239.666&lt;/D&gt;&lt;D xsi:type="xsd:double"&gt;29916.902&lt;/D&gt;&lt;D xsi:type="xsd:double"&gt;29015.36&lt;/D&gt;&lt;D xsi:type="xsd:double"&gt;30921.768&lt;/D&gt;&lt;D xsi:type="xsd:double"&gt;32042.666&lt;/D&gt;&lt;D xsi:type="xsd:double"&gt;31860.697&lt;/D&gt;&lt;D xsi:type="xsd:double"&gt;29064.908&lt;/D&gt;&lt;D xsi:type="xsd:double"&gt;28509.225&lt;/D&gt;&lt;D xsi:type="xsd:double"&gt;29937.15&lt;/D&gt;&lt;D xsi:type="xsd:double"&gt;27789.248&lt;/D&gt;&lt;D xsi:type="xsd:double"&gt;28094.861&lt;/D&gt;&lt;D xsi:type="xsd:double"&gt;28583.5&lt;/D&gt;&lt;D xsi:type="xsd:double"&gt;29934.904&lt;/D&gt;&lt;D xsi:type="xsd:double"&gt;30610.605&lt;/D&gt;&lt;D xsi:type="xsd:double"&gt;30911.164&lt;/D&gt;&lt;D xsi:type="xsd:double"&gt;31688.037&lt;/D&gt;&lt;D xsi:type="xsd:double"&gt;32221.352&lt;/D&gt;&lt;D xsi:type="xsd:double"&gt;32592.82&lt;/D&gt;&lt;D xsi:type="xsd:double"&gt;29690.607&lt;/D&gt;&lt;D xsi:type="xsd:double"&gt;30911.28&lt;/D&gt;&lt;D xsi:type="xsd:double"&gt;30243.666&lt;/D&gt;&lt;D xsi:type="xsd:double"&gt;31720.273&lt;/D&gt;&lt;D xsi:type="xsd:double"&gt;32053.434&lt;/D&gt;&lt;D xsi:type="xsd:double"&gt;31397.066&lt;/D&gt;&lt;D xsi:type="xsd:double"&gt;31217.654&lt;/D&gt;&lt;D xsi:type="xsd:double"&gt;29325.676&lt;/D&gt;&lt;D xsi:type="xsd:double"&gt;27138.904&lt;/D&gt;&lt;D xsi:type="xsd:double"&gt;27861.693&lt;/D&gt;&lt;D xsi:type="xsd:double"&gt;29307.271&lt;/D&gt;&lt;D xsi:type="xsd:double"&gt;26520.908&lt;/D&gt;&lt;D xsi:type="xsd:double"&gt;22272.605&lt;/D&gt;&lt;D xsi:type="xsd:double"&gt;21892.936&lt;/D&gt;&lt;D xsi:type="xsd:double"&gt;23148.361&lt;/D&gt;&lt;D xsi:type="xsd:double"&gt;24643.59&lt;/D&gt;&lt;D xsi:type="xsd:double"&gt;24944.219&lt;/D&gt;&lt;D xsi:type="xsd:double"&gt;21009.934&lt;/D&gt;&lt;D xsi:type="xsd:double"&gt;25631.184&lt;/D&gt;&lt;D xsi:type="xsd:double"&gt;27369.023&lt;/D&gt;&lt;D xsi:type="xsd:double"&gt;26847.26&lt;/D&gt;&lt;D xsi:type="xsd:double"&gt;27070.89&lt;/D&gt;&lt;D xsi:type="xsd:double"&gt;30382.941&lt;/D&gt;&lt;D xsi:type="xsd:double"&gt;29684.31&lt;/D&gt;&lt;D xsi:type="xsd:double"&gt;29103.762&lt;/D&gt;&lt;D xsi:type="xsd:double"&gt;30444.37&lt;/D&gt;&lt;D xsi:type="xsd:double"&gt;29961.97&lt;/D&gt;&lt;D xsi:type="xsd:double"&gt;31576.553&lt;/D&gt;&lt;D xsi:type="xsd:double"&gt;30658.234&lt;/D&gt;&lt;D xsi:type="xsd:double"&gt;33568.59&lt;/D&gt;&lt;D xsi:type="xsd:double"&gt;34877.96&lt;/D&gt;&lt;D xsi:type="xsd:double"&gt;34601.12&lt;/D&gt;&lt;D xsi:type="xsd:double"&gt;35430.12&lt;/D&gt;&lt;D xsi:type="xsd:double"&gt;34117.344&lt;/D&gt;&lt;D xsi:type="xsd:double"&gt;35359.66&lt;/D&gt;&lt;D xsi:type="xsd:double"&gt;35886.305&lt;/D&gt;&lt;D xsi:type="xsd:double"&gt;40503.984&lt;/D&gt;&lt;D xsi:type="xsd:double"&gt;39026.035&lt;/D&gt;&lt;D xsi:type="xsd:double"&gt;36442.063&lt;/D&gt;&lt;D xsi:type="xsd:double"&gt;36460.33&lt;/D&gt;&lt;D xsi:type="xsd:double"&gt;35119.285&lt;/D&gt;&lt;D xsi:type="xsd:double"&gt;34054.89&lt;/D&gt;&lt;D xsi:type="xsd:double"&gt;32306.234&lt;/D&gt;&lt;D xsi:type="xsd:double"&gt;31794.078&lt;/D&gt;&lt;D xsi:type="xsd:double"&gt;31793.63&lt;/D&gt;&lt;D xsi:type="xsd:double"&gt;26089.902&lt;/D&gt;&lt;D xsi:type="xsd:double"&gt;27710.322&lt;/D&gt;&lt;D xsi:type="xsd:double"&gt;23963.24&lt;/D&gt;&lt;D xsi:type="xsd:double"&gt;26938.223&lt;/D&gt;&lt;D xsi:type="xsd:double"&gt;27306.771&lt;/D&gt;&lt;D xsi:type="xsd:double"&gt;24791.988&lt;/D&gt;&lt;D xsi:type="xsd:double"&gt;25488.924&lt;/D&gt;&lt;D xsi:type="xsd:double"&gt;20813.818&lt;/D&gt;&lt;D xsi:type="xsd:double"&gt;20886.422&lt;/D&gt;&lt;D xsi:type="xsd:double"&gt;21642.744&lt;/D&gt;&lt;D xsi:type="xsd:double"&gt;19116.703&lt;/D&gt;&lt;D xsi:type="xsd:double"&gt;21522.861&lt;/D&gt;&lt;D xsi:type="xsd:double"&gt;24024.59&lt;/D&gt;&lt;D xsi:type="xsd:double"&gt;27308.11&lt;/D&gt;&lt;D xsi:type="xsd:double"&gt;28269.502&lt;/D&gt;&lt;D xsi:type="xsd:double"&gt;27029.36&lt;/D&gt;&lt;D xsi:type="xsd:double"&gt;24341.793&lt;/D&gt;&lt;D xsi:type="xsd:double"&gt;18748.049&lt;/D&gt;&lt;D xsi:type="xsd:double"&gt;22186.541&lt;/D&gt;&lt;D xsi:type="xsd:double"&gt;21454.496&lt;/D&gt;&lt;D xsi:type="xsd:double"&gt;22393.955&lt;/D&gt;&lt;D xsi:type="xsd:double"&gt;22478.527&lt;/D&gt;&lt;D xsi:type="xsd:double"&gt;23993.773&lt;/D&gt;&lt;D xsi:type="xsd:double"&gt;20931.488&lt;/D&gt;&lt;D xsi:type="xsd:double"&gt;20779.785&lt;/D&gt;&lt;D xsi:type="xsd:double"&gt;24865.184&lt;/D&gt;&lt;D xsi:type="xsd:double"&gt;25702.713&lt;/D&gt;&lt;D xsi:type="xsd:double"&gt;24720.94&lt;/D&gt;&lt;D xsi:type="xsd:double"&gt;25699.182&lt;/D&gt;&lt;D xsi:type="xsd:double"&gt;29238.252&lt;/D&gt;&lt;D xsi:type="xsd:double"&gt;29217.37&lt;/D&gt;&lt;D xsi:type="xsd:double"&gt;30271.91&lt;/D&gt;&lt;D xsi:type="xsd:double"&gt;28263.436&lt;/D&gt;&lt;D xsi:type="xsd:double"&gt;29932.861&lt;/D&gt;&lt;D xsi:type="xsd:double"&gt;31914.875&lt;/D&gt;&lt;D xsi:type="xsd:double"&gt;30976.105&lt;/D&gt;&lt;D xsi:type="xsd:double"&gt;36032.758&lt;/D&gt;&lt;D xsi:type="xsd:double"&gt;32530.03&lt;/D&gt;&lt;D xsi:type="xsd:double"&gt;34036.402&lt;/D&gt;&lt;D xsi:type="xsd:double"&gt;34585.375&lt;/D&gt;&lt;D xsi:type="xsd:double"&gt;31229.314&lt;/D&gt;&lt;D xsi:type="xsd:double"&gt;31983.041&lt;/D&gt;&lt;D xsi:type="xsd:double"&gt;24585.678&lt;/D&gt;&lt;D xsi:type="xsd:double"&gt;26612.148&lt;/D&gt;&lt;D xsi:type="xsd:double"&gt;22663.734&lt;/D&gt;&lt;D xsi:type="xsd:double"&gt;26115.68&lt;/D&gt;&lt;D xsi:type="xsd:double"&gt;25126.783&lt;/D&gt;&lt;D xsi:type="xsd:double"&gt;22354.934&lt;/D&gt;&lt;/FQL&gt;&lt;FQL&gt;&lt;Q&gt;CB-US^FG_MKT_VALUE(20100101,20220930,M,USD)&lt;/Q&gt;&lt;R&gt;153&lt;/R&gt;&lt;C&gt;1&lt;/C&gt;&lt;D xsi:type="xsd:double"&gt;16580.57&lt;/D&gt;&lt;D xsi:type="xsd:double"&gt;16822.87&lt;/D&gt;&lt;D xsi:type="xsd:double"&gt;17709.34&lt;/D&gt;&lt;D xsi:type="xsd:double"&gt;18010.703&lt;/D&gt;&lt;D xsi:type="xsd:double"&gt;16646.104&lt;/D&gt;&lt;D xsi:type="xsd:double"&gt;17439.139&lt;/D&gt;&lt;D xsi:type="xsd:double"&gt;17981.148&lt;/D&gt;&lt;D xsi:type="xsd:double"&gt;18113.264&lt;/D&gt;&lt;D xsi:type="xsd:double"&gt;19760.115&lt;/D&gt;&lt;D xsi:type="xsd:double"&gt;20157.012&lt;/D&gt;&lt;D xsi:type="xsd:double"&gt;19851.707&lt;/D&gt;&lt;D xsi:type="xsd:double"&gt;20850.191&lt;/D&gt;&lt;D xsi:type="xsd:double"&gt;20629.129&lt;/D&gt;&lt;D xsi:type="xsd:double"&gt;21185.135&lt;/D&gt;&lt;D xsi:type="xsd:double"&gt;21815.148&lt;/D&gt;&lt;D xsi:type="xsd:double"&gt;22674.941&lt;/D&gt;&lt;D xsi:type="xsd:double"&gt;23204.305&lt;/D&gt;&lt;D xsi:type="xsd:double"&gt;22241.389&lt;/D&gt;&lt;D xsi:type="xsd:double"&gt;22633.37&lt;/D&gt;&lt;D xsi:type="xsd:double"&gt;21822.379&lt;/D&gt;&lt;D xsi:type="xsd:double"&gt;20385.252&lt;/D&gt;&lt;D xsi:type="xsd:double"&gt;24270.56&lt;/D&gt;&lt;D xsi:type="xsd:double"&gt;23389.217&lt;/D&gt;&lt;D xsi:type="xsd:double"&gt;23625.342&lt;/D&gt;&lt;D xsi:type="xsd:double"&gt;23450.139&lt;/D&gt;&lt;D xsi:type="xsd:double"&gt;24161.055&lt;/D&gt;&lt;D xsi:type="xsd:double"&gt;24789.426&lt;/D&gt;&lt;D xsi:type="xsd:double"&gt;25727.498&lt;/D&gt;&lt;D xsi:type="xsd:double"&gt;24494.799&lt;/D&gt;&lt;D xsi:type="xsd:double"&gt;25134.582&lt;/D&gt;&lt;D xsi:type="xsd:double"&gt;24920.975&lt;/D&gt;&lt;D xsi:type="xsd:double"&gt;24998.96&lt;/D&gt;&lt;D xsi:type="xsd:double"&gt;25683.973&lt;/D&gt;&lt;D xsi:type="xsd:double"&gt;26720.166&lt;/D&gt;&lt;D xsi:type="xsd:double"&gt;26917.213&lt;/D&gt;&lt;D xsi:type="xsd:double"&gt;27157.66&lt;/D&gt;&lt;D xsi:type="xsd:double"&gt;29039.637&lt;/D&gt;&lt;D xsi:type="xsd:double"&gt;29060.055&lt;/D&gt;&lt;D xsi:type="xsd:double"&gt;30253.826&lt;/D&gt;&lt;D xsi:type="xsd:double"&gt;30311.635&lt;/D&gt;&lt;D xsi:type="xsd:double"&gt;30495.26&lt;/D&gt;&lt;D xsi:type="xsd:double"&gt;30430.92&lt;/D&gt;&lt;D xsi:type="xsd:double"&gt;31077.082&lt;/D&gt;&lt;D xsi:type="xsd:double"&gt;29832.37&lt;/D&gt;&lt;D xsi:type="xsd:double"&gt;31816.945&lt;/D&gt;&lt;D xsi:type="xsd:double"&gt;32456.28&lt;/D&gt;&lt;D xsi:type="xsd:double"&gt;34952.39&lt;/D&gt;&lt;D xsi:type="xsd:double"&gt;35178.867&lt;/D&gt;&lt;D xsi:type="xsd:double"&gt;31876.068&lt;/D&gt;&lt;D xsi:type="xsd:double"&gt;33255.633&lt;/D&gt;&lt;D xsi:type="xsd:double"&gt;33479.766&lt;/D&gt;&lt;D xsi:type="xsd:double"&gt;34581.566&lt;/D&gt;&lt;D xsi:type="xsd:double"&gt;35051.348&lt;/D&gt;&lt;D xsi:type="xsd:double"&gt;34866.594&lt;/D&gt;&lt;D xsi:type="xsd:double"&gt;33656.18&lt;/D&gt;&lt;D xsi:type="xsd:double"&gt;35750.867&lt;/D&gt;&lt;D xsi:type="xsd:double"&gt;34828.54&lt;/D&gt;&lt;D xsi:type="xsd:double"&gt;36299.793&lt;/D&gt;&lt;D xsi:type="xsd:double"&gt;37973.633&lt;/D&gt;&lt;D xsi:type="xsd:double"&gt;37756.426&lt;/D&gt;&lt;D xsi:type="xsd:double"&gt;35482.1&lt;/D&gt;&lt;D xsi:type="xsd:double"&gt;37470.492&lt;/D&gt;&lt;D xsi:type="xsd:double"&gt;36466.68&lt;/D&gt;&lt;D xsi:type="xsd:double"&gt;34994.797&lt;/D&gt;&lt;D xsi:type="xsd:double"&gt;34827.984&lt;/D&gt;&lt;D xsi:type="xsd:double"&gt;32925.434&lt;/D&gt;&lt;D xsi:type="xsd:double"&gt;35221.277&lt;/D&gt;&lt;D xsi:type="xsd:double"&gt;33080.867&lt;/D&gt;&lt;D xsi:type="xsd:double"&gt;33508.05&lt;/D&gt;&lt;D xsi:type="xsd:double"&gt;36794.043&lt;/D&gt;&lt;D xsi:type="xsd:double"&gt;37218.563&lt;/D&gt;&lt;D xsi:type="xsd:double"&gt;37925.24&lt;/D&gt;&lt;D xsi:type="xsd:double"&gt;36698.39&lt;/D&gt;&lt;D xsi:type="xsd:double"&gt;37496.816&lt;/D&gt;&lt;D xsi:type="xsd:double"&gt;55319.38&lt;/D&gt;&lt;D xsi:type="xsd:double"&gt;54720.453&lt;/D&gt;&lt;D xsi:type="xsd:double"&gt;58782.934&lt;/D&gt;&lt;D xsi:type="xsd:double"&gt;60781.848&lt;/D&gt;&lt;D xsi:type="xsd:double"&gt;58247.527&lt;/D&gt;&lt;D xsi:type="xsd:double"&gt;59024.098&lt;/D&gt;&lt;D xsi:type="xsd:double"&gt;58463.2&lt;/D&gt;&lt;D xsi:type="xsd:double"&gt;59091.336&lt;/D&gt;&lt;D xsi:type="xsd:double"&gt;59556.62&lt;/D&gt;&lt;D xsi:type="xsd:double"&gt;61563.785&lt;/D&gt;&lt;D xsi:type="xsd:double"&gt;61270.23&lt;/D&gt;&lt;D xsi:type="xsd:double"&gt;64382.9&lt;/D&gt;&lt;D xsi:type="xsd:double"&gt;63659.137&lt;/D&gt;&lt;D xsi:type="xsd:double"&gt;64126.36&lt;/D&gt;&lt;D xsi:type="xsd:double"&gt;66901.664&lt;/D&gt;&lt;D xsi:type="xsd:double"&gt;67656.24&lt;/D&gt;&lt;D xsi:type="xsd:double"&gt;68158.85&lt;/D&gt;&lt;D xsi:type="xsd:double"&gt;65813.35&lt;/D&gt;&lt;D xsi:type="xsd:double"&gt;66165.8&lt;/D&gt;&lt;D xsi:type="xsd:double"&gt;70004.39&lt;/D&gt;&lt;D xsi:type="xsd:double"&gt;70603.15&lt;/D&gt;&lt;D xsi:type="xsd:double"&gt;67779.945&lt;/D&gt;&lt;D xsi:type="xsd:double"&gt;72427.55&lt;/D&gt;&lt;D xsi:type="xsd:double"&gt;65827.2&lt;/D&gt;&lt;D xsi:type="xsd:double"&gt;63711.773&lt;/D&gt;&lt;D xsi:type="xsd:double"&gt;63199.355&lt;/D&gt;&lt;D xsi:type="xsd:double"&gt;60879.516&lt;/D&gt;&lt;D xsi:type="xsd:double"&gt;58874.043&lt;/D&gt;&lt;D xsi:type="xsd:double"&gt;64760.523&lt;/D&gt;&lt;D xsi:type="xsd:double"&gt;62684.035&lt;/D&gt;&lt;D xsi:type="xsd:double"&gt;61621.51&lt;/D&gt;&lt;D xsi:type="xsd:double"&gt;57596.1&lt;/D&gt;&lt;D xsi:type="xsd:double"&gt;61667.625&lt;/D&gt;&lt;D xsi:type="xsd:double"&gt;59319.887&lt;/D&gt;&lt;D xsi:type="xsd:double"&gt;61097.008&lt;/D&gt;&lt;D xsi:type="xsd:double"&gt;61487.33&lt;/D&gt;&lt;D xsi:type="xsd:double"&gt;64181.742&lt;/D&gt;&lt;D xsi:type="xsd:double"&gt;66527.62&lt;/D&gt;&lt;D xsi:type="xsd:double"&gt;66926.24&lt;/D&gt;&lt;D xsi:type="xsd:double"&gt;67175.695&lt;/D&gt;&lt;D xsi:type="xsd:double"&gt;69706.93&lt;/D&gt;&lt;D xsi:type="xsd:double"&gt;71275.84&lt;/D&gt;&lt;D xsi:type="xsd:double"&gt;73218.47&lt;/D&gt;&lt;D xsi:type="xsd:double"&gt;69127.59&lt;/D&gt;&lt;D xsi:type="xsd:double"&gt;68701.27&lt;/D&gt;&lt;D xsi:type="xsd:double"&gt;70353.89&lt;/D&gt;&lt;D xsi:type="xsd:double"&gt;68695.16&lt;/D&gt;&lt;D xsi:type="xsd:double"&gt;65549.44&lt;/D&gt;&lt;D xsi:type="xsd:double"&gt;50413.266&lt;/D&gt;&lt;D xsi:type="xsd:double"&gt;48752.234&lt;/D&gt;&lt;D xsi:type="xsd:double"&gt;55039.785&lt;/D&gt;&lt;D xsi:type="xsd:double"&gt;57151.207&lt;/D&gt;&lt;D xsi:type="xsd:double"&gt;57431.047&lt;/D&gt;&lt;D xsi:type="xsd:double"&gt;56420.004&lt;/D&gt;&lt;D xsi:type="xsd:double"&gt;52413.805&lt;/D&gt;&lt;D xsi:type="xsd:double"&gt;58638.28&lt;/D&gt;&lt;D xsi:type="xsd:double"&gt;66726.945&lt;/D&gt;&lt;D xsi:type="xsd:double"&gt;69376.766&lt;/D&gt;&lt;D xsi:type="xsd:double"&gt;65658.22&lt;/D&gt;&lt;D xsi:type="xsd:double"&gt;73280.11&lt;/D&gt;&lt;D xsi:type="xsd:double"&gt;71035.47&lt;/D&gt;&lt;D xsi:type="xsd:double"&gt;77160.07&lt;/D&gt;&lt;D xsi:type="xsd:double"&gt;76440.59&lt;/D&gt;&lt;D xsi:type="xsd:double"&gt;69729.72&lt;/D&gt;&lt;D xsi:type="xsd:double"&gt;74029.15&lt;/D&gt;&lt;D xsi:type="xsd:double"&gt;80688.87&lt;/D&gt;&lt;D xsi:type="xsd:double"&gt;74748.414&lt;/D&gt;&lt;D xsi:type="xsd:double"&gt;84184.6&lt;/D&gt;&lt;D xsi:type="xsd:double"&gt;77329.36&lt;/D&gt;&lt;D xsi:type="xsd:double"&gt;82460.75&lt;/D&gt;&lt;D xsi:type="xsd:double"&gt;84154.24&lt;/D&gt;&lt;D xsi:type="xsd:double"&gt;86867.24&lt;/D&gt;&lt;D xsi:type="xsd:double"&gt;90624.15&lt;/D&gt;&lt;D xsi:type="xsd:double"&gt;87467.766&lt;/D&gt;&lt;D xsi:type="xsd:double"&gt;89518.36&lt;/D&gt;&lt;D xsi:type="xsd:double"&gt;82263.64&lt;/D&gt;&lt;D xsi:type="xsd:double"&gt;78940.95&lt;/D&gt;&lt;D xsi:type="xsd:double"&gt;79112.53&lt;/D&gt;&lt;D xsi:type="xsd:double"&gt;76112.07&lt;/D&gt;&lt;/FQL&gt;&lt;FQL&gt;&lt;Q&gt;GS-US^FG_MKT_VALUE(20100101,20220930,M,USD)&lt;/Q&gt;&lt;R&gt;153&lt;/R&gt;&lt;C&gt;1&lt;/C&gt;&lt;D xsi:type="xsd:double"&gt;76607.74&lt;/D&gt;&lt;D xsi:type="xsd:double"&gt;80538.06&lt;/D&gt;&lt;D xsi:type="xsd:double"&gt;87736.37&lt;/D&gt;&lt;D xsi:type="xsd:double"&gt;74660.49&lt;/D&gt;&lt;D xsi:type="xsd:double"&gt;74177.16&lt;/D&gt;&lt;D xsi:type="xsd:double"&gt;67667.96&lt;/D&gt;&lt;D xsi:type="xsd:double"&gt;77745.734&lt;/D&gt;&lt;D xsi:type="xsd:double"&gt;70585.62&lt;/D&gt;&lt;D xsi:type="xsd:double"&gt;73955.29&lt;/D&gt;&lt;D xsi:type="xsd:double"&gt;82420.914&lt;/D&gt;&lt;D xsi:type="xsd:double"&gt;79868.44&lt;/D&gt;&lt;D xsi:type="xsd:double"&gt;85346.375&lt;/D&gt;&lt;D xsi:type="xsd:double"&gt;83042.18&lt;/D&gt;&lt;D xsi:type="xsd:double"&gt;83123.39&lt;/D&gt;&lt;D xsi:type="xsd:double"&gt;82141.72&lt;/D&gt;&lt;D xsi:type="xsd:double"&gt;78210.72&lt;/D&gt;&lt;D xsi:type="xsd:double"&gt;72886.52&lt;/D&gt;&lt;D xsi:type="xsd:double"&gt;67590.52&lt;/D&gt;&lt;D xsi:type="xsd:double"&gt;68545.3&lt;/D&gt;&lt;D xsi:type="xsd:double"&gt;59023&lt;/D&gt;&lt;D xsi:type="xsd:double"&gt;46577.473&lt;/D&gt;&lt;D xsi:type="xsd:double"&gt;53966.813&lt;/D&gt;&lt;D xsi:type="xsd:double"&gt;47222.81&lt;/D&gt;&lt;D xsi:type="xsd:double"&gt;43900.832&lt;/D&gt;&lt;D xsi:type="xsd:double"&gt;54115.07&lt;/D&gt;&lt;D xsi:type="xsd:double"&gt;55896.734&lt;/D&gt;&lt;D xsi:type="xsd:double"&gt;61589.375&lt;/D&gt;&lt;D xsi:type="xsd:double"&gt;57023.53&lt;/D&gt;&lt;D xsi:type="xsd:double"&gt;47391.676&lt;/D&gt;&lt;D xsi:type="xsd:double"&gt;46107.785&lt;/D&gt;&lt;D xsi:type="xsd:double"&gt;48531.98&lt;/D&gt;&lt;D xsi:type="xsd:double"&gt;50850.355&lt;/D&gt;&lt;D xsi:type="xsd:double"&gt;53592.25&lt;/D&gt;&lt;D xsi:type="xsd:double"&gt;57698.414&lt;/D&gt;&lt;D xsi:type="xsd:double"&gt;55529.832&lt;/D&gt;&lt;D xsi:type="xsd:double"&gt;59334.324&lt;/D&gt;&lt;D xsi:type="xsd:double"&gt;68776.836&lt;/D&gt;&lt;D xsi:type="xsd:double"&gt;69660.62&lt;/D&gt;&lt;D xsi:type="xsd:double"&gt;67804.1&lt;/D&gt;&lt;D xsi:type="xsd:double"&gt;67306.46&lt;/D&gt;&lt;D xsi:type="xsd:double"&gt;74683.586&lt;/D&gt;&lt;D xsi:type="xsd:double"&gt;68135.18&lt;/D&gt;&lt;D xsi:type="xsd:double"&gt;73892.32&lt;/D&gt;&lt;D xsi:type="xsd:double"&gt;68531.6&lt;/D&gt;&lt;D xsi:type="xsd:double"&gt;69849.57&lt;/D&gt;&lt;D xsi:type="xsd:double"&gt;71019.54&lt;/D&gt;&lt;D xsi:type="xsd:double"&gt;74586.85&lt;/D&gt;&lt;D xsi:type="xsd:double"&gt;79121.59&lt;/D&gt;&lt;D xsi:type="xsd:double"&gt;73256.44&lt;/D&gt;&lt;D xsi:type="xsd:double"&gt;74296.45&lt;/D&gt;&lt;D xsi:type="xsd:double"&gt;73410.125&lt;/D&gt;&lt;D xsi:type="xsd:double"&gt;71604.555&lt;/D&gt;&lt;D xsi:type="xsd:double"&gt;71600.07&lt;/D&gt;&lt;D xsi:type="xsd:double"&gt;73796.64&lt;/D&gt;&lt;D xsi:type="xsd:double"&gt;76189.83&lt;/D&gt;&lt;D xsi:type="xsd:double"&gt;78940.016&lt;/D&gt;&lt;D xsi:type="xsd:double"&gt;79987.73&lt;/D&gt;&lt;D xsi:type="xsd:double"&gt;82785.13&lt;/D&gt;&lt;D xsi:type="xsd:double"&gt;82096.67&lt;/D&gt;&lt;D xsi:type="xsd:double"&gt;83397.12&lt;/D&gt;&lt;D xsi:type="xsd:double"&gt;74180.97&lt;/D&gt;&lt;D xsi:type="xsd:double"&gt;81658.87&lt;/D&gt;&lt;D xsi:type="xsd:double"&gt;81220.53&lt;/D&gt;&lt;D xsi:type="xsd:double"&gt;84871.72&lt;/D&gt;&lt;D xsi:type="xsd:double"&gt;89093.266&lt;/D&gt;&lt;D xsi:type="xsd:double"&gt;90357.63&lt;/D&gt;&lt;D xsi:type="xsd:double"&gt;88747.74&lt;/D&gt;&lt;D xsi:type="xsd:double"&gt;81620.055&lt;/D&gt;&lt;D xsi:type="xsd:double"&gt;74352.66&lt;/D&gt;&lt;D xsi:type="xsd:double"&gt;80232.06&lt;/D&gt;&lt;D xsi:type="xsd:double"&gt;81310.38&lt;/D&gt;&lt;D xsi:type="xsd:double"&gt;75603.016&lt;/D&gt;&lt;D xsi:type="xsd:double"&gt;67771.305&lt;/D&gt;&lt;D xsi:type="xsd:double"&gt;62724.953&lt;/D&gt;&lt;D xsi:type="xsd:double"&gt;65550.484&lt;/D&gt;&lt;D xsi:type="xsd:double"&gt;68527.77&lt;/D&gt;&lt;D xsi:type="xsd:double"&gt;66594.414&lt;/D&gt;&lt;D xsi:type="xsd:double"&gt;60411.387&lt;/D&gt;&lt;D xsi:type="xsd:double"&gt;64570.816&lt;/D&gt;&lt;D xsi:type="xsd:double"&gt;68901.02&lt;/D&gt;&lt;D xsi:type="xsd:double"&gt;64380.906&lt;/D&gt;&lt;D xsi:type="xsd:double"&gt;71155.53&lt;/D&gt;&lt;D xsi:type="xsd:double"&gt;87543.18&lt;/D&gt;&lt;D xsi:type="xsd:double"&gt;94015.79&lt;/D&gt;&lt;D xsi:type="xsd:double"&gt;90038.43&lt;/D&gt;&lt;D xsi:type="xsd:double"&gt;97396.35&lt;/D&gt;&lt;D xsi:type="xsd:double"&gt;90691.516&lt;/D&gt;&lt;D xsi:type="xsd:double"&gt;88354.35&lt;/D&gt;&lt;D xsi:type="xsd:double"&gt;83403.664&lt;/D&gt;&lt;D xsi:type="xsd:double"&gt;86144.5&lt;/D&gt;&lt;D xsi:type="xsd:double"&gt;87476.07&lt;/D&gt;&lt;D xsi:type="xsd:double"&gt;86858.81&lt;/D&gt;&lt;D xsi:type="xsd:double"&gt;89918.39&lt;/D&gt;&lt;D xsi:type="xsd:double"&gt;91923.82&lt;/D&gt;&lt;D xsi:type="xsd:double"&gt;93879.97&lt;/D&gt;&lt;D xsi:type="xsd:double"&gt;95486.29&lt;/D&gt;&lt;D xsi:type="xsd:double"&gt;100407.54&lt;/D&gt;&lt;D xsi:type="xsd:double"&gt;98548.48&lt;/D&gt;&lt;D xsi:type="xsd:double"&gt;95129.055&lt;/D&gt;&lt;D xsi:type="xsd:double"&gt;90018.695&lt;/D&gt;&lt;D xsi:type="xsd:double"&gt;85316.25&lt;/D&gt;&lt;D xsi:type="xsd:double"&gt;83348.805&lt;/D&gt;&lt;D xsi:type="xsd:double"&gt;89719.84&lt;/D&gt;&lt;D xsi:type="xsd:double"&gt;89863.44&lt;/D&gt;&lt;D xsi:type="xsd:double"&gt;83583.07&lt;/D&gt;&lt;D xsi:type="xsd:double"&gt;84004.266&lt;/D&gt;&lt;D xsi:type="xsd:double"&gt;71077.664&lt;/D&gt;&lt;D xsi:type="xsd:double"&gt;61431.297&lt;/D&gt;&lt;D xsi:type="xsd:double"&gt;72816.586&lt;/D&gt;&lt;D xsi:type="xsd:double"&gt;72334.84&lt;/D&gt;&lt;D xsi:type="xsd:double"&gt;70416.48&lt;/D&gt;&lt;D xsi:type="xsd:double"&gt;75525.6&lt;/D&gt;&lt;D xsi:type="xsd:double"&gt;66932.15&lt;/D&gt;&lt;D xsi:type="xsd:double"&gt;73766.41&lt;/D&gt;&lt;D xsi:type="xsd:double"&gt;79365.586&lt;/D&gt;&lt;D xsi:type="xsd:double"&gt;73517.63&lt;/D&gt;&lt;D xsi:type="xsd:double"&gt;74086.59&lt;/D&gt;&lt;D xsi:type="xsd:double"&gt;76285.28&lt;/D&gt;&lt;D xsi:type="xsd:double"&gt;79134.625&lt;/D&gt;&lt;D xsi:type="xsd:double"&gt;79864.61&lt;/D&gt;&lt;D xsi:type="xsd:double"&gt;82580.836&lt;/D&gt;&lt;D xsi:type="xsd:double"&gt;69736.086&lt;/D&gt;&lt;D xsi:type="xsd:double"&gt;53156.8&lt;/D&gt;&lt;D xsi:type="xsd:double"&gt;63070.188&lt;/D&gt;&lt;D xsi:type="xsd:double"&gt;67564.4&lt;/D&gt;&lt;D xsi:type="xsd:double"&gt;67968.484&lt;/D&gt;&lt;D xsi:type="xsd:double"&gt;68085.42&lt;/D&gt;&lt;D xsi:type="xsd:double"&gt;70462.01&lt;/D&gt;&lt;D xsi:type="xsd:double"&gt;69147.91&lt;/D&gt;&lt;D xsi:type="xsd:double"&gt;65043.14&lt;/D&gt;&lt;D xsi:type="xsd:double"&gt;79335.84&lt;/D&gt;&lt;D xsi:type="xsd:double"&gt;90739.63&lt;/D&gt;&lt;D xsi:type="xsd:double"&gt;93306.54&lt;/D&gt;&lt;D xsi:type="xsd:double"&gt;109929.47&lt;/D&gt;&lt;D xsi:type="xsd:double"&gt;111185.96&lt;/D&gt;&lt;D xsi:type="xsd:double"&gt;118479.35&lt;/D&gt;&lt;D xsi:type="xsd:double"&gt;126493.57&lt;/D&gt;&lt;D xsi:type="xsd:double"&gt;128006.46&lt;/D&gt;&lt;D xsi:type="xsd:double"&gt;126438.13&lt;/D&gt;&lt;D xsi:type="xsd:double"&gt;139467.11&lt;/D&gt;&lt;D xsi:type="xsd:double"&gt;126561.79&lt;/D&gt;&lt;D xsi:type="xsd:double"&gt;138386.67&lt;/D&gt;&lt;D xsi:type="xsd:double"&gt;127552.77&lt;/D&gt;&lt;D xsi:type="xsd:double"&gt;127608.44&lt;/D&gt;&lt;D xsi:type="xsd:double"&gt;118311.76&lt;/D&gt;&lt;D xsi:type="xsd:double"&gt;113845.21&lt;/D&gt;&lt;D xsi:type="xsd:double"&gt;113355.125&lt;/D&gt;&lt;D xsi:type="xsd:double"&gt;104904.13&lt;/D&gt;&lt;D xsi:type="xsd:double"&gt;112239.086&lt;/D&gt;&lt;D xsi:type="xsd:double"&gt;101569.85&lt;/D&gt;&lt;D xsi:type="xsd:double"&gt;114007.055&lt;/D&gt;&lt;D xsi:type="xsd:double"&gt;113760.84&lt;/D&gt;&lt;D xsi:type="xsd:double"&gt;100212.26&lt;/D&gt;&lt;/FQL&gt;&lt;FQL&gt;&lt;Q&gt;BRO-US^FG_MKT_VALUE(20100101,20220930,M,USD)&lt;/Q&gt;&lt;R&gt;153&lt;/R&gt;&lt;C&gt;1&lt;/C&gt;&lt;D xsi:type="xsd:double"&gt;2500.5378&lt;/D&gt;&lt;D xsi:type="xsd:double"&gt;2384.0354&lt;/D&gt;&lt;D xsi:type="xsd:double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"&gt;2546.9338&lt;/D&gt;&lt;D xsi:type="xsd:double"&gt;2862.458&lt;/D&gt;&lt;D xsi:type="xsd:double"&gt;2785.709&lt;/D&gt;&lt;D xsi:type="xsd:double"&gt;2722.1672&lt;/D&gt;&lt;D xsi:type="xsd:double"&gt;2847.3245&lt;/D&gt;&lt;D xsi:type="xsd:double"&gt;2707.945&lt;/D&gt;&lt;D xsi:type="xsd:double"&gt;2879.9624&lt;/D&gt;&lt;D xsi:type="xsd:double"&gt;3179.5127&lt;/D&gt;&lt;D xsi:type="xsd:double"&gt;3262.2456&lt;/D&gt;&lt;D xsi:type="xsd:double"&gt;3418.5125&lt;/D&gt;&lt;D xsi:type="xsd:double"&gt;3535.6042&lt;/D&gt;&lt;D xsi:type="xsd:double"&gt;3732.6611&lt;/D&gt;&lt;D xsi:type="xsd:double"&gt;3677.7383&lt;/D&gt;&lt;D xsi:type="xsd:double"&gt;3684.866&lt;/D&gt;&lt;D xsi:type="xsd:double"&gt;3761.8418&lt;/D&gt;&lt;D xsi:type="xsd:double"&gt;3667.4297&lt;/D&gt;&lt;D xsi:type="xsd:double"&gt;3117.1724&lt;/D&gt;&lt;D xsi:type="xsd:double"&gt;3002.8333&lt;/D&gt;&lt;D xsi:type="xsd:double"&gt;2552.1995&lt;/D&gt;&lt;D xsi:type="xsd:double"&gt;3165.8745&lt;/D&gt;&lt;D xsi:type="xsd:double"&gt;2990.9487&lt;/D&gt;&lt;D xsi:type="xsd:double"&gt;3244.0557&lt;/D&gt;&lt;D xsi:type="xsd:double"&gt;3265.5588&lt;/D&gt;&lt;D xsi:type="xsd:double"&gt;3387.4077&lt;/D&gt;&lt;D xsi:type="xsd:double"&gt;3408.1975&lt;/D&gt;&lt;D xsi:type="xsd:double"&gt;3865.3945&lt;/D&gt;&lt;D xsi:type="xsd:double"&gt;3669.0435&lt;/D&gt;&lt;D xsi:type="xsd:double"&gt;3907.2732&lt;/D&gt;&lt;D xsi:type="xsd:double"&gt;3616.4126&lt;/D&gt;&lt;D xsi:type="xsd:double"&gt;3759.6936&lt;/D&gt;&lt;D xsi:type="xsd:double"&gt;3749.309&lt;/D&gt;&lt;D xsi:type="xsd:double"&gt;3674.5242&lt;/D&gt;&lt;D xsi:type="xsd:double"&gt;3860.0483&lt;/D&gt;&lt;D xsi:type="xsd:double"&gt;3663.1338&lt;/D&gt;&lt;D xsi:type="xsd:double"&gt;3933.6248&lt;/D&gt;&lt;D xsi:type="xsd:double"&gt;4316.3403&lt;/D&gt;&lt;D xsi:type="xsd:double"&gt;4613.44&lt;/D&gt;&lt;D xsi:type="xsd:double"&gt;4462.25&lt;/D&gt;&lt;D xsi:type="xsd:double"&gt;4646.5576&lt;/D&gt;&lt;D xsi:type="xsd:double"&gt;4644.0107&lt;/D&gt;&lt;D xsi:type="xsd:double"&gt;4752.045&lt;/D&gt;&lt;D xsi:type="xsd:double"&gt;4485.561&lt;/D&gt;&lt;D xsi:type="xsd:double"&gt;4668.656&lt;/D&gt;&lt;D xsi:type="xsd:double"&gt;4643.931&lt;/D&gt;&lt;D xsi:type="xsd:double"&gt;4598.844&lt;/D&gt;&lt;D xsi:type="xsd:double"&gt;4564.7026&lt;/D&gt;&lt;D xsi:type="xsd:double"&gt;4579.2446&lt;/D&gt;&lt;D xsi:type="xsd:double"&gt;4377.1123&lt;/D&gt;&lt;D xsi:type="xsd:double"&gt;4472.781&lt;/D&gt;&lt;D xsi:type="xsd:double"&gt;4330.28&lt;/D&gt;&lt;D xsi:type="xsd:double"&gt;4389.8975&lt;/D&gt;&lt;D xsi:type="xsd:double"&gt;4438.9497&lt;/D&gt;&lt;D xsi:type="xsd:double"&gt;4449.068&lt;/D&gt;&lt;D xsi:type="xsd:double"&gt;4715.029&lt;/D&gt;&lt;D xsi:type="xsd:double"&gt;4622.045&lt;/D&gt;&lt;D xsi:type="xsd:double"&gt;4580.353&lt;/D&gt;&lt;D xsi:type="xsd:double"&gt;4629.233&lt;/D&gt;&lt;D xsi:type="xsd:double"&gt;4722.124&lt;/D&gt;&lt;D xsi:type="xsd:double"&gt;4426.543&lt;/D&gt;&lt;D xsi:type="xsd:double"&gt;4611.6396&lt;/D&gt;&lt;D xsi:type="xsd:double"&gt;4662.3516&lt;/D&gt;&lt;D xsi:type="xsd:double"&gt;4499.0073&lt;/D&gt;&lt;D xsi:type="xsd:double"&gt;4560.9653&lt;/D&gt;&lt;D xsi:type="xsd:double"&gt;4627.378&lt;/D&gt;&lt;D xsi:type="xsd:double"&gt;4710.4624&lt;/D&gt;&lt;D xsi:type="xsd:double"&gt;4514.721&lt;/D&gt;&lt;D xsi:type="xsd:double"&gt;4365.841&lt;/D&gt;&lt;D xsi:type="xsd:double"&gt;4549.102&lt;/D&gt;&lt;D xsi:type="xsd:double"&gt;4575.886&lt;/D&gt;&lt;D xsi:type="xsd:double"&gt;4461.4185&lt;/D&gt;&lt;D xsi:type="xsd:double"&gt;4204.2964&lt;/D&gt;&lt;D xsi:type="xsd:double"&gt;4490.6055&lt;/D&gt;&lt;D xsi:type="xsd:double"&gt;5018.1934&lt;/D&gt;&lt;D xsi:type="xsd:double"&gt;4921.474&lt;/D&gt;&lt;D xsi:type="xsd:double"&gt;5054.6387&lt;/D&gt;&lt;D xsi:type="xsd:double"&gt;5242.0527&lt;/D&gt;&lt;D xsi:type="xsd:double"&gt;5128.734&lt;/D&gt;&lt;D xsi:type="xsd:double"&gt;5242.0527&lt;/D&gt;&lt;D xsi:type="xsd:double"&gt;5291.337&lt;/D&gt;&lt;D xsi:type="xsd:double"&gt;5172.068&lt;/D&gt;&lt;D xsi:type="xsd:double"&gt;6082.722&lt;/D&gt;&lt;D xsi:type="xsd:double"&gt;6285.066&lt;/D&gt;&lt;D xsi:type="xsd:double"&gt;5902.582&lt;/D&gt;&lt;D xsi:type="xsd:double"&gt;6038.4824&lt;/D&gt;&lt;D xsi:type="xsd:double"&gt;5852.2314&lt;/D&gt;&lt;D xsi:type="xsd:double"&gt;6017.755&lt;/D&gt;&lt;D xsi:type="xsd:double"&gt;6092.1&lt;/D&gt;&lt;D xsi:type="xsd:double"&gt;6029.7446&lt;/D&gt;&lt;D xsi:type="xsd:double"&gt;6243.9424&lt;/D&gt;&lt;D xsi:type="xsd:double"&gt;6294.3423&lt;/D&gt;&lt;D xsi:type="xsd:double"&gt;6723.3716&lt;/D&gt;&lt;D xsi:type="xsd:double"&gt;6953.5767&lt;/D&gt;&lt;D xsi:type="xsd:double"&gt;7150.297&lt;/D&gt;&lt;D xsi:type="xsd:double"&gt;7106.9067&lt;/D&gt;&lt;D xsi:type="xsd:double"&gt;7247.774&lt;/D&gt;&lt;D xsi:type="xsd:double"&gt;7269.871&lt;/D&gt;&lt;D xsi:type="xsd:double"&gt;7023.341&lt;/D&gt;&lt;D xsi:type="xsd:double"&gt;7517.514&lt;/D&gt;&lt;D xsi:type="xsd:double"&gt;7669.3555&lt;/D&gt;&lt;D xsi:type="xsd:double"&gt;7658.97&lt;/D&gt;&lt;D xsi:type="xsd:double"&gt;8081.5537&lt;/D&gt;&lt;D xsi:type="xsd:double"&gt;8418.515&lt;/D&gt;&lt;D xsi:type="xsd:double"&gt;8256.594&lt;/D&gt;&lt;D xsi:type="xsd:double"&gt;7868.4756&lt;/D&gt;&lt;D xsi:type="xsd:double"&gt;8103.022&lt;/D&gt;&lt;D xsi:type="xsd:double"&gt;7705.3076&lt;/D&gt;&lt;D xsi:type="xsd:double"&gt;7593.4746&lt;/D&gt;&lt;D xsi:type="xsd:double"&gt;8281.249&lt;/D&gt;&lt;D xsi:type="xsd:double"&gt;8323.236&lt;/D&gt;&lt;D xsi:type="xsd:double"&gt;8955.024&lt;/D&gt;&lt;D xsi:type="xsd:double"&gt;8904.256&lt;/D&gt;&lt;D xsi:type="xsd:double"&gt;9428.774&lt;/D&gt;&lt;D xsi:type="xsd:double"&gt;10112.713&lt;/D&gt;&lt;D xsi:type="xsd:double"&gt;10382.91&lt;/D&gt;&lt;D xsi:type="xsd:double"&gt;10186.878&lt;/D&gt;&lt;D xsi:type="xsd:double"&gt;10644.524&lt;/D&gt;&lt;D xsi:type="xsd:double"&gt;10661.475&lt;/D&gt;&lt;D xsi:type="xsd:double"&gt;11119.739&lt;/D&gt;&lt;D xsi:type="xsd:double"&gt;12646.31&lt;/D&gt;&lt;D xsi:type="xsd:double"&gt;12113.981&lt;/D&gt;&lt;D xsi:type="xsd:double"&gt;10266.233&lt;/D&gt;&lt;D xsi:type="xsd:double"&gt;10178.366&lt;/D&gt;&lt;D xsi:type="xsd:double"&gt;11394.329&lt;/D&gt;&lt;D xsi:type="xsd:double"&gt;11561.899&lt;/D&gt;&lt;D xsi:type="xsd:double"&gt;12897.929&lt;/D&gt;&lt;D xsi:type="xsd:double"&gt;13161.731&lt;/D&gt;&lt;D xsi:type="xsd:double"&gt;12845.136&lt;/D&gt;&lt;D xsi:type="xsd:double"&gt;12345.744&lt;/D&gt;&lt;D xsi:type="xsd:double"&gt;12777.037&lt;/D&gt;&lt;D xsi:type="xsd:double"&gt;13417.22&lt;/D&gt;&lt;D xsi:type="xsd:double"&gt;12194.643&lt;/D&gt;&lt;D xsi:type="xsd:double"&gt;12989.884&lt;/D&gt;&lt;D xsi:type="xsd:double"&gt;12889.306&lt;/D&gt;&lt;D xsi:type="xsd:double"&gt;14995.697&lt;/D&gt;&lt;D xsi:type="xsd:double"&gt;14809.59&lt;/D&gt;&lt;D xsi:type="xsd:double"&gt;14965.34&lt;/D&gt;&lt;D xsi:type="xsd:double"&gt;15320.183&lt;/D&gt;&lt;D xsi:type="xsd:double"&gt;16348.099&lt;/D&gt;&lt;D xsi:type="xsd:double"&gt;15660.855&lt;/D&gt;&lt;D xsi:type="xsd:double"&gt;17824.283&lt;/D&gt;&lt;D xsi:type="xsd:double"&gt;18191.447&lt;/D&gt;&lt;D xsi:type="xsd:double"&gt;19853.818&lt;/D&gt;&lt;D xsi:type="xsd:double"&gt;18723.834&lt;/D&gt;&lt;D xsi:type="xsd:double"&gt;19099.555&lt;/D&gt;&lt;D xsi:type="xsd:double"&gt;20459.637&lt;/D&gt;&lt;D xsi:type="xsd:double"&gt;17546.54&lt;/D&gt;&lt;D xsi:type="xsd:double"&gt;16807.646&lt;/D&gt;&lt;D xsi:type="xsd:double"&gt;16463.549&lt;/D&gt;&lt;D xsi:type="xsd:double"&gt;18371.22&lt;/D&gt;&lt;D xsi:type="xsd:double"&gt;17789.889&lt;/D&gt;&lt;D xsi:type="xsd:double"&gt;17067.457&lt;/D&gt;&lt;/FQL&gt;&lt;FQL&gt;&lt;Q&gt;PGR-US^FG_MKT_VALUE(20100101,20220930,M,USD)&lt;/Q&gt;&lt;R&gt;153&lt;/R&gt;&lt;C&gt;1&lt;/C&gt;&lt;D xsi:type="xsd:double"&gt;11151.708&lt;/D&gt;&lt;D xsi:type="xsd:double"&gt;11535.089&lt;/D&gt;&lt;D xsi:type="xsd:double"&gt;12799.845&lt;/D&gt;&lt;D xsi:type="xsd:double"&gt;13470.345&lt;/D&gt;&lt;D xsi:type="xsd:double"&gt;13135.095&lt;/D&gt;&lt;D xsi:type="xsd:double"&gt;12497.471&lt;/D&gt;&lt;D xsi:type="xsd:double"&gt;13111.663&lt;/D&gt;&lt;D xsi:type="xsd:double"&gt;13218.4795&lt;/D&gt;&lt;D xsi:type="xsd:double"&gt;13845.159&lt;/D&gt;&lt;D xsi:type="xsd:double"&gt;14037.544&lt;/D&gt;&lt;D xsi:type="xsd:double"&gt;13493.557&lt;/D&gt;&lt;D xsi:type="xsd:double"&gt;13161.889&lt;/D&gt;&lt;D xsi:type="xsd:double"&gt;13122.145&lt;/D&gt;&lt;D xsi:type="xsd:double"&gt;13797.792&lt;/D&gt;&lt;D xsi:type="xsd:double"&gt;13854.94&lt;/D&gt;&lt;D xsi:type="xsd:double"&gt;14386.059&lt;/D&gt;&lt;D xsi:type="xsd:double"&gt;14195.905&lt;/D&gt;&lt;D xsi:type="xsd:double"&gt;13740.926&lt;/D&gt;&lt;D xsi:type="xsd:double"&gt;12648.337&lt;/D&gt;&lt;D xsi:type="xsd:double"&gt;12326.986&lt;/D&gt;&lt;D xsi:type="xsd:double"&gt;11021.855&lt;/D&gt;&lt;D xsi:type="xsd:double"&gt;11797.605&lt;/D&gt;&lt;D xsi:type="xsd:double"&gt;11704.516&lt;/D&gt;&lt;D xsi:type="xsd:double"&gt;11959.63&lt;/D&gt;&lt;D xsi:type="xsd:double"&gt;12431.641&lt;/D&gt;&lt;D xsi:type="xsd:double"&gt;13130.46&lt;/D&gt;&lt;D xsi:type="xsd:double"&gt;14166.576&lt;/D&gt;&lt;D xsi:type="xsd:double"&gt;13017.6045&lt;/D&gt;&lt;D xsi:type="xsd:double"&gt;13280.401&lt;/D&gt;&lt;D xsi:type="xsd:double"&gt;12688.771&lt;/D&gt;&lt;D xsi:type="xsd:double"&gt;12024.789&lt;/D&gt;&lt;D xsi:type="xsd:double"&gt;11896.866&lt;/D&gt;&lt;D xsi:type="xsd:double"&gt;12542.488&lt;/D&gt;&lt;D xsi:type="xsd:double"&gt;13485.8955&lt;/D&gt;&lt;D xsi:type="xsd:double"&gt;12850.91&lt;/D&gt;&lt;D xsi:type="xsd:double"&gt;12757.06&lt;/D&gt;&lt;D xsi:type="xsd:double"&gt;13597.453&lt;/D&gt;&lt;D xsi:type="xsd:double"&gt;14728.056&lt;/D&gt;&lt;D xsi:type="xsd:double"&gt;15242.129&lt;/D&gt;&lt;D xsi:type="xsd:double"&gt;15254.192&lt;/D&gt;&lt;D xsi:type="xsd:double"&gt;15374.826&lt;/D&gt;&lt;D xsi:type="xsd:double"&gt;15261.207&lt;/D&gt;&lt;D xsi:type="xsd:double"&gt;15615.421&lt;/D&gt;&lt;D xsi:type="xsd:double"&gt;15051.08&lt;/D&gt;&lt;D xsi:type="xsd:double"&gt;16337.898&lt;/D&gt;&lt;D xsi:type="xsd:double"&gt;15581.903&lt;/D&gt;&lt;D xsi:type="xsd:double"&gt;16757.896&lt;/D&gt;&lt;D xsi:type="xsd:double"&gt;16247.466&lt;/D&gt;&lt;D xsi:type="xsd:double"&gt;13846.392&lt;/D&gt;&lt;D xsi:type="xsd:double"&gt;14591.142&lt;/D&gt;&lt;D xsi:type="xsd:double"&gt;14364.881&lt;/D&gt;&lt;D xsi:type="xsd:double"&gt;14382.675&lt;/D&gt;&lt;D xsi:type="xsd:double"&gt;14845.293&lt;/D&gt;&lt;D xsi:type="xsd:double"&gt;15000.44&lt;/D&gt;&lt;D xsi:type="xsd:double"&gt;13864.761&lt;/D&gt;&lt;D xsi:type="xsd:double"&gt;14799.33&lt;/D&gt;&lt;D xsi:type="xsd:double"&gt;14895.152&lt;/D&gt;&lt;D xsi:type="xsd:double"&gt;15560.956&lt;/D&gt;&lt;D xsi:type="xsd:double"&gt;16049.998&lt;/D&gt;&lt;D xsi:type="xsd:double"&gt;15864.722&lt;/D&gt;&lt;D xsi:type="xsd:double"&gt;15253.41&lt;/D&gt;&lt;D xsi:type="xsd:double"&gt;15664.869&lt;/D&gt;&lt;D xsi:type="xsd:double"&gt;15974.561&lt;/D&gt;&lt;D xsi:type="xsd:double"&gt;15657.418&lt;/D&gt;&lt;D xsi:type="xsd:double"&gt;16056.782&lt;/D&gt;&lt;D xsi:type="xsd:double"&gt;16306.498&lt;/D&gt;&lt;D xsi:type="xsd:double"&gt;17870.938&lt;/D&gt;&lt;D xsi:type="xsd:double"&gt;17554.533&lt;/D&gt;&lt;D xsi:type="xsd:double"&gt;17910.436&lt;/D&gt;&lt;D xsi:type="xsd:double"&gt;19365.951&lt;/D&gt;&lt;D xsi:type="xsd:double"&gt;18015.654&lt;/D&gt;&lt;D xsi:type="xsd:double"&gt;18558.479&lt;/D&gt;&lt;D xsi:type="xsd:double"&gt;18237.5&lt;/D&gt;&lt;D xsi:type="xsd:double"&gt;18628.512&lt;/D&gt;&lt;D xsi:type="xsd:double"&gt;20486.498&lt;/D&gt;&lt;D xsi:type="xsd:double"&gt;19005.686&lt;/D&gt;&lt;D xsi:type="xsd:double"&gt;19413.783&lt;/D&gt;&lt;D xsi:type="xsd:double"&gt;19494.176&lt;/D&gt;&lt;D xsi:type="xsd:double"&gt;18918.078&lt;/D&gt;&lt;D xsi:type="xsd:double"&gt;18947.176&lt;/D&gt;&lt;D xsi:type="xsd:double"&gt;18294.604&lt;/D&gt;&lt;D xsi:type="xsd:double"&gt;18300.412&lt;/D&gt;&lt;D xsi:type="xsd:double"&gt;19340.01&lt;/D&gt;&lt;D xsi:type="xsd:double"&gt;20586.451&lt;/D&gt;&lt;D xsi:type="xsd:double"&gt;21711.457&lt;/D&gt;&lt;D xsi:type="xsd:double"&gt;22720.482&lt;/D&gt;&lt;D xsi:type="xsd:double"&gt;22759.664&lt;/D&gt;&lt;D xsi:type="xsd:double"&gt;23073.35&lt;/D&gt;&lt;D xsi:type="xsd:double"&gt;24647.588&lt;/D&gt;&lt;D xsi:type="xsd:double"&gt;25616.291&lt;/D&gt;&lt;D xsi:type="xsd:double"&gt;27382.531&lt;/D&gt;&lt;D xsi:type="xsd:double"&gt;27004.879&lt;/D&gt;&lt;D xsi:type="xsd:double"&gt;28161.07&lt;/D&gt;&lt;D xsi:type="xsd:double"&gt;28294.84&lt;/D&gt;&lt;D xsi:type="xsd:double"&gt;30929.486&lt;/D&gt;&lt;D xsi:type="xsd:double"&gt;32761.344&lt;/D&gt;&lt;D xsi:type="xsd:double"&gt;31469.97&lt;/D&gt;&lt;D xsi:type="xsd:double"&gt;33494.29&lt;/D&gt;&lt;D xsi:type="xsd:double"&gt;35485.633&lt;/D&gt;&lt;D xsi:type="xsd:double"&gt;35112.9&lt;/D&gt;&lt;D xsi:type="xsd:double"&gt;36161.22&lt;/D&gt;&lt;D xsi:type="xsd:double"&gt;34454.875&lt;/D&gt;&lt;D xsi:type="xsd:double"&gt;34955.824&lt;/D&gt;&lt;D xsi:type="xsd:double"&gt;39336.223&lt;/D&gt;&lt;D xsi:type="xsd:double"&gt;41423.42&lt;/D&gt;&lt;D xsi:type="xsd:double"&gt;40642.066&lt;/D&gt;&lt;D xsi:type="xsd:double"&gt;38653.7&lt;/D&gt;&lt;D xsi:type="xsd:double"&gt;35184.457&lt;/D&gt;&lt;D xsi:type="xsd:double"&gt;39243.53&lt;/D&gt;&lt;D xsi:type="xsd:double"&gt;42515.28&lt;/D&gt;&lt;D xsi:type="xsd:double"&gt;42100.56&lt;/D&gt;&lt;D xsi:type="xsd:double"&gt;45639.6&lt;/D&gt;&lt;D xsi:type="xsd:double"&gt;46299.52&lt;/D&gt;&lt;D xsi:type="xsd:double"&gt;46687.11&lt;/D&gt;&lt;D xsi:type="xsd:double"&gt;47300.418&lt;/D&gt;&lt;D xsi:type="xsd:double"&gt;44274.78&lt;/D&gt;&lt;D xsi:type="xsd:double"&gt;45160.348&lt;/D&gt;&lt;D xsi:type="xsd:double"&gt;40746.617&lt;/D&gt;&lt;D xsi:type="xsd:double"&gt;42705.03&lt;/D&gt;&lt;D xsi:type="xsd:double"&gt;42319.19&lt;/D&gt;&lt;D xsi:type="xsd:double"&gt;47171.375&lt;/D&gt;&lt;D xsi:type="xsd:double"&gt;42769.336&lt;/D&gt;&lt;D xsi:type="xsd:double"&gt;43218.55&lt;/D&gt;&lt;D xsi:type="xsd:double"&gt;45243.69&lt;/D&gt;&lt;D xsi:type="xsd:double"&gt;45466.1&lt;/D&gt;&lt;D xsi:type="xsd:double"&gt;46896.395&lt;/D&gt;&lt;D xsi:type="xsd:double"&gt;52885.035&lt;/D&gt;&lt;D xsi:type="xsd:double"&gt;55636.418&lt;/D&gt;&lt;D xsi:type="xsd:double"&gt;55438.75&lt;/D&gt;&lt;D xsi:type="xsd:double"&gt;53816.637&lt;/D&gt;&lt;D xsi:type="xsd:double"&gt;51011.613&lt;/D&gt;&lt;D xsi:type="xsd:double"&gt;57864.574&lt;/D&gt;&lt;D xsi:type="xsd:double"&gt;51023.59&lt;/D&gt;&lt;D xsi:type="xsd:double"&gt;50297.938&lt;/D&gt;&lt;D xsi:type="xsd:double"&gt;55950.973&lt;/D&gt;&lt;D xsi:type="xsd:double"&gt;58953.047&lt;/D&gt;&lt;D xsi:type="xsd:double"&gt;57981.617&lt;/D&gt;&lt;D xsi:type="xsd:double"&gt;57472.492&lt;/D&gt;&lt;D xsi:type="xsd:double"&gt;55687.637&lt;/D&gt;&lt;D xsi:type="xsd:double"&gt;56378.168&lt;/D&gt;&lt;D xsi:type="xsd:double"&gt;52883.902&lt;/D&gt;&lt;D xsi:type="xsd:double"&gt;55510.84&lt;/D&gt;&lt;D xsi:type="xsd:double"&gt;54375.816&lt;/D&gt;&lt;D xsi:type="xsd:double"&gt;59988.664&lt;/D&gt;&lt;D xsi:type="xsd:double"&gt;63500.91&lt;/D&gt;&lt;D xsi:type="xsd:double"&gt;61905.496&lt;/D&gt;&lt;D xsi:type="xsd:double"&gt;66672.75&lt;/D&gt;&lt;D xsi:type="xsd:double"&gt;62794.867&lt;/D&gt;&lt;D xsi:type="xsd:double"&gt;69825.37&lt;/D&gt;&lt;D xsi:type="xsd:double"&gt;68006.32&lt;/D&gt;&lt;D xsi:type="xsd:double"&gt;67298.59&lt;/D&gt;&lt;D xsi:type="xsd:double"&gt;71737.99&lt;/D&gt;&lt;D xsi:type="xsd:double"&gt;67971.234&lt;/D&gt;&lt;/FQL&gt;&lt;FQL&gt;&lt;Q&gt;BEN-US^FG_MKT_VALUE(20100101,20220930,M,USD)&lt;/Q&gt;&lt;R&gt;153&lt;/R&gt;&lt;C&gt;1&lt;/C&gt;&lt;D xsi:type="xsd:double"&gt;22599.178&lt;/D&gt;&lt;D xsi:type="xsd:double"&gt;23213.05&lt;/D&gt;&lt;D xsi:type="xsd:double"&gt;25217.691&lt;/D&gt;&lt;D xsi:type="xsd:double"&gt;26295.527&lt;/D&gt;&lt;D xsi:type="xsd:double"&gt;22304.809&lt;/D&gt;&lt;D xsi:type="xsd:double"&gt;19425.936&lt;/D&gt;&lt;D xsi:type="xsd:double"&gt;22669.225&lt;/D&gt;&lt;D xsi:type="xsd:double"&gt;21751.908&lt;/D&gt;&lt;D xsi:type="xsd:double"&gt;23946.422&lt;/D&gt;&lt;D xsi:type="xsd:double"&gt;25693.68&lt;/D&gt;&lt;D xsi:type="xsd:double"&gt;25557.035&lt;/D&gt;&lt;D xsi:type="xsd:double"&gt;24832.496&lt;/D&gt;&lt;D xsi:type="xsd:double"&gt;26940.39&lt;/D&gt;&lt;D xsi:type="xsd:double"&gt;28050.162&lt;/D&gt;&lt;D xsi:type="xsd:double"&gt;27748.13&lt;/D&gt;&lt;D xsi:type="xsd:double"&gt;28644.377&lt;/D&gt;&lt;D xsi:type="xsd:double"&gt;28746.426&lt;/D&gt;&lt;D xsi:type="xsd:double"&gt;28939.676&lt;/D&gt;&lt;D xsi:type="xsd:double"&gt;27985.234&lt;/D&gt;&lt;D xsi:type="xsd:double"&gt;26433.44&lt;/D&gt;&lt;D xsi:type="xsd:double"&gt;20820.201&lt;/D&gt;&lt;D xsi:type="xsd:double"&gt;23212.652&lt;/D&gt;&lt;D xsi:type="xsd:double"&gt;21947.854&lt;/D&gt;&lt;D xsi:type="xsd:double"&gt;20744.002&lt;/D&gt;&lt;D xsi:type="xsd:double"&gt;22912.125&lt;/D&gt;&lt;D xsi:type="xsd:double"&gt;25458.156&lt;/D&gt;&lt;D xsi:type="xsd:double"&gt;26681.982&lt;/D&gt;&lt;D xsi:type="xsd:double"&gt;27000.37&lt;/D&gt;&lt;D xsi:type="xsd:double"&gt;22973.225&lt;/D&gt;&lt;D xsi:type="xsd:double"&gt;23595.625&lt;/D&gt;&lt;D xsi:type="xsd:double"&gt;24437.49&lt;/D&gt;&lt;D xsi:type="xsd:double"&gt;24958.342&lt;/D&gt;&lt;D xsi:type="xsd:double"&gt;26540.975&lt;/D&gt;&lt;D xsi:type="xsd:double"&gt;27120.305&lt;/D&gt;&lt;D xsi:type="xsd:double"&gt;28015.826&lt;/D&gt;&lt;D xsi:type="xsd:double"&gt;26714.266&lt;/D&gt;&lt;D xsi:type="xsd:double"&gt;29090.285&lt;/D&gt;&lt;D xsi:type="xsd:double"&gt;30019.016&lt;/D&gt;&lt;D xsi:type="xsd:double"&gt;32061.586&lt;/D&gt;&lt;D xsi:type="xsd:double"&gt;32880.082&lt;/D&gt;&lt;D xsi:type="xsd:double"&gt;32911.97&lt;/D&gt;&lt;D xsi:type="xsd:double"&gt;28823.45&lt;/D&gt;&lt;D xsi:type="xsd:double"&gt;31073.889&lt;/D&gt;&lt;D xsi:type="xsd:double"&gt;29344.734&lt;/D&gt;&lt;D xsi:type="xsd:double"&gt;31892.88&lt;/D&gt;&lt;D xsi:type="xsd:double"&gt;33981.22&lt;/D&gt;&lt;D xsi:type="xsd:double"&gt;34946.523&lt;/D&gt;&lt;D xsi:type="xsd:double"&gt;36422.832&lt;/D&gt;&lt;D xsi:type="xsd:double"&gt;32813.984&lt;/D&gt;&lt;D xsi:type="xsd:double"&gt;33596.324&lt;/D&gt;&lt;D xsi:type="xsd:double"&gt;34014.41&lt;/D&gt;&lt;D xsi:type="xsd:double"&gt;32865.527&lt;/D&gt;&lt;D xsi:type="xsd:double"&gt;34661.047&lt;/D&gt;&lt;D xsi:type="xsd:double"&gt;36176.273&lt;/D&gt;&lt;D xsi:type="xsd:double"&gt;33868.348&lt;/D&gt;&lt;D xsi:type="xsd:double"&gt;35350.67&lt;/D&gt;&lt;D xsi:type="xsd:double"&gt;34016.19&lt;/D&gt;&lt;D xsi:type="xsd:double"&gt;34639.082&lt;/D&gt;&lt;D xsi:type="xsd:double"&gt;35417.7&lt;/D&gt;&lt;D xsi:type="xsd:double"&gt;34463.76&lt;/D&gt;&lt;D xsi:type="xsd:double"&gt;32073.645&lt;/D&gt;&lt;D xsi:type="xsd:double"&gt;33505.227&lt;/D&gt;&lt;D xsi:type="xsd:double"&gt;31774.37&lt;/D&gt;&lt;D xsi:type="xsd:double"&gt;31922.963&lt;/D&gt;&lt;D xsi:type="xsd:double"&gt;31520.521&lt;/D&gt;&lt;D xsi:type="xsd:double"&gt;30144.328&lt;/D&gt;&lt;D xsi:type="xsd:double"&gt;28004.775&lt;/D&gt;&lt;D xsi:type="xsd:double"&gt;24949.152&lt;/D&gt;&lt;D xsi:type="xsd:double"&gt;22487.049&lt;/D&gt;&lt;D xsi:type="xsd:double"&gt;24599.357&lt;/D&gt;&lt;D xsi:type="xsd:double"&gt;25299.438&lt;/D&gt;&lt;D xsi:type="xsd:double"&gt;21916.316&lt;/D&gt;&lt;D xsi:type="xsd:double"&gt;20630.623&lt;/D&gt;&lt;D xsi:type="xsd:double"&gt;21338.943&lt;/D&gt;&lt;D xsi:type="xsd:double"&gt;22888.541&lt;/D&gt;&lt;D xsi:type="xsd:double"&gt;21886.252&lt;/D&gt;&lt;D xsi:type="xsd:double"&gt;21892.111&lt;/D&gt;&lt;D xsi:type="xsd:double"&gt;19247.156&lt;/D&gt;&lt;D xsi:type="xsd:double"&gt;20873.678&lt;/D&gt;&lt;D xsi:type="xsd:double"&gt;21052.48&lt;/D&gt;&lt;D xsi:type="xsd:double"&gt;20287.178&lt;/D&gt;&lt;D xsi:type="xsd:double"&gt;19197.818&lt;/D&gt;&lt;D xsi:type="xsd:double"&gt;22391.75&lt;/D&gt;&lt;D xsi:type="xsd:double"&gt;22389.756&lt;/D&gt;&lt;D xsi:type="xsd:double"&gt;22480.264&lt;/D&gt;&lt;D xsi:type="xsd:double"&gt;24347.02&lt;/D&gt;&lt;D xsi:type="xsd:double"&gt;23686.209&lt;/D&gt;&lt;D xsi:type="xsd:double"&gt;24231.43&lt;/D&gt;&lt;D xsi:type="xsd:double"&gt;23489.48&lt;/D&gt;&lt;D xsi:type="xsd:double"&gt;24991.03&lt;/D&gt;&lt;D xsi:type="xsd:double"&gt;24985.45&lt;/D&gt;&lt;D xsi:type="xsd:double"&gt;24120.611&lt;/D&gt;&lt;D xsi:type="xsd:double"&gt;24697.057&lt;/D&gt;&lt;D xsi:type="xsd:double"&gt;23376.479&lt;/D&gt;&lt;D xsi:type="xsd:double"&gt;24053.412&lt;/D&gt;&lt;D xsi:type="xsd:double"&gt;23935.764&lt;/D&gt;&lt;D xsi:type="xsd:double"&gt;23427.549&lt;/D&gt;&lt;D xsi:type="xsd:double"&gt;21361.549&lt;/D&gt;&lt;D xsi:type="xsd:double"&gt;18786.01&lt;/D&gt;&lt;D xsi:type="xsd:double"&gt;18222.646&lt;/D&gt;&lt;D xsi:type="xsd:double"&gt;18184.729&lt;/D&gt;&lt;D xsi:type="xsd:double"&gt;16957.861&lt;/D&gt;&lt;D xsi:type="xsd:double"&gt;18158.934&lt;/D&gt;&lt;D xsi:type="xsd:double"&gt;16793.838&lt;/D&gt;&lt;D xsi:type="xsd:double"&gt;15786.517&lt;/D&gt;&lt;D xsi:type="xsd:double"&gt;15833.238&lt;/D&gt;&lt;D xsi:type="xsd:double"&gt;17593.063&lt;/D&gt;&lt;D xsi:type="xsd:double"&gt;15170.567&lt;/D&gt;&lt;D xsi:type="xsd:double"&gt;15144.994&lt;/D&gt;&lt;D xsi:type="xsd:double"&gt;16679.441&lt;/D&gt;&lt;D xsi:type="xsd:double"&gt;16825.646&lt;/D&gt;&lt;D xsi:type="xsd:double"&gt;17561.834&lt;/D&gt;&lt;D xsi:type="xsd:double"&gt;16155.465&lt;/D&gt;&lt;D xsi:type="xsd:double"&gt;17543.393&lt;/D&gt;&lt;D xsi:type="xsd:double"&gt;16449.451&lt;/D&gt;&lt;D xsi:type="xsd:double"&gt;13248.287&lt;/D&gt;&lt;D xsi:type="xsd:double"&gt;14409.894&lt;/D&gt;&lt;D xsi:type="xsd:double"&gt;13755.805&lt;/D&gt;&lt;D xsi:type="xsd:double"&gt;13725.847&lt;/D&gt;&lt;D xsi:type="xsd:double"&gt;12927.635&lt;/D&gt;&lt;D xsi:type="xsd:double"&gt;12589.268&lt;/D&gt;&lt;D xsi:type="xsd:double"&gt;10827.766&lt;/D&gt;&lt;D xsi:type="xsd:double"&gt;8266.306&lt;/D&gt;&lt;D xsi:type="xsd:double"&gt;9331.168&lt;/D&gt;&lt;D xsi:type="xsd:double"&gt;9346.026&lt;/D&gt;&lt;D xsi:type="xsd:double"&gt;10387.907&lt;/D&gt;&lt;D xsi:type="xsd:double"&gt;10427.537&lt;/D&gt;&lt;D xsi:type="xsd:double"&gt;10432.49&lt;/D&gt;&lt;D xsi:type="xsd:double"&gt;10075.624&lt;/D&gt;&lt;D xsi:type="xsd:double"&gt;9283.4375&lt;/D&gt;&lt;D xsi:type="xsd:double"&gt;10887.615&lt;/D&gt;&lt;D xsi:type="xsd:double"&gt;12631.767&lt;/D&gt;&lt;D xsi:type="xsd:double"&gt;13288.882&lt;/D&gt;&lt;D xsi:type="xsd:double"&gt;13228.225&lt;/D&gt;&lt;D xsi:type="xsd:double"&gt;14928.507&lt;/D&gt;&lt;D xsi:type="xsd:double"&gt;15130.243&lt;/D&gt;&lt;D xsi:type="xsd:double"&gt;17253.52&lt;/D&gt;&lt;D xsi:type="xsd:double"&gt;16086.83&lt;/D&gt;&lt;D xsi:type="xsd:double"&gt;14859.826&lt;/D&gt;&lt;D xsi:type="xsd:double"&gt;16313.122&lt;/D&gt;&lt;D xsi:type="xsd:double"&gt;14913.724&lt;/D&gt;&lt;D xsi:type="xsd:double"&gt;15801.924&lt;/D&gt;&lt;D xsi:type="xsd:double"&gt;16258.569&lt;/D&gt;&lt;D xsi:type="xsd:double"&gt;16829.371&lt;/D&gt;&lt;D xsi:type="xsd:double"&gt;16065.541&lt;/D&gt;&lt;D xsi:type="xsd:double"&gt;14939.898&lt;/D&gt;&lt;D xsi:type="xsd:double"&gt;13970.453&lt;/D&gt;&lt;D xsi:type="xsd:double"&gt;12304.206&lt;/D&gt;&lt;D xsi:type="xsd:double"&gt;13550.139&lt;/D&gt;&lt;D xsi:type="xsd:double"&gt;11616.682&lt;/D&gt;&lt;D xsi:type="xsd:double"&gt;13679.876&lt;/D&gt;&lt;D xsi:type="xsd:double"&gt;12992.145&lt;/D&gt;&lt;D xsi:type="xsd:double"&gt;10724.624&lt;/D&gt;&lt;/FQL&gt;&lt;FQL&gt;&lt;Q&gt;RE-US^FG_MKT_VALUE(20100101,20220930,M,USD)&lt;/Q&gt;&lt;R&gt;153&lt;/R&gt;&lt;C&gt;1&lt;/C&gt;&lt;D xsi:type="xsd:double"&gt;5085.903&lt;/D&gt;&lt;D xsi:type="xsd:double"&gt;5066.9214&lt;/D&gt;&lt;D xsi:type="xsd:double"&gt;4768.5957&lt;/D&gt;&lt;D xsi:type="xsd:double"&gt;4516.4077&lt;/D&gt;&lt;D xsi:type="xsd:double"&gt;4282.4854&lt;/D&gt;&lt;D xsi:type="xsd:double"&gt;3977.4358&lt;/D&gt;&lt;D xsi:type="xsd:double"&gt;4365.506&lt;/D&gt;&lt;D xsi:type="xsd:double"&gt;4450.993&lt;/D&gt;&lt;D xsi:type="xsd:double"&gt;4757.7983&lt;/D&gt;&lt;D xsi:type="xsd:double"&gt;4637.299&lt;/D&gt;&lt;D xsi:type="xsd:double"&gt;4593.831&lt;/D&gt;&lt;D xsi:type="xsd:double"&gt;4616.597&lt;/D&gt;&lt;D xsi:type="xsd:double"&gt;4587.206&lt;/D&gt;&lt;D xsi:type="xsd:double"&gt;4825.057&lt;/D&gt;&lt;D xsi:type="xsd:double"&gt;4781.5107&lt;/D&gt;&lt;D xsi:type="xsd:double"&gt;4940.9307&lt;/D&gt;&lt;D xsi:type="xsd:double"&gt;4824.348&lt;/D&gt;&lt;D xsi:type="xsd:double"&gt;4442.803&lt;/D&gt;&lt;D xsi:type="xsd:double"&gt;4462.911&lt;/D&gt;&lt;D xsi:type="xsd:double"&gt;4385.7393&lt;/D&gt;&lt;D xsi:type="xsd:double"&gt;4269.743&lt;/D&gt;&lt;D xsi:type="xsd:double"&gt;4836.676&lt;/D&gt;&lt;D xsi:type="xsd:double"&gt;4718.879&lt;/D&gt;&lt;D xsi:type="xsd:double"&gt;4518.622&lt;/D&gt;&lt;D xsi:type="xsd:double"&gt;4589.016&lt;/D&gt;&lt;D xsi:type="xsd:double"&gt;4720.668&lt;/D&gt;&lt;D xsi:type="xsd:double"&gt;4868.848&lt;/D&gt;&lt;D xsi:type="xsd:double"&gt;5215.1196&lt;/D&gt;&lt;D xsi:type="xsd:double"&gt;5374.047&lt;/D&gt;&lt;D xsi:type="xsd:double"&gt;5366.6855&lt;/D&gt;&lt;D xsi:type="xsd:double"&gt;5273.862&lt;/D&gt;&lt;D xsi:type="xsd:double"&gt;5375.502&lt;/D&gt;&lt;D xsi:type="xsd:double"&gt;5530.6875&lt;/D&gt;&lt;D xsi:type="xsd:double"&gt;5742.1733&lt;/D&gt;&lt;D xsi:type="xsd:double"&gt;5608.7666&lt;/D&gt;&lt;D xsi:type="xsd:double"&gt;5653.4087&lt;/D&gt;&lt;D xsi:type="xsd:double"&gt;5954.7183&lt;/D&gt;&lt;D xsi:type="xsd:double"&gt;6407.197&lt;/D&gt;&lt;D xsi:type="xsd:double"&gt;6488.5605&lt;/D&gt;&lt;D xsi:type="xsd:double"&gt;6744.8853&lt;/D&gt;&lt;D xsi:type="xsd:double"&gt;6476.069&lt;/D&gt;&lt;D xsi:type="xsd:double"&gt;6231.902&lt;/D&gt;&lt;D xsi:type="xsd:double"&gt;6487.961&lt;/D&gt;&lt;D xsi:type="xsd:double"&gt;6654.132&lt;/D&gt;&lt;D xsi:type="xsd:double"&gt;6967.234&lt;/D&gt;&lt;D xsi:type="xsd:double"&gt;7366.361&lt;/D&gt;&lt;D xsi:type="xsd:double"&gt;7514.4165&lt;/D&gt;&lt;D xsi:type="xsd:double"&gt;7410.548&lt;/D&gt;&lt;D xsi:type="xsd:double"&gt;6882.3438&lt;/D&gt;&lt;D xsi:type="xsd:double"&gt;7095.3374&lt;/D&gt;&lt;D xsi:type="xsd:double"&gt;7049.03&lt;/D&gt;&lt;D xsi:type="xsd:double"&gt;7278.3936&lt;/D&gt;&lt;D xsi:type="xsd:double"&gt;7370.0474&lt;/D&gt;&lt;D xsi:type="xsd:double"&gt;7332.951&lt;/D&gt;&lt;D xsi:type="xsd:double"&gt;7123.686&lt;/D&gt;&lt;D xsi:type="xsd:double"&gt;7486.0156&lt;/D&gt;&lt;D xsi:type="xsd:double"&gt;7330.9243&lt;/D&gt;&lt;D xsi:type="xsd:double"&gt;7721.883&lt;/D&gt;&lt;D xsi:type="xsd:double"&gt;7936.367&lt;/D&gt;&lt;D xsi:type="xsd:double"&gt;7609.9644&lt;/D&gt;&lt;D xsi:type="xsd:double"&gt;7658.225&lt;/D&gt;&lt;D xsi:type="xsd:double"&gt;7928.5723&lt;/D&gt;&lt;D xsi:type="xsd:double"&gt;7727.413&lt;/D&gt;&lt;D xsi:type="xsd:double"&gt;7945.4683&lt;/D&gt;&lt;D xsi:type="xsd:double"&gt;8060.935&lt;/D&gt;&lt;D xsi:type="xsd:double"&gt;8043.482&lt;/D&gt;&lt;D xsi:type="xsd:double"&gt;8092.5356&lt;/D&gt;&lt;D xsi:type="xsd:double"&gt;7769.4883&lt;/D&gt;&lt;D xsi:type="xsd:double"&gt;7468.2583&lt;/D&gt;&lt;D xsi:type="xsd:double"&gt;7667.7397&lt;/D&gt;&lt;D xsi:type="xsd:double"&gt;7946.496&lt;/D&gt;&lt;D xsi:type="xsd:double"&gt;7816.8906&lt;/D&gt;&lt;D xsi:type="xsd:double"&gt;7639.7095&lt;/D&gt;&lt;D xsi:type="xsd:double"&gt;7946.681&lt;/D&gt;&lt;D xsi:type="xsd:double"&gt;8370.966&lt;/D&gt;&lt;D xsi:type="xsd:double"&gt;7839.6978&lt;/D&gt;&lt;D xsi:type="xsd:double"&gt;7594.204&lt;/D&gt;&lt;D xsi:type="xsd:double"&gt;7650.846&lt;/D&gt;&lt;D xsi:type="xsd:double"&gt;7916.387&lt;/D&gt;&lt;D xsi:type="xsd:double"&gt;8099.418&lt;/D&gt;&lt;D xsi:type="xsd:double"&gt;7767.341&lt;/D&gt;&lt;D xsi:type="xsd:double"&gt;8321.362&lt;/D&gt;&lt;D xsi:type="xsd:double"&gt;8608.799&lt;/D&gt;&lt;D xsi:type="xsd:double"&gt;8850.514&lt;/D&gt;&lt;D xsi:type="xsd:double"&gt;8994.887&lt;/D&gt;&lt;D xsi:type="xsd:double"&gt;9616.959&lt;/D&gt;&lt;D xsi:type="xsd:double"&gt;9599.769&lt;/D&gt;&lt;D xsi:type="xsd:double"&gt;10334.707&lt;/D&gt;&lt;D xsi:type="xsd:double"&gt;10455.417&lt;/D&gt;&lt;D xsi:type="xsd:double"&gt;10454.792&lt;/D&gt;&lt;D xsi:type="xsd:double"&gt;10775.102&lt;/D&gt;&lt;D xsi:type="xsd:double"&gt;10368.145&lt;/D&gt;&lt;D xsi:type="xsd:double"&gt;9379.545&lt;/D&gt;&lt;D xsi:type="xsd:double"&gt;9751.622&lt;/D&gt;&lt;D xsi:type="xsd:double"&gt;9018.557&lt;/D&gt;&lt;D xsi:type="xsd:double"&gt;9035.213&lt;/D&gt;&lt;D xsi:type="xsd:double"&gt;9383.946&lt;/D&gt;&lt;D xsi:type="xsd:double"&gt;9810.267&lt;/D&gt;&lt;D xsi:type="xsd:double"&gt;10524.133&lt;/D&gt;&lt;D xsi:type="xsd:double"&gt;9534.499&lt;/D&gt;&lt;D xsi:type="xsd:double"&gt;9232.076&lt;/D&gt;&lt;D xsi:type="xsd:double"&gt;9417.451&lt;/D&gt;&lt;D xsi:type="xsd:double"&gt;8921.818&lt;/D&gt;&lt;D xsi:type="xsd:double"&gt;9112.635&lt;/D&gt;&lt;D xsi:type="xsd:double"&gt;9286.648&lt;/D&gt;&lt;D xsi:type="xsd:double"&gt;8855.383&lt;/D&gt;&lt;D xsi:type="xsd:double"&gt;9026.914&lt;/D&gt;&lt;D xsi:type="xsd:double"&gt;8852.194&lt;/D&gt;&lt;D xsi:type="xsd:double"&gt;8904.635&lt;/D&gt;&lt;D xsi:type="xsd:double"&gt;9191.632&lt;/D&gt;&lt;D xsi:type="xsd:double"&gt;8804.806&lt;/D&gt;&lt;D xsi:type="xsd:double"&gt;9601.462&lt;/D&gt;&lt;D xsi:type="xsd:double"&gt;10097.231&lt;/D&gt;&lt;D xsi:type="xsd:double"&gt;10070.237&lt;/D&gt;&lt;D xsi:type="xsd:double"&gt;10048.237&lt;/D&gt;&lt;D xsi:type="xsd:double"&gt;9609.87&lt;/D&gt;&lt;D xsi:type="xsd:double"&gt;10840.64&lt;/D&gt;&lt;D xsi:type="xsd:double"&gt;10473.976&lt;/D&gt;&lt;D xsi:type="xsd:double"&gt;11051.269&lt;/D&gt;&lt;D xsi:type="xsd:double"&gt;11294.784&lt;/D&gt;&lt;D xsi:type="xsd:double"&gt;11283.77&lt;/D&gt;&lt;D xsi:type="xsd:double"&gt;10113.247&lt;/D&gt;&lt;D xsi:type="xsd:double"&gt;7694.3936&lt;/D&gt;&lt;D xsi:type="xsd:double"&gt;6923.035&lt;/D&gt;&lt;D xsi:type="xsd:double"&gt;7933.919&lt;/D&gt;&lt;D xsi:type="xsd:double"&gt;8242.153&lt;/D&gt;&lt;D xsi:type="xsd:double"&gt;8745.396&lt;/D&gt;&lt;D xsi:type="xsd:double"&gt;8796.96&lt;/D&gt;&lt;D xsi:type="xsd:double"&gt;7894.985&lt;/D&gt;&lt;D xsi:type="xsd:double"&gt;7876.6006&lt;/D&gt;&lt;D xsi:type="xsd:double"&gt;9085.588&lt;/D&gt;&lt;D xsi:type="xsd:double"&gt;9359.733&lt;/D&gt;&lt;D xsi:type="xsd:double"&gt;8439.714&lt;/D&gt;&lt;D xsi:type="xsd:double"&gt;9668.406&lt;/D&gt;&lt;D xsi:type="xsd:double"&gt;9932.845&lt;/D&gt;&lt;D xsi:type="xsd:double"&gt;11100.849&lt;/D&gt;&lt;D xsi:type="xsd:double"&gt;10419.847&lt;/D&gt;&lt;D xsi:type="xsd:double"&gt;10084.266&lt;/D&gt;&lt;D xsi:type="xsd:double"&gt;10117.078&lt;/D&gt;&lt;D xsi:type="xsd:double"&gt;10600.063&lt;/D&gt;&lt;D xsi:type="xsd:double"&gt;9875.531&lt;/D&gt;&lt;D xsi:type="xsd:double"&gt;10297.677&lt;/D&gt;&lt;D xsi:type="xsd:double"&gt;10096.055&lt;/D&gt;&lt;D xsi:type="xsd:double"&gt;10755.916&lt;/D&gt;&lt;D xsi:type="xsd:double"&gt;11128.163&lt;/D&gt;&lt;D xsi:type="xsd:double"&gt;11710.095&lt;/D&gt;&lt;D xsi:type="xsd:double"&gt;11889.043&lt;/D&gt;&lt;D xsi:type="xsd:double"&gt;10836.945&lt;/D&gt;&lt;D xsi:type="xsd:double"&gt;11144.251&lt;/D&gt;&lt;D xsi:type="xsd:double"&gt;11048.077&lt;/D&gt;&lt;D xsi:type="xsd:double"&gt;10301.895&lt;/D&gt;&lt;D xsi:type="xsd:double"&gt;10605.412&lt;/D&gt;&lt;D xsi:type="xsd:double"&gt;10344.859&lt;/D&gt;&lt;/FQL&gt;&lt;FQL&gt;&lt;Q&gt;IVZ-US^FG_MKT_VALUE(20100101,20220930,M,USD)&lt;/Q&gt;&lt;R&gt;153&lt;/R&gt;&lt;C&gt;1&lt;/C&gt;&lt;D xsi:type="xsd:double"&gt;8868.35&lt;/D&gt;&lt;D xsi:type="xsd:double"&gt;9006.2&lt;/D&gt;&lt;D xsi:type="xsd:double"&gt;9558.915&lt;/D&gt;&lt;D xsi:type="xsd:double"&gt;10030.099&lt;/D&gt;&lt;D xsi:type="xsd:double"&gt;8097.374&lt;/D&gt;&lt;D xsi:type="xsd:double"&gt;7878.644&lt;/D&gt;&lt;D xsi:type="xsd:double"&gt;9147.279&lt;/D&gt;&lt;D xsi:type="xsd:double"&gt;8491.8955&lt;/D&gt;&lt;D xsi:type="xsd:double"&gt;9809.438&lt;/D&gt;&lt;D xsi:type="xsd:double"&gt;10627.276&lt;/D&gt;&lt;D xsi:type="xsd:double"&gt;10045.087&lt;/D&gt;&lt;D xsi:type="xsd:double"&gt;11070.006&lt;/D&gt;&lt;D xsi:type="xsd:double"&gt;11382.874&lt;/D&gt;&lt;D xsi:type="xsd:double"&gt;12349.084&lt;/D&gt;&lt;D xsi:type="xsd:double"&gt;11810.572&lt;/D&gt;&lt;D xsi:type="xsd:double"&gt;11491.743&lt;/D&gt;&lt;D xsi:type="xsd:double"&gt;11399.328&lt;/D&gt;&lt;D xsi:type="xsd:double"&gt;10550.516&lt;/D&gt;&lt;D xsi:type="xsd:double"&gt;10000.446&lt;/D&gt;&lt;D xsi:type="xsd:double"&gt;8251.044&lt;/D&gt;&lt;D xsi:type="xsd:double"&gt;6994.931&lt;/D&gt;&lt;D xsi:type="xsd:double"&gt;9051.468&lt;/D&gt;&lt;D xsi:type="xsd:double"&gt;9132.646&lt;/D&gt;&lt;D xsi:type="xsd:double"&gt;8960.14&lt;/D&gt;&lt;D xsi:type="xsd:double"&gt;10066.22&lt;/D&gt;&lt;D xsi:type="xsd:double"&gt;11047.42&lt;/D&gt;&lt;D xsi:type="xsd:double"&gt;11953.494&lt;/D&gt;&lt;D xsi:type="xsd:double"&gt;11133.288&lt;/D&gt;&lt;D xsi:type="xsd:double"&gt;9748.351&lt;/D&gt;&lt;D xsi:type="xsd:double"&gt;10061.5205&lt;/D&gt;&lt;D xsi:type="xsd:double"&gt;9852.276&lt;/D&gt;&lt;D xsi:type="xsd:double"&gt;10542.336&lt;/D&gt;&lt;D xsi:type="xsd:double"&gt;11095.56&lt;/D&gt;&lt;D xsi:type="xsd:double"&gt;10798.08&lt;/D&gt;&lt;D xsi:type="xsd:double"&gt;11095.56&lt;/D&gt;&lt;D xsi:type="xsd:double"&gt;11516.126&lt;/D&gt;&lt;D xsi:type="xsd:double"&gt;12028.149&lt;/D&gt;&lt;D xsi:type="xsd:double"&gt;11825.106&lt;/D&gt;&lt;D xsi:type="xsd:double"&gt;12875.616&lt;/D&gt;&lt;D xsi:type="xsd:double"&gt;14111.6045&lt;/D&gt;&lt;D xsi:type="xsd:double"&gt;15000.805&lt;/D&gt;&lt;D xsi:type="xsd:double"&gt;14081.519&lt;/D&gt;&lt;D xsi:type="xsd:double"&gt;14254.216&lt;/D&gt;&lt;D xsi:type="xsd:double"&gt;13443.865&lt;/D&gt;&lt;D xsi:type="xsd:double"&gt;14138.08&lt;/D&gt;&lt;D xsi:type="xsd:double"&gt;14958&lt;/D&gt;&lt;D xsi:type="xsd:double"&gt;15445.52&lt;/D&gt;&lt;D xsi:type="xsd:double"&gt;15764.841&lt;/D&gt;&lt;D xsi:type="xsd:double"&gt;14400.575&lt;/D&gt;&lt;D xsi:type="xsd:double"&gt;14855.33&lt;/D&gt;&lt;D xsi:type="xsd:double"&gt;16009.103&lt;/D&gt;&lt;D xsi:type="xsd:double"&gt;15234.607&lt;/D&gt;&lt;D xsi:type="xsd:double"&gt;15879.299&lt;/D&gt;&lt;D xsi:type="xsd:double"&gt;16296.676&lt;/D&gt;&lt;D xsi:type="xsd:double"&gt;16244.872&lt;/D&gt;&lt;D xsi:type="xsd:double"&gt;17630.629&lt;/D&gt;&lt;D xsi:type="xsd:double"&gt;17009.076&lt;/D&gt;&lt;D xsi:type="xsd:double"&gt;17435.596&lt;/D&gt;&lt;D xsi:type="xsd:double"&gt;17388.205&lt;/D&gt;&lt;D xsi:type="xsd:double"&gt;16989.648&lt;/D&gt;&lt;D xsi:type="xsd:double"&gt;15790.227&lt;/D&gt;&lt;D xsi:type="xsd:double"&gt;17312.072&lt;/D&gt;&lt;D xsi:type="xsd:double"&gt;17094.725&lt;/D&gt;&lt;D xsi:type="xsd:double"&gt;17839.846&lt;/D&gt;&lt;D xsi:type="xsd:double"&gt;17155.025&lt;/D&gt;&lt;D xsi:type="xsd:double"&gt;16072.682&lt;/D&gt;&lt;D xsi:type="xsd:double"&gt;16548.559&lt;/D&gt;&lt;D xsi:type="xsd:double"&gt;14623.61&lt;/D&gt;&lt;D xsi:type="xsd:double"&gt;13237.22&lt;/D&gt;&lt;D xsi:type="xsd:double"&gt;14059.512&lt;/D&gt;&lt;D xsi:type="xsd:double"&gt;14279.921&lt;/D&gt;&lt;D xsi:type="xsd:double"&gt;13977.899&lt;/D&gt;&lt;D xsi:type="xsd:double"&gt;12495.775&lt;/D&gt;&lt;D xsi:type="xsd:double"&gt;11163.95&lt;/D&gt;&lt;D xsi:type="xsd:double"&gt;12840.321&lt;/D&gt;&lt;D xsi:type="xsd:double"&gt;12940.473&lt;/D&gt;&lt;D xsi:type="xsd:double"&gt;13103.22&lt;/D&gt;&lt;D xsi:type="xsd:double"&gt;10468.847&lt;/D&gt;&lt;D xsi:type="xsd:double"&gt;11960.882&lt;/D&gt;&lt;D xsi:type="xsd:double"&gt;12784.781&lt;/D&gt;&lt;D xsi:type="xsd:double"&gt;12773.795&lt;/D&gt;&lt;D xsi:type="xsd:double"&gt;11474.765&lt;/D&gt;&lt;D xsi:type="xsd:double"&gt;12790.135&lt;/D&gt;&lt;D xsi:type="xsd:double"&gt;12251.292&lt;/D&gt;&lt;D xsi:type="xsd:double"&gt;11677.8955&lt;/D&gt;&lt;D xsi:type="xsd:double"&gt;12998.321&lt;/D&gt;&lt;D xsi:type="xsd:double"&gt;12460.283&lt;/D&gt;&lt;D xsi:type="xsd:double"&gt;13399.991&lt;/D&gt;&lt;D xsi:type="xsd:double"&gt;12895.56&lt;/D&gt;&lt;D xsi:type="xsd:double"&gt;14318.811&lt;/D&gt;&lt;D xsi:type="xsd:double"&gt;14147.913&lt;/D&gt;&lt;D xsi:type="xsd:double"&gt;13338.182&lt;/D&gt;&lt;D xsi:type="xsd:double"&gt;14264.784&lt;/D&gt;&lt;D xsi:type="xsd:double"&gt;14570.109&lt;/D&gt;&lt;D xsi:type="xsd:double"&gt;14724.807&lt;/D&gt;&lt;D xsi:type="xsd:double"&gt;14875.435&lt;/D&gt;&lt;D xsi:type="xsd:double"&gt;14708.523&lt;/D&gt;&lt;D xsi:type="xsd:double"&gt;13247.034&lt;/D&gt;&lt;D xsi:type="xsd:double"&gt;13149.707&lt;/D&gt;&lt;D xsi:type="xsd:double"&gt;11900.875&lt;/D&gt;&lt;D xsi:type="xsd:double"&gt;11223.056&lt;/D&gt;&lt;D xsi:type="xsd:double"&gt;10910.848&lt;/D&gt;&lt;D xsi:type="xsd:double"&gt;11087.491&lt;/D&gt;&lt;D xsi:type="xsd:double"&gt;9900.28&lt;/D&gt;&lt;D xsi:type="xsd:double"&gt;9410.543&lt;/D&gt;&lt;D xsi:type="xsd:double"&gt;8929.322&lt;/D&gt;&lt;D xsi:type="xsd:double"&gt;8369.955&lt;/D&gt;&lt;D xsi:type="xsd:double"&gt;6647.454&lt;/D&gt;&lt;D xsi:type="xsd:double"&gt;7235.1616&lt;/D&gt;&lt;D xsi:type="xsd:double"&gt;7683.8853&lt;/D&gt;&lt;D xsi:type="xsd:double"&gt;7740.563&lt;/D&gt;&lt;D xsi:type="xsd:double"&gt;8806.845&lt;/D&gt;&lt;D xsi:type="xsd:double"&gt;7832.7607&lt;/D&gt;&lt;D xsi:type="xsd:double"&gt;9611.982&lt;/D&gt;&lt;D xsi:type="xsd:double"&gt;9015.345&lt;/D&gt;&lt;D xsi:type="xsd:double"&gt;7375.7637&lt;/D&gt;&lt;D xsi:type="xsd:double"&gt;7688.9624&lt;/D&gt;&lt;D xsi:type="xsd:double"&gt;7634.4946&lt;/D&gt;&lt;D xsi:type="xsd:double"&gt;7970.376&lt;/D&gt;&lt;D xsi:type="xsd:double"&gt;8150.3335&lt;/D&gt;&lt;D xsi:type="xsd:double"&gt;7842.0894&lt;/D&gt;&lt;D xsi:type="xsd:double"&gt;6527.5195&lt;/D&gt;&lt;D xsi:type="xsd:double"&gt;4166.7725&lt;/D&gt;&lt;D xsi:type="xsd:double"&gt;3955.6804&lt;/D&gt;&lt;D xsi:type="xsd:double"&gt;3657.3984&lt;/D&gt;&lt;D xsi:type="xsd:double"&gt;4940.6255&lt;/D&gt;&lt;D xsi:type="xsd:double"&gt;4610.026&lt;/D&gt;&lt;D xsi:type="xsd:double"&gt;4683.492&lt;/D&gt;&lt;D xsi:type="xsd:double"&gt;5241.0137&lt;/D&gt;&lt;D xsi:type="xsd:double"&gt;6021.8833&lt;/D&gt;&lt;D xsi:type="xsd:double"&gt;7455.009&lt;/D&gt;&lt;D xsi:type="xsd:double"&gt;8002.1133&lt;/D&gt;&lt;D xsi:type="xsd:double"&gt;9452.869&lt;/D&gt;&lt;D xsi:type="xsd:double"&gt;10293.022&lt;/D&gt;&lt;D xsi:type="xsd:double"&gt;11637.796&lt;/D&gt;&lt;D xsi:type="xsd:double"&gt;12459.179&lt;/D&gt;&lt;D xsi:type="xsd:double"&gt;13165.199&lt;/D&gt;&lt;D xsi:type="xsd:double"&gt;12333.002&lt;/D&gt;&lt;D xsi:type="xsd:double"&gt;11248.731&lt;/D&gt;&lt;D xsi:type="xsd:double"&gt;11682.439&lt;/D&gt;&lt;D xsi:type="xsd:double"&gt;11119.689&lt;/D&gt;&lt;D xsi:type="xsd:double"&gt;11719.258&lt;/D&gt;&lt;D xsi:type="xsd:double"&gt;10298.741&lt;/D&gt;&lt;D xsi:type="xsd:double"&gt;10616.824&lt;/D&gt;&lt;D xsi:type="xsd:double"&gt;10450.792&lt;/D&gt;&lt;D xsi:type="xsd:double"&gt;9795.888&lt;/D&gt;&lt;D xsi:type="xsd:double"&gt;10492.887&lt;/D&gt;&lt;D xsi:type="xsd:double"&gt;8363.367&lt;/D&gt;&lt;D xsi:type="xsd:double"&gt;8800.192&lt;/D&gt;&lt;D xsi:type="xsd:double"&gt;7338.1836&lt;/D&gt;&lt;D xsi:type="xsd:double"&gt;8070.6377&lt;/D&gt;&lt;D xsi:type="xsd:double"&gt;7492.864&lt;/D&gt;&lt;D xsi:type="xsd:double"&gt;6232.6797&lt;/D&gt;&lt;/FQL&gt;&lt;FQL&gt;&lt;Q&gt;CME-US^FG_MKT_VALUE(20100101,20220930,M,USD)&lt;/Q&gt;&lt;R&gt;153&lt;/R&gt;&lt;C&gt;1&lt;/C&gt;&lt;D xsi:type="xsd:double"&gt;19077.547&lt;/D&gt;&lt;D xsi:type="xsd:double"&gt;20066.61&lt;/D&gt;&lt;D xsi:type="xsd:double"&gt;20738.078&lt;/D&gt;&lt;D xsi:type="xsd:double"&gt;21601.428&lt;/D&gt;&lt;D xsi:type="xsd:double"&gt;20773.506&lt;/D&gt;&lt;D xsi:type="xsd:double"&gt;18466.3&lt;/D&gt;&lt;D xsi:type="xsd:double"&gt;18285.934&lt;/D&gt;&lt;D xsi:type="xsd:double"&gt;16276.318&lt;/D&gt;&lt;D xsi:type="xsd:double"&gt;17397.02&lt;/D&gt;&lt;D xsi:type="xsd:double"&gt;19347.463&lt;/D&gt;&lt;D xsi:type="xsd:double"&gt;19241.256&lt;/D&gt;&lt;D xsi:type="xsd:double"&gt;21508.986&lt;/D&gt;&lt;D xsi:type="xsd:double"&gt;20627.236&lt;/D&gt;&lt;D xsi:type="xsd:double"&gt;20809.068&lt;/D&gt;&lt;D xsi:type="xsd:double"&gt;20163.14&lt;/D&gt;&lt;D xsi:type="xsd:double"&gt;19776.662&lt;/D&gt;&lt;D xsi:type="xsd:double"&gt;19107.344&lt;/D&gt;&lt;D xsi:type="xsd:double"&gt;19440.307&lt;/D&gt;&lt;D xsi:type="xsd:double"&gt;19280.299&lt;/D&gt;&lt;D xsi:type="xsd:double"&gt;17808.89&lt;/D&gt;&lt;D xsi:type="xsd:double"&gt;16292.46&lt;/D&gt;&lt;D xsi:type="xsd:double"&gt;18220.578&lt;/D&gt;&lt;D xsi:type="xsd:double"&gt;16482.89&lt;/D&gt;&lt;D xsi:type="xsd:double"&gt;16114.141&lt;/D&gt;&lt;D xsi:type="xsd:double"&gt;15839.036&lt;/D&gt;&lt;D xsi:type="xsd:double"&gt;19144.264&lt;/D&gt;&lt;D xsi:type="xsd:double"&gt;19152.775&lt;/D&gt;&lt;D xsi:type="xsd:double"&gt;17596.486&lt;/D&gt;&lt;D xsi:type="xsd:double"&gt;17050.361&lt;/D&gt;&lt;D xsi:type="xsd:double"&gt;17763.2&lt;/D&gt;&lt;D xsi:type="xsd:double"&gt;17262.324&lt;/D&gt;&lt;D xsi:type="xsd:double"&gt;18186.559&lt;/D&gt;&lt;D xsi:type="xsd:double"&gt;19002.463&lt;/D&gt;&lt;D xsi:type="xsd:double"&gt;18551.365&lt;/D&gt;&lt;D xsi:type="xsd:double"&gt;18332.451&lt;/D&gt;&lt;D xsi:type="xsd:double"&gt;16814.078&lt;/D&gt;&lt;D xsi:type="xsd:double"&gt;19193.336&lt;/D&gt;&lt;D xsi:type="xsd:double"&gt;19800.594&lt;/D&gt;&lt;D xsi:type="xsd:double"&gt;20398.313&lt;/D&gt;&lt;D xsi:type="xsd:double"&gt;20215.621&lt;/D&gt;&lt;D xsi:type="xsd:double"&gt;22564.035&lt;/D&gt;&lt;D xsi:type="xsd:double"&gt;25261.273&lt;/D&gt;&lt;D xsi:type="xsd:double"&gt;24633.316&lt;/D&gt;&lt;D xsi:type="xsd:double"&gt;23651.47&lt;/D&gt;&lt;D xsi:type="xsd:double"&gt;24634.621&lt;/D&gt;&lt;D xsi:type="xsd:double"&gt;24744.656&lt;/D&gt;&lt;D xsi:type="xsd:double"&gt;27325.49&lt;/D&gt;&lt;D xsi:type="xsd:double"&gt;26194.264&lt;/D&gt;&lt;D xsi:type="xsd:double"&gt;24959.002&lt;/D&gt;&lt;D xsi:type="xsd:double"&gt;24645.178&lt;/D&gt;&lt;D xsi:type="xsd:double"&gt;24723.42&lt;/D&gt;&lt;D xsi:type="xsd:double"&gt;23510.965&lt;/D&gt;&lt;D xsi:type="xsd:double"&gt;24048.72&lt;/D&gt;&lt;D xsi:type="xsd:double"&gt;23715.32&lt;/D&gt;&lt;D xsi:type="xsd:double"&gt;24714.742&lt;/D&gt;&lt;D xsi:type="xsd:double"&gt;25587.145&lt;/D&gt;&lt;D xsi:type="xsd:double"&gt;26783.967&lt;/D&gt;&lt;D xsi:type="xsd:double"&gt;28075.344&lt;/D&gt;&lt;D xsi:type="xsd:double"&gt;28353.385&lt;/D&gt;&lt;D xsi:type="xsd:double"&gt;29738.086&lt;/D&gt;&lt;D xsi:type="xsd:double"&gt;28614.31&lt;/D&gt;&lt;D xsi:type="xsd:double"&gt;32180.197&lt;/D&gt;&lt;D xsi:type="xsd:double"&gt;31816.025&lt;/D&gt;&lt;D xsi:type="xsd:double"&gt;30539.488&lt;/D&gt;&lt;D xsi:type="xsd:double"&gt;31644.7&lt;/D&gt;&lt;D xsi:type="xsd:double"&gt;31285.748&lt;/D&gt;&lt;D xsi:type="xsd:double"&gt;32287.592&lt;/D&gt;&lt;D xsi:type="xsd:double"&gt;31749.69&lt;/D&gt;&lt;D xsi:type="xsd:double"&gt;31229.176&lt;/D&gt;&lt;D xsi:type="xsd:double"&gt;31811.734&lt;/D&gt;&lt;D xsi:type="xsd:double"&gt;32882.566&lt;/D&gt;&lt;D xsi:type="xsd:double"&gt;30526.855&lt;/D&gt;&lt;D xsi:type="xsd:double"&gt;30274.148&lt;/D&gt;&lt;D xsi:type="xsd:double"&gt;30809.887&lt;/D&gt;&lt;D xsi:type="xsd:double"&gt;32389.885&lt;/D&gt;&lt;D xsi:type="xsd:double"&gt;30993.799&lt;/D&gt;&lt;D xsi:type="xsd:double"&gt;33010.367&lt;/D&gt;&lt;D xsi:type="xsd:double"&gt;32867.727&lt;/D&gt;&lt;D xsi:type="xsd:double"&gt;34500.99&lt;/D&gt;&lt;D xsi:type="xsd:double"&gt;36562.813&lt;/D&gt;&lt;D xsi:type="xsd:double"&gt;35325.773&lt;/D&gt;&lt;D xsi:type="xsd:double"&gt;33831.895&lt;/D&gt;&lt;D xsi:type="xsd:double"&gt;38161.434&lt;/D&gt;&lt;D xsi:type="xsd:double"&gt;39016.332&lt;/D&gt;&lt;D xsi:type="xsd:double"&gt;40954.465&lt;/D&gt;&lt;D xsi:type="xsd:double"&gt;41082.996&lt;/D&gt;&lt;D xsi:type="xsd:double"&gt;40214.87&lt;/D&gt;&lt;D xsi:type="xsd:double"&gt;39331.363&lt;/D&gt;&lt;D xsi:type="xsd:double"&gt;39703.723&lt;/D&gt;&lt;D xsi:type="xsd:double"&gt;42415.78&lt;/D&gt;&lt;D xsi:type="xsd:double"&gt;41528.453&lt;/D&gt;&lt;D xsi:type="xsd:double"&gt;42605.44&lt;/D&gt;&lt;D xsi:type="xsd:double"&gt;46011.53&lt;/D&gt;&lt;D xsi:type="xsd:double"&gt;46516.816&lt;/D&gt;&lt;D xsi:type="xsd:double"&gt;50711.707&lt;/D&gt;&lt;D xsi:type="xsd:double"&gt;49545.71&lt;/D&gt;&lt;D xsi:type="xsd:double"&gt;52066.246&lt;/D&gt;&lt;D xsi:type=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"xsd:double"&gt;56367.79&lt;/D&gt;&lt;D xsi:type="xsd:double"&gt;54900.703&lt;/D&gt;&lt;D xsi:type="xsd:double"&gt;53522.58&lt;/D&gt;&lt;D xsi:type="xsd:double"&gt;55294.445&lt;/D&gt;&lt;D xsi:type="xsd:double"&gt;55654.61&lt;/D&gt;&lt;D xsi:type="xsd:double"&gt;54024.9&lt;/D&gt;&lt;D xsi:type="xsd:double"&gt;59324.855&lt;/D&gt;&lt;D xsi:type="xsd:double"&gt;57848.086&lt;/D&gt;&lt;D xsi:type="xsd:double"&gt;62276.5&lt;/D&gt;&lt;D xsi:type="xsd:double"&gt;64601.16&lt;/D&gt;&lt;D xsi:type="xsd:double"&gt;67126.29&lt;/D&gt;&lt;D xsi:type="xsd:double"&gt;65042.426&lt;/D&gt;&lt;D xsi:type="xsd:double"&gt;64910.4&lt;/D&gt;&lt;D xsi:type="xsd:double"&gt;58757.69&lt;/D&gt;&lt;D xsi:type="xsd:double"&gt;63870.16&lt;/D&gt;&lt;D xsi:type="xsd:double"&gt;68589.914&lt;/D&gt;&lt;D xsi:type="xsd:double"&gt;69325.61&lt;/D&gt;&lt;D xsi:type="xsd:double"&gt;69436.32&lt;/D&gt;&lt;D xsi:type="xsd:double"&gt;77604.25&lt;/D&gt;&lt;D xsi:type="xsd:double"&gt;75543.484&lt;/D&gt;&lt;D xsi:type="xsd:double"&gt;73545.34&lt;/D&gt;&lt;D xsi:type="xsd:double"&gt;72465.836&lt;/D&gt;&lt;D xsi:type="xsd:double"&gt;71751.77&lt;/D&gt;&lt;D xsi:type="xsd:double"&gt;77610.74&lt;/D&gt;&lt;D xsi:type="xsd:double"&gt;71072.586&lt;/D&gt;&lt;D xsi:type="xsd:double"&gt;61846.45&lt;/D&gt;&lt;D xsi:type="xsd:double"&gt;63742.152&lt;/D&gt;&lt;D xsi:type="xsd:double"&gt;65312.367&lt;/D&gt;&lt;D xsi:type="xsd:double"&gt;58145.434&lt;/D&gt;&lt;D xsi:type="xsd:double"&gt;59447.57&lt;/D&gt;&lt;D xsi:type="xsd:double"&gt;62913.977&lt;/D&gt;&lt;D xsi:type="xsd:double"&gt;59902.5&lt;/D&gt;&lt;D xsi:type="xsd:double"&gt;53962.734&lt;/D&gt;&lt;D xsi:type="xsd:double"&gt;62666.516&lt;/D&gt;&lt;D xsi:type="xsd:double"&gt;65193.926&lt;/D&gt;&lt;D xsi:type="xsd:double"&gt;65082.91&lt;/D&gt;&lt;D xsi:type="xsd:double"&gt;71514.56&lt;/D&gt;&lt;D xsi:type="xsd:double"&gt;73163.35&lt;/D&gt;&lt;D xsi:type="xsd:double"&gt;72360.9&lt;/D&gt;&lt;D xsi:type="xsd:double"&gt;78368.58&lt;/D&gt;&lt;D xsi:type="xsd:double"&gt;76204.305&lt;/D&gt;&lt;D xsi:type="xsd:double"&gt;76007.24&lt;/D&gt;&lt;D xsi:type="xsd:double"&gt;72277.28&lt;/D&gt;&lt;D xsi:type="xsd:double"&gt;69341.04&lt;/D&gt;&lt;D xsi:type="xsd:double"&gt;79083.5&lt;/D&gt;&lt;D xsi:type="xsd:double"&gt;79072.74&lt;/D&gt;&lt;D xsi:type="xsd:double"&gt;81926.21&lt;/D&gt;&lt;D xsi:type="xsd:double"&gt;82299.16&lt;/D&gt;&lt;D xsi:type="xsd:double"&gt;84820.125&lt;/D&gt;&lt;D xsi:type="xsd:double"&gt;85304.69&lt;/D&gt;&lt;D xsi:type="xsd:double"&gt;78662.78&lt;/D&gt;&lt;D xsi:type="xsd:double"&gt;71307.2&lt;/D&gt;&lt;D xsi:type="xsd:double"&gt;73421.8&lt;/D&gt;&lt;D xsi:type="xsd:double"&gt;71549.484&lt;/D&gt;&lt;D xsi:type="xsd:double"&gt;70161.39&lt;/D&gt;&lt;D xsi:type="xsd:double"&gt;63532.99&lt;/D&gt;&lt;/FQL&gt;&lt;FQL&gt;&lt;Q&gt;TRV-US^FG_MKT_VALUE(20100101,20220930,M,USD)&lt;/Q&gt;&lt;R&gt;153&lt;/R&gt;&lt;C&gt;1&lt;/C&gt;&lt;D xsi:type="xsd:double"&gt;26363.6&lt;/D&gt;&lt;D xsi:type="xsd:double"&gt;27362.576&lt;/D&gt;&lt;D xsi:type="xsd:double"&gt;26808.18&lt;/D&gt;&lt;D xsi:type="xsd:double"&gt;25217.781&lt;/D&gt;&lt;D xsi:type="xsd:double"&gt;24586.59&lt;/D&gt;&lt;D xsi:type="xsd:double"&gt;23186.898&lt;/D&gt;&lt;D xsi:type="xsd:double"&gt;23751.86&lt;/D&gt;&lt;D xsi:type="xsd:double"&gt;23064.492&lt;/D&gt;&lt;D xsi:type="xsd:double"&gt;23992.049&lt;/D&gt;&lt;D xsi:type="xsd:double"&gt;25419.6&lt;/D&gt;&lt;D xsi:type="xsd:double"&gt;24862.396&lt;/D&gt;&lt;D xsi:type="xsd:double"&gt;24211.566&lt;/D&gt;&lt;D xsi:type="xsd:double"&gt;24450.596&lt;/D&gt;&lt;D xsi:type="xsd:double"&gt;26045.578&lt;/D&gt;&lt;D xsi:type="xsd:double"&gt;24999.443&lt;/D&gt;&lt;D xsi:type="xsd:double"&gt;26596.582&lt;/D&gt;&lt;D xsi:type="xsd:double"&gt;26092.225&lt;/D&gt;&lt;D xsi:type="xsd:double"&gt;24490.41&lt;/D&gt;&lt;D xsi:type="xsd:double"&gt;23127.035&lt;/D&gt;&lt;D xsi:type="xsd:double"&gt;21167.969&lt;/D&gt;&lt;D xsi:type="xsd:double"&gt;20115.744&lt;/D&gt;&lt;D xsi:type="xsd:double"&gt;24086.879&lt;/D&gt;&lt;D xsi:type="xsd:double"&gt;23220&lt;/D&gt;&lt;D xsi:type="xsd:double"&gt;23241.975&lt;/D&gt;&lt;D xsi:type="xsd:double"&gt;22900.238&lt;/D&gt;&lt;D xsi:type="xsd:double"&gt;22770.615&lt;/D&gt;&lt;D xsi:type="xsd:double"&gt;23076.16&lt;/D&gt;&lt;D xsi:type="xsd:double"&gt;25071.936&lt;/D&gt;&lt;D xsi:type="xsd:double"&gt;24358.602&lt;/D&gt;&lt;D xsi:type="xsd:double"&gt;24642.24&lt;/D&gt;&lt;D xsi:type="xsd:double"&gt;24182.9&lt;/D&gt;&lt;D xsi:type="xsd:double"&gt;24989.639&lt;/D&gt;&lt;D xsi:type="xsd:double"&gt;26075.32&lt;/D&gt;&lt;D xsi:type="xsd:double"&gt;27099.08&lt;/D&gt;&lt;D xsi:type="xsd:double"&gt;27053.24&lt;/D&gt;&lt;D xsi:type="xsd:double"&gt;27104.867&lt;/D&gt;&lt;D xsi:type="xsd:double"&gt;29610.803&lt;/D&gt;&lt;D xsi:type="xsd:double"&gt;30350.506&lt;/D&gt;&lt;D xsi:type="xsd:double"&gt;31689.117&lt;/D&gt;&lt;D xsi:type="xsd:double"&gt;32148.324&lt;/D&gt;&lt;D xsi:type="xsd:double"&gt;31512.207&lt;/D&gt;&lt;D xsi:type="xsd:double"&gt;29850.12&lt;/D&gt;&lt;D xsi:type="xsd:double"&gt;31205.926&lt;/D&gt;&lt;D xsi:type="xsd:double"&gt;29842.65&lt;/D&gt;&lt;D xsi:type="xsd:double"&gt;30864.756&lt;/D&gt;&lt;D xsi:type="xsd:double"&gt;31421.832&lt;/D&gt;&lt;D xsi:type="xsd:double"&gt;33038.434&lt;/D&gt;&lt;D xsi:type="xsd:double"&gt;32005.89&lt;/D&gt;&lt;D xsi:type="xsd:double"&gt;28732.48&lt;/D&gt;&lt;D xsi:type="xsd:double"&gt;29637.44&lt;/D&gt;&lt;D xsi:type="xsd:double"&gt;29572.25&lt;/D&gt;&lt;D xsi:type="xsd:double"&gt;31476.55&lt;/D&gt;&lt;D xsi:type="xsd:double"&gt;32473.873&lt;/D&gt;&lt;D xsi:type="xsd:double"&gt;31889.73&lt;/D&gt;&lt;D xsi:type="xsd:double"&gt;30360.84&lt;/D&gt;&lt;D xsi:type="xsd:double"&gt;32106.69&lt;/D&gt;&lt;D xsi:type="xsd:double"&gt;31131.717&lt;/D&gt;&lt;D xsi:type="xsd:double"&gt;33405.12&lt;/D&gt;&lt;D xsi:type="xsd:double"&gt;34614.727&lt;/D&gt;&lt;D xsi:type="xsd:double"&gt;34104.87&lt;/D&gt;&lt;D xsi:type="xsd:double"&gt;33128.605&lt;/D&gt;&lt;D xsi:type="xsd:double"&gt;34617.17&lt;/D&gt;&lt;D xsi:type="xsd:double"&gt;34461.03&lt;/D&gt;&lt;D xsi:type="xsd:double"&gt;32223.758&lt;/D&gt;&lt;D xsi:type="xsd:double"&gt;32226.945&lt;/D&gt;&lt;D xsi:type="xsd:double"&gt;30080.594&lt;/D&gt;&lt;D xsi:type="xsd:double"&gt;33024.547&lt;/D&gt;&lt;D xsi:type="xsd:double"&gt;30979.963&lt;/D&gt;&lt;D xsi:type="xsd:double"&gt;30277.027&lt;/D&gt;&lt;D xsi:type="xsd:double"&gt;34341.14&lt;/D&gt;&lt;D xsi:type="xsd:double"&gt;34852.195&lt;/D&gt;&lt;D xsi:type="xsd:double"&gt;33395.273&lt;/D&gt;&lt;D xsi:type="xsd:double"&gt;31673.135&lt;/D&gt;&lt;D xsi:type="xsd:double"&gt;31815.166&lt;/D&gt;&lt;D xsi:type="xsd:double"&gt;34126.004&lt;/D&gt;&lt;D xsi:type="xsd:double"&gt;32134.76&lt;/D&gt;&lt;D xsi:type="xsd:double"&gt;33374.535&lt;/D&gt;&lt;D xsi:type="xsd:double"&gt;34319.23&lt;/D&gt;&lt;D xsi:type="xsd:double"&gt;33506.227&lt;/D&gt;&lt;D xsi:type="xsd:double"&gt;34224.09&lt;/D&gt;&lt;D xsi:type="xsd:double"&gt;32543.656&lt;/D&gt;&lt;D xsi:type="xsd:double"&gt;30733.94&lt;/D&gt;&lt;D xsi:type="xsd:double"&gt;32202.734&lt;/D&gt;&lt;D xsi:type="xsd:double"&gt;34228.633&lt;/D&gt;&lt;D xsi:type="xsd:double"&gt;32931.29&lt;/D&gt;&lt;D xsi:type="xsd:double"&gt;34178.305&lt;/D&gt;&lt;D xsi:type="xsd:double"&gt;33678.875&lt;/D&gt;&lt;D xsi:type="xsd:double"&gt;33991.805&lt;/D&gt;&lt;D xsi:type="xsd:double"&gt;34883.09&lt;/D&gt;&lt;D xsi:type="xsd:double"&gt;34909.625&lt;/D&gt;&lt;D xsi:type="xsd:double"&gt;35340.027&lt;/D&gt;&lt;D xsi:type="xsd:double"&gt;33433.563&lt;/D&gt;&lt;D xsi:type="xsd:double"&gt;33533.723&lt;/D&gt;&lt;D xsi:type="xsd:double"&gt;36251.566&lt;/D&gt;&lt;D xsi:type="xsd:double"&gt;37105.51&lt;/D&gt;&lt;D xsi:type="xsd:double"&gt;36812.695&lt;/D&gt;&lt;D xsi:type="xsd:double"&gt;40688.285&lt;/D&gt;&lt;D xsi:type="xsd:double"&gt;37724.598&lt;/D&gt;&lt;D xsi:type="xsd:double"&gt;37519.973&lt;/D&gt;&lt;D xsi:type="xsd:double"&gt;35558.324&lt;/D&gt;&lt;D xsi:type="xsd:double"&gt;34726.105&lt;/D&gt;&lt;D xsi:type="xsd:double"&gt;32750.418&lt;/D&gt;&lt;D xsi:type="xsd:double"&gt;34838.48&lt;/D&gt;&lt;D xsi:type="xsd:double"&gt;35229.324&lt;/D&gt;&lt;D xsi:type="xsd:double"&gt;34347.207&lt;/D&gt;&lt;D xsi:type="xsd:double"&gt;33134.42&lt;/D&gt;&lt;D xsi:type="xsd:double"&gt;34521.973&lt;/D&gt;&lt;D xsi:type="xsd:double"&gt;31566.102&lt;/D&gt;&lt;D xsi:type="xsd:double"&gt;33092.344&lt;/D&gt;&lt;D xsi:type="xsd:double"&gt;35035.08&lt;/D&gt;&lt;D xsi:type="xsd:double"&gt;35922.203&lt;/D&gt;&lt;D xsi:type="xsd:double"&gt;37648.125&lt;/D&gt;&lt;D xsi:type="xsd:double"&gt;38124.785&lt;/D&gt;&lt;D xsi:type="xsd:double"&gt;38920.055&lt;/D&gt;&lt;D xsi:type="xsd:double"&gt;38165.184&lt;/D&gt;&lt;D xsi:type="xsd:double"&gt;38253.688&lt;/D&gt;&lt;D xsi:type="xsd:double"&gt;38376.89&lt;/D&gt;&lt;D xsi:type="xsd:double"&gt;33826.586&lt;/D&gt;&lt;D xsi:type="xsd:double"&gt;35287.434&lt;/D&gt;&lt;D xsi:type="xsd:double"&gt;34990.723&lt;/D&gt;&lt;D xsi:type="xsd:double"&gt;33628.91&lt;/D&gt;&lt;D xsi:type="xsd:double"&gt;30611.455&lt;/D&gt;&lt;D xsi:type="xsd:double"&gt;25115.68&lt;/D&gt;&lt;D xsi:type="xsd:double"&gt;25585.889&lt;/D&gt;&lt;D xsi:type="xsd:double"&gt;27044.545&lt;/D&gt;&lt;D xsi:type="xsd:double"&gt;28877.46&lt;/D&gt;&lt;D xsi:type="xsd:double"&gt;28971.143&lt;/D&gt;&lt;D xsi:type="xsd:double"&gt;29381.328&lt;/D&gt;&lt;D xsi:type="xsd:double"&gt;27404.527&lt;/D&gt;&lt;D xsi:type="xsd:double"&gt;30575.844&lt;/D&gt;&lt;D xsi:type="xsd:double"&gt;32840.344&lt;/D&gt;&lt;D xsi:type="xsd:double"&gt;35429.387&lt;/D&gt;&lt;D xsi:type="xsd:double"&gt;34402.12&lt;/D&gt;&lt;D xsi:type="xsd:double"&gt;36724.2&lt;/D&gt;&lt;D xsi:type="xsd:double"&gt;37825.598&lt;/D&gt;&lt;D xsi:type="xsd:double"&gt;38896.992&lt;/D&gt;&lt;D xsi:type="xsd:double"&gt;40164.55&lt;/D&gt;&lt;D xsi:type="xsd:double"&gt;37352.65&lt;/D&gt;&lt;D xsi:type="xsd:double"&gt;37155.54&lt;/D&gt;&lt;D xsi:type="xsd:double"&gt;39847.65&lt;/D&gt;&lt;D xsi:type="xsd:double"&gt;37394.457&lt;/D&gt;&lt;D xsi:type="xsd:double"&gt;39576.48&lt;/D&gt;&lt;D xsi:type="xsd:double"&gt;36149.7&lt;/D&gt;&lt;D xsi:type="xsd:double"&gt;37730.914&lt;/D&gt;&lt;D xsi:type="xsd:double"&gt;40082.613&lt;/D&gt;&lt;D xsi:type="xsd:double"&gt;41445.395&lt;/D&gt;&lt;D xsi:type="xsd:double"&gt;43855.2&lt;/D&gt;&lt;D xsi:type="xsd:double"&gt;41054.4&lt;/D&gt;&lt;D xsi:type="xsd:double"&gt;42969.598&lt;/D&gt;&lt;D xsi:type="xsd:double"&gt;40134.55&lt;/D&gt;&lt;D xsi:type="xsd:double"&gt;37659.508&lt;/D&gt;&lt;D xsi:type="xsd:double"&gt;38357.17&lt;/D&gt;&lt;D xsi:type="xsd:double"&gt;36354.36&lt;/D&gt;&lt;/FQL&gt;&lt;FQL&gt;&lt;Q&gt;AJG-US^FG_MKT_VALUE(20100101,20220930,M,USD)&lt;/Q&gt;&lt;R&gt;153&lt;/R&gt;&lt;C&gt;1&lt;/C&gt;&lt;D xsi:type="xsd:double"&gt;2311.375&lt;/D&gt;&lt;D xsi:type="xsd:double"&gt;2432.325&lt;/D&gt;&lt;D xsi:type="xsd:double"&gt;2543.38&lt;/D&gt;&lt;D xsi:type="xsd:double"&gt;2721.572&lt;/D&gt;&lt;D xsi:type="xsd:double"&gt;2557.884&lt;/D&gt;&lt;D xsi:type="xsd:double"&gt;2564.776&lt;/D&gt;&lt;D xsi:type="xsd:double"&gt;2674.1838&lt;/D&gt;&lt;D xsi:type="xsd:double"&gt;2614.22&lt;/D&gt;&lt;D xsi:type="xsd:double"&gt;2795.22&lt;/D&gt;&lt;D xsi:type="xsd:double"&gt;2984.96&lt;/D&gt;&lt;D xsi:type="xsd:double"&gt;2976.48&lt;/D&gt;&lt;D xsi:type="xsd:double"&gt;3152.272&lt;/D&gt;&lt;D xsi:type="xsd:double"&gt;3217.312&lt;/D&gt;&lt;D xsi:type="xsd:double"&gt;3403.76&lt;/D&gt;&lt;D xsi:type="xsd:double"&gt;3354.2231&lt;/D&gt;&lt;D xsi:type="xsd:double"&gt;3284.7341&lt;/D&gt;&lt;D xsi:type="xsd:double"&gt;3166.713&lt;/D&gt;&lt;D xsi:type="xsd:double"&gt;3202.188&lt;/D&gt;&lt;D xsi:type="xsd:double"&gt;3155.064&lt;/D&gt;&lt;D xsi:type="xsd:double"&gt;3165.1619&lt;/D&gt;&lt;D xsi:type="xsd:double"&gt;2969.27&lt;/D&gt;&lt;D xsi:type="xsd:double"&gt;3488.61&lt;/D&gt;&lt;D xsi:type="xsd:double"&gt;3497.642&lt;/D&gt;&lt;D xsi:type="xsd:double"&gt;3835.5676&lt;/D&gt;&lt;D xsi:type="xsd:double"&gt;3824.098&lt;/D&gt;&lt;D xsi:type="xsd:double"&gt;3913.5637&lt;/D&gt;&lt;D xsi:type="xsd:double"&gt;4228.0425&lt;/D&gt;&lt;D xsi:type="xsd:double"&gt;4443.348&lt;/D&gt;&lt;D xsi:type="xsd:double"&gt;4109.742&lt;/D&gt;&lt;D xsi:type="xsd:double"&gt;4243.4697&lt;/D&gt;&lt;D xsi:type="xsd:double"&gt;4293.08&lt;/D&gt;&lt;D xsi:type="xsd:double"&gt;4322.12&lt;/D&gt;&lt;D xsi:type="xsd:double"&gt;4456.008&lt;/D&gt;&lt;D xsi:type="xsd:double"&gt;4408.736&lt;/D&gt;&lt;D xsi:type="xsd:double"&gt;4543.088&lt;/D&gt;&lt;D xsi:type="xsd:double"&gt;4352.04&lt;/D&gt;&lt;D xsi:type="xsd:double"&gt;4640.92&lt;/D&gt;&lt;D xsi:type="xsd:double"&gt;4833.088&lt;/D&gt;&lt;D xsi:type="xsd:double"&gt;5238.1084&lt;/D&gt;&lt;D xsi:type="xsd:double"&gt;5382.66&lt;/D&gt;&lt;D xsi:type="xsd:double"&gt;5538.624&lt;/D&gt;&lt;D xsi:type="xsd:double"&gt;5579.213&lt;/D&gt;&lt;D xsi:type="xsd:double"&gt;5667.326&lt;/D&gt;&lt;D xsi:type="xsd:double"&gt;5279.1177&lt;/D&gt;&lt;D xsi:type="xsd:double"&gt;5739.975&lt;/D&gt;&lt;D xsi:type="xsd:double"&gt;6239.6753&lt;/D&gt;&lt;D xsi:type="xsd:double"&gt;6120.0103&lt;/D&gt;&lt;D xsi:type="xsd:double"&gt;6269.848&lt;/D&gt;&lt;D xsi:type="xsd:double"&gt;6176.328&lt;/D&gt;&lt;D xsi:type="xsd:double"&gt;6172.3203&lt;/D&gt;&lt;D xsi:type="xsd:double"&gt;6428.0586&lt;/D&gt;&lt;D xsi:type="xsd:double"&gt;6082.202&lt;/D&gt;&lt;D xsi:type="xsd:double"&gt;6191.6333&lt;/D&gt;&lt;D xsi:type="xsd:double"&gt;7409.4&lt;/D&gt;&lt;D xsi:type="xsd:double"&gt;7155&lt;/D&gt;&lt;D xsi:type="xsd:double"&gt;7509.57&lt;/D&gt;&lt;D xsi:type="xsd:double"&gt;7321.104&lt;/D&gt;&lt;D xsi:type="xsd:double"&gt;7698.78&lt;/D&gt;&lt;D xsi:type="xsd:double"&gt;7739.13&lt;/D&gt;&lt;D xsi:type="xsd:double"&gt;7749.3687&lt;/D&gt;&lt;D xsi:type="xsd:double"&gt;7313.178&lt;/D&gt;&lt;D xsi:type="xsd:double"&gt;7734.5547&lt;/D&gt;&lt;D xsi:type="xsd:double"&gt;7791.215&lt;/D&gt;&lt;D xsi:type="xsd:double"&gt;7971.2046&lt;/D&gt;&lt;D xsi:type="xsd:double"&gt;8074.5317&lt;/D&gt;&lt;D xsi:type="xsd:double"&gt;8253.85&lt;/D&gt;&lt;D xsi:type="xsd:double"&gt;8276.535&lt;/D&gt;&lt;D xsi:type="xsd:double"&gt;7629.14&lt;/D&gt;&lt;D xsi:type="xsd:double"&gt;7293.9697&lt;/D&gt;&lt;D xsi:type="xsd:double"&gt;7726.8726&lt;/D&gt;&lt;D xsi:type="xsd:double"&gt;7730.4067&lt;/D&gt;&lt;D xsi:type="xsd:double"&gt;7242.2856&lt;/D&gt;&lt;D xsi:type="xsd:double"&gt;6658.5156&lt;/D&gt;&lt;D xsi:type="xsd:double"&gt;7049.4644&lt;/D&gt;&lt;D xsi:type="xsd:double"&gt;7877.408&lt;/D&gt;&lt;D xsi:type="xsd:double"&gt;8153.6846&lt;/D&gt;&lt;D xsi:type="xsd:double"&gt;8559.243&lt;/D&gt;&lt;D xsi:type="xsd:double"&gt;8425.2&lt;/D&gt;&lt;D xsi:type="xsd:double"&gt;8706.63&lt;/D&gt;&lt;D xsi:type="xsd:double"&gt;8745.57&lt;/D&gt;&lt;D xsi:type="xsd:double"&gt;9051.858&lt;/D&gt;&lt;D xsi:type="xsd:double"&gt;8582.094&lt;/D&gt;&lt;D xsi:type="xsd:double"&gt;8959.329&lt;/D&gt;&lt;D xsi:type="xsd:double"&gt;9264.468&lt;/D&gt;&lt;D xsi:type="xsd:double"&gt;9597.89&lt;/D&gt;&lt;D xsi:type="xsd:double"&gt;10154.186&lt;/D&gt;&lt;D xsi:type="xsd:double"&gt;10149.722&lt;/D&gt;&lt;D xsi:type="xsd:double"&gt;10018.677&lt;/D&gt;&lt;D xsi:type="xsd:double"&gt;10183.829&lt;/D&gt;&lt;D xsi:type="xsd:double"&gt;10314.389&lt;/D&gt;&lt;D xsi:type="xsd:double"&gt;10591.842&lt;/D&gt;&lt;D xsi:type="xsd:double"&gt;10431.496&lt;/D&gt;&lt;D xsi:type="xsd:double"&gt;11128.178&lt;/D&gt;&lt;D xsi:type="xsd:double"&gt;11450.001&lt;/D&gt;&lt;D xsi:type="xsd:double"&gt;11901.998&lt;/D&gt;&lt;D xsi:type="xsd:double"&gt;11453.68&lt;/D&gt;&lt;D xsi:type="xsd:double"&gt;12365.92&lt;/D&gt;&lt;D xsi:type="xsd:double"&gt;12508.91&lt;/D&gt;&lt;D xsi:type="xsd:double"&gt;12515.734&lt;/D&gt;&lt;D xsi:type="xsd:double"&gt;12745.179&lt;/D&gt;&lt;D xsi:type="xsd:double"&gt;12069.588&lt;/D&gt;&lt;D xsi:type="xsd:double"&gt;11920.128&lt;/D&gt;&lt;D xsi:type="xsd:double"&gt;13028.51&lt;/D&gt;&lt;D xsi:type="xsd:double"&gt;13172.765&lt;/D&gt;&lt;D xsi:type="xsd:double"&gt;13674.628&lt;/D&gt;&lt;D xsi:type="xsd:double"&gt;13595.637&lt;/D&gt;&lt;D xsi:type="xsd:double"&gt;14157.759&lt;/D&gt;&lt;D xsi:type="xsd:double"&gt;13560.8&lt;/D&gt;&lt;D xsi:type="xsd:double"&gt;13746.64&lt;/D&gt;&lt;D xsi:type="xsd:double"&gt;14771.52&lt;/D&gt;&lt;D xsi:type="xsd:double"&gt;14468.181&lt;/D&gt;&lt;D xsi:type="xsd:double"&gt;15490.772&lt;/D&gt;&lt;D xsi:type="xsd:double"&gt;15598.218&lt;/D&gt;&lt;D xsi:type="xsd:double"&gt;16297.871&lt;/D&gt;&lt;D xsi:type="xsd:double"&gt;16826.31&lt;/D&gt;&lt;D xsi:type="xsd:double"&gt;16878.41&lt;/D&gt;&lt;D xsi:type="xsd:double"&gt;16706.865&lt;/D&gt;&lt;D xsi:type="xsd:double"&gt;17014.627&lt;/D&gt;&lt;D xsi:type="xsd:double"&gt;17397&lt;/D&gt;&lt;D xsi:type="xsd:double"&gt;17912.764&lt;/D&gt;&lt;D xsi:type="xsd:double"&gt;19293.418&lt;/D&gt;&lt;D xsi:type="xsd:double"&gt;18337.87&lt;/D&gt;&lt;D xsi:type="xsd:double"&gt;15456.008&lt;/D&gt;&lt;D xsi:type="xsd:double"&gt;14885.249&lt;/D&gt;&lt;D xsi:type="xsd:double"&gt;17877.469&lt;/D&gt;&lt;D xsi:type="xsd:double"&gt;18666.313&lt;/D&gt;&lt;D xsi:type="xsd:double"&gt;20581.002&lt;/D&gt;&lt;D xsi:type="xsd:double"&gt;20161.686&lt;/D&gt;&lt;D xsi:type="xsd:double"&gt;20303.035&lt;/D&gt;&lt;D xsi:type="xsd:double"&gt;19943.434&lt;/D&gt;&lt;D xsi:type="xsd:double"&gt;22193.344&lt;/D&gt;&lt;D xsi:type="xsd:double"&gt;23962.627&lt;/D&gt;&lt;D xsi:type="xsd:double"&gt;22354.918&lt;/D&gt;&lt;D xsi:type="xsd:double"&gt;23205.26&lt;/D&gt;&lt;D xsi:type="xsd:double"&gt;24442.441&lt;/D&gt;&lt;D xsi:type="xsd:double"&gt;28395.703&lt;/D&gt;&lt;D xsi:type="xsd:double"&gt;28720.898&lt;/D&gt;&lt;D xsi:type="xsd:double"&gt;28968.545&lt;/D&gt;&lt;D xsi:type="xsd:double"&gt;28809.309&lt;/D&gt;&lt;D xsi:type="xsd:double"&gt;29700.615&lt;/D&gt;&lt;D xsi:type="xsd:double"&gt;30815.145&lt;/D&gt;&lt;D xsi:type="xsd:double"&gt;34757.992&lt;/D&gt;&lt;D xsi:type="xsd:double"&gt;33769.168&lt;/D&gt;&lt;D xsi:type="xsd:double"&gt;35376.195&lt;/D&gt;&lt;D xsi:type="xsd:double"&gt;32930.492&lt;/D&gt;&lt;D xsi:type="xsd:double"&gt;32982.617&lt;/D&gt;&lt;D xsi:type="xsd:double"&gt;36683.46&lt;/D&gt;&lt;D xsi:type="xsd:double"&gt;35399.75&lt;/D&gt;&lt;D xsi:type="xsd:double"&gt;34023.594&lt;/D&gt;&lt;D xsi:type="xsd:double"&gt;34287.313&lt;/D&gt;&lt;D xsi:type="xsd:double"&gt;37641.598&lt;/D&gt;&lt;D xsi:type="xsd:double"&gt;38184.17&lt;/D&gt;&lt;D xsi:type="xsd:double"&gt;36007.566&lt;/D&gt;&lt;/FQL&gt;&lt;FQL&gt;&lt;Q&gt;RJF-US^FG_MKT_VALUE(20100101,20220930,M,USD)&lt;/Q&gt;&lt;R&gt;153&lt;/R&gt;&lt;C&gt;1&lt;/C&gt;&lt;D xsi:type="xsd:double"&gt;3131.738&lt;/D&gt;&lt;D xsi:type="xsd:double"&gt;3199.7927&lt;/D&gt;&lt;D xsi:type="xsd:double"&gt;3314.5051&lt;/D&gt;&lt;D xsi:type="xsd:double"&gt;3797.9219&lt;/D&gt;&lt;D xsi:type="xsd:double"&gt;3504.1533&lt;/D&gt;&lt;D xsi:type="xsd:double"&gt;3067.0476&lt;/D&gt;&lt;D xsi:type="xsd:double"&gt;3314.2498&lt;/D&gt;&lt;D xsi:type="xsd:double"&gt;2867.0496&lt;/D&gt;&lt;D xsi:type="xsd:double"&gt;3158.7002&lt;/D&gt;&lt;D xsi:type="xsd:double"&gt;3519.0886&lt;/D&gt;&lt;D xsi:type="xsd:double"&gt;3576.4517&lt;/D&gt;&lt;D xsi:type="xsd:double"&gt;4096.8486&lt;/D&gt;&lt;D xsi:type="xsd:double"&gt;4537.855&lt;/D&gt;&lt;D xsi:type="xsd:double"&gt;4800.9556&lt;/D&gt;&lt;D xsi:type="xsd:double"&gt;4827.7866&lt;/D&gt;&lt;D xsi:type="xsd:double"&gt;4734.362&lt;/D&gt;&lt;D xsi:type="xsd:double"&gt;4512.1626&lt;/D&gt;&lt;D xsi:type="xsd:double"&gt;4069.3066&lt;/D&gt;&lt;D xsi:type="xsd:double"&gt;4019.9434&lt;/D&gt;&lt;D xsi:type="xsd:double"&gt;3554.1565&lt;/D&gt;&lt;D xsi:type="xsd:double"&gt;3281.5273&lt;/D&gt;&lt;D xsi:type="xsd:double"&gt;3838.9824&lt;/D&gt;&lt;D xsi:type="xsd:double"&gt;3768.194&lt;/D&gt;&lt;D xsi:type="xsd:double"&gt;3895.8103&lt;/D&gt;&lt;D xsi:type="xsd:double"&gt;4404.1787&lt;/D&gt;&lt;D xsi:type="xsd:double"&gt;4450.737&lt;/D&gt;&lt;D xsi:type="xsd:double"&gt;5015.4805&lt;/D&gt;&lt;D xsi:type="xsd:double"&gt;5027.838&lt;/D&gt;&lt;D xsi:type="xsd:double"&gt;4692.8315&lt;/D&gt;&lt;D xsi:type="xsd:double"&gt;4705.82&lt;/D&gt;&lt;D xsi:type="xsd:double"&gt;4620.6094&lt;/D&gt;&lt;D xsi:type="xsd:double"&gt;4837.759&lt;/D&gt;&lt;D xsi:type="xsd:double"&gt;5048.047&lt;/D&gt;&lt;D xsi:type="xsd:double"&gt;5253.2744&lt;/D&gt;&lt;D xsi:type="xsd:double"&gt;5199.5576&lt;/D&gt;&lt;D xsi:type="xsd:double"&gt;5337.812&lt;/D&gt;&lt;D xsi:type="xsd:double"&gt;6182.885&lt;/D&gt;&lt;D xsi:type="xsd:double"&gt;6078.9824&lt;/D&gt;&lt;D xsi:type="xsd:double"&gt;6411.475&lt;/D&gt;&lt;D xsi:type="xsd:double"&gt;5760.592&lt;/D&gt;&lt;D xsi:type="xsd:double"&gt;6115.24&lt;/D&gt;&lt;D xsi:type="xsd:double"&gt;5984.175&lt;/D&gt;&lt;D xsi:type="xsd:double"&gt;6135.937&lt;/D&gt;&lt;D xsi:type="xsd:double"&gt;5824.0586&lt;/D&gt;&lt;D xsi:type="xsd:double"&gt;5815.344&lt;/D&gt;&lt;D xsi:type="xsd:double"&gt;6370.7817&lt;/D&gt;&lt;D xsi:type="xsd:double"&gt;6723.862&lt;/D&gt;&lt;D xsi:type="xsd:double"&gt;7317.027&lt;/D&gt;&lt;D xsi:type="xsd:double"&gt;7137.5713&lt;/D&gt;&lt;D xsi:type="xsd:double"&gt;7399.7446&lt;/D&gt;&lt;D xsi:type="xsd:double"&gt;7863.204&lt;/D&gt;&lt;D xsi:type="xsd:double"&gt;6987.328&lt;/D&gt;&lt;D xsi:type="xsd:double"&gt;6804.5615&lt;/D&gt;&lt;D xsi:type="xsd:double"&gt;7144.2744&lt;/D&gt;&lt;D xsi:type="xsd:double"&gt;7175.257&lt;/D&gt;&lt;D xsi:type="xsd:double"&gt;7694.917&lt;/D&gt;&lt;D xsi:type="xsd:double"&gt;7565.6777&lt;/D&gt;&lt;D xsi:type="xsd:double"&gt;7925.7466&lt;/D&gt;&lt;D xsi:type="xsd:double"&gt;7949.7505&lt;/D&gt;&lt;D xsi:type="xsd:double"&gt;8144.5415&lt;/D&gt;&lt;D xsi:type="xsd:double"&gt;7480.638&lt;/D&gt;&lt;D xsi:type="xsd:double"&gt;8121.7954&lt;/D&gt;&lt;D xsi:type="xsd:double"&gt;8106.4126&lt;/D&gt;&lt;D xsi:type="xsd:double"&gt;8070.721&lt;/D&gt;&lt;D xsi:type="xsd:double"&gt;8297.723&lt;/D&gt;&lt;D xsi:type="xsd:double"&gt;8562.015&lt;/D&gt;&lt;D xsi:type="xsd:double"&gt;8478.665&lt;/D&gt;&lt;D xsi:type="xsd:double"&gt;7614.9907&lt;/D&gt;&lt;D xsi:type="xsd:double"&gt;7093.069&lt;/D&gt;&lt;D xsi:type="xsd:double"&gt;7876.2646&lt;/D&gt;&lt;D xsi:type="xsd:double"&gt;8393.631&lt;/D&gt;&lt;D xsi:type="xsd:double"&gt;8331.494&lt;/D&gt;&lt;D xsi:type="xsd:double"&gt;6296.408&lt;/D&gt;&lt;D xsi:type="xsd:double"&gt;6300.719&lt;/D&gt;&lt;D xsi:type="xsd:double"&gt;6717.872&lt;/D&gt;&lt;D xsi:type="xsd:double"&gt;7361.297&lt;/D&gt;&lt;D xsi:type="xsd:double"&gt;7911.5957&lt;/D&gt;&lt;D xsi:type="xsd:double"&gt;6966.0273&lt;/D&gt;&lt;D xsi:type="xsd:double"&gt;7757.3&lt;/D&gt;&lt;D xsi:type="xsd:double"&gt;8219.346&lt;/D&gt;&lt;D xsi:type="xsd:double"&gt;8239.306&lt;/D&gt;&lt;D xsi:type="xsd:double"&gt;8509.656&lt;/D&gt;&lt;D xsi:type="xsd:double"&gt;10182.712&lt;/D&gt;&lt;D xsi:type="xsd:double"&gt;9900.767&lt;/D&gt;&lt;D xsi:type="xsd:double"&gt;10709.751&lt;/D&gt;&lt;D xsi:type="xsd:double"&gt;11228.587&lt;/D&gt;&lt;D xsi:type="xsd:double"&gt;10946.587&lt;/D&gt;&lt;D xsi:type="xsd:double"&gt;10696.821&lt;/D&gt;&lt;D xsi:type="xsd:double"&gt;10373.85&lt;/D&gt;&lt;D xsi:type="xsd:double"&gt;11539.915&lt;/D&gt;&lt;D xsi:type="xsd:double"&gt;11967.159&lt;/D&gt;&lt;D xsi:type="xsd:double"&gt;11266.593&lt;/D&gt;&lt;D xsi:type="xsd:double"&gt;12151.659&lt;/D&gt;&lt;D xsi:type="xsd:double"&gt;12216.503&lt;/D&gt;&lt;D xsi:type="xsd:double"&gt;12723.723&lt;/D&gt;&lt;D xsi:type="xsd:double"&gt;12962.224&lt;/D&gt;&lt;D xsi:type="xsd:double"&gt;13991.363&lt;/D&gt;&lt;D xsi:type="xsd:double"&gt;13457.197&lt;/D&gt;&lt;D xsi:type="xsd:double"&gt;13013.781&lt;/D&gt;&lt;D xsi:type="xsd:double"&gt;13063.269&lt;/D&gt;&lt;D xsi:type="xsd:double"&gt;14054.477&lt;/D&gt;&lt;D xsi:type="xsd:double"&gt;13023.181&lt;/D&gt;&lt;D xsi:type="xsd:double"&gt;13349.671&lt;/D&gt;&lt;D xsi:type="xsd:double"&gt;13561.016&lt;/D&gt;&lt;D xsi:type="xsd:double"&gt;13406.387&lt;/D&gt;&lt;D xsi:type="xsd:double"&gt;11169.319&lt;/D&gt;&lt;D xsi:type="xsd:double"&gt;11612.072&lt;/D&gt;&lt;D xsi:type="xsd:double"&gt;10463.292&lt;/D&gt;&lt;D xsi:type="xsd:double"&gt;11319.647&lt;/D&gt;&lt;D xsi:type="xsd:double"&gt;11612.13&lt;/D&gt;&lt;D xsi:type="xsd:double"&gt;11292.74&lt;/D&gt;&lt;D xsi:type="xsd:double"&gt;12860.045&lt;/D&gt;&lt;D xsi:type="xsd:double"&gt;11597.494&lt;/D&gt;&lt;D xsi:type="xsd:double"&gt;11808.807&lt;/D&gt;&lt;D xsi:type="xsd:double"&gt;11266.899&lt;/D&gt;&lt;D xsi:type="xsd:double"&gt;10965.222&lt;/D&gt;&lt;D xsi:type="xsd:double"&gt;11366.447&lt;/D&gt;&lt;D xsi:type="xsd:double"&gt;11508.425&lt;/D&gt;&lt;D xsi:type="xsd:double"&gt;12380.964&lt;/D&gt;&lt;D xsi:type="xsd:double"&gt;12429.33&lt;/D&gt;&lt;D xsi:type="xsd:double"&gt;12703.037&lt;/D&gt;&lt;D xsi:type="xsd:double"&gt;11619.326&lt;/D&gt;&lt;D xsi:type="xsd:double"&gt;8644.963&lt;/D&gt;&lt;D xsi:type="xsd:double"&gt;9017.024&lt;/D&gt;&lt;D xsi:type="xsd:double"&gt;9476.63&lt;/D&gt;&lt;D xsi:type="xsd:double"&gt;9431.48&lt;/D&gt;&lt;D xsi:type="xsd:double"&gt;9520.548&lt;/D&gt;&lt;D xsi:type="xsd:double"&gt;10375.588&lt;/D&gt;&lt;D xsi:type="xsd:double"&gt;9935.8545&lt;/D&gt;&lt;D xsi:type="xsd:double"&gt;10438.383&lt;/D&gt;&lt;D xsi:type="xsd:double"&gt;12419.817&lt;/D&gt;&lt;D xsi:type="xsd:double"&gt;13143.048&lt;/D&gt;&lt;D xsi:type="xsd:double"&gt;13728.283&lt;/D&gt;&lt;D xsi:type="xsd:double"&gt;16037.623&lt;/D&gt;&lt;D xsi:type="xsd:double"&gt;16809.797&lt;/D&gt;&lt;D xsi:type="xsd:double"&gt;17937.217&lt;/D&gt;&lt;D xsi:type="xsd:double"&gt;18185.469&lt;/D&gt;&lt;D xsi:type="xsd:double"&gt;17789.6&lt;/D&gt;&lt;D xsi:type="xsd:double"&gt;17732.08&lt;/D&gt;&lt;D xsi:type="xsd:double"&gt;19159.082&lt;/D&gt;&lt;D xsi:type="xsd:double"&gt;18985.578&lt;/D&gt;&lt;D xsi:type="xsd:double"&gt;20283.79&lt;/D&gt;&lt;D xsi:type="xsd:double"&gt;20222.068&lt;/D&gt;&lt;D xsi:type="xsd:double"&gt;20829.55&lt;/D&gt;&lt;D xsi:type="xsd:double"&gt;21964.387&lt;/D&gt;&lt;D xsi:type="xsd:double"&gt;22748.607&lt;/D&gt;&lt;D xsi:type="xsd:double"&gt;22850.002&lt;/D&gt;&lt;D xsi:type="xsd:double"&gt;20261.68&lt;/D&gt;&lt;D xsi:type="xsd:double"&gt;20475.813&lt;/D&gt;&lt;D xsi:type="xsd:double"&gt;19265.89&lt;/D&gt;&lt;D xsi:type="xsd:double"&gt;21218.121&lt;/D&gt;&lt;D xsi:type="xsd:double"&gt;22489.441&lt;/D&gt;&lt;D xsi:type="xsd:double"&gt;21293.54&lt;/D&gt;&lt;/FQL&gt;&lt;FQL&gt;&lt;Q&gt;PFG-US^FG_MKT_VALUE(20100101,20220930,M,USD)&lt;/Q&gt;&lt;R&gt;153&lt;/R&gt;&lt;C&gt;1&lt;/C&gt;&lt;D xsi:type="xsd:double"&gt;7352.9497&lt;/D&gt;&lt;D xsi:type="xsd:double"&gt;7403.9897&lt;/D&gt;&lt;D xsi:type="xsd:double"&gt;9338.4375&lt;/D&gt;&lt;D xsi:type="xsd:double"&gt;9341.634&lt;/D&gt;&lt;D xsi:type="xsd:double"&gt;8692.644&lt;/D&gt;&lt;D xsi:type="xsd:double"&gt;7496.112&lt;/D&gt;&lt;D xsi:type="xsd:double"&gt;8190.078&lt;/D&gt;&lt;D xsi:type="xsd:double"&gt;7371.3896&lt;/D&gt;&lt;D xsi:type="xsd:double"&gt;8302.176&lt;/D&gt;&lt;D xsi:type="xsd:double"&gt;8596.852&lt;/D&gt;&lt;D xsi:type="xsd:double"&gt;8724.972&lt;/D&gt;&lt;D xsi:type="xsd:double"&gt;10432.225&lt;/D&gt;&lt;D xsi:type="xsd:double"&gt;10499.508&lt;/D&gt;&lt;D xsi:type="xsd:double"&gt;10976.903&lt;/D&gt;&lt;D xsi:type="xsd:double"&gt;10316.942&lt;/D&gt;&lt;D xsi:type="xsd:double"&gt;10843.875&lt;/D&gt;&lt;D xsi:type="xsd:double"&gt;10047.051&lt;/D&gt;&lt;D xsi:type="xsd:double"&gt;9542.755&lt;/D&gt;&lt;D xsi:type="xsd:double"&gt;8667.531&lt;/D&gt;&lt;D xsi:type="xsd:double"&gt;7955.4326&lt;/D&gt;&lt;D xsi:type="xsd:double"&gt;6916.617&lt;/D&gt;&lt;D xsi:type="xsd:double"&gt;7865.4785&lt;/D&gt;&lt;D xsi:type="xsd:double"&gt;7362.063&lt;/D&gt;&lt;D xsi:type="xsd:double"&gt;7407.06&lt;/D&gt;&lt;D xsi:type="xsd:double"&gt;8223.041&lt;/D&gt;&lt;D xsi:type="xsd:double"&gt;8328.426&lt;/D&gt;&lt;D xsi:type="xsd:double"&gt;8879.559&lt;/D&gt;&lt;D xsi:type="xsd:double"&gt;8325.903&lt;/D&gt;&lt;D xsi:type="xsd:double"&gt;7390.1035&lt;/D&gt;&lt;D xsi:type="xsd:double"&gt;7753.588&lt;/D&gt;&lt;D xsi:type="xsd:double"&gt;7564.4043&lt;/D&gt;&lt;D xsi:type="xsd:double"&gt;8111.264&lt;/D&gt;&lt;D xsi:type="xsd:double"&gt;7909.5845&lt;/D&gt;&lt;D xsi:type="xsd:double"&gt;8085.7446&lt;/D&gt;&lt;D xsi:type="xsd:double"&gt;7971.24&lt;/D&gt;&lt;D xsi:type="xsd:double"&gt;8379.176&lt;/D&gt;&lt;D xsi:type="xsd:double"&gt;9110.737&lt;/D&gt;&lt;D xsi:type="xsd:double"&gt;9287.018&lt;/D&gt;&lt;D xsi:type="xsd:double"&gt;9980.998&lt;/D&gt;&lt;D xsi:type="xsd:double"&gt;10588.129&lt;/D&gt;&lt;D xsi:type="xsd:double"&gt;11101.404&lt;/D&gt;&lt;D xsi:type="xsd:double"&gt;11006.555&lt;/D&gt;&lt;D xsi:type="xsd:double"&gt;12743.504&lt;/D&gt;&lt;D xsi:type="xsd:double"&gt;12026.388&lt;/D&gt;&lt;D xsi:type="xsd:double"&gt;12584.798&lt;/D&gt;&lt;D xsi:type="xsd:double"&gt;13948.493&lt;/D&gt;&lt;D xsi:type="xsd:double"&gt;14880.157&lt;/D&gt;&lt;D xsi:type="xsd:double"&gt;14556.313&lt;/D&gt;&lt;D xsi:type="xsd:double"&gt;12861.864&lt;/D&gt;&lt;D xsi:type="xsd:double"&gt;13387.32&lt;/D&gt;&lt;D xsi:type="xsd:double"&gt;13557.852&lt;/D&gt;&lt;D xsi:type="xsd:double"&gt;13808.432&lt;/D&gt;&lt;D xsi:type="xsd:double"&gt;13787.796&lt;/D&gt;&lt;D xsi:type="xsd:double"&gt;14831.023&lt;/D&gt;&lt;D xsi:type="xsd:double"&gt;14595.983&lt;/D&gt;&lt;D xsi:type="xsd:double"&gt;15950.401&lt;/D&gt;&lt;D xsi:type="xsd:double"&gt;15405.192&lt;/D&gt;&lt;D xsi:type="xsd:double"&gt;15375.832&lt;/D&gt;&lt;D xsi:type="xsd:double"&gt;15640.072&lt;/D&gt;&lt;D xsi:type="xsd:double"&gt;15265.165&lt;/D&gt;&lt;D xsi:type="xsd:double"&gt;13792.727&lt;/D&gt;&lt;D xsi:type="xsd:double"&gt;15038.862&lt;/D&gt;&lt;D xsi:type="xsd:double"&gt;15123.327&lt;/D&gt;&lt;D xsi:type="xsd:double"&gt;15049.728&lt;/D&gt;&lt;D xsi:type="xsd:double"&gt;15217.535&lt;/D&gt;&lt;D xsi:type="xsd:double"&gt;15115.164&lt;/D&gt;&lt;D xsi:type="xsd:double"&gt;16358.797&lt;/D&gt;&lt;D xsi:type="xsd:double"&gt;14838.1455&lt;/D&gt;&lt;D xsi:type="xsd:double"&gt;13894.29&lt;/D&gt;&lt;D xsi:type="xsd:double"&gt;14721.96&lt;/D&gt;&lt;D xsi:type="xsd:double"&gt;15103.51&lt;/D&gt;&lt;D xsi:type="xsd:double"&gt;13107.172&lt;/D&gt;&lt;D xsi:type="xsd:double"&gt;11073.2&lt;/D&gt;&lt;D xsi:type="xsd:double"&gt;11017.834&lt;/D&gt;&lt;D xsi:type="xsd:double"&gt;11456.28&lt;/D&gt;&lt;D xsi:type="xsd:double"&gt;12394.271&lt;/D&gt;&lt;D xsi:type="xsd:double"&gt;12940.225&lt;/D&gt;&lt;D xsi:type="xsd:double"&gt;11839.68&lt;/D&gt;&lt;D xsi:type="xsd:double"&gt;13429.44&lt;/D&gt;&lt;D xsi:type="xsd:double"&gt;14132.16&lt;/D&gt;&lt;D xsi:type="xsd:double"&gt;14819.427&lt;/D&gt;&lt;D xsi:type="xsd:double"&gt;15708.42&lt;/D&gt;&lt;D xsi:type="xsd:double"&gt;16597.414&lt;/D&gt;&lt;D xsi:type="xsd:double"&gt;16646.322&lt;/D&gt;&lt;D xsi:type="xsd:double"&gt;16424.793&lt;/D&gt;&lt;D xsi:type="xsd:double"&gt;17992.76&lt;/D&gt;&lt;D xsi:type="xsd:double"&gt;18181.992&lt;/D&gt;&lt;D xsi:type="xsd:double"&gt;18763.953&lt;/D&gt;&lt;D xsi:type="xsd:double"&gt;18124.371&lt;/D&gt;&lt;D xsi:type="xsd:double"&gt;18490.602&lt;/D&gt;&lt;D xsi:type="xsd:double"&gt;19264.05&lt;/D&gt;&lt;D xsi:type="xsd:double"&gt;18043.273&lt;/D&gt;&lt;D xsi:type="xsd:double"&gt;18562.09&lt;/D&gt;&lt;D xsi:type="xsd:double"&gt;18997.725&lt;/D&gt;&lt;D xsi:type="xsd:double"&gt;20422.916&lt;/D&gt;&lt;D xsi:type="xsd:double"&gt;20391.84&lt;/D&gt;&lt;D xsi:type="xsd:double"&gt;19536.4&lt;/D&gt;&lt;D xsi:type="xsd:double"&gt;18013.371&lt;/D&gt;&lt;D xsi:type="xsd:double"&gt;17523.809&lt;/D&gt;&lt;D xsi:type="xsd:double"&gt;17037.596&lt;/D&gt;&lt;D xsi:type="xsd:double"&gt;16053.66&lt;/D&gt;&lt;D xsi:type="xsd:double"&gt;15069.57&lt;/D&gt;&lt;D xsi:type="xsd:double"&gt;16529.568&lt;/D&gt;&lt;D xsi:type="xsd:double"&gt;15707.074&lt;/D&gt;&lt;D xsi:type="xsd:double"&gt;16616.125&lt;/D&gt;&lt;D xsi:type="xsd:double"&gt;13349.052&lt;/D&gt;&lt;D xsi:type="xsd:double"&gt;13987.152&lt;/D&gt;&lt;D xsi:type="xsd:double"&gt;12345.515&lt;/D&gt;&lt;D xsi:type="xsd:double"&gt;13994.564&lt;/D&gt;&lt;D xsi:type="xsd:double"&gt;14712.88&lt;/D&gt;&lt;D xsi:type="xsd:double"&gt;13962.858&lt;/D&gt;&lt;D xsi:type="xsd:double"&gt;15901.913&lt;/D&gt;&lt;D xsi:type="xsd:double"&gt;14346.774&lt;/D&gt;&lt;D xsi:type="xsd:double"&gt;16136.512&lt;/D&gt;&lt;D xsi:type="xsd:double"&gt;16169.944&lt;/D&gt;&lt;D xsi:type="xsd:double"&gt;14827.093&lt;/D&gt;&lt;D xsi:type="xsd:double"&gt;15884.92&lt;/D&gt;&lt;D xsi:type="xsd:double"&gt;14839.641&lt;/D&gt;&lt;D xsi:type="xsd:double"&gt;15317.8&lt;/D&gt;&lt;D xsi:type="xsd:double"&gt;15213&lt;/D&gt;&lt;D xsi:type="xsd:double"&gt;14645.971&lt;/D&gt;&lt;D xsi:type="xsd:double"&gt;12278.274&lt;/D&gt;&lt;D xsi:type="xsd:double"&gt;8568.355&lt;/D&gt;&lt;D xsi:type="xsd:double"&gt;9954.494&lt;/D&gt;&lt;D xsi:type="xsd:double"&gt;10558.707&lt;/D&gt;&lt;D xsi:type="xsd:double"&gt;11381.96&lt;/D&gt;&lt;D xsi:type="xsd:double"&gt;11625.82&lt;/D&gt;&lt;D xsi:type="xsd:double"&gt;11538.141&lt;/D&gt;&lt;D xsi:type="xsd:double"&gt;11054.115&lt;/D&gt;&lt;D xsi:type="xsd:double"&gt;10765.891&lt;/D&gt;&lt;D xsi:type="xsd:double"&gt;13667.355&lt;/D&gt;&lt;D xsi:type="xsd:double"&gt;13558.412&lt;/D&gt;&lt;D xsi:type="xsd:double"&gt;13465.49&lt;/D&gt;&lt;D xsi:type="xsd:double"&gt;15463.313&lt;/D&gt;&lt;D xsi:type="xsd:double"&gt;16339.1&lt;/D&gt;&lt;D xsi:type="xsd:double"&gt;17404.574&lt;/D&gt;&lt;D xsi:type="xsd:double"&gt;17818.775&lt;/D&gt;&lt;D xsi:type="xsd:double"&gt;16998.11&lt;/D&gt;&lt;D xsi:type="xsd:double"&gt;16712.97&lt;/D&gt;&lt;D xsi:type="xsd:double"&gt;17971.889&lt;/D&gt;&lt;D xsi:type="xsd:double"&gt;17136.84&lt;/D&gt;&lt;D xsi:type="xsd:double"&gt;17852.648&lt;/D&gt;&lt;D xsi:type="xsd:double"&gt;18249.139&lt;/D&gt;&lt;D xsi:type="xsd:double"&gt;18928.762&lt;/D&gt;&lt;D xsi:type="xsd:double"&gt;19119.803&lt;/D&gt;&lt;D xsi:type="xsd:double"&gt;18486.488&lt;/D&gt;&lt;D xsi:type="xsd:double"&gt;18514.002&lt;/D&gt;&lt;D xsi:type="xsd:double"&gt;17184.908&lt;/D&gt;&lt;D xsi:type="xsd:double"&gt;18392.945&lt;/D&gt;&lt;D xsi:type="xsd:double"&gt;16690.82&lt;/D&gt;&lt;D xsi:type="xsd:double"&gt;16728.307&lt;/D&gt;&lt;D xsi:type="xsd:double"&gt;18682.523&lt;/D&gt;&lt;D xsi:type="xsd:double"&gt;18030.285&lt;/D&gt;&lt;/FQL&gt;&lt;FQL&gt;&lt;Q&gt;BAC-US^FG_MKT_VALUE(20100101,20220930,M,USD)&lt;/Q&gt;&lt;R&gt;153&lt;/R&gt;&lt;C&gt;1&lt;/C&gt;&lt;D xsi:type="xsd:double"&gt;131310.7&lt;/D&gt;&lt;D xsi:type="xsd:double"&gt;144113.06&lt;/D&gt;&lt;D xsi:type="xsd:double"&gt;179071.22&lt;/D&gt;&lt;D xsi:type="xsd:double"&gt;178870.58&lt;/D&gt;&lt;D xsi:type="xsd:double"&gt;157903.69&lt;/D&gt;&lt;D xsi:type="xsd:double"&gt;144174.45&lt;/D&gt;&lt;D xsi:type="xsd:double"&gt;140863.55&lt;/D&gt;&lt;D xsi:type="xsd:double"&gt;125011.39&lt;/D&gt;&lt;D xsi:type="xsd:double"&gt;131466.63&lt;/D&gt;&lt;D xsi:type="xsd:double"&gt;114875.89&lt;/D&gt;&lt;D xsi:type="xsd:double"&gt;109869.07&lt;/D&gt;&lt;D xsi:type="xsd:double"&gt;134535.97&lt;/D&gt;&lt;D xsi:type="xsd:double"&gt;138469.17&lt;/D&gt;&lt;D xsi:type="xsd:double"&gt;144116.88&lt;/D&gt;&lt;D xsi:type="xsd:double"&gt;135056.94&lt;/D&gt;&lt;D xsi:type="xsd:double"&gt;124418.55&lt;/D&gt;&lt;D xsi:type="xsd:double"&gt;119048.695&lt;/D&gt;&lt;D xsi:type="xsd:double"&gt;111059.76&lt;/D&gt;&lt;D xsi:type="xsd:double"&gt;98393.27&lt;/D&gt;&lt;D xsi:type="xsd:double"&gt;82788.16&lt;/D&gt;&lt;D xsi:type="xsd:double"&gt;62022.72&lt;/D&gt;&lt;D xsi:type="xsd:double"&gt;69218.164&lt;/D&gt;&lt;D xsi:type="xsd:double"&gt;55131.31&lt;/D&gt;&lt;D xsi:type="xsd:double"&gt;58579.813&lt;/D&gt;&lt;D xsi:type="xsd:double"&gt;75121.234&lt;/D&gt;&lt;D xsi:type="xsd:double"&gt;83971.42&lt;/D&gt;&lt;D xsi:type="xsd:double"&gt;103122.53&lt;/D&gt;&lt;D xsi:type="xsd:double"&gt;87390.15&lt;/D&gt;&lt;D xsi:type="xsd:double"&gt;79200.695&lt;/D&gt;&lt;D xsi:type="xsd:double"&gt;88154.79&lt;/D&gt;&lt;D xsi:type="xsd:double"&gt;79102.22&lt;/D&gt;&lt;D xsi:type="xsd:double"&gt;86107.18&lt;/D&gt;&lt;D xsi:type="xsd:double"&gt;95163.27&lt;/D&gt;&lt;D xsi:type="xsd:double"&gt;100444.13&lt;/D&gt;&lt;D xsi:type="xsd:double"&gt;106263.85&lt;/D&gt;&lt;D xsi:type="xsd:double"&gt;125135.64&lt;/D&gt;&lt;D xsi:type="xsd:double"&gt;122009.945&lt;/D&gt;&lt;D xsi:type="xsd:double"&gt;121039.9&lt;/D&gt;&lt;D xsi:type="xsd:double"&gt;131816.6&lt;/D&gt;&lt;D xsi:type="xsd:double"&gt;133223.5&lt;/D&gt;&lt;D xsi:type="xsd:double"&gt;147833.7&lt;/D&gt;&lt;D xsi:type="xsd:double"&gt;138156.23&lt;/D&gt;&lt;D xsi:type="xsd:double"&gt;156849.23&lt;/D&gt;&lt;D xsi:type="xsd:double"&gt;151692.53&lt;/D&gt;&lt;D xsi:type="xsd:double"&gt;147429.3&lt;/D&gt;&lt;D xsi:type="xsd:double"&gt;149245.45&lt;/D&gt;&lt;D xsi:type="xsd:double"&gt;169009.52&lt;/D&gt;&lt;D xsi:type="xsd:double"&gt;164914.45&lt;/D&gt;&lt;D xsi:type="xsd:double"&gt;177412.8&lt;/D&gt;&lt;D xsi:type="xsd:double"&gt;175082.61&lt;/D&gt;&lt;D xsi:type="xsd:double"&gt;181116.8&lt;/D&gt;&lt;D xsi:type="xsd:double"&gt;159424.9&lt;/D&gt;&lt;D xsi:type="xsd:double"&gt;159424.9&lt;/D&gt;&lt;D xsi:type="xsd:double"&gt;161628.22&lt;/D&gt;&lt;D xsi:type="xsd:double"&gt;160366.31&lt;/D&gt;&lt;D xsi:type="xsd:double"&gt;169199.61&lt;/D&gt;&lt;D xsi:type="xsd:double"&gt;179295.98&lt;/D&gt;&lt;D xsi:type="xsd:double"&gt;180452.73&lt;/D&gt;&lt;D xsi:type="xsd:double"&gt;179190.83&lt;/D&gt;&lt;D xsi:type="xsd:double"&gt;188140.94&lt;/D&gt;&lt;D xsi:type="xsd:double"&gt;159325.61&lt;/D&gt;&lt;D xsi:type="xsd:double"&gt;166266.53&lt;/D&gt;&lt;D xsi:type="xsd:double"&gt;161908.97&lt;/D&gt;&lt;D xsi:type="xsd:double"&gt;167589.98&lt;/D&gt;&lt;D xsi:type="xsd:double"&gt;173586.61&lt;/D&gt;&lt;D xsi:type="xsd:double"&gt;178230.67&lt;/D&gt;&lt;D xsi:type="xsd:double"&gt;187236.44&lt;/D&gt;&lt;D xsi:type="xsd:double"&gt;171109.81&lt;/D&gt;&lt;D xsi:type="xsd:double"&gt;162457.4&lt;/D&gt;&lt;D xsi:type="xsd:double"&gt;174970.19&lt;/D&gt;&lt;D xsi:type="xsd:double"&gt;181747.92&lt;/D&gt;&lt;D xsi:type="xsd:double"&gt;174699.86&lt;/D&gt;&lt;D xsi:type="xsd:double"&gt;146776.95&lt;/D&gt;&lt;D xsi:type="xsd:double"&gt;129960.92&lt;/D&gt;&lt;D xsi:type="xsd:double"&gt;139427.17&lt;/D&gt;&lt;D xsi:type="xsd:double"&gt;150152.34&lt;/D&gt;&lt;D xsi:type="xsd:double"&gt;152524.25&lt;/D&gt;&lt;D xsi:type="xsd:double"&gt;135576.67&lt;/D&gt;&lt;D xsi:type="xsd:double"&gt;148041.14&lt;/D&gt;&lt;D xsi:type="xsd:double"&gt;164898.83&lt;/D&gt;&lt;D xsi:type="xsd:double"&gt;158438.17&lt;/D&gt;&lt;D xsi:type="xsd:double"&gt;167043.44&lt;/D&gt;&lt;D xsi:type="xsd:double"&gt;213815.61&lt;/D&gt;&lt;D xsi:type="xsd:double"&gt;222163.03&lt;/D&gt;&lt;D xsi:type="xsd:double"&gt;227591.45&lt;/D&gt;&lt;D xsi:type="xsd:double"&gt;248098.81&lt;/D&gt;&lt;D xsi:type="xsd:double"&gt;235291.13&lt;/D&gt;&lt;D xsi:type="xsd:double"&gt;232797.58&lt;/D&gt;&lt;D xsi:type="xsd:double"&gt;223521.58&lt;/D&gt;&lt;D xsi:type="xsd:double"&gt;239643.16&lt;/D&gt;&lt;D xsi:type="xsd:double"&gt;238260.22&lt;/D&gt;&lt;D xsi:type="xsd:double"&gt;235988.23&lt;/D&gt;&lt;D xsi:type="xsd:double"&gt;264992.38&lt;/D&gt;&lt;D xsi:type="xsd:double"&gt;286430.2&lt;/D&gt;&lt;D xsi:type="xsd:double"&gt;294587.03&lt;/D&gt;&lt;D xsi:type="xsd:double"&gt;303681.2&lt;/D&gt;&lt;D xsi:type="xsd:double"&gt;329193.7&lt;/D&gt;&lt;D xsi:type="xsd:double"&gt;330222.4&lt;/D&gt;&lt;D xsi:type="xsd:double"&gt;305175.56&lt;/D&gt;&lt;D xsi:type="xsd:double"&gt;304463.25&lt;/D&gt;&lt;D xsi:type="xsd:double"&gt;295508.47&lt;/D&gt;&lt;D xsi:type="xsd:double"&gt;282258.56&lt;/D&gt;&lt;D xsi:type="xsd:double"&gt;309192.75&lt;/D&gt;&lt;D xsi:type="xsd:double"&gt;309693.4&lt;/D&gt;&lt;D xsi:type="xsd:double"&gt;290424.13&lt;/D&gt;&lt;D xsi:type="xsd:double"&gt;271101.97&lt;/D&gt;&lt;D xsi:type="xsd:double"&gt;279974.38&lt;/D&gt;&lt;D xsi:type="xsd:double"&gt;238251.2&lt;/D&gt;&lt;D xsi:type="xsd:double"&gt;275284.56&lt;/D&gt;&lt;D xsi:type="xsd:double"&gt;281182.84&lt;/D&gt;&lt;D xsi:type="xsd:double"&gt;263991.88&lt;/D&gt;&lt;D xsi:type="xsd:double"&gt;292601.34&lt;/D&gt;&lt;D xsi:type="xsd:double"&gt;254519.17&lt;/D&gt;&lt;D xsi:type="xsd:double"&gt;270935.44&lt;/D&gt;&lt;D xsi:type="xsd:double"&gt;286631.03&lt;/D&gt;&lt;D xsi:type="xsd:double"&gt;257014.97&lt;/D&gt;&lt;D xsi:type="xsd:double"&gt;264842.16&lt;/D&gt;&lt;D xsi:type="xsd:double"&gt;283908.63&lt;/D&gt;&lt;D xsi:type="xsd:double"&gt;302521.1&lt;/D&gt;&lt;D xsi:type="xsd:double"&gt;311209.2&lt;/D&gt;&lt;D xsi:type="xsd:double"&gt;290090.8&lt;/D&gt;&lt;D xsi:type="xsd:double"&gt;251830.27&lt;/D&gt;&lt;D xsi:type="xsd:double"&gt;184180.6&lt;/D&gt;&lt;D xsi:type="xsd:double"&gt;208645.47&lt;/D&gt;&lt;D xsi:type="xsd:double"&gt;209252.77&lt;/D&gt;&lt;D xsi:type="xsd:double"&gt;205771.95&lt;/D&gt;&lt;D xsi:type="xsd:double"&gt;215562.36&lt;/D&gt;&lt;D xsi:type="xsd:double"&gt;223013.47&lt;/D&gt;&lt;D xsi:type="xsd:double"&gt;208656.08&lt;/D&gt;&lt;D xsi:type="xsd:double"&gt;205278.1&lt;/D&gt;&lt;D xsi:type="xsd:double"&gt;243908.47&lt;/D&gt;&lt;D xsi:type="xsd:double"&gt;262206.2&lt;/D&gt;&lt;D xsi:type="xsd:double"&gt;256496.64&lt;/D&gt;&lt;D xsi:type="xsd:double"&gt;300269.75&lt;/D&gt;&lt;D xsi:type="xsd:double"&gt;332336.7&lt;/D&gt;&lt;D xsi:type="xsd:double"&gt;348141.8&lt;/D&gt;&lt;D xsi:type="xsd:double"&gt;364118.72&lt;/D&gt;&lt;D xsi:type="xsd:double"&gt;349925.25&lt;/D&gt;&lt;D xsi:type="xsd:double"&gt;325567.13&lt;/D&gt;&lt;D xsi:type="xsd:double"&gt;354338.56&lt;/D&gt;&lt;D xsi:type="xsd:double"&gt;349840.8&lt;/D&gt;&lt;D xsi:type="xsd:double"&gt;393766.63&lt;/D&gt;&lt;D xsi:type="xsd:double"&gt;366488.13&lt;/D&gt;&lt;D xsi:type="xsd:double"&gt;359382.75&lt;/D&gt;&lt;D xsi:type="xsd:double"&gt;372711.16&lt;/D&gt;&lt;D xsi:type="xsd:double"&gt;357040.16&lt;/D&gt;&lt;D xsi:type="xsd:double"&gt;332319.84&lt;/D&gt;&lt;D xsi:type="xsd:double"&gt;287655.8&lt;/D&gt;&lt;D xsi:type="xsd:double"&gt;299910.2&lt;/D&gt;&lt;D xsi:type="xsd:double"&gt;250136.44&lt;/D&gt;&lt;D xsi:type="xsd:double"&gt;271670.84&lt;/D&gt;&lt;D xsi:type="xsd:double"&gt;270063.8&lt;/D&gt;&lt;D xsi:type="xsd:double"&gt;242663.7&lt;/D&gt;&lt;/FQL&gt;&lt;FQL&gt;&lt;Q&gt;BK-US^FG_MKT_VALUE(20100101,20220930,M,USD)&lt;/Q&gt;&lt;R&gt;153&lt;/R&gt;&lt;C&gt;1&lt;/C&gt;&lt;D xsi:type="xsd:double"&gt;35135.91&lt;/D&gt;&lt;D xsi:type="xsd:double"&gt;34447.445&lt;/D&gt;&lt;D xsi:type="xsd:double"&gt;37455.6&lt;/D&gt;&lt;D xsi:type="xsd:double"&gt;37758.84&lt;/D&gt;&lt;D xsi:type="xsd:double"&gt;32991.984&lt;/D&gt;&lt;D xsi:type="xsd:double"&gt;29974.688&lt;/D&gt;&lt;D xsi:type="xsd:double"&gt;30436.023&lt;/D&gt;&lt;D xsi:type="xsd:double"&gt;29452.65&lt;/D&gt;&lt;D xsi:type="xsd:double"&gt;32413.074&lt;/D&gt;&lt;D xsi:type="xsd:double"&gt;31085.79&lt;/D&gt;&lt;D xsi:type="xsd:double"&gt;33479.867&lt;/D&gt;&lt;D xsi:type="xsd:double"&gt;37494.21&lt;/D&gt;&lt;D xsi:type="xsd:double"&gt;38772.984&lt;/D&gt;&lt;D xsi:type="xsd:double"&gt;37730.1&lt;/D&gt;&lt;D xsi:type="xsd:double"&gt;37090.293&lt;/D&gt;&lt;D xsi:type="xsd:double"&gt;35960.324&lt;/D&gt;&lt;D xsi:type="xsd:double"&gt;34904.86&lt;/D&gt;&lt;D xsi:type="xsd:double"&gt;31581.555&lt;/D&gt;&lt;D xsi:type="xsd:double"&gt;30952.883&lt;/D&gt;&lt;D xsi:type="xsd:double"&gt;25479.732&lt;/D&gt;&lt;D xsi:type="xsd:double"&gt;22542.83&lt;/D&gt;&lt;D xsi:type="xsd:double"&gt;25804.81&lt;/D&gt;&lt;D xsi:type="xsd:double"&gt;23597.818&lt;/D&gt;&lt;D xsi:type="xsd:double"&gt;24084.621&lt;/D&gt;&lt;D xsi:type="xsd:double"&gt;24350.748&lt;/D&gt;&lt;D xsi:type="xsd:double"&gt;26745.904&lt;/D&gt;&lt;D xsi:type="xsd:double"&gt;28780.246&lt;/D&gt;&lt;D xsi:type="xsd:double"&gt;28207.742&lt;/D&gt;&lt;D xsi:type="xsd:double"&gt;24283.707&lt;/D&gt;&lt;D xsi:type="xsd:double"&gt;25929.492&lt;/D&gt;&lt;D xsi:type="xsd:double"&gt;25138.021&lt;/D&gt;&lt;D xsi:type="xsd:double"&gt;26626.457&lt;/D&gt;&lt;D xsi:type="xsd:double"&gt;26433.89&lt;/D&gt;&lt;D xsi:type="xsd:double"&gt;28876.275&lt;/D&gt;&lt;D xsi:type="xsd:double"&gt;27976.451&lt;/D&gt;&lt;D xsi:type="xsd:double"&gt;29901.703&lt;/D&gt;&lt;D xsi:type="xsd:double"&gt;31600.398&lt;/D&gt;&lt;D xsi:type="xsd:double"&gt;31577.127&lt;/D&gt;&lt;D xsi:type="xsd:double"&gt;32486.502&lt;/D&gt;&lt;D xsi:type=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"xsd:double"&gt;32753.45&lt;/D&gt;&lt;D xsi:type="xsd:double"&gt;34889.04&lt;/D&gt;&lt;D xsi:type="xsd:double"&gt;32270.871&lt;/D&gt;&lt;D xsi:type="xsd:double"&gt;36182.492&lt;/D&gt;&lt;D xsi:type="xsd:double"&gt;34215.176&lt;/D&gt;&lt;D xsi:type="xsd:double"&gt;34673.867&lt;/D&gt;&lt;D xsi:type="xsd:double"&gt;36522.984&lt;/D&gt;&lt;D xsi:type="xsd:double"&gt;38705.18&lt;/D&gt;&lt;D xsi:type="xsd:double"&gt;39910.203&lt;/D&gt;&lt;D xsi:type="xsd:double"&gt;36506.3&lt;/D&gt;&lt;D xsi:type="xsd:double"&gt;36551.992&lt;/D&gt;&lt;D xsi:type="xsd:double"&gt;40243.76&lt;/D&gt;&lt;D xsi:type="xsd:double"&gt;38624.43&lt;/D&gt;&lt;D xsi:type="xsd:double"&gt;39411.29&lt;/D&gt;&lt;D xsi:type="xsd:double"&gt;42412.227&lt;/D&gt;&lt;D xsi:type="xsd:double"&gt;44177.516&lt;/D&gt;&lt;D xsi:type="xsd:double"&gt;44335.938&lt;/D&gt;&lt;D xsi:type="xsd:double"&gt;43598.74&lt;/D&gt;&lt;D xsi:type="xsd:double"&gt;43587.48&lt;/D&gt;&lt;D xsi:type="xsd:double"&gt;45062.16&lt;/D&gt;&lt;D xsi:type="xsd:double"&gt;45366.492&lt;/D&gt;&lt;D xsi:type="xsd:double"&gt;40256.19&lt;/D&gt;&lt;D xsi:type="xsd:double"&gt;43767.426&lt;/D&gt;&lt;D xsi:type="xsd:double"&gt;45129.633&lt;/D&gt;&lt;D xsi:type="xsd:double"&gt;47484.805&lt;/D&gt;&lt;D xsi:type="xsd:double"&gt;48628.75&lt;/D&gt;&lt;D xsi:type="xsd:double"&gt;46440.55&lt;/D&gt;&lt;D xsi:type="xsd:double"&gt;48022.87&lt;/D&gt;&lt;D xsi:type="xsd:double"&gt;44039.402&lt;/D&gt;&lt;D xsi:type="xsd:double"&gt;42789.098&lt;/D&gt;&lt;D xsi:type="xsd:double"&gt;45521.48&lt;/D&gt;&lt;D xsi:type="xsd:double"&gt;47915.043&lt;/D&gt;&lt;D xsi:type="xsd:double"&gt;44737.84&lt;/D&gt;&lt;D xsi:type="xsd:double"&gt;39311.125&lt;/D&gt;&lt;D xsi:type="xsd:double"&gt;38410.29&lt;/D&gt;&lt;D xsi:type="xsd:double"&gt;39668.957&lt;/D&gt;&lt;D xsi:type="xsd:double"&gt;43341.81&lt;/D&gt;&lt;D xsi:type="xsd:double"&gt;45302.098&lt;/D&gt;&lt;D xsi:type="xsd:double"&gt;41479.15&lt;/D&gt;&lt;D xsi:type="xsd:double"&gt;42066.375&lt;/D&gt;&lt;D xsi:type="xsd:double"&gt;44489.992&lt;/D&gt;&lt;D xsi:type="xsd:double"&gt;42166.586&lt;/D&gt;&lt;D xsi:type="xsd:double"&gt;45750.957&lt;/D&gt;&lt;D xsi:type="xsd:double"&gt;50138.902&lt;/D&gt;&lt;D xsi:type="xsd:double"&gt;49629.996&lt;/D&gt;&lt;D xsi:type="xsd:double"&gt;46854.15&lt;/D&gt;&lt;D xsi:type="xsd:double"&gt;49378.598&lt;/D&gt;&lt;D xsi:type="xsd:double"&gt;49113.395&lt;/D&gt;&lt;D xsi:type="xsd:double"&gt;48936.617&lt;/D&gt;&lt;D xsi:type="xsd:double"&gt;48999.008&lt;/D&gt;&lt;D xsi:type="xsd:double"&gt;52711.633&lt;/D&gt;&lt;D xsi:type="xsd:double"&gt;54788.273&lt;/D&gt;&lt;D xsi:type="xsd:double"&gt;54013.406&lt;/D&gt;&lt;D xsi:type="xsd:double"&gt;54293.664&lt;/D&gt;&lt;D xsi:type="xsd:double"&gt;52685.95&lt;/D&gt;&lt;D xsi:type="xsd:double"&gt;56054.984&lt;/D&gt;&lt;D xsi:type="xsd:double"&gt;54584.01&lt;/D&gt;&lt;D xsi:type="xsd:double"&gt;57462.188&lt;/D&gt;&lt;D xsi:type="xsd:double"&gt;57796.62&lt;/D&gt;&lt;D xsi:type="xsd:double"&gt;52080.145&lt;/D&gt;&lt;D xsi:type="xsd:double"&gt;55091.957&lt;/D&gt;&lt;D xsi:type="xsd:double"&gt;55334.523&lt;/D&gt;&lt;D xsi:type="xsd:double"&gt;53927.01&lt;/D&gt;&lt;D xsi:type="xsd:double"&gt;53467.04&lt;/D&gt;&lt;D xsi:type="xsd:double"&gt;52147.113&lt;/D&gt;&lt;D xsi:type="xsd:double"&gt;50417.766&lt;/D&gt;&lt;D xsi:type="xsd:double"&gt;46798.84&lt;/D&gt;&lt;D xsi:type="xsd:double"&gt;50734.17&lt;/D&gt;&lt;D xsi:type="xsd:double"&gt;45207.234&lt;/D&gt;&lt;D xsi:type="xsd:double"&gt;50249.47&lt;/D&gt;&lt;D xsi:type="xsd:double"&gt;50403.137&lt;/D&gt;&lt;D xsi:type="xsd:double"&gt;48287.598&lt;/D&gt;&lt;D xsi:type="xsd:double"&gt;47550.31&lt;/D&gt;&lt;D xsi:type="xsd:double"&gt;40876.41&lt;/D&gt;&lt;D xsi:type="xsd:double"&gt;41618.53&lt;/D&gt;&lt;D xsi:type="xsd:double"&gt;44229.703&lt;/D&gt;&lt;D xsi:type="xsd:double"&gt;39648.367&lt;/D&gt;&lt;D xsi:type="xsd:double"&gt;41692.61&lt;/D&gt;&lt;D xsi:type="xsd:double"&gt;43112.797&lt;/D&gt;&lt;D xsi:type="xsd:double"&gt;45160.08&lt;/D&gt;&lt;D xsi:type="xsd:double"&gt;45331.38&lt;/D&gt;&lt;D xsi:type="xsd:double"&gt;40332.586&lt;/D&gt;&lt;D xsi:type="xsd:double"&gt;35937.254&lt;/D&gt;&lt;D xsi:type="xsd:double"&gt;29821.715&lt;/D&gt;&lt;D xsi:type="xsd:double"&gt;33239.523&lt;/D&gt;&lt;D xsi:type="xsd:double"&gt;32911.906&lt;/D&gt;&lt;D xsi:type="xsd:double"&gt;34238.555&lt;/D&gt;&lt;D xsi:type="xsd:double"&gt;31758.14&lt;/D&gt;&lt;D xsi:type="xsd:double"&gt;32759.166&lt;/D&gt;&lt;D xsi:type="xsd:double"&gt;30429.904&lt;/D&gt;&lt;D xsi:type="xsd:double"&gt;30447.627&lt;/D&gt;&lt;D xsi:type="xsd:double"&gt;34665.633&lt;/D&gt;&lt;D xsi:type="xsd:double"&gt;37634.242&lt;/D&gt;&lt;D xsi:type="xsd:double"&gt;35319.793&lt;/D&gt;&lt;D xsi:type="xsd:double"&gt;37385.95&lt;/D&gt;&lt;D xsi:type="xsd:double"&gt;41401.49&lt;/D&gt;&lt;D xsi:type="xsd:double"&gt;43668.984&lt;/D&gt;&lt;D xsi:type="xsd:double"&gt;45595.043&lt;/D&gt;&lt;D xsi:type="xsd:double"&gt;44220.387&lt;/D&gt;&lt;D xsi:type="xsd:double"&gt;44306.707&lt;/D&gt;&lt;D xsi:type="xsd:double"&gt;47664.453&lt;/D&gt;&lt;D xsi:type="xsd:double"&gt;42810.563&lt;/D&gt;&lt;D xsi:type="xsd:double"&gt;48888.605&lt;/D&gt;&lt;D xsi:type="xsd:double"&gt;45246.734&lt;/D&gt;&lt;D xsi:type="xsd:double"&gt;46704.766&lt;/D&gt;&lt;D xsi:type="xsd:double"&gt;47653.652&lt;/D&gt;&lt;D xsi:type="xsd:double"&gt;42740.33&lt;/D&gt;&lt;D xsi:type="xsd:double"&gt;40091.027&lt;/D&gt;&lt;D xsi:type="xsd:double"&gt;33975.996&lt;/D&gt;&lt;D xsi:type="xsd:double"&gt;37651.477&lt;/D&gt;&lt;D xsi:type="xsd:double"&gt;33705.984&lt;/D&gt;&lt;D xsi:type="xsd:double"&gt;35120.164&lt;/D&gt;&lt;D xsi:type="xsd:double"&gt;33560.523&lt;/D&gt;&lt;D xsi:type="xsd:double"&gt;31128.137&lt;/D&gt;&lt;/FQL&gt;&lt;FQL&gt;&lt;Q&gt;BRK.B-US^FG_MKT_VALUE(20100101,20220930,M,USD)&lt;/Q&gt;&lt;R&gt;153&lt;/R&gt;&lt;C&gt;1&lt;/C&gt;&lt;D xsi:type="xsd:double"&gt;177900.22&lt;/D&gt;&lt;D xsi:type="xsd:double"&gt;186512.4&lt;/D&gt;&lt;D xsi:type="xsd:double"&gt;200790.58&lt;/D&gt;&lt;D xsi:type="xsd:double"&gt;190240.88&lt;/D&gt;&lt;D xsi:type="xsd:double"&gt;174305.11&lt;/D&gt;&lt;D xsi:type="xsd:double"&gt;196918.78&lt;/D&gt;&lt;D xsi:type="xsd:double"&gt;193039.22&lt;/D&gt;&lt;D xsi:type="xsd:double"&gt;194670.11&lt;/D&gt;&lt;D xsi:type="xsd:double"&gt;204378.47&lt;/D&gt;&lt;D xsi:type="xsd:double"&gt;196666.06&lt;/D&gt;&lt;D xsi:type="xsd:double"&gt;196962.7&lt;/D&gt;&lt;D xsi:type="xsd:double"&gt;198046.38&lt;/D&gt;&lt;D xsi:type="xsd:double"&gt;202100.75&lt;/D&gt;&lt;D xsi:type="xsd:double"&gt;215771.9&lt;/D&gt;&lt;D xsi:type="xsd:double"&gt;206818.25&lt;/D&gt;&lt;D xsi:type="xsd:double"&gt;206002.17&lt;/D&gt;&lt;D xsi:type="xsd:double"&gt;195541.31&lt;/D&gt;&lt;D xsi:type="xsd:double"&gt;191688.02&lt;/D&gt;&lt;D xsi:type="xsd:double"&gt;183712.38&lt;/D&gt;&lt;D xsi:type="xsd:double"&gt;180814.39&lt;/D&gt;&lt;D xsi:type="xsd:double"&gt;175946.98&lt;/D&gt;&lt;D xsi:type="xsd:double"&gt;192838.3&lt;/D&gt;&lt;D xsi:type="xsd:double"&gt;195067.36&lt;/D&gt;&lt;D xsi:type="xsd:double"&gt;188934.8&lt;/D&gt;&lt;D xsi:type="xsd:double"&gt;194060.55&lt;/D&gt;&lt;D xsi:type="xsd:double"&gt;194258.63&lt;/D&gt;&lt;D xsi:type="xsd:double"&gt;200991.86&lt;/D&gt;&lt;D xsi:type="xsd:double"&gt;199258.08&lt;/D&gt;&lt;D xsi:type="xsd:double"&gt;196558.39&lt;/D&gt;&lt;D xsi:type="xsd:double"&gt;206481.95&lt;/D&gt;&lt;D xsi:type="xsd:double"&gt;210223.55&lt;/D&gt;&lt;D xsi:type="xsd:double"&gt;208984.61&lt;/D&gt;&lt;D xsi:type="xsd:double"&gt;218610.89&lt;/D&gt;&lt;D xsi:type="xsd:double"&gt;214025.52&lt;/D&gt;&lt;D xsi:type="xsd:double"&gt;218313.47&lt;/D&gt;&lt;D xsi:type="xsd:double"&gt;221058.28&lt;/D&gt;&lt;D xsi:type="xsd:double"&gt;238876.03&lt;/D&gt;&lt;D xsi:type="xsd:double"&gt;251764.95&lt;/D&gt;&lt;D xsi:type="xsd:double"&gt;256862.94&lt;/D&gt;&lt;D xsi:type="xsd:double"&gt;262088.95&lt;/D&gt;&lt;D xsi:type="xsd:double"&gt;281193.44&lt;/D&gt;&lt;D xsi:type="xsd:double"&gt;275951.63&lt;/D&gt;&lt;D xsi:type="xsd:double"&gt;285690.8&lt;/D&gt;&lt;D xsi:type="xsd:double"&gt;274225.7&lt;/D&gt;&lt;D xsi:type="xsd:double"&gt;279887.97&lt;/D&gt;&lt;D xsi:type="xsd:double"&gt;283783.88&lt;/D&gt;&lt;D xsi:type="xsd:double"&gt;287334.56&lt;/D&gt;&lt;D xsi:type="xsd:double"&gt;292360.78&lt;/D&gt;&lt;D xsi:type="xsd:double"&gt;275197.9&lt;/D&gt;&lt;D xsi:type="xsd:double"&gt;285505.5&lt;/D&gt;&lt;D xsi:type="xsd:double"&gt;308230.13&lt;/D&gt;&lt;D xsi:type="xsd:double"&gt;317799.88&lt;/D&gt;&lt;D xsi:type="xsd:double"&gt;316542&lt;/D&gt;&lt;D xsi:type="xsd:double"&gt;311780.8&lt;/D&gt;&lt;D xsi:type="xsd:double"&gt;308997.06&lt;/D&gt;&lt;D xsi:type="xsd:double"&gt;338115.66&lt;/D&gt;&lt;D xsi:type="xsd:double"&gt;340407.6&lt;/D&gt;&lt;D xsi:type="xsd:double"&gt;345385.3&lt;/D&gt;&lt;D xsi:type="xsd:double"&gt;366405.13&lt;/D&gt;&lt;D xsi:type="xsd:double"&gt;370024.25&lt;/D&gt;&lt;D xsi:type="xsd:double"&gt;354646.63&lt;/D&gt;&lt;D xsi:type="xsd:double"&gt;363271.9&lt;/D&gt;&lt;D xsi:type="xsd:double"&gt;355672.75&lt;/D&gt;&lt;D xsi:type="xsd:double"&gt;348008.25&lt;/D&gt;&lt;D xsi:type="xsd:double"&gt;352419.63&lt;/D&gt;&lt;D xsi:type="xsd:double"&gt;335481.84&lt;/D&gt;&lt;D xsi:type="xsd:double"&gt;351823.38&lt;/D&gt;&lt;D xsi:type="xsd:double"&gt;330379.72&lt;/D&gt;&lt;D xsi:type="xsd:double"&gt;321440.25&lt;/D&gt;&lt;D xsi:type="xsd:double"&gt;335293.75&lt;/D&gt;&lt;D xsi:type="xsd:double"&gt;330536.22&lt;/D&gt;&lt;D xsi:type="xsd:double"&gt;325490.44&lt;/D&gt;&lt;D xsi:type="xsd:double"&gt;319894.72&lt;/D&gt;&lt;D xsi:type="xsd:double"&gt;330741.1&lt;/D&gt;&lt;D xsi:type="xsd:double"&gt;349803.5&lt;/D&gt;&lt;D xsi:type="xsd:double"&gt;358679.22&lt;/D&gt;&lt;D xsi:type="xsd:double"&gt;346499.72&lt;/D&gt;&lt;D xsi:type="xsd:double"&gt;357011.63&lt;/D&gt;&lt;D xsi:type="xsd:double"&gt;355729.47&lt;/D&gt;&lt;D xsi:type="xsd:double"&gt;371066.25&lt;/D&gt;&lt;D xsi:type="xsd:double"&gt;356269.84&lt;/D&gt;&lt;D xsi:type="xsd:double"&gt;355850.6&lt;/D&gt;&lt;D xsi:type="xsd:double"&gt;388254.47&lt;/D&gt;&lt;D xsi:type="xsd:double"&gt;401987.1&lt;/D&gt;&lt;D xsi:type="xsd:double"&gt;404848.22&lt;/D&gt;&lt;D xsi:type="xsd:double"&gt;422804.2&lt;/D&gt;&lt;D xsi:type="xsd:double"&gt;411172.7&lt;/D&gt;&lt;D xsi:type="xsd:double"&gt;407546.47&lt;/D&gt;&lt;D xsi:type="xsd:double"&gt;407719.13&lt;/D&gt;&lt;D xsi:type="xsd:double"&gt;417819.7&lt;/D&gt;&lt;D xsi:type="xsd:double"&gt;431634.38&lt;/D&gt;&lt;D xsi:type="xsd:double"&gt;446904.53&lt;/D&gt;&lt;D xsi:type="xsd:double"&gt;452264.1&lt;/D&gt;&lt;D xsi:type="xsd:double"&gt;461194.9&lt;/D&gt;&lt;D xsi:type="xsd:double"&gt;476170.03&lt;/D&gt;&lt;D xsi:type="xsd:double"&gt;489062.16&lt;/D&gt;&lt;D xsi:type="xsd:double"&gt;528933.25&lt;/D&gt;&lt;D xsi:type="xsd:double"&gt;511218.25&lt;/D&gt;&lt;D xsi:type="xsd:double"&gt;492220.6&lt;/D&gt;&lt;D xsi:type="xsd:double"&gt;478032.34&lt;/D&gt;&lt;D xsi:type="xsd:double"&gt;472603.8&lt;/D&gt;&lt;D xsi:type="xsd:double"&gt;460579.5&lt;/D&gt;&lt;D xsi:type="xsd:double"&gt;488266.1&lt;/D&gt;&lt;D xsi:type="xsd:double"&gt;515039.7&lt;/D&gt;&lt;D xsi:type="xsd:double"&gt;527439.4&lt;/D&gt;&lt;D xsi:type="xsd:double"&gt;505687.53&lt;/D&gt;&lt;D xsi:type="xsd:double"&gt;537613.25&lt;/D&gt;&lt;D xsi:type="xsd:double"&gt;502567.4&lt;/D&gt;&lt;D xsi:type="xsd:double"&gt;505914.9&lt;/D&gt;&lt;D xsi:type="xsd:double"&gt;495478.63&lt;/D&gt;&lt;D xsi:type="xsd:double"&gt;492813.2&lt;/D&gt;&lt;D xsi:type="xsd:double"&gt;531622&lt;/D&gt;&lt;D xsi:type="xsd:double"&gt;484300.75&lt;/D&gt;&lt;D xsi:type="xsd:double"&gt;524695.4&lt;/D&gt;&lt;D xsi:type="xsd:double"&gt;505644.16&lt;/D&gt;&lt;D xsi:type="xsd:double"&gt;500672.16&lt;/D&gt;&lt;D xsi:type="xsd:double"&gt;509145&lt;/D&gt;&lt;D xsi:type="xsd:double"&gt;520305.97&lt;/D&gt;&lt;D xsi:type="xsd:double"&gt;539201.25&lt;/D&gt;&lt;D xsi:type="xsd:double"&gt;552079.4&lt;/D&gt;&lt;D xsi:type="xsd:double"&gt;547033.9&lt;/D&gt;&lt;D xsi:type="xsd:double"&gt;502940.66&lt;/D&gt;&lt;D xsi:type="xsd:double"&gt;444283.28&lt;/D&gt;&lt;D xsi:type="xsd:double"&gt;455291.34&lt;/D&gt;&lt;D xsi:type="xsd:double"&gt;450965.88&lt;/D&gt;&lt;D xsi:type="xsd:double"&gt;428595.22&lt;/D&gt;&lt;D xsi:type="xsd:double"&gt;470059.78&lt;/D&gt;&lt;D xsi:type="xsd:double"&gt;523505.13&lt;/D&gt;&lt;D xsi:type="xsd:double"&gt;501676.88&lt;/D&gt;&lt;D xsi:type="xsd:double"&gt;475667.13&lt;/D&gt;&lt;D xsi:type="xsd:double"&gt;539301.44&lt;/D&gt;&lt;D xsi:type="xsd:double"&gt;536997&lt;/D&gt;&lt;D xsi:type="xsd:double"&gt;527733.25&lt;/D&gt;&lt;D xsi:type="xsd:double"&gt;557006.7&lt;/D&gt;&lt;D xsi:type="xsd:double"&gt;584638.8&lt;/D&gt;&lt;D xsi:type="xsd:double"&gt;629218.5&lt;/D&gt;&lt;D xsi:type="xsd:double"&gt;662378.56&lt;/D&gt;&lt;D xsi:type="xsd:double"&gt;630001.25&lt;/D&gt;&lt;D xsi:type="xsd:double"&gt;630839.94&lt;/D&gt;&lt;D xsi:type="xsd:double"&gt;647795.94&lt;/D&gt;&lt;D xsi:type="xsd:double"&gt;611288.94&lt;/D&gt;&lt;D xsi:type="xsd:double"&gt;642800.75&lt;/D&gt;&lt;D xsi:type="xsd:double"&gt;619687.56&lt;/D&gt;&lt;D xsi:type="xsd:double"&gt;662627.06&lt;/D&gt;&lt;D xsi:type="xsd:double"&gt;693697.4&lt;/D&gt;&lt;D xsi:type="xsd:double"&gt;712379.5&lt;/D&gt;&lt;D xsi:type="xsd:double"&gt;778629.5&lt;/D&gt;&lt;D xsi:type="xsd:double"&gt;712263.6&lt;/D&gt;&lt;D xsi:type="xsd:double"&gt;697150.44&lt;/D&gt;&lt;D xsi:type="xsd:double"&gt;601378.6&lt;/D&gt;&lt;D xsi:type="xsd:double"&gt;662128.9&lt;/D&gt;&lt;D xsi:type="xsd:double"&gt;618515.56&lt;/D&gt;&lt;D xsi:type="xsd:double"&gt;588162.5&lt;/D&gt;&lt;/FQL&gt;&lt;FQL&gt;&lt;Q&gt;MS-US^FG_MKT_VALUE(20100101,20220930,M,USD)&lt;/Q&gt;&lt;R&gt;153&lt;/R&gt;&lt;C&gt;1&lt;/C&gt;&lt;D xsi:type="xsd:double"&gt;36436.742&lt;/D&gt;&lt;D xsi:type="xsd:double"&gt;38341.574&lt;/D&gt;&lt;D xsi:type="xsd:double"&gt;40961.176&lt;/D&gt;&lt;D xsi:type="xsd:double"&gt;42261.75&lt;/D&gt;&lt;D xsi:type="xsd:double"&gt;37912.51&lt;/D&gt;&lt;D xsi:type="xsd:double"&gt;32424.541&lt;/D&gt;&lt;D xsi:type="xsd:double"&gt;37705.23&lt;/D&gt;&lt;D xsi:type="xsd:double"&gt;34492.113&lt;/D&gt;&lt;D xsi:type="xsd:double"&gt;37340.586&lt;/D&gt;&lt;D xsi:type="xsd:double"&gt;37628.055&lt;/D&gt;&lt;D xsi:type="xsd:double"&gt;37007.727&lt;/D&gt;&lt;D xsi:type="xsd:double"&gt;41142.12&lt;/D&gt;&lt;D xsi:type="xsd:double"&gt;44453.45&lt;/D&gt;&lt;D xsi:type="xsd:double"&gt;44876.816&lt;/D&gt;&lt;D xsi:type="xsd:double"&gt;42211.15&lt;/D&gt;&lt;D xsi:type="xsd:double"&gt;40403.42&lt;/D&gt;&lt;D xsi:type="xsd:double"&gt;37328.746&lt;/D&gt;&lt;D xsi:type="xsd:double"&gt;44387.04&lt;/D&gt;&lt;D xsi:type="xsd:double"&gt;42920.977&lt;/D&gt;&lt;D xsi:type="xsd:double"&gt;33758.07&lt;/D&gt;&lt;D xsi:type="xsd:double"&gt;26041.06&lt;/D&gt;&lt;D xsi:type="xsd:double"&gt;34001.797&lt;/D&gt;&lt;D xsi:type="xsd:double"&gt;28508.313&lt;/D&gt;&lt;D xsi:type="xsd:double"&gt;29155.299&lt;/D&gt;&lt;D xsi:type="xsd:double"&gt;35938.29&lt;/D&gt;&lt;D xsi:type="xsd:double"&gt;35726.324&lt;/D&gt;&lt;D xsi:type="xsd:double"&gt;38854.555&lt;/D&gt;&lt;D xsi:type="xsd:double"&gt;34185.68&lt;/D&gt;&lt;D xsi:type="xsd:double"&gt;26430.594&lt;/D&gt;&lt;D xsi:type="xsd:double"&gt;28850.307&lt;/D&gt;&lt;D xsi:type="xsd:double"&gt;27011.32&lt;/D&gt;&lt;D xsi:type="xsd:double"&gt;29661.041&lt;/D&gt;&lt;D xsi:type="xsd:double"&gt;33062.176&lt;/D&gt;&lt;D xsi:type="xsd:double"&gt;34326.2&lt;/D&gt;&lt;D xsi:type="xsd:double"&gt;33318.934&lt;/D&gt;&lt;D xsi:type="xsd:double"&gt;37743.688&lt;/D&gt;&lt;D xsi:type="xsd:double"&gt;45106.863&lt;/D&gt;&lt;D xsi:type="xsd:double"&gt;44514.65&lt;/D&gt;&lt;D xsi:type="xsd:double"&gt;43093.61&lt;/D&gt;&lt;D xsi:type="xsd:double"&gt;43426.91&lt;/D&gt;&lt;D xsi:type="xsd:double"&gt;50779.098&lt;/D&gt;&lt;D xsi:type="xsd:double"&gt;47866.344&lt;/D&gt;&lt;D xsi:type="xsd:double"&gt;53313.266&lt;/D&gt;&lt;D xsi:type="xsd:double"&gt;50472.246&lt;/D&gt;&lt;D xsi:type="xsd:double"&gt;52642.805&lt;/D&gt;&lt;D xsi:type="xsd:double"&gt;56119.766&lt;/D&gt;&lt;D xsi:type="xsd:double"&gt;61139.875&lt;/D&gt;&lt;D xsi:type="xsd:double"&gt;60991.086&lt;/D&gt;&lt;D xsi:type="xsd:double"&gt;57393.08&lt;/D&gt;&lt;D xsi:type="xsd:double"&gt;59901.957&lt;/D&gt;&lt;D xsi:type="xsd:double"&gt;61457.457&lt;/D&gt;&lt;D xsi:type="xsd:double"&gt;60984.254&lt;/D&gt;&lt;D xsi:type="xsd:double"&gt;60846.234&lt;/D&gt;&lt;D xsi:type="xsd:double"&gt;63512.395&lt;/D&gt;&lt;D xsi:type="xsd:double"&gt;63532.035&lt;/D&gt;&lt;D xsi:type="xsd:double"&gt;67402.11&lt;/D&gt;&lt;D xsi:type="xsd:double"&gt;67701.414&lt;/D&gt;&lt;D xsi:type="xsd:double"&gt;68445.6&lt;/D&gt;&lt;D xsi:type="xsd:double"&gt;68896.03&lt;/D&gt;&lt;D xsi:type="xsd:double"&gt;75698.02&lt;/D&gt;&lt;D xsi:type="xsd:double"&gt;65962.64&lt;/D&gt;&lt;D xsi:type="xsd:double"&gt;69825.58&lt;/D&gt;&lt;D xsi:type="xsd:double"&gt;70360.82&lt;/D&gt;&lt;D xsi:type="xsd:double"&gt;73554.57&lt;/D&gt;&lt;D xsi:type="xsd:double"&gt;75309.15&lt;/D&gt;&lt;D xsi:type="xsd:double"&gt;75859.87&lt;/D&gt;&lt;D xsi:type="xsd:double"&gt;75957.65&lt;/D&gt;&lt;D xsi:type="xsd:double"&gt;67372.33&lt;/D&gt;&lt;D xsi:type="xsd:double"&gt;61049.184&lt;/D&gt;&lt;D xsi:type="xsd:double"&gt;63898.15&lt;/D&gt;&lt;D xsi:type="xsd:double"&gt;66475.77&lt;/D&gt;&lt;D xsi:type="xsd:double"&gt;61075.965&lt;/D&gt;&lt;D xsi:type="xsd:double"&gt;49690.223&lt;/D&gt;&lt;D xsi:type="xsd:double"&gt;47424.594&lt;/D&gt;&lt;D xsi:type="xsd:double"&gt;48476.742&lt;/D&gt;&lt;D xsi:type="xsd:double"&gt;52450.242&lt;/D&gt;&lt;D xsi:type="xsd:double"&gt;53051.117&lt;/D&gt;&lt;D xsi:type="xsd:double"&gt;49816.9&lt;/D&gt;&lt;D xsi:type="xsd:double"&gt;55090.047&lt;/D&gt;&lt;D xsi:type="xsd:double"&gt;61475.36&lt;/D&gt;&lt;D xsi:type="xsd:double"&gt;60159.516&lt;/D&gt;&lt;D xsi:type="xsd:double"&gt;62992.977&lt;/D&gt;&lt;D xsi:type="xsd:double"&gt;77610.66&lt;/D&gt;&lt;D xsi:type="xsd:double"&gt;78267.34&lt;/D&gt;&lt;D xsi:type="xsd:double"&gt;78711.945&lt;/D&gt;&lt;D xsi:type="xsd:double"&gt;84602.83&lt;/D&gt;&lt;D xsi:type="xsd:double"&gt;79337.22&lt;/D&gt;&lt;D xsi:type="xsd:double"&gt;80318.75&lt;/D&gt;&lt;D xsi:type="xsd:double"&gt;77300.086&lt;/D&gt;&lt;D xsi:type="xsd:double"&gt;81971.6&lt;/D&gt;&lt;D xsi:type="xsd:double"&gt;86276.22&lt;/D&gt;&lt;D xsi:type="xsd:double"&gt;83700.805&lt;/D&gt;&lt;D xsi:type="xsd:double"&gt;87306.79&lt;/D&gt;&lt;D xsi:type="xsd:double"&gt;90623.62&lt;/D&gt;&lt;D xsi:type="xsd:double"&gt;93541.7&lt;/D&gt;&lt;D xsi:type="xsd:double"&gt;93820.914&lt;/D&gt;&lt;D xsi:type="xsd:double"&gt;101116.305&lt;/D&gt;&lt;D xsi:type="xsd:double"&gt;100168.625&lt;/D&gt;&lt;D xsi:type="xsd:double"&gt;95721.5&lt;/D&gt;&lt;D xsi:type="xsd:double"&gt;91570.49&lt;/D&gt;&lt;D xsi:type="xsd:double"&gt;88945.07&lt;/D&gt;&lt;D xsi:type="xsd:double"&gt;82933.555&lt;/D&gt;&lt;D xsi:type="xsd:double"&gt;88462.46&lt;/D&gt;&lt;D xsi:type="xsd:double"&gt;85435.56&lt;/D&gt;&lt;D xsi:type="xsd:double"&gt;80370.14&lt;/D&gt;&lt;D xsi:type="xsd:double"&gt;78799.67&lt;/D&gt;&lt;D xsi:type="xsd:double"&gt;76607.914&lt;/D&gt;&lt;D xsi:type="xsd:double"&gt;67398.22&lt;/D&gt;&lt;D xsi:type="xsd:double"&gt;71902.766&lt;/D&gt;&lt;D xsi:type="xsd:double"&gt;71358.82&lt;/D&gt;&lt;D xsi:type="xsd:double"&gt;71149.05&lt;/D&gt;&lt;D xsi:type="xsd:double"&gt;81349.32&lt;/D&gt;&lt;D xsi:type="xsd:double"&gt;68603.19&lt;/D&gt;&lt;D xsi:type="xsd:double"&gt;72672.25&lt;/D&gt;&lt;D xsi:type="xsd:double"&gt;73916.36&lt;/D&gt;&lt;D xsi:type="xsd:double"&gt;68823.83&lt;/D&gt;&lt;D xsi:type="xsd:double"&gt;69278.45&lt;/D&gt;&lt;D xsi:type="xsd:double"&gt;74766.18&lt;/D&gt;&lt;D xsi:type="xsd:double"&gt;80335.086&lt;/D&gt;&lt;D xsi:type="xsd:double"&gt;81483.93&lt;/D&gt;&lt;D xsi:type="xsd:double"&gt;83301.06&lt;/D&gt;&lt;D xsi:type="xsd:double"&gt;71776.63&lt;/D&gt;&lt;D xsi:type="xsd:double"&gt;53567.016&lt;/D&gt;&lt;D xsi:type="xsd:double"&gt;62121.984&lt;/D&gt;&lt;D xsi:type="xsd:double"&gt;69637.125&lt;/D&gt;&lt;D xsi:type="xsd:double"&gt;76125.88&lt;/D&gt;&lt;D xsi:type="xsd:double"&gt;77040.02&lt;/D&gt;&lt;D xsi:type="xsd:double"&gt;82367.26&lt;/D&gt;&lt;D xsi:type="xsd:double"&gt;76221.26&lt;/D&gt;&lt;D xsi:type="xsd:double"&gt;75905.98&lt;/D&gt;&lt;D xsi:type="xsd:double"&gt;97471.78&lt;/D&gt;&lt;D xsi:type="xsd:double"&gt;124013.54&lt;/D&gt;&lt;D xsi:type="xsd:double"&gt;121335.305&lt;/D&gt;&lt;D xsi:type="xsd:double"&gt;139105.81&lt;/D&gt;&lt;D xsi:type="xsd:double"&gt;145140.75&lt;/D&gt;&lt;D xsi:type="xsd:double"&gt;154279.78&lt;/D&gt;&lt;D xsi:type="xsd:double"&gt;169978.75&lt;/D&gt;&lt;D xsi:type="xsd:double"&gt;168193.4&lt;/D&gt;&lt;D xsi:type="xsd:double"&gt;176062.86&lt;/D&gt;&lt;D xsi:type="xsd:double"&gt;191563.28&lt;/D&gt;&lt;D xsi:type="xsd:double"&gt;175051.81&lt;/D&gt;&lt;D xsi:type="xsd:double"&gt;184891.84&lt;/D&gt;&lt;D xsi:type="xsd:double"&gt;170572.53&lt;/D&gt;&lt;D xsi:type="xsd:double"&gt;173961.77&lt;/D&gt;&lt;D xsi:type="xsd:double"&gt;181724.11&lt;/D&gt;&lt;D xsi:type="xsd:double"&gt;160811.83&lt;/D&gt;&lt;D xsi:type="xsd:double"&gt;153487.8&lt;/D&gt;&lt;D xsi:type="xsd:double"&gt;141528.39&lt;/D&gt;&lt;D xsi:type="xsd:double"&gt;151275.05&lt;/D&gt;&lt;D xsi:type="xsd:double"&gt;131057.71&lt;/D&gt;&lt;D xsi:type="xsd:double"&gt;145255.92&lt;/D&gt;&lt;D xsi:type="xsd:double"&gt;146841.16&lt;/D&gt;&lt;D xsi:type="xsd:double"&gt;136140.81&lt;/D&gt;&lt;/FQL&gt;&lt;FQL&gt;&lt;Q&gt;ALL-US^FG_MKT_VALUE(20100101,20220930,M,USD)&lt;/Q&gt;&lt;R&gt;153&lt;/R&gt;&lt;C&gt;1&lt;/C&gt;&lt;D xsi:type="xsd:double"&gt;16072.41&lt;/D&gt;&lt;D xsi:type="xsd:double"&gt;16781.25&lt;/D&gt;&lt;D xsi:type="xsd:double"&gt;17382.781&lt;/D&gt;&lt;D xsi:type="xsd:double"&gt;17576.459&lt;/D&gt;&lt;D xsi:type="xsd:double"&gt;16478.94&lt;/D&gt;&lt;D xsi:type="xsd:double"&gt;15456.74&lt;/D&gt;&lt;D xsi:type="xsd:double"&gt;15193.12&lt;/D&gt;&lt;D xsi:type="xsd:double"&gt;14848.8&lt;/D&gt;&lt;D xsi:type="xsd:double"&gt;16973.9&lt;/D&gt;&lt;D xsi:type="xsd:double"&gt;16403.62&lt;/D&gt;&lt;D xsi:type="xsd:double"&gt;15661.181&lt;/D&gt;&lt;D xsi:type="xsd:double"&gt;16992.04&lt;/D&gt;&lt;D xsi:type="xsd:double"&gt;16597.62&lt;/D&gt;&lt;D xsi:type="xsd:double"&gt;16938.74&lt;/D&gt;&lt;D xsi:type="xsd:double"&gt;16652.72&lt;/D&gt;&lt;D xsi:type="xsd:double"&gt;17732.16&lt;/D&gt;&lt;D xsi:type="xsd:double"&gt;16443.12&lt;/D&gt;&lt;D xsi:type="xsd:double"&gt;15784.011&lt;/D&gt;&lt;D xsi:type="xsd:double"&gt;14331.239&lt;/D&gt;&lt;D xsi:type="xsd:double"&gt;13560.91&lt;/D&gt;&lt;D xsi:type="xsd:double"&gt;11963.45&lt;/D&gt;&lt;D xsi:type="xsd:double"&gt;13301.7&lt;/D&gt;&lt;D xsi:type="xsd:double"&gt;13528.95&lt;/D&gt;&lt;D xsi:type="xsd:double"&gt;13732.41&lt;/D&gt;&lt;D xsi:type="xsd:double"&gt;14453.851&lt;/D&gt;&lt;D xsi:type="xsd:double"&gt;15746.43&lt;/D&gt;&lt;D xsi:type="xsd:double"&gt;16229.56&lt;/D&gt;&lt;D xsi:type="xsd:double"&gt;16431.691&lt;/D&gt;&lt;D xsi:type="xsd:double"&gt;16732.42&lt;/D&gt;&lt;D xsi:type="xsd:double"&gt;17053.74&lt;/D&gt;&lt;D xsi:type="xsd:double"&gt;16669.799&lt;/D&gt;&lt;D xsi:type="xsd:double"&gt;18118.08&lt;/D&gt;&lt;D xsi:type="xsd:double"&gt;19131.63&lt;/D&gt;&lt;D xsi:type="xsd:double"&gt;19310.34&lt;/D&gt;&lt;D xsi:type="xsd:double"&gt;19551.84&lt;/D&gt;&lt;D xsi:type="xsd:double"&gt;19241.43&lt;/D&gt;&lt;D xsi:type="xsd:double"&gt;21028.102&lt;/D&gt;&lt;D xsi:type="xsd:double"&gt;22043.58&lt;/D&gt;&lt;D xsi:type="xsd:double"&gt;22964.76&lt;/D&gt;&lt;D xsi:type="xsd:double"&gt;23053.68&lt;/D&gt;&lt;D xsi:type="xsd:double"&gt;22576.32&lt;/D&gt;&lt;D xsi:type="xsd:double"&gt;22375.799&lt;/D&gt;&lt;D xsi:type="xsd:double"&gt;23705.7&lt;/D&gt;&lt;D xsi:type="xsd:double"&gt;22282.799&lt;/D&gt;&lt;D xsi:type="xsd:double"&gt;23050.799&lt;/D&gt;&lt;D xsi:type="xsd:double"&gt;24195.361&lt;/D&gt;&lt;D xsi:type="xsd:double"&gt;24747.121&lt;/D&gt;&lt;D xsi:type="xsd:double"&gt;24488.46&lt;/D&gt;&lt;D xsi:type="xsd:double"&gt;22988.8&lt;/D&gt;&lt;D xsi:type="xsd:double"&gt;24362.738&lt;/D&gt;&lt;D xsi:type="xsd:double"&gt;24555.72&lt;/D&gt;&lt;D xsi:type="xsd:double"&gt;24716.3&lt;/D&gt;&lt;D xsi:type="xsd:double"&gt;25284.84&lt;/D&gt;&lt;D xsi:type="xsd:double"&gt;25484.48&lt;/D&gt;&lt;D xsi:type="xsd:double"&gt;25367.3&lt;/D&gt;&lt;D xsi:type="xsd:double"&gt;26686.66&lt;/D&gt;&lt;D xsi:type="xsd:double"&gt;25714.03&lt;/D&gt;&lt;D xsi:type="xsd:double"&gt;27172.148&lt;/D&gt;&lt;D xsi:type="xsd:double"&gt;28554.852&lt;/D&gt;&lt;D xsi:type="xsd:double"&gt;29364.5&lt;/D&gt;&lt;D xsi:type="xsd:double"&gt;29172.22&lt;/D&gt;&lt;D xsi:type="xsd:double"&gt;29510.799&lt;/D&gt;&lt;D xsi:type="xsd:double"&gt;29108.53&lt;/D&gt;&lt;D xsi:type="xsd:double"&gt;28490.941&lt;/D&gt;&lt;D xsi:type="xsd:double"&gt;27533.879&lt;/D&gt;&lt;D xsi:type="xsd:double"&gt;26077.74&lt;/D&gt;&lt;D xsi:type="xsd:double"&gt;27717.898&lt;/D&gt;&lt;D xsi:type="xsd:double"&gt;23428.559&lt;/D&gt;&lt;D xsi:type="xsd:double"&gt;22713.602&lt;/D&gt;&lt;D xsi:type="xsd:double"&gt;24133.201&lt;/D&gt;&lt;D xsi:type="xsd:double"&gt;24476.398&lt;/D&gt;&lt;D xsi:type="xsd:double"&gt;23656.291&lt;/D&gt;&lt;D xsi:type="xsd:double"&gt;23088.6&lt;/D&gt;&lt;D xsi:type="xsd:double"&gt;24178.26&lt;/D&gt;&lt;D xsi:type="xsd:double"&gt;25263.752&lt;/D&gt;&lt;D xsi:type="xsd:double"&gt;24393.752&lt;/D&gt;&lt;D xsi:type="xsd:double"&gt;25316.25&lt;/D&gt;&lt;D xsi:type="xsd:double"&gt;25951.45&lt;/D&gt;&lt;D xsi:type="xsd:double"&gt;25350.432&lt;/D&gt;&lt;D xsi:type="xsd:double"&gt;25584.16&lt;/D&gt;&lt;D xsi:type="xsd:double"&gt;25458.24&lt;/D&gt;&lt;D xsi:type="xsd:double"&gt;24987.201&lt;/D&gt;&lt;D xsi:type="xsd:double"&gt;25730.559&lt;/D&gt;&lt;D xsi:type="xsd:double"&gt;27127.922&lt;/D&gt;&lt;D xsi:type="xsd:double"&gt;27526.86&lt;/D&gt;&lt;D xsi:type="xsd:double"&gt;30070.56&lt;/D&gt;&lt;D xsi:type="xsd:double"&gt;29743.85&lt;/D&gt;&lt;D xsi:type="xsd:double"&gt;29670.85&lt;/D&gt;&lt;D xsi:type="xsd:double"&gt;31514.1&lt;/D&gt;&lt;D xsi:type="xsd:double"&gt;31926.842&lt;/D&gt;&lt;D xsi:type="xsd:double"&gt;32851&lt;/D&gt;&lt;D xsi:type="xsd:double"&gt;32670.5&lt;/D&gt;&lt;D xsi:type="xsd:double"&gt;33087.6&lt;/D&gt;&lt;D xsi:type="xsd:double"&gt;33789.6&lt;/D&gt;&lt;D xsi:type="xsd:double"&gt;36957.6&lt;/D&gt;&lt;D xsi:type="xsd:double"&gt;37172.05&lt;/D&gt;&lt;D xsi:type="xsd:double"&gt;35063.348&lt;/D&gt;&lt;D xsi:type="xsd:double"&gt;32752.3&lt;/D&gt;&lt;D xsi:type="xsd:double"&gt;33369.6&lt;/D&gt;&lt;D xsi:type="xsd:double"&gt;34432.64&lt;/D&gt;&lt;D xsi:type="xsd:double"&gt;32904.96&lt;/D&gt;&lt;D xsi:type="xsd:double"&gt;31670.69&lt;/D&gt;&lt;D xsi:type="xsd:double"&gt;33006.64&lt;/D&gt;&lt;D xsi:type="xsd:double"&gt;34897.79&lt;/D&gt;&lt;D xsi:type="xsd:double"&gt;34051.5&lt;/D&gt;&lt;D xsi:type="xsd:double"&gt;33023.402&lt;/D&gt;&lt;D xsi:type="xsd:double"&gt;30770.55&lt;/D&gt;&lt;D xsi:type="xsd:double"&gt;27433.158&lt;/D&gt;&lt;D xsi:type="xsd:double"&gt;29172.842&lt;/D&gt;&lt;D xsi:type="xsd:double"&gt;31334.158&lt;/D&gt;&lt;D xsi:type="xsd:double"&gt;31361.94&lt;/D&gt;&lt;D xsi:type="xsd:double"&gt;32986.98&lt;/D&gt;&lt;D xsi:type="xsd:double"&gt;31804.83&lt;/D&gt;&lt;D xsi:type="xsd:double"&gt;33557.7&lt;/D&gt;&lt;D xsi:type="xsd:double"&gt;35442&lt;/D&gt;&lt;D xsi:type="xsd:double"&gt;33788.7&lt;/D&gt;&lt;D xsi:type="xsd:double"&gt;35321&lt;/D&gt;&lt;D xsi:type="xsd:double"&gt;34586.5&lt;/D&gt;&lt;D xsi:type="xsd:double"&gt;36188.75&lt;/D&gt;&lt;D xsi:type="xsd:double"&gt;35871.55&lt;/D&gt;&lt;D xsi:type="xsd:double"&gt;37814.26&lt;/D&gt;&lt;D xsi:type="xsd:double"&gt;33574.75&lt;/D&gt;&lt;D xsi:type="xsd:double"&gt;28894.951&lt;/D&gt;&lt;D xsi:type="xsd:double"&gt;32041.8&lt;/D&gt;&lt;D xsi:type="xsd:double"&gt;30810.148&lt;/D&gt;&lt;D xsi:type="xsd:double"&gt;30357.87&lt;/D&gt;&lt;D xsi:type="xsd:double"&gt;29544.07&lt;/D&gt;&lt;D xsi:type="xsd:double"&gt;29109&lt;/D&gt;&lt;D xsi:type="xsd:double"&gt;28618.56&lt;/D&gt;&lt;D xsi:type="xsd:double"&gt;26980&lt;/D&gt;&lt;D xsi:type="xsd:double"&gt;31114.4&lt;/D&gt;&lt;D xsi:type="xsd:double"&gt;33418.72&lt;/D&gt;&lt;D xsi:type="xsd:double"&gt;32582.72&lt;/D&gt;&lt;D xsi:type="xsd:double"&gt;32406.4&lt;/D&gt;&lt;D xsi:type="xsd:double"&gt;34470&lt;/D&gt;&lt;D xsi:type="xsd:double"&gt;38040&lt;/D&gt;&lt;D xsi:type="xsd:double"&gt;40983&lt;/D&gt;&lt;D xsi:type="xsd:double"&gt;38740.68&lt;/D&gt;&lt;D xsi:type="xsd:double"&gt;38624.85&lt;/D&gt;&lt;D xsi:type="xsd:double"&gt;40178.16&lt;/D&gt;&lt;D xsi:type="xsd:double"&gt;36665.28&lt;/D&gt;&lt;D xsi:type="xsd:double"&gt;35616.96&lt;/D&gt;&lt;D xsi:type="xsd:double"&gt;31311.36&lt;/D&gt;&lt;D xsi:type="xsd:double"&gt;33059.652&lt;/D&gt;&lt;D xsi:type="xsd:double"&gt;33908.27&lt;/D&gt;&lt;D xsi:type="xsd:double"&gt;34383.16&lt;/D&gt;&lt;D xsi:type="xsd:double"&gt;38228.758&lt;/D&gt;&lt;D xsi:type="xsd:double"&gt;34925.04&lt;/D&gt;&lt;D xsi:type="xsd:double"&gt;37726.44&lt;/D&gt;&lt;D xsi:type="xsd:double"&gt;34343.832&lt;/D&gt;&lt;D xsi:type="xsd:double"&gt;31698.871&lt;/D&gt;&lt;D xsi:type="xsd:double"&gt;32655.5&lt;/D&gt;&lt;D xsi:type="xsd:double"&gt;33747.63&lt;/D&gt;&lt;/FQL&gt;&lt;FQL&gt;&lt;Q&gt;AFL-US^FG_MKT_VALUE(20100101,20220930,M,USD)&lt;/Q&gt;&lt;R&gt;153&lt;/R&gt;&lt;C&gt;1&lt;/C&gt;&lt;D xsi:type="xsd:double"&gt;22692.748&lt;/D&gt;&lt;D xsi:type="xsd:double"&gt;23170.688&lt;/D&gt;&lt;D xsi:type="xsd:double"&gt;25484.92&lt;/D&gt;&lt;D xsi:type="xsd:double"&gt;23921.744&lt;/D&gt;&lt;D xsi:type="xsd:double"&gt;20795.395&lt;/D&gt;&lt;D xsi:type="xsd:double"&gt;20087.713&lt;/D&gt;&lt;D xsi:type="xsd:double"&gt;23157.127&lt;/D&gt;&lt;D xsi:type="xsd:double"&gt;22243.836&lt;/D&gt;&lt;D xsi:type="xsd:double"&gt;24357.686&lt;/D&gt;&lt;D xsi:type="xsd:double"&gt;26326.648&lt;/D&gt;&lt;D xsi:type="xsd:double"&gt;24258.766&lt;/D&gt;&lt;D xsi:type="xsd:double"&gt;26502.97&lt;/D&gt;&lt;D xsi:type="xsd:double"&gt;27043.082&lt;/D&gt;&lt;D xsi:type="xsd:double"&gt;27644.248&lt;/D&gt;&lt;D xsi:type="xsd:double"&gt;24678.027&lt;/D&gt;&lt;D xsi:type="xsd:double"&gt;26272.42&lt;/D&gt;&lt;D xsi:type="xsd:double"&gt;22344.883&lt;/D&gt;&lt;D xsi:type="xsd:double"&gt;21802.688&lt;/D&gt;&lt;D xsi:type="xsd:double"&gt;21513.105&lt;/D&gt;&lt;D xsi:type="xsd:double"&gt;17617.768&lt;/D&gt;&lt;D xsi:type="xsd:double"&gt;16309.033&lt;/D&gt;&lt;D xsi:type="xsd:double"&gt;21040.752&lt;/D&gt;&lt;D xsi:type="xsd:double"&gt;20270.797&lt;/D&gt;&lt;D xsi:type="xsd:double"&gt;20172.57&lt;/D&gt;&lt;D xsi:type="xsd:double"&gt;22490.13&lt;/D&gt;&lt;D xsi:type="xsd:double"&gt;22033.146&lt;/D&gt;&lt;D xsi:type="xsd:double"&gt;21498.625&lt;/D&gt;&lt;D xsi:type="xsd:double"&gt;21054.535&lt;/D&gt;&lt;D xsi:type="xsd:double"&gt;18735.918&lt;/D&gt;&lt;D xsi:type="xsd:double"&gt;19936.805&lt;/D&gt;&lt;D xsi:type="xsd:double"&gt;20493.855&lt;/D&gt;&lt;D xsi:type="xsd:double"&gt;21617.318&lt;/D&gt;&lt;D xsi:type="xsd:double"&gt;22442.506&lt;/D&gt;&lt;D xsi:type="xsd:double"&gt;23333.08&lt;/D&gt;&lt;D xsi:type="xsd:double"&gt;24837.686&lt;/D&gt;&lt;D xsi:type="xsd:double"&gt;24848.793&lt;/D&gt;&lt;D xsi:type="xsd:double"&gt;24820.727&lt;/D&gt;&lt;D xsi:type="xsd:double"&gt;23365.912&lt;/D&gt;&lt;D xsi:type="xsd:double"&gt;24242.621&lt;/D&gt;&lt;D xsi:type="xsd:double"&gt;25370.4&lt;/D&gt;&lt;D xsi:type="xsd:double"&gt;25952.932&lt;/D&gt;&lt;D xsi:type="xsd:double"&gt;27015.338&lt;/D&gt;&lt;D xsi:type="xsd:double"&gt;28670.098&lt;/D&gt;&lt;D xsi:type="xsd:double"&gt;26861.95&lt;/D&gt;&lt;D xsi:type="xsd:double"&gt;28869.363&lt;/D&gt;&lt;D xsi:type="xsd:double"&gt;30261.836&lt;/D&gt;&lt;D xsi:type="xsd:double"&gt;30909.174&lt;/D&gt;&lt;D xsi:type="xsd:double"&gt;30688.79&lt;/D&gt;&lt;D xsi:type="xsd:double"&gt;28841.947&lt;/D&gt;&lt;D xsi:type="xsd:double"&gt;29439.186&lt;/D&gt;&lt;D xsi:type="xsd:double"&gt;28621.926&lt;/D&gt;&lt;D xsi:type="xsd:double"&gt;28476.637&lt;/D&gt;&lt;D xsi:type="xsd:double"&gt;27800.135&lt;/D&gt;&lt;D xsi:type="xsd:double"&gt;28196.139&lt;/D&gt;&lt;D xsi:type="xsd:double"&gt;27059.234&lt;/D&gt;&lt;D xsi:type="xsd:double"&gt;27738.66&lt;/D&gt;&lt;D xsi:type="xsd:double"&gt;26241.566&lt;/D&gt;&lt;D xsi:type="xsd:double"&gt;26908.305&lt;/D&gt;&lt;D xsi:type="xsd:double"&gt;26908.305&lt;/D&gt;&lt;D xsi:type="xsd:double"&gt;27028.965&lt;/D&gt;&lt;D xsi:type="xsd:double"&gt;25254.762&lt;/D&gt;&lt;D xsi:type="xsd:double"&gt;27542.201&lt;/D&gt;&lt;D xsi:type="xsd:double"&gt;27765.682&lt;/D&gt;&lt;D xsi:type="xsd:double"&gt;27344.924&lt;/D&gt;&lt;D xsi:type="xsd:double"&gt;26989.232&lt;/D&gt;&lt;D xsi:type="xsd:double"&gt;26784.379&lt;/D&gt;&lt;D xsi:type="xsd:double"&gt;27581.02&lt;/D&gt;&lt;D xsi:type="xsd:double"&gt;25234.156&lt;/D&gt;&lt;D xsi:type="xsd:double"&gt;24854.469&lt;/D&gt;&lt;D xsi:type="xsd:double"&gt;27257.395&lt;/D&gt;&lt;D xsi:type="xsd:double"&gt;27894.469&lt;/D&gt;&lt;D xsi:type="xsd:double"&gt;25420.363&lt;/D&gt;&lt;D xsi:type="xsd:double"&gt;24597.064&lt;/D&gt;&lt;D xsi:type="xsd:double"&gt;25259.098&lt;/D&gt;&lt;D xsi:type="xsd:double"&gt;26215.918&lt;/D&gt;&lt;D xsi:type="xsd:double"&gt;28636.55&lt;/D&gt;&lt;D xsi:type="xsd:double"&gt;28840&lt;/D&gt;&lt;D xsi:type="xsd:double"&gt;29593.898&lt;/D&gt;&lt;D xsi:type="xsd:double"&gt;29643.111&lt;/D&gt;&lt;D xsi:type="xsd:double"&gt;30422.33&lt;/D&gt;&lt;D xsi:type="xsd:double"&gt;29324.47&lt;/D&gt;&lt;D xsi:type="xsd:double"&gt;28100.406&lt;/D&gt;&lt;D xsi:type="xsd:double"&gt;29124.537&lt;/D&gt;&lt;D xsi:type="xsd:double"&gt;28244.375&lt;/D&gt;&lt;D xsi:type="xsd:double"&gt;28402.64&lt;/D&gt;&lt;D xsi:type="xsd:double"&gt;29360.354&lt;/D&gt;&lt;D xsi:type="xsd:double"&gt;28823.305&lt;/D&gt;&lt;D xsi:type="xsd:double"&gt;29802.39&lt;/D&gt;&lt;D xsi:type="xsd:double"&gt;30001.39&lt;/D&gt;&lt;D xsi:type="xsd:double"&gt;30761.201&lt;/D&gt;&lt;D xsi:type="xsd:double"&gt;31580.92&lt;/D&gt;&lt;D xsi:type="xsd:double"&gt;32689.719&lt;/D&gt;&lt;D xsi:type="xsd:double"&gt;32057.486&lt;/D&gt;&lt;D xsi:type="xsd:double"&gt;33042.17&lt;/D&gt;&lt;D xsi:type="xsd:double"&gt;34519.203&lt;/D&gt;&lt;D xsi:type="xsd:double"&gt;34274.137&lt;/D&gt;&lt;D xsi:type="xsd:double"&gt;34438.13&lt;/D&gt;&lt;D xsi:type="xsd:double"&gt;34703.637&lt;/D&gt;&lt;D xsi:type="xsd:double"&gt;33947.125&lt;/D&gt;&lt;D xsi:type="xsd:double"&gt;35351.246&lt;/D&gt;&lt;D xsi:type="xsd:double"&gt;34955.613&lt;/D&gt;&lt;D xsi:type="xsd:double"&gt;33094.082&lt;/D&gt;&lt;D xsi:type="xsd:double"&gt;35801.918&lt;/D&gt;&lt;D xsi:type="xsd:double"&gt;35571.137&lt;/D&gt;&lt;D xsi:type="xsd:double"&gt;35919.727&lt;/D&gt;&lt;D xsi:type="xsd:double"&gt;32867.277&lt;/D&gt;&lt;D xsi:type="xsd:double"&gt;34904.79&lt;/D&gt;&lt;D xsi:type="xsd:double"&gt;34410.832&lt;/D&gt;&lt;D xsi:type="xsd:double"&gt;36027.145&lt;/D&gt;&lt;D xsi:type="xsd:double"&gt;37114.754&lt;/D&gt;&lt;D xsi:type="xsd:double"&gt;37324.35&lt;/D&gt;&lt;D xsi:type="xsd:double"&gt;37608.016&lt;/D&gt;&lt;D xsi:type="xsd:double"&gt;38294.78&lt;/D&gt;&lt;D xsi:type="xsd:double"&gt;40584.89&lt;/D&gt;&lt;D xsi:type="xsd:double"&gt;38978.08&lt;/D&gt;&lt;D xsi:type="xsd:double"&gt;37156.535&lt;/D&gt;&lt;D xsi:type="xsd:double"&gt;38462&lt;/D&gt;&lt;D xsi:type="xsd:double"&gt;39079.51&lt;/D&gt;&lt;D xsi:type="xsd:double"&gt;40314.53&lt;/D&gt;&lt;D xsi:type="xsd:double"&gt;38447.35&lt;/D&gt;&lt;D xsi:type="xsd:double"&gt;37480.715&lt;/D&gt;&lt;D xsi:type="xsd:double"&gt;31143.08&lt;/D&gt;&lt;D xsi:type="xsd:double"&gt;24597.402&lt;/D&gt;&lt;D xsi:type="xsd:double"&gt;26752.547&lt;/D&gt;&lt;D xsi:type="xsd:double"&gt;26199.393&lt;/D&gt;&lt;D xsi:type="xsd:double"&gt;25722.105&lt;/D&gt;&lt;D xsi:type="xsd:double"&gt;25393.709&lt;/D&gt;&lt;D xsi:type="xsd:double"&gt;25929.139&lt;/D&gt;&lt;D xsi:type="xsd:double"&gt;25574.912&lt;/D&gt;&lt;D xsi:type="xsd:double"&gt;23886.338&lt;/D&gt;&lt;D xsi:type="xsd:double"&gt;30908.006&lt;/D&gt;&lt;D xsi:type="xsd:double"&gt;30793.43&lt;/D&gt;&lt;D xsi:type="xsd:double"&gt;31285.07&lt;/D&gt;&lt;D xsi:type="xsd:double"&gt;33161.62&lt;/D&gt;&lt;D xsi:type="xsd:double"&gt;34838.582&lt;/D&gt;&lt;D xsi:type="xsd:double"&gt;36574.387&lt;/D&gt;&lt;D xsi:type="xsd:double"&gt;38582.473&lt;/D&gt;&lt;D xsi:type="xsd:double"&gt;36058.984&lt;/D&gt;&lt;D xsi:type="xsd:double"&gt;36959.45&lt;/D&gt;&lt;D xsi:type="xsd:double"&gt;38088.395&lt;/D&gt;&lt;D xsi:type="xsd:double"&gt;34552.652&lt;/D&gt;&lt;D xsi:type="xsd:double"&gt;35573.387&lt;/D&gt;&lt;D xsi:type="xsd:double"&gt;35884.914&lt;/D&gt;&lt;D xsi:type="xsd:double"&gt;38077.99&lt;/D&gt;&lt;D xsi:type="xsd:double"&gt;40966.934&lt;/D&gt;&lt;D xsi:type="xsd:double"&gt;39838.746&lt;/D&gt;&lt;D xsi:type="xsd:double"&gt;45615.875&lt;/D&gt;&lt;D xsi:type="xsd:double"&gt;40578.93&lt;/D&gt;&lt;D xsi:type="xsd:double"&gt;42909.668&lt;/D&gt;&lt;D xsi:type="xsd:double"&gt;35108.324&lt;/D&gt;&lt;D xsi:type="xsd:double"&gt;36358.34&lt;/D&gt;&lt;D xsi:type="xsd:double"&gt;37703.535&lt;/D&gt;&lt;D xsi:type="xsd:double"&gt;35660.363&lt;/D&gt;&lt;/FQL&gt;&lt;FQL&gt;&lt;Q&gt;MMC-US^FG_MKT_VALUE(20100101,20220930,M,USD)&lt;/Q&gt;&lt;R&gt;153&lt;/R&gt;&lt;C&gt;1&lt;/C&gt;&lt;D xsi:type="xsd:double"&gt;11419.782&lt;/D&gt;&lt;D xsi:type="xsd:double"&gt;12299.042&lt;/D&gt;&lt;D xsi:type="xsd:double"&gt;13206.728&lt;/D&gt;&lt;D xsi:type="xsd:double"&gt;13098.564&lt;/D&gt;&lt;D xsi:type="xsd:double"&gt;11795.197&lt;/D&gt;&lt;D xsi:type="xsd:double"&gt;12211.228&lt;/D&gt;&lt;D xsi:type="xsd:double"&gt;12736.501&lt;/D&gt;&lt;D xsi:type="xsd:double"&gt;12844.804&lt;/D&gt;&lt;D xsi:type="xsd:double"&gt;13100.003&lt;/D&gt;&lt;D xsi:type="xsd:double"&gt;13567.084&lt;/D&gt;&lt;D xsi:type="xsd:double"&gt;13621.3955&lt;/D&gt;&lt;D xsi:type="xsd:double"&gt;14777.53&lt;/D&gt;&lt;D xsi:type="xsd:double"&gt;15069.405&lt;/D&gt;&lt;D xsi:type="xsd:double"&gt;16453.11&lt;/D&gt;&lt;D xsi:type="xsd:double"&gt;16339.091&lt;/D&gt;&lt;D xsi:type="xsd:double"&gt;16596.703&lt;/D&gt;&lt;D xsi:type="xsd:double"&gt;16810.465&lt;/D&gt;&lt;D xsi:type="xsd:double"&gt;16881.096&lt;/D&gt;&lt;D xsi:type="xsd:double"&gt;15960.996&lt;/D&gt;&lt;D xsi:type="xsd:double"&gt;16085.4795&lt;/D&gt;&lt;D xsi:type="xsd:double"&gt;14272.265&lt;/D&gt;&lt;D xsi:type="xsd:double"&gt;16460.143&lt;/D&gt;&lt;D xsi:type="xsd:double"&gt;16228.99&lt;/D&gt;&lt;D xsi:type="xsd:double"&gt;17048.822&lt;/D&gt;&lt;D xsi:type="xsd:double"&gt;17032.646&lt;/D&gt;&lt;D xsi:type="xsd:double"&gt;16822.367&lt;/D&gt;&lt;D xsi:type="xsd:double"&gt;17901.045&lt;/D&gt;&lt;D xsi:type="xsd:double"&gt;18261.36&lt;/D&gt;&lt;D xsi:type="xsd:double"&gt;17458.842&lt;/D&gt;&lt;D xsi:type="xsd:double"&gt;17526.338&lt;/D&gt;&lt;D xsi:type="xsd:double"&gt;18059.25&lt;/D&gt;&lt;D xsi:type="xsd:double"&gt;18581.287&lt;/D&gt;&lt;D xsi:type="xsd:double"&gt;18450.307&lt;/D&gt;&lt;D xsi:type="xsd:double"&gt;18504.684&lt;/D&gt;&lt;D xsi:type="xsd:double"&gt;19151.78&lt;/D&gt;&lt;D xsi:type="xsd:double"&gt;18803.656&lt;/D&gt;&lt;D xsi:type="xsd:double"&gt;19354.62&lt;/D&gt;&lt;D xsi:type="xsd:double"&gt;20260.162&lt;/D&gt;&lt;D xsi:type="xsd:double"&gt;20893.691&lt;/D&gt;&lt;D xsi:type="xsd:double"&gt;20915.7&lt;/D&gt;&lt;D xsi:type="xsd:double"&gt;22021.74&lt;/D&gt;&lt;D xsi:type="xsd:double"&gt;21917.898&lt;/D&gt;&lt;D xsi:type="xsd:double"&gt;22988.54&lt;/D&gt;&lt;D xsi:type="xsd:double"&gt;22637.15&lt;/D&gt;&lt;D xsi:type="xsd:double"&gt;23835.074&lt;/D&gt;&lt;D xsi:type="xsd:double"&gt;25066.506&lt;/D&gt;&lt;D xsi:type="xsd:double"&gt;25969.559&lt;/D&gt;&lt;D xsi:type="xsd:double"&gt;26441.287&lt;/D&gt;&lt;D xsi:type="xsd:double"&gt;24992.375&lt;/D&gt;&lt;D xsi:type="xsd:double"&gt;26331.936&lt;/D&gt;&lt;D xsi:type="xsd:double"&gt;27079.65&lt;/D&gt;&lt;D xsi:type="xsd:double"&gt;27085.143&lt;/D&gt;&lt;D xsi:type="xsd:double"&gt;27612.455&lt;/D&gt;&lt;D xsi:type="xsd:double"&gt;28275.506&lt;/D&gt;&lt;D xsi:type="xsd:double"&gt;27702.574&lt;/D&gt;&lt;D xsi:type="xsd:double"&gt;28973.934&lt;/D&gt;&lt;D xsi:type="xsd:double"&gt;28383.744&lt;/D&gt;&lt;D xsi:type="xsd:double"&gt;29484.604&lt;/D&gt;&lt;D xsi:type="xsd:double"&gt;30688.5&lt;/D&gt;&lt;D xsi:type="xsd:double"&gt;30917.73&lt;/D&gt;&lt;D xsi:type="xsd:double"&gt;29043.438&lt;/D&gt;&lt;D xsi:type="xsd:double"&gt;30728.68&lt;/D&gt;&lt;D xsi:type="xsd:double"&gt;30199.553&lt;/D&gt;&lt;D xsi:type="xsd:double"&gt;30237.24&lt;/D&gt;&lt;D xsi:type="xsd:double"&gt;31351.754&lt;/D&gt;&lt;D xsi:type="xsd:double"&gt;30128.424&lt;/D&gt;&lt;D xsi:type="xsd:double"&gt;30787.314&lt;/D&gt;&lt;D xsi:type="xsd:double"&gt;28550.268&lt;/D&gt;&lt;D xsi:type="xsd:double"&gt;27274.52&lt;/D&gt;&lt;D xsi:type="xsd:double"&gt;29113.016&lt;/D&gt;&lt;D xsi:type="xsd:double"&gt;28883.203&lt;/D&gt;&lt;D xsi:type="xsd:double"&gt;28939.242&lt;/D&gt;&lt;D xsi:type="xsd:double"&gt;27832.818&lt;/D&gt;&lt;D xsi:type="xsd:double"&gt;29774.277&lt;/D&gt;&lt;D xsi:type="xsd:double"&gt;31703.266&lt;/D&gt;&lt;D xsi:type="xsd:double"&gt;32934.055&lt;/D&gt;&lt;D xsi:type="xsd:double"&gt;34456.895&lt;/D&gt;&lt;D xsi:type="xsd:double"&gt;35534.04&lt;/D&gt;&lt;D xsi:type="xsd:double"&gt;34127.42&lt;/D&gt;&lt;D xsi:type="xsd:double"&gt;35103.23&lt;/D&gt;&lt;D xsi:type="xsd:double"&gt;34736.195&lt;/D&gt;&lt;D xsi:type="xsd:double"&gt;32742.416&lt;/D&gt;&lt;D xsi:type="xsd:double"&gt;35800.234&lt;/D&gt;&lt;D xsi:type="xsd:double"&gt;34774.46&lt;/D&gt;&lt;D xsi:type="xsd:double"&gt;34995.69&lt;/D&gt;&lt;D xsi:type="xsd:double"&gt;37804.816&lt;/D&gt;&lt;D xsi:type="xsd:double"&gt;38055.133&lt;/D&gt;&lt;D xsi:type="xsd:double"&gt;38178.734&lt;/D&gt;&lt;D xsi:type="xsd:double"&gt;39945.27&lt;/D&gt;&lt;D xsi:type="xsd:double"&gt;39978.2&lt;/D&gt;&lt;D xsi:type="xsd:double"&gt;39983.33&lt;/D&gt;&lt;D xsi:type="xsd:double"&gt;40039.74&lt;/D&gt;&lt;D xsi:type="xsd:double"&gt;42840.063&lt;/D&gt;&lt;D xsi:type="xsd:double"&gt;41367.934&lt;/D&gt;&lt;D xsi:type="xsd:double"&gt;42901.402&lt;/D&gt;&lt;D xsi:type="xsd:double"&gt;41404.03&lt;/D&gt;&lt;D xsi:type="xsd:double"&gt;42487.586&lt;/D&gt;&lt;D xsi:type="xsd:double"&gt;42233.227&lt;/D&gt;&lt;D xsi:type="xsd:double"&gt;41950.03&lt;/D&gt;&lt;D xsi:type="xsd:double"&gt;41396.387&lt;/D&gt;&lt;D xsi:type="xsd:double"&gt;40822.426&lt;/D&gt;&lt;D xsi:type="xsd:double"&gt;41405.88&lt;/D&gt;&lt;D xsi:type="xsd:double"&gt;42108.016&lt;/D&gt;&lt;D xsi:type="xsd:double"&gt;42749.53&lt;/D&gt;&lt;D xsi:type="xsd:double"&gt;41652.38&lt;/D&gt;&lt;D xsi:type="xsd:double"&gt;42674.555&lt;/D&gt;&lt;D xsi:type="xsd:double"&gt;44663.516&lt;/D&gt;&lt;D xsi:type="xsd:double"&gt;40181.01&lt;/D&gt;&lt;D xsi:type="xsd:double"&gt;44433.4&lt;/D&gt;&lt;D xsi:type="xsd:double"&gt;46866.93&lt;/D&gt;&lt;D xsi:type="xsd:double"&gt;47608.965&lt;/D&gt;&lt;D xsi:type="xsd:double"&gt;47806.703&lt;/D&gt;&lt;D xsi:type="xsd:double"&gt;48470.895&lt;/D&gt;&lt;D xsi:type="xsd:double"&gt;50530.207&lt;/D&gt;&lt;D xsi:type="xsd:double"&gt;50048.97&lt;/D&gt;&lt;D xsi:type="xsd:double"&gt;50601.125&lt;/D&gt;&lt;D xsi:type="xsd:double"&gt;50525.016&lt;/D&gt;&lt;D xsi:type="xsd:double"&gt;52327.86&lt;/D&gt;&lt;D xsi:type="xsd:double"&gt;54575.098&lt;/D&gt;&lt;D xsi:type="xsd:double"&gt;56109.258&lt;/D&gt;&lt;D xsi:type="xsd:double"&gt;56335.89&lt;/D&gt;&lt;D xsi:type="xsd:double"&gt;52659.4&lt;/D&gt;&lt;D xsi:type="xsd:double"&gt;43744.188&lt;/D&gt;&lt;D xsi:type="xsd:double"&gt;49243.832&lt;/D&gt;&lt;D xsi:type="xsd:double"&gt;53589.918&lt;/D&gt;&lt;D xsi:type="xsd:double"&gt;54369.867&lt;/D&gt;&lt;D xsi:type="xsd:double"&gt;59043.742&lt;/D&gt;&lt;D xsi:type="xsd:double"&gt;58187.965&lt;/D&gt;&lt;D xsi:type="xsd:double"&gt;58154.633&lt;/D&gt;&lt;D xsi:type="xsd:double"&gt;52455.78&lt;/D&gt;&lt;D xsi:type="xsd:double"&gt;58124.21&lt;/D&gt;&lt;D xsi:type="xsd:double"&gt;59404.07&lt;/D&gt;&lt;D xsi:type="xsd:double"&gt;55804.285&lt;/D&gt;&lt;D xsi:type="xsd:double"&gt;58500.316&lt;/D&gt;&lt;D xsi:type="xsd:double"&gt;61968.164&lt;/D&gt;&lt;D xsi:type="xsd:double"&gt;69040.06&lt;/D&gt;&lt;D xsi:type="xsd:double"&gt;70388.305&lt;/D&gt;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&lt;D xsi:type="xsd:double"&gt;71319.875&lt;/D&gt;&lt;D xsi:type="xsd:double"&gt;74635.43&lt;/D&gt;&lt;D xsi:type="xsd:double"&gt;79694.945&lt;/D&gt;&lt;D xsi:type="xsd:double"&gt;76542.664&lt;/D&gt;&lt;D xsi:type="xsd:double"&gt;84311.67&lt;/D&gt;&lt;D xsi:type="xsd:double"&gt;82906.484&lt;/D&gt;&lt;D xsi:type="xsd:double"&gt;87524.63&lt;/D&gt;&lt;D xsi:type="xsd:double"&gt;77363.27&lt;/D&gt;&lt;D xsi:type="xsd:double"&gt;78254.53&lt;/D&gt;&lt;D xsi:type="xsd:double"&gt;85570.72&lt;/D&gt;&lt;D xsi:type="xsd:double"&gt;81192.266&lt;/D&gt;&lt;D xsi:type="xsd:double"&gt;80313.56&lt;/D&gt;&lt;D xsi:type="xsd:double"&gt;77505.93&lt;/D&gt;&lt;D xsi:type="xsd:double"&gt;81854.25&lt;/D&gt;&lt;D xsi:type="xsd:double"&gt;80561.234&lt;/D&gt;&lt;D xsi:type="xsd:double"&gt;74530.49&lt;/D&gt;&lt;/FQL&gt;&lt;FQL&gt;&lt;Q&gt;NTRS-US^FG_MKT_VALUE(20100101,20220930,M,USD)&lt;/Q&gt;&lt;R&gt;153&lt;/R&gt;&lt;C&gt;1&lt;/C&gt;&lt;D xsi:type="xsd:double"&gt;12209.671&lt;/D&gt;&lt;D xsi:type="xsd:double"&gt;12879.125&lt;/D&gt;&lt;D xsi:type="xsd:double"&gt;13364.61&lt;/D&gt;&lt;D xsi:type="xsd:double"&gt;13296.894&lt;/D&gt;&lt;D xsi:type="xsd:double"&gt;12288.381&lt;/D&gt;&lt;D xsi:type="xsd:double"&gt;11305.643&lt;/D&gt;&lt;D xsi:type="xsd:double"&gt;11375.85&lt;/D&gt;&lt;D xsi:type="xsd:double"&gt;11167.045&lt;/D&gt;&lt;D xsi:type="xsd:double"&gt;11683.4375&lt;/D&gt;&lt;D xsi:type="xsd:double"&gt;12020.087&lt;/D&gt;&lt;D xsi:type="xsd:double"&gt;12182.356&lt;/D&gt;&lt;D xsi:type="xsd:double"&gt;13424.12&lt;/D&gt;&lt;D xsi:type="xsd:double"&gt;12593.138&lt;/D&gt;&lt;D xsi:type="xsd:double"&gt;12493.808&lt;/D&gt;&lt;D xsi:type="xsd:double"&gt;12271.509&lt;/D&gt;&lt;D xsi:type="xsd:double"&gt;12087.739&lt;/D&gt;&lt;D xsi:type="xsd:double"&gt;11797.575&lt;/D&gt;&lt;D xsi:type="xsd:double"&gt;11076.009&lt;/D&gt;&lt;D xsi:type="xsd:double"&gt;10821.762&lt;/D&gt;&lt;D xsi:type="xsd:double"&gt;9258.927&lt;/D&gt;&lt;D xsi:type="xsd:double"&gt;8430.068&lt;/D&gt;&lt;D xsi:type="xsd:double"&gt;9753.142&lt;/D&gt;&lt;D xsi:type="xsd:double"&gt;9068.71&lt;/D&gt;&lt;D xsi:type="xsd:double"&gt;9558.397&lt;/D&gt;&lt;D xsi:type="xsd:double"&gt;9922.32&lt;/D&gt;&lt;D xsi:type="xsd:double"&gt;10703.188&lt;/D&gt;&lt;D xsi:type="xsd:double"&gt;11442.547&lt;/D&gt;&lt;D xsi:type="xsd:double"&gt;11469.073&lt;/D&gt;&lt;D xsi:type="xsd:double"&gt;10412.838&lt;/D&gt;&lt;D xsi:type="xsd:double"&gt;11068.578&lt;/D&gt;&lt;D xsi:type="xsd:double"&gt;10919.458&lt;/D&gt;&lt;D xsi:type="xsd:double"&gt;11169.595&lt;/D&gt;&lt;D xsi:type="xsd:double"&gt;11130.277&lt;/D&gt;&lt;D xsi:type="xsd:double"&gt;11462.398&lt;/D&gt;&lt;D xsi:type="xsd:double"&gt;11515.154&lt;/D&gt;&lt;D xsi:type="xsd:double"&gt;11983.976&lt;/D&gt;&lt;D xsi:type="xsd:double"&gt;12299.344&lt;/D&gt;&lt;D xsi:type="xsd:double"&gt;12707.888&lt;/D&gt;&lt;D xsi:type="xsd:double"&gt;13052.686&lt;/D&gt;&lt;D xsi:type="xsd:double"&gt;12899.812&lt;/D&gt;&lt;D xsi:type="xsd:double"&gt;13911.797&lt;/D&gt;&lt;D xsi:type="xsd:double"&gt;13903.97&lt;/D&gt;&lt;D xsi:type="xsd:double"&gt;14057.657&lt;/D&gt;&lt;D xsi:type="xsd:double"&gt;13176.352&lt;/D&gt;&lt;D xsi:type="xsd:double"&gt;12995.941&lt;/D&gt;&lt;D xsi:type="xsd:double"&gt;13483.468&lt;/D&gt;&lt;D xsi:type="xsd:double"&gt;14097.657&lt;/D&gt;&lt;D xsi:type="xsd:double"&gt;14687.86&lt;/D&gt;&lt;D xsi:type="xsd:double"&gt;14291.533&lt;/D&gt;&lt;D xsi:type="xsd:double"&gt;14678.367&lt;/D&gt;&lt;D xsi:type="xsd:double"&gt;15503.699&lt;/D&gt;&lt;D xsi:type="xsd:double"&gt;14247.985&lt;/D&gt;&lt;D xsi:type="xsd:double"&gt;14283.458&lt;/D&gt;&lt;D xsi:type="xsd:double"&gt;15126.912&lt;/D&gt;&lt;D xsi:type="xsd:double"&gt;15758.28&lt;/D&gt;&lt;D xsi:type="xsd:double"&gt;16337.818&lt;/D&gt;&lt;D xsi:type="xsd:double"&gt;16021.405&lt;/D&gt;&lt;D xsi:type="xsd:double"&gt;15613.982&lt;/D&gt;&lt;D xsi:type="xsd:double"&gt;15950.755&lt;/D&gt;&lt;D xsi:type="xsd:double"&gt;15730.533&lt;/D&gt;&lt;D xsi:type="xsd:double"&gt;15259.083&lt;/D&gt;&lt;D xsi:type="xsd:double"&gt;16297.673&lt;/D&gt;&lt;D xsi:type="xsd:double"&gt;16254.117&lt;/D&gt;&lt;D xsi:type="xsd:double"&gt;17070.908&lt;/D&gt;&lt;D xsi:type="xsd:double"&gt;17397.623&lt;/D&gt;&lt;D xsi:type="xsd:double"&gt;17803.926&lt;/D&gt;&lt;D xsi:type="xsd:double"&gt;17810.912&lt;/D&gt;&lt;D xsi:type="xsd:double"&gt;16262.439&lt;/D&gt;&lt;D xsi:type="xsd:double"&gt;15759.977&lt;/D&gt;&lt;D xsi:type="xsd:double"&gt;16275.598&lt;/D&gt;&lt;D xsi:type="xsd:double"&gt;17327.65&lt;/D&gt;&lt;D xsi:type="xsd:double"&gt;16529.787&lt;/D&gt;&lt;D xsi:type="xsd:double"&gt;14234.559&lt;/D&gt;&lt;D xsi:type="xsd:double"&gt;13615.465&lt;/D&gt;&lt;D xsi:type="xsd:double"&gt;14869.429&lt;/D&gt;&lt;D xsi:type="xsd:double"&gt;16217.877&lt;/D&gt;&lt;D xsi:type="xsd:double"&gt;16906.932&lt;/D&gt;&lt;D xsi:type="xsd:double"&gt;15013.915&lt;/D&gt;&lt;D xsi:type="xsd:double"&gt;15315.28&lt;/D&gt;&lt;D xsi:type="xsd:double"&gt;15995.053&lt;/D&gt;&lt;D xsi:type="xsd:double"&gt;15395.051&lt;/D&gt;&lt;D xsi:type="xsd:double"&gt;16398.14&lt;/D&gt;&lt;D xsi:type="xsd:double"&gt;18601.316&lt;/D&gt;&lt;D xsi:type="xsd:double"&gt;20357.318&lt;/D&gt;&lt;D xsi:type="xsd:double"&gt;18965.111&lt;/D&gt;&lt;D xsi:type="xsd:double"&gt;19968.69&lt;/D&gt;&lt;D xsi:type="xsd:double"&gt;19877.553&lt;/D&gt;&lt;D xsi:type="xsd:double"&gt;20662.736&lt;/D&gt;&lt;D xsi:type="xsd:double"&gt;20074.996&lt;/D&gt;&lt;D xsi:type="xsd:double"&gt;22211.121&lt;/D&gt;&lt;D xsi:type="xsd:double"&gt;19994.807&lt;/D&gt;&lt;D xsi:type="xsd:double"&gt;20221.008&lt;/D&gt;&lt;D xsi:type="xsd:double"&gt;20906.824&lt;/D&gt;&lt;D xsi:type="xsd:double"&gt;21268.424&lt;/D&gt;&lt;D xsi:type="xsd:double"&gt;22237.238&lt;/D&gt;&lt;D xsi:type="xsd:double"&gt;22587.793&lt;/D&gt;&lt;D xsi:type="xsd:double"&gt;23831.49&lt;/D&gt;&lt;D xsi:type="xsd:double"&gt;23940.031&lt;/D&gt;&lt;D xsi:type="xsd:double"&gt;23203.352&lt;/D&gt;&lt;D xsi:type="xsd:double"&gt;24017.822&lt;/D&gt;&lt;D xsi:type="xsd:double"&gt;23066.107&lt;/D&gt;&lt;D xsi:type="xsd:double"&gt;22973.463&lt;/D&gt;&lt;D xsi:type="xsd:double"&gt;24386.836&lt;/D&gt;&lt;D xsi:type="xsd:double"&gt;23993.86&lt;/D&gt;&lt;D xsi:type="xsd:double"&gt;22611.107&lt;/D&gt;&lt;D xsi:type="xsd:double"&gt;20826.66&lt;/D&gt;&lt;D xsi:type="xsd:double"&gt;21969.063&lt;/D&gt;&lt;D xsi:type="xsd:double"&gt;18307.217&lt;/D&gt;&lt;D xsi:type="xsd:double"&gt;19373.807&lt;/D&gt;&lt;D xsi:type="xsd:double"&gt;20411.922&lt;/D&gt;&lt;D xsi:type="xsd:double"&gt;19680.14&lt;/D&gt;&lt;D xsi:type="xsd:double"&gt;21452.03&lt;/D&gt;&lt;D xsi:type="xsd:double"&gt;18615.701&lt;/D&gt;&lt;D xsi:type="xsd:double"&gt;19340.168&lt;/D&gt;&lt;D xsi:type="xsd:double"&gt;21059.293&lt;/D&gt;&lt;D xsi:type="xsd:double"&gt;18895.344&lt;/D&gt;&lt;D xsi:type="xsd:double"&gt;19772.793&lt;/D&gt;&lt;D xsi:type="xsd:double"&gt;21120.36&lt;/D&gt;&lt;D xsi:type="xsd:double"&gt;22722.186&lt;/D&gt;&lt;D xsi:type="xsd:double"&gt;22279.488&lt;/D&gt;&lt;D xsi:type="xsd:double"&gt;20511.64&lt;/D&gt;&lt;D xsi:type="xsd:double"&gt;18404.066&lt;/D&gt;&lt;D xsi:type="xsd:double"&gt;15699.606&lt;/D&gt;&lt;D xsi:type="xsd:double"&gt;16469.4&lt;/D&gt;&lt;D xsi:type="xsd:double"&gt;16438.191&lt;/D&gt;&lt;D xsi:type="xsd:double"&gt;16510.068&lt;/D&gt;&lt;D xsi:type="xsd:double"&gt;16304.058&lt;/D&gt;&lt;D xsi:type="xsd:double"&gt;17040.705&lt;/D&gt;&lt;D xsi:type="xsd:double"&gt;16227.213&lt;/D&gt;&lt;D xsi:type="xsd:double"&gt;16289.648&lt;/D&gt;&lt;D xsi:type="xsd:double"&gt;19380.25&lt;/D&gt;&lt;D xsi:type="xsd:double"&gt;19400.055&lt;/D&gt;&lt;D xsi:type="xsd:double"&gt;18577.313&lt;/D&gt;&lt;D xsi:type="xsd:double"&gt;19814.549&lt;/D&gt;&lt;D xsi:type="xsd:double"&gt;21877.621&lt;/D&gt;&lt;D xsi:type="xsd:double"&gt;23686.36&lt;/D&gt;&lt;D xsi:type="xsd:double"&gt;25224.518&lt;/D&gt;&lt;D xsi:type="xsd:double"&gt;24094.605&lt;/D&gt;&lt;D xsi:type="xsd:double"&gt;23517.35&lt;/D&gt;&lt;D xsi:type="xsd:double"&gt;24698.947&lt;/D&gt;&lt;D xsi:type="xsd:double"&gt;22387.957&lt;/D&gt;&lt;D xsi:type="xsd:double"&gt;25550.639&lt;/D&gt;&lt;D xsi:type="xsd:double"&gt;24026.404&lt;/D&gt;&lt;D xsi:type="xsd:double"&gt;24850.398&lt;/D&gt;&lt;D xsi:type="xsd:double"&gt;24233.344&lt;/D&gt;&lt;D xsi:type="xsd:double"&gt;23664.078&lt;/D&gt;&lt;D xsi:type="xsd:double"&gt;24265.828&lt;/D&gt;&lt;D xsi:type="xsd:double"&gt;21473.54&lt;/D&gt;&lt;D xsi:type="xsd:double"&gt;23286.443&lt;/D&gt;&lt;D xsi:type="xsd:double"&gt;20105.133&lt;/D&gt;&lt;D xsi:type="xsd:double"&gt;20792.807&lt;/D&gt;&lt;D xsi:type="xsd:double"&gt;19815.473&lt;/D&gt;&lt;D xsi:type="xsd:double"&gt;17829.55&lt;/D&gt;&lt;/FQL&gt;&lt;FQL&gt;&lt;Q&gt;WFC-US^FG_MKT_VALUE(20100101,20220930,M,USD)&lt;/Q&gt;&lt;R&gt;153&lt;/R&gt;&lt;C&gt;1&lt;/C&gt;&lt;D xsi:type="xsd:double"&gt;147228.3&lt;/D&gt;&lt;D xsi:type="xsd:double"&gt;141583.6&lt;/D&gt;&lt;D xsi:type="xsd:double"&gt;162001.75&lt;/D&gt;&lt;D xsi:type="xsd:double"&gt;172361.11&lt;/D&gt;&lt;D xsi:type="xsd:double"&gt;149351.86&lt;/D&gt;&lt;D xsi:type="xsd:double"&gt;133923.73&lt;/D&gt;&lt;D xsi:type="xsd:double"&gt;145066.6&lt;/D&gt;&lt;D xsi:type="xsd:double"&gt;123199.36&lt;/D&gt;&lt;D xsi:type="xsd:double"&gt;131712.53&lt;/D&gt;&lt;D xsi:type="xsd:double"&gt;136668.45&lt;/D&gt;&lt;D xsi:type="xsd:double"&gt;142699.48&lt;/D&gt;&lt;D xsi:type="xsd:double"&gt;163078.16&lt;/D&gt;&lt;D xsi:type="xsd:double"&gt;170603.22&lt;/D&gt;&lt;D xsi:type="xsd:double"&gt;169761.25&lt;/D&gt;&lt;D xsi:type="xsd:double"&gt;168090.83&lt;/D&gt;&lt;D xsi:type="xsd:double"&gt;154308.56&lt;/D&gt;&lt;D xsi:type="xsd:double"&gt;150385.9&lt;/D&gt;&lt;D xsi:type="xsd:double"&gt;148105.5&lt;/D&gt;&lt;D xsi:type="xsd:double"&gt;147472.13&lt;/D&gt;&lt;D xsi:type="xsd:double"&gt;137760.28&lt;/D&gt;&lt;D xsi:type="xsd:double"&gt;127165.97&lt;/D&gt;&lt;D xsi:type="xsd:double"&gt;136603.23&lt;/D&gt;&lt;D xsi:type="xsd:double"&gt;136339.63&lt;/D&gt;&lt;D xsi:type="xsd:double"&gt;145037.58&lt;/D&gt;&lt;D xsi:type="xsd:double"&gt;153720.89&lt;/D&gt;&lt;D xsi:type="xsd:double"&gt;164667.13&lt;/D&gt;&lt;D xsi:type="xsd:double"&gt;180993.23&lt;/D&gt;&lt;D xsi:type="xsd:double"&gt;177149.66&lt;/D&gt;&lt;D xsi:type="xsd:double"&gt;169913.11&lt;/D&gt;&lt;D xsi:type="xsd:double"&gt;176420.48&lt;/D&gt;&lt;D xsi:type="xsd:double"&gt;178372.52&lt;/D&gt;&lt;D xsi:type="xsd:double"&gt;179533.17&lt;/D&gt;&lt;D xsi:type="xsd:double"&gt;182650.75&lt;/D&gt;&lt;D xsi:type="xsd:double"&gt;178207.45&lt;/D&gt;&lt;D xsi:type="xsd:double"&gt;174610.52&lt;/D&gt;&lt;D xsi:type="xsd:double"&gt;180002.61&lt;/D&gt;&lt;D xsi:type="xsd:double"&gt;183425.72&lt;/D&gt;&lt;D xsi:type="xsd:double"&gt;184742.3&lt;/D&gt;&lt;D xsi:type="xsd:double"&gt;195631.72&lt;/D&gt;&lt;D xsi:type="xsd:double"&gt;200867.6&lt;/D&gt;&lt;D xsi:type="xsd:double"&gt;214459.73&lt;/D&gt;&lt;D xsi:type="xsd:double"&gt;218820.02&lt;/D&gt;&lt;D xsi:type="xsd:double"&gt;230643.81&lt;/D&gt;&lt;D xsi:type="xsd:double"&gt;217812.61&lt;/D&gt;&lt;D xsi:type="xsd:double"&gt;217910.77&lt;/D&gt;&lt;D xsi:type="xsd:double"&gt;225135.78&lt;/D&gt;&lt;D xsi:type="xsd:double"&gt;232149.86&lt;/D&gt;&lt;D xsi:type="xsd:double"&gt;238675.19&lt;/D&gt;&lt;D xsi:type="xsd:double"&gt;238359.75&lt;/D&gt;&lt;D xsi:type="xsd:double"&gt;244037.48&lt;/D&gt;&lt;D xsi:type="xsd:double"&gt;261917.25&lt;/D&gt;&lt;D xsi:type="xsd:double"&gt;261390.66&lt;/D&gt;&lt;D xsi:type="xsd:double"&gt;267393.6&lt;/D&gt;&lt;D xsi:type="xsd:double"&gt;275934.47&lt;/D&gt;&lt;D xsi:type="xsd:double"&gt;267219.63&lt;/D&gt;&lt;D xsi:type="xsd:double"&gt;270054.56&lt;/D&gt;&lt;D xsi:type="xsd:double"&gt;270502.47&lt;/D&gt;&lt;D xsi:type="xsd:double"&gt;276864.78&lt;/D&gt;&lt;D xsi:type="xsd:double"&gt;284113.66&lt;/D&gt;&lt;D xsi:type="xsd:double"&gt;283438.53&lt;/D&gt;&lt;D xsi:type="xsd:double"&gt;268444.53&lt;/D&gt;&lt;D xsi:type="xsd:double"&gt;283283.44&lt;/D&gt;&lt;D xsi:type="xsd:double"&gt;280864.03&lt;/D&gt;&lt;D xsi:type="xsd:double"&gt;284478.06&lt;/D&gt;&lt;D xsi:type="xsd:double"&gt;288918.2&lt;/D&gt;&lt;D xsi:type="xsd:double"&gt;289368.03&lt;/D&gt;&lt;D xsi:type="xsd:double"&gt;297754.75&lt;/D&gt;&lt;D xsi:type="xsd:double"&gt;274395.4&lt;/D&gt;&lt;D xsi:type="xsd:double"&gt;262320.13&lt;/D&gt;&lt;D xsi:type="xsd:double"&gt;276572.78&lt;/D&gt;&lt;D xsi:type="xsd:double"&gt;281476.9&lt;/D&gt;&lt;D xsi:type="xsd:double"&gt;276808.13&lt;/D&gt;&lt;D xsi:type="xsd:double"&gt;255777.63&lt;/D&gt;&lt;D xsi:type="xsd:double"&gt;238922.67&lt;/D&gt;&lt;D xsi:type="xsd:double"&gt;245470.66&lt;/D&gt;&lt;D xsi:type="xsd:double"&gt;253693.63&lt;/D&gt;&lt;D xsi:type="xsd:double"&gt;257449.8&lt;/D&gt;&lt;D xsi:type="xsd:double"&gt;238945.23&lt;/D&gt;&lt;D xsi:type="xsd:double"&gt;242176.27&lt;/D&gt;&lt;D xsi:type="xsd:double"&gt;256463.5&lt;/D&gt;&lt;D xsi:type="xsd:double"&gt;222457.81&lt;/D&gt;&lt;D xsi:type="xsd:double"&gt;231149.13&lt;/D&gt;&lt;D xsi:type="xsd:double"&gt;265864.22&lt;/D&gt;&lt;D xsi:type="xsd:double"&gt;276437.78&lt;/D&gt;&lt;D xsi:type="xsd:double"&gt;282557.44&lt;/D&gt;&lt;D xsi:type="xsd:double"&gt;290332.4&lt;/D&gt;&lt;D xsi:type="xsd:double"&gt;278118.25&lt;/D&gt;&lt;D xsi:type="xsd:double"&gt;269024.2&lt;/D&gt;&lt;D xsi:type="xsd:double"&gt;255533&lt;/D&gt;&lt;D xsi:type="xsd:double"&gt;275208.72&lt;/D&gt;&lt;D xsi:type="xsd:double"&gt;267907.56&lt;/D&gt;&lt;D xsi:type="xsd:double"&gt;253652.94&lt;/D&gt;&lt;D xsi:type="xsd:double"&gt;271772.1&lt;/D&gt;&lt;D xsi:type="xsd:double"&gt;276650.7&lt;/D&gt;&lt;D xsi:type="xsd:double"&gt;278276.88&lt;/D&gt;&lt;D xsi:type="xsd:double"&gt;296774.38&lt;/D&gt;&lt;D xsi:type="xsd:double"&gt;321770.53&lt;/D&gt;&lt;D xsi:type="xsd:double"&gt;285719.34&lt;/D&gt;&lt;D xsi:type="xsd:double"&gt;255440.17&lt;/D&gt;&lt;D xsi:type="xsd:double"&gt;253246.92&lt;/D&gt;&lt;D xsi:type="xsd:double"&gt;263140.9&lt;/D&gt;&lt;D xsi:type="xsd:double"&gt;268832.3&lt;/D&gt;&lt;D xsi:type="xsd:double"&gt;277803.1&lt;/D&gt;&lt;D xsi:type="xsd:double"&gt;283573.5&lt;/D&gt;&lt;D xsi:type="xsd:double"&gt;247639.66&lt;/D&gt;&lt;D xsi:type="xsd:double"&gt;250796.39&lt;/D&gt;&lt;D xsi:type="xsd:double"&gt;255743.53&lt;/D&gt;&lt;D xsi:type="xsd:double"&gt;211104.17&lt;/D&gt;&lt;D xsi:type="xsd:double"&gt;224069.11&lt;/D&gt;&lt;D xsi:type="xsd:double"&gt;228558.73&lt;/D&gt;&lt;D xsi:type="xsd:double"&gt;218017.31&lt;/D&gt;&lt;D xsi:type="xsd:double"&gt;218423.39&lt;/D&gt;&lt;D xsi:type="xsd:double"&gt;200195.11&lt;/D&gt;&lt;D xsi:type="xsd:double"&gt;209135.06&lt;/D&gt;&lt;D xsi:type="xsd:double"&gt;213952.42&lt;/D&gt;&lt;D xsi:type="xsd:double"&gt;205820.36&lt;/D&gt;&lt;D xsi:type="xsd:double"&gt;215335.5&lt;/D&gt;&lt;D xsi:type="xsd:double"&gt;220415.78&lt;/D&gt;&lt;D xsi:type="xsd:double"&gt;232497.45&lt;/D&gt;&lt;D xsi:type="xsd:double"&gt;222432.11&lt;/D&gt;&lt;D xsi:type="xsd:double"&gt;194069.94&lt;/D&gt;&lt;D xsi:type="xsd:double"&gt;168891.28&lt;/D&gt;&lt;D xsi:type="xsd:double"&gt;117566.98&lt;/D&gt;&lt;D xsi:type="xsd:double"&gt;119000.71&lt;/D&gt;&lt;D xsi:type="xsd:double"&gt;108431.98&lt;/D&gt;&lt;D xsi:type="xsd:double"&gt;105460.7&lt;/D&gt;&lt;D xsi:type="xsd:double"&gt;99940.49&lt;/D&gt;&lt;D xsi:type="xsd:double"&gt;99487.336&lt;/D&gt;&lt;D xsi:type="xsd:double"&gt;97155.48&lt;/D&gt;&lt;D xsi:type="xsd:double"&gt;88642.49&lt;/D&gt;&lt;D xsi:type="xsd:double"&gt;113024.34&lt;/D&gt;&lt;D xsi:type="xsd:double"&gt;125066.27&lt;/D&gt;&lt;D xsi:type="xsd:double"&gt;123823.07&lt;/D&gt;&lt;D xsi:type="xsd:double"&gt;149888.89&lt;/D&gt;&lt;D xsi:type="xsd:double"&gt;161793.56&lt;/D&gt;&lt;D xsi:type="xsd:double"&gt;186557.45&lt;/D&gt;&lt;D xsi:type="xsd:double"&gt;193473.14&lt;/D&gt;&lt;D xsi:type="xsd:double"&gt;186051.23&lt;/D&gt;&lt;D xsi:type="xsd:double"&gt;188721.42&lt;/D&gt;&lt;D xsi:type="xsd:double"&gt;187735.52&lt;/D&gt;&lt;D xsi:type="xsd:double"&gt;185497.1&lt;/D&gt;&lt;D xsi:type="xsd:double"&gt;204482.47&lt;/D&gt;&lt;D xsi:type="xsd:double"&gt;190972.88&lt;/D&gt;&lt;D xsi:type="xsd:double"&gt;186440.75&lt;/D&gt;&lt;D xsi:type="xsd:double"&gt;209056.13&lt;/D&gt;&lt;D xsi:type="xsd:double"&gt;207385.22&lt;/D&gt;&lt;D xsi:type="xsd:double"&gt;183658.3&lt;/D&gt;&lt;D xsi:type="xsd:double"&gt;165353.11&lt;/D&gt;&lt;D xsi:type="xsd:double"&gt;173463.48&lt;/D&gt;&lt;D xsi:type="xsd:double"&gt;148570.42&lt;/D&gt;&lt;D xsi:type="xsd:double"&gt;166397.36&lt;/D&gt;&lt;D xsi:type="xsd:double"&gt;165790.48&lt;/D&gt;&lt;D xsi:type="xsd:double"&gt;152553.05&lt;/D&gt;&lt;/FQL&gt;&lt;FQL&gt;&lt;Q&gt;AIG-US^FG_MKT_VALUE(20100101,20220930,M,USD)&lt;/Q&gt;&lt;R&gt;153&lt;/R&gt;&lt;C&gt;1&lt;/C&gt;&lt;D xsi:type="xsd:double"&gt;3272.768&lt;/D&gt;&lt;D xsi:type="xsd:double"&gt;3345.7065&lt;/D&gt;&lt;D xsi:type="xsd:double"&gt;4607.005&lt;/D&gt;&lt;D xsi:type="xsd:double"&gt;5249.341&lt;/D&gt;&lt;D xsi:type="xsd:double"&gt;4774.336&lt;/D&gt;&lt;D xsi:type="xsd:double"&gt;4653.4053&lt;/D&gt;&lt;D xsi:type="xsd:double"&gt;5197.9243&lt;/D&gt;&lt;D xsi:type="xsd:double"&gt;4584.496&lt;/D&gt;&lt;D xsi:type="xsd:double"&gt;5283.912&lt;/D&gt;&lt;D xsi:type="xsd:double"&gt;5677.165&lt;/D&gt;&lt;D xsi:type="xsd:double"&gt;5579.8657&lt;/D&gt;&lt;D xsi:type="xsd:double"&gt;8093.4873&lt;/D&gt;&lt;D xsi:type="xsd:double"&gt;5667.6885&lt;/D&gt;&lt;D xsi:type="xsd:double"&gt;5205.565&lt;/D&gt;&lt;D xsi:type="xsd:double"&gt;63136.74&lt;/D&gt;&lt;D xsi:type="xsd:double"&gt;55967.83&lt;/D&gt;&lt;D xsi:type="xsd:double"&gt;51206.52&lt;/D&gt;&lt;D xsi:type="xsd:double"&gt;55648.195&lt;/D&gt;&lt;D xsi:type="xsd:double"&gt;54471.46&lt;/D&gt;&lt;D xsi:type="xsd:double"&gt;48075.336&lt;/D&gt;&lt;D xsi:type="xsd:double"&gt;41687.652&lt;/D&gt;&lt;D xsi:type="xsd:double"&gt;46891.484&lt;/D&gt;&lt;D xsi:type="xsd:double"&gt;44270.574&lt;/D&gt;&lt;D xsi:type="xsd:double"&gt;44006.26&lt;/D&gt;&lt;D xsi:type="xsd:double"&gt;47629.19&lt;/D&gt;&lt;D xsi:type="xsd:double"&gt;55425.125&lt;/D&gt;&lt;D xsi:type="xsd:double"&gt;55291.98&lt;/D&gt;&lt;D xsi:type="xsd:double"&gt;61031.008&lt;/D&gt;&lt;D xsi:type="xsd:double"&gt;52332.793&lt;/D&gt;&lt;D xsi:type="xsd:double"&gt;55466.598&lt;/D&gt;&lt;D xsi:type="xsd:double"&gt;54049.254&lt;/D&gt;&lt;D xsi:type="xsd:double"&gt;59338.375&lt;/D&gt;&lt;D xsi:type="xsd:double"&gt;48407.74&lt;/D&gt;&lt;D xsi:type="xsd:double"&gt;51567.01&lt;/D&gt;&lt;D xsi:type="xsd:double"&gt;48909.68&lt;/D&gt;&lt;D xsi:type="xsd:double"&gt;52114.16&lt;/D&gt;&lt;D xsi:type="xsd:double"&gt;55849.26&lt;/D&gt;&lt;D xsi:type="xsd:double"&gt;56114.992&lt;/D&gt;&lt;D xsi:type="xsd:double"&gt;57311.723&lt;/D&gt;&lt;D xsi:type="xsd:double"&gt;61150.215&lt;/D&gt;&lt;D xsi:type="xsd:double"&gt;65638.305&lt;/D&gt;&lt;D xsi:type="xsd:double"&gt;65992.76&lt;/D&gt;&lt;D xsi:type="xsd:double"&gt;67188.59&lt;/D&gt;&lt;D xsi:type="xsd:double"&gt;68591.125&lt;/D&gt;&lt;D xsi:type="xsd:double"&gt;71600.08&lt;/D&gt;&lt;D xsi:type="xsd:double"&gt;76046.555&lt;/D&gt;&lt;D xsi:type="xsd:double"&gt;73249.1&lt;/D&gt;&lt;D xsi:type="xsd:double"&gt;74740.43&lt;/D&gt;&lt;D xsi:type="xsd:double"&gt;70216.48&lt;/D&gt;&lt;D xsi:type="xsd:double"&gt;72866.44&lt;/D&gt;&lt;D xsi:type="xsd:double"&gt;72346.85&lt;/D&gt;&lt;D xsi:type="xsd:double"&gt;76860.4&lt;/D&gt;&lt;D xsi:type="xsd:double"&gt;78220.25&lt;/D&gt;&lt;D xsi:type="xsd:double"&gt;77971.65&lt;/D&gt;&lt;D xsi:type="xsd:double"&gt;74257.35&lt;/D&gt;&lt;D xsi:type="xsd:double"&gt;80085.94&lt;/D&gt;&lt;D xsi:type="xsd:double"&gt;75831.81&lt;/D&gt;&lt;D xsi:type="xsd:double"&gt;75200.12&lt;/D&gt;&lt;D xsi:type="xsd:double"&gt;76926.76&lt;/D&gt;&lt;D xsi:type="xsd:double"&gt;77065.67&lt;/D&gt;&lt;D xsi:type="xsd:double"&gt;67241.555&lt;/D&gt;&lt;D xsi:type="xsd:double"&gt;76130.05&lt;/D&gt;&lt;D xsi:type="xsd:double"&gt;73806.38&lt;/D&gt;&lt;D xsi:type="xsd:double"&gt;75827&lt;/D&gt;&lt;D xsi:type="xsd:double"&gt;78952.22&lt;/D&gt;&lt;D xsi:type="xsd:double"&gt;80826.47&lt;/D&gt;&lt;D xsi:type="xsd:double"&gt;83833.6&lt;/D&gt;&lt;D xsi:type="xsd:double"&gt;78891.445&lt;/D&gt;&lt;D xsi:type="xsd:double"&gt;70842.87&lt;/D&gt;&lt;D xsi:type="xsd:double"&gt;78622.87&lt;/D&gt;&lt;D xsi:type="xsd:double"&gt;79271.2&lt;/D&gt;&lt;D xsi:type="xsd:double"&gt;73987.016&lt;/D&gt;&lt;D xsi:type="xsd:double"&gt;67432.414&lt;/D&gt;&lt;D xsi:type="xsd:double"&gt;59934.617&lt;/D&gt;&lt;D xsi:type="xsd:double"&gt;61116.41&lt;/D&gt;&lt;D xsi:type="xsd:double"&gt;63117.816&lt;/D&gt;&lt;D xsi:type="xsd:double"&gt;65447.14&lt;/D&gt;&lt;D xsi:type="xsd:double"&gt;57263.438&lt;/D&gt;&lt;D xsi:type="xsd:double"&gt;58941.605&lt;/D&gt;&lt;D xsi:type="xsd:double"&gt;64777.305&lt;/D&gt;&lt;D xsi:type="xsd:double"&gt;61885.008&lt;/D&gt;&lt;D xsi:type="xsd:double"&gt;64346.223&lt;/D&gt;&lt;D xsi:type="xsd:double"&gt;66046.13&lt;/D&gt;&lt;D xsi:type="xsd:double"&gt;65005.38&lt;/D&gt;&lt;D xsi:type="xsd:double"&gt;63960.28&lt;/D&gt;&lt;D xsi:type="xsd:double"&gt;63621.863&lt;/D&gt;&lt;D xsi:type="xsd:double"&gt;58839.027&lt;/D&gt;&lt;D xsi:type="xsd:double"&gt;57406.46&lt;/D&gt;&lt;D xsi:type="xsd:double"&gt;59970.008&lt;/D&gt;&lt;D xsi:type="xsd:double"&gt;56480.11&lt;/D&gt;&lt;D xsi:type="xsd:double"&gt;59127.047&lt;/D&gt;&lt;D xsi:type="xsd:double"&gt;54637.188&lt;/D&gt;&lt;D xsi:type="xsd:double"&gt;55182.246&lt;/D&gt;&lt;D xsi:type="xsd:double"&gt;58076.64&lt;/D&gt;&lt;D xsi:type="xsd:double"&gt;53896.848&lt;/D&gt;&lt;D xsi:type="xsd:double"&gt;53565.082&lt;/D&gt;&lt;D xsi:type="xsd:double"&gt;57466.934&lt;/D&gt;&lt;D xsi:type="xsd:double"&gt;51551.223&lt;/D&gt;&lt;D xsi:type="xsd:double"&gt;48851.83&lt;/D&gt;&lt;D xsi:type="xsd:double"&gt;50270.164&lt;/D&gt;&lt;D xsi:type="xsd:double"&gt;47388.61&lt;/D&gt;&lt;D xsi:type="xsd:double"&gt;47252.168&lt;/D&gt;&lt;D xsi:type="xsd:double"&gt;49203.926&lt;/D&gt;&lt;D xsi:type="xsd:double"&gt;47385.848&lt;/D&gt;&lt;D xsi:type="xsd:double"&gt;47098.637&lt;/D&gt;&lt;D xsi:type="xsd:double"&gt;36527.098&lt;/D&gt;&lt;D xsi:type="xsd:double"&gt;38261.004&lt;/D&gt;&lt;D xsi:type="xsd:double"&gt;34153.08&lt;/D&gt;&lt;D xsi:type="xsd:double"&gt;37463.527&lt;/D&gt;&lt;D xsi:type="xsd:double"&gt;37437.527&lt;/D&gt;&lt;D xsi:type="xsd:double"&gt;37450.87&lt;/D&gt;&lt;D xsi:type="xsd:double"&gt;41373.383&lt;/D&gt;&lt;D xsi:type="xsd:double"&gt;44417.46&lt;/D&gt;&lt;D xsi:type="xsd:double"&gt;46348.35&lt;/D&gt;&lt;D xsi:type="xsd:double"&gt;48705.785&lt;/D&gt;&lt;D xsi:type="xsd:double"&gt;45269.676&lt;/D&gt;&lt;D xsi:type="xsd:double"&gt;48456.17&lt;/D&gt;&lt;D xsi:type="xsd:double"&gt;46072.51&lt;/D&gt;&lt;D xsi:type="xsd:double"&gt;45811.527&lt;/D&gt;&lt;D xsi:type="xsd:double"&gt;44657.05&lt;/D&gt;&lt;D xsi:type="xsd:double"&gt;43726.15&lt;/D&gt;&lt;D xsi:type="xsd:double"&gt;36679.16&lt;/D&gt;&lt;D xsi:type="xsd:double"&gt;20886.297&lt;/D&gt;&lt;D xsi:type="xsd:double"&gt;21902.62&lt;/D&gt;&lt;D xsi:type="xsd:double"&gt;25890.395&lt;/D&gt;&lt;D xsi:type="xsd:double"&gt;26859.508&lt;/D&gt;&lt;D xsi:type="xsd:double"&gt;27686.482&lt;/D&gt;&lt;D xsi:type="xsd:double"&gt;25102.182&lt;/D&gt;&lt;D xsi:type="xsd:double"&gt;23715.68&lt;/D&gt;&lt;D xsi:type="xsd:double"&gt;27127.014&lt;/D&gt;&lt;D xsi:type="xsd:double"&gt;33114.082&lt;/D&gt;&lt;D xsi:type="xsd:double"&gt;32618.588&lt;/D&gt;&lt;D xsi:type="xsd:double"&gt;32256.732&lt;/D&gt;&lt;D xsi:type="xsd:double"&gt;37865.477&lt;/D&gt;&lt;D xsi:type="xsd:double"&gt;39712.105&lt;/D&gt;&lt;D xsi:type="xsd:double"&gt;41637.13&lt;/D&gt;&lt;D xsi:type="xsd:double"&gt;45409.82&lt;/D&gt;&lt;D xsi:type="xsd:double"&gt;40694.566&lt;/D&gt;&lt;D xsi:type="xsd:double"&gt;40480.836&lt;/D&gt;&lt;D xsi:type="xsd:double"&gt;46644.867&lt;/D&gt;&lt;D xsi:type="xsd:double"&gt;45876.844&lt;/D&gt;&lt;D xsi:type="xsd:double"&gt;49387.188&lt;/D&gt;&lt;D xsi:type="xsd:double"&gt;43962.87&lt;/D&gt;&lt;D xsi:type="xsd:double"&gt;46550.566&lt;/D&gt;&lt;D xsi:type="xsd:double"&gt;47279.195&lt;/D&gt;&lt;D xsi:type="xsd:double"&gt;50136.418&lt;/D&gt;&lt;D xsi:type="xsd:double"&gt;50230.066&lt;/D&gt;&lt;D xsi:type="xsd:double"&gt;46821.11&lt;/D&gt;&lt;D xsi:type="xsd:double"&gt;46957.15&lt;/D&gt;&lt;D xsi:type="xsd:double"&gt;39435.113&lt;/D&gt;&lt;D xsi:type="xsd:double"&gt;39928.727&lt;/D&gt;&lt;D xsi:type="xsd:double"&gt;39913.3&lt;/D&gt;&lt;D xsi:type="xsd:double"&gt;36619.973&lt;/D&gt;&lt;/FQL&gt;&lt;FQL&gt;&lt;Q&gt;SYF-US^FG_MKT_VALUE(20100101,20220930,M,USD)&lt;/Q&gt;&lt;R&gt;153&lt;/R&gt;&lt;C&gt;1&lt;/C&gt;&lt;D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xsi:type="xsd:double"&gt;16221.229&lt;/D&gt;&lt;D xsi:type="xsd:double"&gt;18188.936&lt;/D&gt;&lt;D xsi:type="xsd:double"&gt;20468.92&lt;/D&gt;&lt;D xsi:type="xsd:double"&gt;22528.32&lt;/D&gt;&lt;D xsi:type="xsd:double"&gt;24187.512&lt;/D&gt;&lt;D xsi:type="xsd:double"&gt;24804.496&lt;/D&gt;&lt;D xsi:type="xsd:double"&gt;25729.977&lt;/D&gt;&lt;D xsi:type="xsd:double"&gt;26638.78&lt;/D&gt;&lt;D xsi:type="xsd:double"&gt;25304.756&lt;/D&gt;&lt;D xsi:type="xsd:double"&gt;25971.766&lt;/D&gt;&lt;D xsi:type="xsd:double"&gt;26922.26&lt;/D&gt;&lt;D xsi:type="xsd:double"&gt;27455.88&lt;/D&gt;&lt;D xsi:type="xsd:double"&gt;28648.164&lt;/D&gt;&lt;D xsi:type="xsd:double"&gt;27472.557&lt;/D&gt;&lt;D xsi:type="xsd:double"&gt;26098.7&lt;/D&gt;&lt;D xsi:type="xsd:double"&gt;25648.436&lt;/D&gt;&lt;D xsi:type="xsd:double"&gt;26540.627&lt;/D&gt;&lt;D xsi:type="xsd:double"&gt;25356.72&lt;/D&gt;&lt;D xsi:type="xsd:double"&gt;23697.402&lt;/D&gt;&lt;D xsi:type="xsd:double"&gt;22471.676&lt;/D&gt;&lt;D xsi:type="xsd:double"&gt;23897.578&lt;/D&gt;&lt;D xsi:type="xsd:double"&gt;25490.195&lt;/D&gt;&lt;D xsi:type="xsd:double"&gt;26015.508&lt;/D&gt;&lt;D xsi:type="xsd:double"&gt;21081.516&lt;/D&gt;&lt;D xsi:type="xsd:double"&gt;23249.709&lt;/D&gt;&lt;D xsi:type="xsd:double"&gt;23208.014&lt;/D&gt;&lt;D xsi:type="xsd:double"&gt;23113.004&lt;/D&gt;&lt;D xsi:type="xsd:double"&gt;23600.027&lt;/D&gt;&lt;D xsi:type="xsd:double"&gt;28528.05&lt;/D&gt;&lt;D xsi:type="xsd:double"&gt;29645.371&lt;/D&gt;&lt;D xsi:type="xsd:double"&gt;29277.56&lt;/D&gt;&lt;D xsi:type="xsd:double"&gt;29620.852&lt;/D&gt;&lt;D xsi:type="xsd:double"&gt;27810.605&lt;/D&gt;&lt;D xsi:type="xsd:double"&gt;22540.375&lt;/D&gt;&lt;D xsi:type="xsd:double"&gt;21770.111&lt;/D&gt;&lt;D xsi:type="xsd:double"&gt;23716.563&lt;/D&gt;&lt;D xsi:type="xsd:double"&gt;24114.225&lt;/D&gt;&lt;D xsi:type="xsd:double"&gt;24488.027&lt;/D&gt;&lt;D xsi:type="xsd:double"&gt;24299.234&lt;/D&gt;&lt;D xsi:type="xsd:double"&gt;25527.89&lt;/D&gt;&lt;D xsi:type="xsd:double"&gt;28086.941&lt;/D&gt;&lt;D xsi:type="xsd:double"&gt;29750.219&lt;/D&gt;&lt;D xsi:type="xsd:double"&gt;30574.688&lt;/D&gt;&lt;D xsi:type="xsd:double"&gt;28039.639&lt;/D&gt;&lt;D xsi:type="xsd:double"&gt;25492.152&lt;/D&gt;&lt;D xsi:type="xsd:double"&gt;25218.451&lt;/D&gt;&lt;D xsi:type="xsd:double"&gt;26328.46&lt;/D&gt;&lt;D xsi:type="xsd:double"&gt;24921.451&lt;/D&gt;&lt;D xsi:type="xsd:double"&gt;21606.555&lt;/D&gt;&lt;D xsi:type="xsd:double"&gt;23644.768&lt;/D&gt;&lt;D xsi:type="xsd:double"&gt;22337.518&lt;/D&gt;&lt;D xsi:type="xsd:double"&gt;20756.354&lt;/D&gt;&lt;D xsi:type="xsd:double"&gt;18672.094&lt;/D&gt;&lt;D xsi:type="xsd:double"&gt;16862.076&lt;/D&gt;&lt;D xsi:type="xsd:double"&gt;21591.51&lt;/D&gt;&lt;D xsi:type="xsd:double"&gt;23438.719&lt;/D&gt;&lt;D xsi:type="xsd:double"&gt;21973.922&lt;/D&gt;&lt;D xsi:type="xsd:double"&gt;23882.002&lt;/D&gt;&lt;D xsi:type="xsd:double"&gt;23165.613&lt;/D&gt;&lt;D xsi:type="xsd:double"&gt;23191.045&lt;/D&gt;&lt;D xsi:type="xsd:double"&gt;24000.426&lt;/D&gt;&lt;D xsi:type="xsd:double"&gt;21438.506&lt;/D&gt;&lt;D xsi:type="xsd:double"&gt;22283.162&lt;/D&gt;&lt;D xsi:type="xsd:double"&gt;23119.842&lt;/D&gt;&lt;D xsi:type="xsd:double"&gt;24453.303&lt;/D&gt;&lt;D xsi:type="xsd:double"&gt;22179.465&lt;/D&gt;&lt;D xsi:type="xsd:double"&gt;19962.135&lt;/D&gt;&lt;D xsi:type="xsd:double"&gt;17923.422&lt;/D&gt;&lt;D xsi:type="xsd:double"&gt;9384.214&lt;/D&gt;&lt;D xsi:type="xsd:double"&gt;11542.175&lt;/D&gt;&lt;D xsi:type="xsd:double"&gt;11880.45&lt;/D&gt;&lt;D xsi:type="xsd:double"&gt;12935.102&lt;/D&gt;&lt;D xsi:type="xsd:double"&gt;12917.59&lt;/D&gt;&lt;D xsi:type="xsd:double"&gt;14481.943&lt;/D&gt;&lt;D xsi:type="xsd:double"&gt;15277.164&lt;/D&gt;&lt;D xsi:type="xsd:double"&gt;14605.833&lt;/D&gt;&lt;D xsi:type="xsd:double"&gt;17787.36&lt;/D&gt;&lt;D xsi:type="xsd:double"&gt;20270.97&lt;/D&gt;&lt;D xsi:type="xsd:double"&gt;19651.922&lt;/D&gt;&lt;D xsi:type="xsd:double"&gt;22589.488&lt;/D&gt;&lt;D xsi:type="xsd:double"&gt;23628.727&lt;/D&gt;&lt;D xsi:type="xsd:double"&gt;25418.605&lt;/D&gt;&lt;D xsi:type="xsd:double"&gt;27551.35&lt;/D&gt;&lt;D xsi:type="xsd:double"&gt;27822.15&lt;/D&gt;&lt;D xsi:type="xsd:double"&gt;26962.027&lt;/D&gt;&lt;D xsi:type="xsd:double"&gt;28527.453&lt;/D&gt;&lt;D xsi:type="xsd:double"&gt;26749.139&lt;/D&gt;&lt;D xsi:type="xsd:double"&gt;25419.344&lt;/D&gt;&lt;D xsi:type="xsd:double"&gt;24510.924&lt;/D&gt;&lt;D xsi:type="xsd:double"&gt;24439.652&lt;/D&gt;&lt;D xsi:type="xsd:double"&gt;22437.7&lt;/D&gt;&lt;D xsi:type="xsd:double"&gt;22537.795&lt;/D&gt;&lt;D xsi:type="xsd:double"&gt;17621.627&lt;/D&gt;&lt;D xsi:type="xsd:double"&gt;18634.072&lt;/D&gt;&lt;D xsi:type="xsd:double"&gt;18750.504&lt;/D&gt;&lt;D xsi:type="xsd:double"&gt;13473.65&lt;/D&gt;&lt;D xsi:type="xsd:double"&gt;16332.288&lt;/D&gt;&lt;D xsi:type="xsd:double"&gt;15976.178&lt;/D&gt;&lt;D xsi:type="xsd:double"&gt;13751.709&lt;/D&gt;&lt;/FQL&gt;&lt;FQL&gt;&lt;Q&gt;TROW-US^FG_MKT_VALUE(20100101,20220930,M,USD)&lt;/Q&gt;&lt;R&gt;153&lt;/R&gt;&lt;C&gt;1&lt;/C&gt;&lt;D xsi:type="xsd:double"&gt;12828.457&lt;/D&gt;&lt;D xsi:type="xsd:double"&gt;13105.088&lt;/D&gt;&lt;D xsi:type="xsd:double"&gt;14260.482&lt;/D&gt;&lt;D xsi:type="xsd:double"&gt;14927.2&lt;/D&gt;&lt;D xsi:type="xsd:double"&gt;12846.627&lt;/D&gt;&lt;D xsi:type="xsd:double"&gt;11416.486&lt;/D&gt;&lt;D xsi:type="xsd:double"&gt;12404.081&lt;/D&gt;&lt;D xsi:type="xsd:double"&gt;11262.176&lt;/D&gt;&lt;D xsi:type="xsd:double"&gt;12835.014&lt;/D&gt;&lt;D xsi:type="xsd:double"&gt;14169.404&lt;/D&gt;&lt;D xsi:type="xsd:double"&gt;14953.888&lt;/D&gt;&lt;D xsi:type="xsd:double"&gt;16700.371&lt;/D&gt;&lt;D xsi:type="xsd:double"&gt;17057.459&lt;/D&gt;&lt;D xsi:type="xsd:double"&gt;17331.746&lt;/D&gt;&lt;D xsi:type="xsd:double"&gt;17244.691&lt;/D&gt;&lt;D xsi:type="xsd:double"&gt;16681.293&lt;/D&gt;&lt;D xsi:type="xsd:double"&gt;16434.643&lt;/D&gt;&lt;D xsi:type="xsd:double"&gt;15478.297&lt;/D&gt;&lt;D xsi:type="xsd:double"&gt;14570.223&lt;/D&gt;&lt;D xsi:type="xsd:double"&gt;13718.583&lt;/D&gt;&lt;D xsi:type="xsd:double"&gt;12075.062&lt;/D&gt;&lt;D xsi:type="xsd:double"&gt;13356.631&lt;/D&gt;&lt;D xsi:type="xsd:double"&gt;14347.508&lt;/D&gt;&lt;D xsi:type="xsd:double"&gt;14423.841&lt;/D&gt;&lt;D xsi:type="xsd:double"&gt;14649.253&lt;/D&gt;&lt;D xsi:type="xsd:double"&gt;15599.022&lt;/D&gt;&lt;D xsi:type="xsd:double"&gt;16647.322&lt;/D&gt;&lt;D xsi:type="xsd:double"&gt;16090.286&lt;/D&gt;&lt;D xsi:type="xsd:double"&gt;14681.765&lt;/D&gt;&lt;D xsi:type="xsd:double"&gt;15974.085&lt;/D&gt;&lt;D xsi:type="xsd:double"&gt;15413.368&lt;/D&gt;&lt;D xsi:type="xsd:double"&gt;15588.434&lt;/D&gt;&lt;D xsi:type="xsd:double"&gt;16130.612&lt;/D&gt;&lt;D xsi:type="xsd:double"&gt;16533.24&lt;/D&gt;&lt;D xsi:type="xsd:double"&gt;16479.727&lt;/D&gt;&lt;D xsi:type="xsd:double"&gt;16736.268&lt;/D&gt;&lt;D xsi:type="xsd:double"&gt;18353.656&lt;/D&gt;&lt;D xsi:type="xsd:double"&gt;18297.113&lt;/D&gt;&lt;D xsi:type="xsd:double"&gt;19410.572&lt;/D&gt;&lt;D xsi:type="xsd:double"&gt;18796.13&lt;/D&gt;&lt;D xsi:type="xsd:double"&gt;19680.2&lt;/D&gt;&lt;D xsi:type="xsd:double"&gt;19036.025&lt;/D&gt;&lt;D xsi:type="xsd:double"&gt;19566.537&lt;/D&gt;&lt;D xsi:type="xsd:double"&gt;18240.258&lt;/D&gt;&lt;D xsi:type="xsd:double"&gt;18764.523&lt;/D&gt;&lt;D xsi:type="xsd:double"&gt;20194.104&lt;/D&gt;&lt;D xsi:type="xsd:double"&gt;20989.762&lt;/D&gt;&lt;D xsi:type="xsd:double"&gt;21953.854&lt;/D&gt;&lt;D xsi:type="xsd:double"&gt;20557.006&lt;/D&gt;&lt;D xsi:type="xsd:double"&gt;21272.465&lt;/D&gt;&lt;D xsi:type="xsd:double"&gt;21644.791&lt;/D&gt;&lt;D xsi:type="xsd:double"&gt;21586.965&lt;/D&gt;&lt;D xsi:type="xsd:double"&gt;21429.262&lt;/D&gt;&lt;D xsi:type="xsd:double"&gt;22201.266&lt;/D&gt;&lt;D xsi:type="xsd:double"&gt;20425.9&lt;/D&gt;&lt;D xsi:type="xsd:double"&gt;21303.063&lt;/D&gt;&lt;D xsi:type="xsd:double"&gt;20435.352&lt;/D&gt;&lt;D xsi:type="xsd:double"&gt;21397.168&lt;/D&gt;&lt;D xsi:type="xsd:double"&gt;21756.873&lt;/D&gt;&lt;D xsi:type="xsd:double"&gt;22418.904&lt;/D&gt;&lt;D xsi:type="xsd:double"&gt;20554.578&lt;/D&gt;&lt;D xsi:type="xsd:double"&gt;21567.684&lt;/D&gt;&lt;D xsi:type="xsd:double"&gt;21101.365&lt;/D&gt;&lt;D xsi:type="xsd:double"&gt;21153.48&lt;/D&gt;&lt;D xsi:type="xsd:double"&gt;21025.799&lt;/D&gt;&lt;D xsi:type="xsd:double"&gt;20009.88&lt;/D&gt;&lt;D xsi:type="xsd:double"&gt;19855.422&lt;/D&gt;&lt;D xsi:type="xsd:double"&gt;18503.924&lt;/D&gt;&lt;D xsi:type="xsd:double"&gt;17493.428&lt;/D&gt;&lt;D xsi:type="xsd:double"&gt;19033.857&lt;/D&gt;&lt;D xsi:type="xsd:double"&gt;19167.26&lt;/D&gt;&lt;D xsi:type="xsd:double"&gt;17906.027&lt;/D&gt;&lt;D xsi:type="xsd:double"&gt;17770.773&lt;/D&gt;&lt;D xsi:type="xsd:double"&gt;17309.912&lt;/D&gt;&lt;D xsi:type="xsd:double"&gt;18227.63&lt;/D&gt;&lt;D xsi:type="xsd:double"&gt;18681.709&lt;/D&gt;&lt;D xsi:type="xsd:double"&gt;19120.898&lt;/D&gt;&lt;D xsi:type="xsd:double"&gt;18133.191&lt;/D&gt;&lt;D xsi:type="xsd:double"&gt;17566.607&lt;/D&gt;&lt;D xsi:type="xsd:double"&gt;17280.83&lt;/D&gt;&lt;D xsi:type="xsd:double"&gt;16281.128&lt;/D&gt;&lt;D xsi:type="xsd:double"&gt;15671.505&lt;/D&gt;&lt;D xsi:type="xsd:double"&gt;18132.035&lt;/D&gt;&lt;D xsi:type="xsd:double"&gt;18422.443&lt;/D&gt;&lt;D xsi:type="xsd:double"&gt;16508.232&lt;/D&gt;&lt;D xsi:type="xsd:double"&gt;17431.068&lt;/D&gt;&lt;D xsi:type="xsd:double"&gt;16441.87&lt;/D&gt;&lt;D xsi:type="xsd:double"&gt;17102.92&lt;/D&gt;&lt;D xsi:type="xsd:double"&gt;16994.355&lt;/D&gt;&lt;D xsi:type="xsd:double"&gt;17829.842&lt;/D&gt;&lt;D xsi:type="xsd:double"&gt;19874.473&lt;/D&gt;&lt;D xsi:type="xsd:double"&gt;20268.502&lt;/D&gt;&lt;D xsi:type="xsd:double"&gt;21956.7&lt;/D&gt;&lt;D xsi:type="xsd:double"&gt;22501.682&lt;/D&gt;&lt;D xsi:type="xsd:double"&gt;24928.664&lt;/D&gt;&lt;D xsi:type="xsd:double"&gt;25719.496&lt;/D&gt;&lt;D xsi:type="xsd:double"&gt;27361.74&lt;/D&gt;&lt;D xsi:type="xsd:double"&gt;27427.92&lt;/D&gt;&lt;D xsi:type="xsd:double"&gt;26267.158&lt;/D&gt;&lt;D xsi:type="xsd:double"&gt;27690.357&lt;/D&gt;&lt;D xsi:type="xsd:double"&gt;29539.299&lt;/D&gt;&lt;D xsi:type="xsd:double"&gt;28230.764&lt;/D&gt;&lt;D xsi:type="xsd:double"&gt;28957.873&lt;/D&gt;&lt;D xsi:type="xsd:double"&gt;28182.129&lt;/D&gt;&lt;D xsi:type="xsd:double"&gt;26486.959&lt;/D&gt;&lt;D xsi:type="xsd:double"&gt;23529.676&lt;/D&gt;&lt;D xsi:type="xsd:double"&gt;24104.637&lt;/D&gt;&lt;D xsi:type="xsd:double"&gt;21978.53&lt;/D&gt;&lt;D xsi:type="xsd:double"&gt;22249.928&lt;/D&gt;&lt;D xsi:type="xsd:double"&gt;23909.27&lt;/D&gt;&lt;D xsi:type="xsd:double"&gt;23671.572&lt;/D&gt;&lt;D xsi:type="xsd:double"&gt;25416.441&lt;/D&gt;&lt;D xsi:type="xsd:double"&gt;23912.732&lt;/D&gt;&lt;D xsi:type="xsd:double"&gt;25838.68&lt;/D&gt;&lt;D xsi:type="xsd:double"&gt;26705.387&lt;/D&gt;&lt;D xsi:type="xsd:double"&gt;26053.002&lt;/D&gt;&lt;D xsi:type="xsd:double"&gt;26814.703&lt;/D&gt;&lt;D xsi:type="xsd:double"&gt;27178.492&lt;/D&gt;&lt;D xsi:type="xsd:double"&gt;28999.777&lt;/D&gt;&lt;D xsi:type="xsd:double"&gt;28658.473&lt;/D&gt;&lt;D xsi:type="xsd:double"&gt;31408.125&lt;/D&gt;&lt;D xsi:type="xsd:double"&gt;27757.605&lt;/D&gt;&lt;D xsi:type="xsd:double"&gt;22262.736&lt;/D&gt;&lt;D xsi:type="xsd:double"&gt;26361.904&lt;/D&gt;&lt;D xsi:type="xsd:double"&gt;27563.387&lt;/D&gt;&lt;D xsi:type="xsd:double"&gt;28033.266&lt;/D&gt;&lt;D xsi:type="xsd:double"&gt;31347.32&lt;/D&gt;&lt;D xsi:type="xsd:double"&gt;31599.28&lt;/D&gt;&lt;D xsi:type="xsd:double"&gt;29025.803&lt;/D&gt;&lt;D xsi:type="xsd:double"&gt;28672.658&lt;/D&gt;&lt;D xsi:type="xsd:double"&gt;32464.44&lt;/D&gt;&lt;D xsi:type="xsd:double"&gt;34511.62&lt;/D&gt;&lt;D xsi:type="xsd:double"&gt;35671.96&lt;/D&gt;&lt;D xsi:type="xsd:double"&gt;36962.246&lt;/D&gt;&lt;D xsi:type="xsd:double"&gt;38944.277&lt;/D&gt;&lt;D xsi:type="xsd:double"&gt;40669.082&lt;/D&gt;&lt;D xsi:type="xsd:double"&gt;43426.5&lt;/D&gt;&lt;D xsi:type="xsd:double"&gt;44924.344&lt;/D&gt;&lt;D xsi:type="xsd:double"&gt;46329.008&lt;/D&gt;&lt;D xsi:type="xsd:double"&gt;50801.7&lt;/D&gt;&lt;D xsi:type="xsd:double"&gt;44496.883&lt;/D&gt;&lt;D xsi:type="xsd:double"&gt;49061.94&lt;/D&gt;&lt;D xsi:type="xsd:double"&gt;45232.086&lt;/D&gt;&lt;D xsi:type="xsd:double"&gt;45064.973&lt;/D&gt;&lt;D xsi:type="xsd:double"&gt;35391.492&lt;/D&gt;&lt;D xsi:type="xsd:double"&gt;33129.54&lt;/D&gt;&lt;D xsi:type="xsd:double"&gt;34362.918&lt;/D&gt;&lt;D xsi:type="xsd:double"&gt;27964.9&lt;/D&gt;&lt;D xsi:type="xsd:double"&gt;28885.396&lt;/D&gt;&lt;D xsi:type="xsd:double"&gt;25643.48&lt;/D&gt;&lt;D xsi:type="xsd:double"&gt;27869.031&lt;/D&gt;&lt;D xsi:type="xsd:double"&gt;27085.799&lt;/D&gt;&lt;D xsi:type="xsd:double"&gt;23702.332&lt;/D&gt;&lt;/FQL&gt;&lt;FQL&gt;&lt;Q&gt;L-US^FG_MKT_VALUE(20100101,20220930,M,USD)&lt;/Q&gt;&lt;R&gt;153&lt;/R&gt;&lt;C&gt;1&lt;/C&gt;&lt;D xsi:type="xsd:double"&gt;15204.766&lt;/D&gt;&lt;D xsi:type="xsd:double"&gt;15498.063&lt;/D&gt;&lt;D xsi:type="xsd:double"&gt;15647.646&lt;/D&gt;&lt;D xsi:type="xsd:double"&gt;15630.858&lt;/D&gt;&lt;D xsi:type="xsd:double"&gt;13645.5205&lt;/D&gt;&lt;D xsi:type="xsd:double"&gt;13931.981&lt;/D&gt;&lt;D xsi:type="xsd:double"&gt;15538.069&lt;/D&gt;&lt;D xsi:type="xsd:double"&gt;14697.382&lt;/D&gt;&lt;D xsi:type="xsd:double"&gt;15773.675&lt;/D&gt;&lt;D xsi:type="xsd:double"&gt;16434.379&lt;/D&gt;&lt;D xsi:type="xsd:double"&gt;15569.74&lt;/D&gt;&lt;D xsi:type="xsd:double"&gt;16129.989&lt;/D&gt;&lt;D xsi:type="xsd:double"&gt;16602.572&lt;/D&gt;&lt;D xsi:type="xsd:double"&gt;17929.12&lt;/D&gt;&lt;D xsi:type="xsd:double"&gt;17680.658&lt;/D&gt;&lt;D xsi:type="xsd:double"&gt;18160.73&lt;/D&gt;&lt;D xsi:type="xsd:double"&gt;17241.615&lt;/D&gt;&lt;D xsi:type="xsd:double"&gt;17041.65&lt;/D&gt;&lt;D xsi:type="xsd:double"&gt;16142.804&lt;/D&gt;&lt;D xsi:type="xsd:double"&gt;15231.811&lt;/D&gt;&lt;D xsi:type="xsd:double"&gt;13730.253&lt;/D&gt;&lt;D xsi:type="xsd:double"&gt;15776.876&lt;/D&gt;&lt;D xsi:type="xsd:double"&gt;15272.175&lt;/D&gt;&lt;D xsi:type="xsd:double"&gt;14931.435&lt;/D&gt;&lt;D xsi:type="xsd:double"&gt;14796.596&lt;/D&gt;&lt;D xsi:type="xsd:double"&gt;15522.346&lt;/D&gt;&lt;D xsi:type="xsd:double"&gt;15821.804&lt;/D&gt;&lt;D xsi:type="xsd:double"&gt;16321.816&lt;/D&gt;&lt;D xsi:type="xsd:double"&gt;15432.905&lt;/D&gt;&lt;D xsi:type="xsd:double"&gt;16182.935&lt;/D&gt;&lt;D xsi:type="xsd:double"&gt;15660.777&lt;/D&gt;&lt;D xsi:type="xsd:double"&gt;16080.086&lt;/D&gt;&lt;D xsi:type="xsd:double"&gt;16239.048&lt;/D&gt;&lt;D xsi:type="xsd:double"&gt;16640.498&lt;/D&gt;&lt;D xsi:type="xsd:double"&gt;16089.489&lt;/D&gt;&lt;D xsi:type="xsd:double"&gt;15966.061&lt;/D&gt;&lt;D xsi:type="xsd:double"&gt;16992.59&lt;/D&gt;&lt;D xsi:type="xsd:double"&gt;16890.72&lt;/D&gt;&lt;D xsi:type="xsd:double"&gt;17182.824&lt;/D&gt;&lt;D xsi:type="xsd:double"&gt;17416.762&lt;/D&gt;&lt;D xsi:type="xsd:double"&gt;17865.146&lt;/D&gt;&lt;D xsi:type="xsd:double"&gt;17227.473&lt;/D&gt;&lt;D xsi:type="xsd:double"&gt;17673.68&lt;/D&gt;&lt;D xsi:type="xsd:double"&gt;17250.752&lt;/D&gt;&lt;D xsi:type="xsd:double"&gt;18095.738&lt;/D&gt;&lt;D xsi:type="xsd:double"&gt;18703.574&lt;/D&gt;&lt;D xsi:type="xsd:double"&gt;18331.902&lt;/D&gt;&lt;D xsi:type="xsd:double"&gt;18679.016&lt;/D&gt;&lt;D xsi:type="xsd:double"&gt;17265.697&lt;/D&gt;&lt;D xsi:type="xsd:double"&gt;16835.895&lt;/D&gt;&lt;D xsi:type="xsd:double"&gt;17043.465&lt;/D&gt;&lt;D xsi:type="xsd:double"&gt;17012.512&lt;/D&gt;&lt;D xsi:type="xsd:double"&gt;16687.506&lt;/D&gt;&lt;D xsi:type="xsd:double"&gt;16856.021&lt;/D&gt;&lt;D xsi:type="xsd:double"&gt;16135.975&lt;/D&gt;&lt;D xsi:type="xsd:double"&gt;16752.611&lt;/D&gt;&lt;D xsi:type="xsd:double"&gt;15744.211&lt;/D&gt;&lt;D xsi:type="xsd:double"&gt;16477.379&lt;/D&gt;&lt;D xsi:type="xsd:double"&gt;15736.652&lt;/D&gt;&lt;D xsi:type="xsd:double"&gt;15670.71&lt;/D&gt;&lt;D xsi:type="xsd:double"&gt;14268.475&lt;/D&gt;&lt;D xsi:type="xsd:double"&gt;15294.045&lt;/D&gt;&lt;D xsi:type="xsd:double"&gt;15165.18&lt;/D&gt;&lt;D xsi:type="xsd:double"&gt;15466.031&lt;/D&gt;&lt;D xsi:type="xsd:double"&gt;14901.469&lt;/D&gt;&lt;D xsi:type="xsd:double"&gt;14080.469&lt;/D&gt;&lt;D xsi:type="xsd:double"&gt;13934.217&lt;/D&gt;&lt;D xsi:type="xsd:double"&gt;13327.269&lt;/D&gt;&lt;D xsi:type="xsd:double"&gt;12898.09&lt;/D&gt;&lt;D xsi:type="xsd:double"&gt;13012.295&lt;/D&gt;&lt;D xsi:type="xsd:double"&gt;13522.651&lt;/D&gt;&lt;D xsi:type="xsd:double"&gt;13052.066&lt;/D&gt;&lt;D xsi:type="xsd:double"&gt;12579.607&lt;/D&gt;&lt;D xsi:type="xsd:double"&gt;12355.275&lt;/D&gt;&lt;D xsi:type="xsd:double"&gt;12970.69&lt;/D&gt;&lt;D xsi:type="xsd:double"&gt;13452.092&lt;/D&gt;&lt;D xsi:type="xsd:double"&gt;13723.303&lt;/D&gt;&lt;D xsi:type="xsd:double"&gt;13863.312&lt;/D&gt;&lt;D xsi:type="xsd:double"&gt;13944.286&lt;/D&gt;&lt;D xsi:type="xsd:double"&gt;14123.102&lt;/D&gt;&lt;D xsi:type="xsd:double"&gt;13865.878&lt;/D&gt;&lt;D xsi:type="xsd:double"&gt;14499.36&lt;/D&gt;&lt;D xsi:type="xsd:double"&gt;15045.235&lt;/D&gt;&lt;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D xsi:type="xsd:double"&gt;15763.9795&lt;/D&gt;&lt;D xsi:type="xsd:double"&gt;15679.824&lt;/D&gt;&lt;D xsi:type="xsd:double"&gt;15814.472&lt;/D&gt;&lt;D xsi:type="xsd:double"&gt;15747.439&lt;/D&gt;&lt;D xsi:type="xsd:double"&gt;15696.935&lt;/D&gt;&lt;D xsi:type="xsd:double"&gt;15878.752&lt;/D&gt;&lt;D xsi:type="xsd:double"&gt;15756.304&lt;/D&gt;&lt;D xsi:type="xsd:double"&gt;16385.748&lt;/D&gt;&lt;D xsi:type="xsd:double"&gt;15678.886&lt;/D&gt;&lt;D xsi:type="xsd:double"&gt;16111.089&lt;/D&gt;&lt;D xsi:type="xsd:double"&gt;16666.527&lt;/D&gt;&lt;D xsi:type="xsd:double"&gt;16925.732&lt;/D&gt;&lt;D xsi:type="xsd:double"&gt;16614.354&lt;/D&gt;&lt;D xsi:type="xsd:double"&gt;17152.336&lt;/D&gt;&lt;D xsi:type="xsd:double"&gt;16381.894&lt;/D&gt;&lt;D xsi:type="xsd:double"&gt;16032.791&lt;/D&gt;&lt;D xsi:type="xsd:double"&gt;16912.934&lt;/D&gt;&lt;D xsi:type="xsd:double"&gt;15755.529&lt;/D&gt;&lt;D xsi:type="xsd:double"&gt;15288.71&lt;/D&gt;&lt;D xsi:type="xsd:double"&gt;16080.379&lt;/D&gt;&lt;D xsi:type="xsd:double"&gt;15931.546&lt;/D&gt;&lt;D xsi:type="xsd:double"&gt;15819.614&lt;/D&gt;&lt;D xsi:type="xsd:double"&gt;14663.771&lt;/D&gt;&lt;D xsi:type="xsd:double"&gt;15136.1875&lt;/D&gt;&lt;D xsi:type="xsd:double"&gt;14205.39&lt;/D&gt;&lt;D xsi:type="xsd:double"&gt;14948.114&lt;/D&gt;&lt;D xsi:type="xsd:double"&gt;14860.734&lt;/D&gt;&lt;D xsi:type="xsd:double"&gt;14642.898&lt;/D&gt;&lt;D xsi:type="xsd:double"&gt;15669.399&lt;/D&gt;&lt;D xsi:type="xsd:double"&gt;15690.784&lt;/D&gt;&lt;D xsi:type="xsd:double"&gt;16543.037&lt;/D&gt;&lt;D xsi:type="xsd:double"&gt;16201.102&lt;/D&gt;&lt;D xsi:type="xsd:double"&gt;14545.89&lt;/D&gt;&lt;D xsi:type="xsd:double"&gt;15404.161&lt;/D&gt;&lt;D xsi:type="xsd:double"&gt;14662.081&lt;/D&gt;&lt;D xsi:type="xsd:double"&gt;15230.61&lt;/D&gt;&lt;D xsi:type="xsd:double"&gt;15273.027&lt;/D&gt;&lt;D xsi:type="xsd:double"&gt;14970.418&lt;/D&gt;&lt;D xsi:type="xsd:double"&gt;13276.972&lt;/D&gt;&lt;D xsi:type="xsd:double"&gt;9802.225&lt;/D&gt;&lt;D xsi:type="xsd:double"&gt;9754.381&lt;/D&gt;&lt;D xsi:type="xsd:double"&gt;9354.75&lt;/D&gt;&lt;D xsi:type="xsd:double"&gt;9616.432&lt;/D&gt;&lt;D xsi:type="xsd:double"&gt;10210.973&lt;/D&gt;&lt;D xsi:type="xsd:double"&gt;10056.729&lt;/D&gt;&lt;D xsi:type="xsd:double"&gt;9557.638&lt;/D&gt;&lt;D xsi:type="xsd:double"&gt;9538.386&lt;/D&gt;&lt;D xsi:type="xsd:double"&gt;11526.924&lt;/D&gt;&lt;D xsi:type="xsd:double"&gt;12119.878&lt;/D&gt;&lt;D xsi:type="xsd:double"&gt;12192.565&lt;/D&gt;&lt;D xsi:type="xsd:double"&gt;12870.977&lt;/D&gt;&lt;D xsi:type="xsd:double"&gt;13525.812&lt;/D&gt;&lt;D xsi:type="xsd:double"&gt;14704.837&lt;/D&gt;&lt;D xsi:type="xsd:double"&gt;15398.536&lt;/D&gt;&lt;D xsi:type="xsd:double"&gt;14201.476&lt;/D&gt;&lt;D xsi:type="xsd:double"&gt;13936.416&lt;/D&gt;&lt;D xsi:type="xsd:double"&gt;14518.507&lt;/D&gt;&lt;D xsi:type="xsd:double"&gt;13685.657&lt;/D&gt;&lt;D xsi:type="xsd:double"&gt;14228.718&lt;/D&gt;&lt;D xsi:type="xsd:double"&gt;13566.386&lt;/D&gt;&lt;D xsi:type="xsd:double"&gt;14348.568&lt;/D&gt;&lt;D xsi:type="xsd:double"&gt;14820.562&lt;/D&gt;&lt;D xsi:type="xsd:double"&gt;15237.902&lt;/D&gt;&lt;D xsi:type="xsd:double"&gt;15971.692&lt;/D&gt;&lt;D xsi:type="xsd:double"&gt;15483.818&lt;/D&gt;&lt;D xsi:type="xsd:double"&gt;16136.78&lt;/D&gt;&lt;D xsi:type="xsd:double"&gt;14354.175&lt;/D&gt;&lt;D xsi:type="xsd:double"&gt;14109.529&lt;/D&gt;&lt;D xsi:type="xsd:double"&gt;13397.392&lt;/D&gt;&lt;D xsi:type="xsd:double"&gt;12072.428&lt;/D&gt;&lt;/FQL&gt;&lt;FQL&gt;&lt;Q&gt;FDS-US^FG_MKT_VALUE(20100101,20220930,M,USD)&lt;/Q&gt;&lt;R&gt;153&lt;/R&gt;&lt;C&gt;1&lt;/C&gt;&lt;D xsi:type="xsd:double"&gt;2968.345&lt;/D&gt;&lt;D xsi:type="xsd:double"&gt;3087.9055&lt;/D&gt;&lt;D xsi:type="xsd:double"&gt;3422.351&lt;/D&gt;&lt;D xsi:type="xsd:double"&gt;3508.6445&lt;/D&gt;&lt;D xsi:type="xsd:double"&gt;3152.4634&lt;/D&gt;&lt;D xsi:type="xsd:double"&gt;3103.358&lt;/D&gt;&lt;D xsi:type="xsd:double"&gt;3474.4268&lt;/D&gt;&lt;D xsi:type="xsd:double"&gt;3385.0752&lt;/D&gt;&lt;D xsi:type="xsd:double"&gt;3733.938&lt;/D&gt;&lt;D xsi:type="xsd:double"&gt;4039.9985&lt;/D&gt;&lt;D xsi:type="xsd:double"&gt;4109.5825&lt;/D&gt;&lt;D xsi:type="xsd:double"&gt;4345.489&lt;/D&gt;&lt;D xsi:type="xsd:double"&gt;4671.771&lt;/D&gt;&lt;D xsi:type="xsd:double"&gt;4839.139&lt;/D&gt;&lt;D xsi:type="xsd:double"&gt;4832.2183&lt;/D&gt;&lt;D xsi:type="xsd:double"&gt;5048.1523&lt;/D&gt;&lt;D xsi:type="xsd:double"&gt;5080.758&lt;/D&gt;&lt;D xsi:type="xsd:double"&gt;4689.366&lt;/D&gt;&lt;D xsi:type="xsd:double"&gt;4220.521&lt;/D&gt;&lt;D xsi:type="xsd:double"&gt;3960.3538&lt;/D&gt;&lt;D xsi:type="xsd:double"&gt;4008.5627&lt;/D&gt;&lt;D xsi:type="xsd:double"&gt;4479.3896&lt;/D&gt;&lt;D xsi:type="xsd:double"&gt;4205.9717&lt;/D&gt;&lt;D xsi:type="xsd:double"&gt;3937.5437&lt;/D&gt;&lt;D xsi:type="xsd:double"&gt;3984.4622&lt;/D&gt;&lt;D xsi:type="xsd:double"&gt;3912.1013&lt;/D&gt;&lt;D xsi:type="xsd:double"&gt;4433.118&lt;/D&gt;&lt;D xsi:type="xsd:double"&gt;4693.6265&lt;/D&gt;&lt;D xsi:type="xsd:double"&gt;4724.8105&lt;/D&gt;&lt;D xsi:type="xsd:double"&gt;4165.075&lt;/D&gt;&lt;D xsi:type="xsd:double"&gt;4165.971&lt;/D&gt;&lt;D xsi:type="xsd:double"&gt;4085.6428&lt;/D&gt;&lt;D xsi:type="xsd:double"&gt;4269.402&lt;/D&gt;&lt;D xsi:type="xsd:double"&gt;4009.483&lt;/D&gt;&lt;D xsi:type="xsd:double"&gt;4096.7944&lt;/D&gt;&lt;D xsi:type="xsd:double"&gt;3904.792&lt;/D&gt;&lt;D xsi:type="xsd:double"&gt;4102.559&lt;/D&gt;&lt;D xsi:type="xsd:double"&gt;4239.8374&lt;/D&gt;&lt;D xsi:type="xsd:double"&gt;4035.4502&lt;/D&gt;&lt;D xsi:type="xsd:double"&gt;4099.5117&lt;/D&gt;&lt;D xsi:type="xsd:double"&gt;4324.124&lt;/D&gt;&lt;D xsi:type="xsd:double"&gt;4489.268&lt;/D&gt;&lt;D xsi:type="xsd:double"&gt;4808.1055&lt;/D&gt;&lt;D xsi:type="xsd:double"&gt;4434.2534&lt;/D&gt;&lt;D xsi:type="xsd:double"&gt;4726.693&lt;/D&gt;&lt;D xsi:type="xsd:double"&gt;4719.761&lt;/D&gt;&lt;D xsi:type="xsd:double"&gt;4857.6855&lt;/D&gt;&lt;D xsi:type="xsd:double"&gt;4667.6772&lt;/D&gt;&lt;D xsi:type="xsd:double"&gt;4546.88&lt;/D&gt;&lt;D xsi:type="xsd:double"&gt;4460.267&lt;/D&gt;&lt;D xsi:type="xsd:double"&gt;4567.018&lt;/D&gt;&lt;D xsi:type="xsd:double"&gt;4511.5244&lt;/D&gt;&lt;D xsi:type="xsd:double"&gt;4501.617&lt;/D&gt;&lt;D xsi:type="xsd:double"&gt;5053.71&lt;/D&gt;&lt;D xsi:type="xsd:double"&gt;5047.4077&lt;/D&gt;&lt;D xsi:type="xsd:double"&gt;5324.403&lt;/D&gt;&lt;D xsi:type="xsd:double"&gt;5079.079&lt;/D&gt;&lt;D xsi:type="xsd:double"&gt;5493.246&lt;/D&gt;&lt;D xsi:type="xsd:double"&gt;5698.804&lt;/D&gt;&lt;D xsi:type="xsd:double"&gt;5852.2305&lt;/D&gt;&lt;D xsi:type="xsd:double"&gt;5970.3145&lt;/D&gt;&lt;D xsi:type="xsd:double"&gt;6475.5864&lt;/D&gt;&lt;D xsi:type="xsd:double"&gt;6627.5366&lt;/D&gt;&lt;D xsi:type="xsd:double"&gt;6552.186&lt;/D&gt;&lt;D xsi:type="xsd:double"&gt;6859.7114&lt;/D&gt;&lt;D xsi:type="xsd:double"&gt;6749.2383&lt;/D&gt;&lt;D xsi:type="xsd:double"&gt;6880.062&lt;/D&gt;&lt;D xsi:type="xsd:double"&gt;6524.765&lt;/D&gt;&lt;D xsi:type="xsd:double"&gt;6602.854&lt;/D&gt;&lt;D xsi:type="xsd:double"&gt;7235.4155&lt;/D&gt;&lt;D xsi:type="xsd:double"&gt;7015.6094&lt;/D&gt;&lt;D xsi:type="xsd:double"&gt;6727.586&lt;/D&gt;&lt;D xsi:type="xsd:double"&gt;6236.373&lt;/D&gt;&lt;D xsi:type="xsd:double"&gt;6171.27&lt;/D&gt;&lt;D xsi:type="xsd:double"&gt;6213.918&lt;/D&gt;&lt;D xsi:type="xsd:double"&gt;6181.9316&lt;/D&gt;&lt;D xsi:type="xsd:double"&gt;6467.1772&lt;/D&gt;&lt;D xsi:type="xsd:double"&gt;6562.7188&lt;/D&gt;&lt;D xsi:type="xsd:double"&gt;6991.2354&lt;/D&gt;&lt;D xsi:type="xsd:double"&gt;7128.005&lt;/D&gt;&lt;D xsi:type="xsd:double"&gt;6490.1963&lt;/D&gt;&lt;D xsi:type="xsd:double"&gt;6194.714&lt;/D&gt;&lt;D xsi:type="xsd:double"&gt;6359.4165&lt;/D&gt;&lt;D xsi:type="xsd:double"&gt;6488.8516&lt;/D&gt;&lt;D xsi:type="xsd:double"&gt;6870.806&lt;/D&gt;&lt;D xsi:type="xsd:double"&gt;7012.609&lt;/D&gt;&lt;D xsi:type="xsd:double"&gt;6500.559&lt;/D&gt;&lt;D xsi:type="xsd:double"&gt;6435.5176&lt;/D&gt;&lt;D xsi:type="xsd:double"&gt;6494.7705&lt;/D&gt;&lt;D xsi:type="xsd:double"&gt;6513.9775&lt;/D&gt;&lt;D xsi:type="xsd:double"&gt;6554.744&lt;/D&gt;&lt;D xsi:type="xsd:double"&gt;6133.64&lt;/D&gt;&lt;D xsi:type="xsd:double"&gt;7028.4385&lt;/D&gt;&lt;D xsi:type="xsd:double"&gt;7409.303&lt;/D&gt;&lt;D xsi:type="xsd:double"&gt;7817.323&lt;/D&gt;&lt;D xsi:type="xsd:double"&gt;7538.859&lt;/D&gt;&lt;D xsi:type="xsd:double"&gt;7849.002&lt;/D&gt;&lt;D xsi:type="xsd:double"&gt;7909.2188&lt;/D&gt;&lt;D xsi:type="xsd:double"&gt;7762.853&lt;/D&gt;&lt;D xsi:type="xsd:double"&gt;7361.514&lt;/D&gt;&lt;D xsi:type="xsd:double"&gt;7715.6846&lt;/D&gt;&lt;D xsi:type="xsd:double"&gt;7603.986&lt;/D&gt;&lt;D xsi:type="xsd:double"&gt;7729.1196&lt;/D&gt;&lt;D xsi:type="xsd:double"&gt;8760.997&lt;/D&gt;&lt;D xsi:type="xsd:double"&gt;8544.063&lt;/D&gt;&lt;D xsi:type="xsd:double"&gt;8545.973&lt;/D&gt;&lt;D xsi:type="xsd:double"&gt;8929.586&lt;/D&gt;&lt;D xsi:type="xsd:double"&gt;7621.1265&lt;/D&gt;&lt;D xsi:type="xsd:double"&gt;8325.623&lt;/D&gt;&lt;D xsi:type="xsd:double"&gt;8960.016&lt;/D&gt;&lt;D xsi:type="xsd:double"&gt;9459.129&lt;/D&gt;&lt;D xsi:type="xsd:double"&gt;10510.692&lt;/D&gt;&lt;D xsi:type="xsd:double"&gt;10632.182&lt;/D&gt;&lt;D xsi:type="xsd:double"&gt;10951.682&lt;/D&gt;&lt;D xsi:type="xsd:double"&gt;10597.785&lt;/D&gt;&lt;D xsi:type="xsd:double"&gt;10371.482&lt;/D&gt;&lt;D xsi:type="xsd:double"&gt;9261.491&lt;/D&gt;&lt;D xsi:type="xsd:double"&gt;9663.635&lt;/D&gt;&lt;D xsi:type="xsd:double"&gt;9841.819&lt;/D&gt;&lt;D xsi:type="xsd:double"&gt;10169.69&lt;/D&gt;&lt;D xsi:type="xsd:double"&gt;10844.764&lt;/D&gt;&lt;D xsi:type="xsd:double"&gt;10067.5205&lt;/D&gt;&lt;D xsi:type="xsd:double"&gt;9866.541&lt;/D&gt;&lt;D xsi:type="xsd:double"&gt;10408.543&lt;/D&gt;&lt;D xsi:type="xsd:double"&gt;11656.821&lt;/D&gt;&lt;D xsi:type="xsd:double"&gt;12451.3545&lt;/D&gt;&lt;D xsi:type="xsd:double"&gt;13127.237&lt;/D&gt;&lt;D xsi:type="xsd:double"&gt;13325.8&lt;/D&gt;&lt;D xsi:type="xsd:double"&gt;12735.57&lt;/D&gt;&lt;D xsi:type="xsd:double"&gt;11656.271&lt;/D&gt;&lt;D xsi:type="xsd:double"&gt;12685.594&lt;/D&gt;&lt;D xsi:type="xsd:double"&gt;12637.703&lt;/D&gt;&lt;D xsi:type="xsd:double"&gt;11491.378&lt;/D&gt;&lt;D xsi:type="xsd:double"&gt;11501.474&lt;/D&gt;&lt;D xsi:type="xsd:double"&gt;11678.588&lt;/D&gt;&lt;D xsi:type="xsd:double"&gt;12724.245&lt;/D&gt;&lt;D xsi:type="xsd:double"&gt;12629.058&lt;/D&gt;&lt;D xsi:type="xsd:double"&gt;12676.2705&lt;/D&gt;&lt;D xsi:type="xsd:double"&gt;13494.766&lt;/D&gt;&lt;D xsi:type="xsd:double"&gt;14302.134&lt;/D&gt;&lt;D xsi:type="xsd:double"&gt;14849.814&lt;/D&gt;&lt;D xsi:type="xsd:double"&gt;16697.107&lt;/D&gt;&lt;D xsi:type="xsd:double"&gt;17698.906&lt;/D&gt;&lt;D xsi:type="xsd:double"&gt;18357.652&lt;/D&gt;&lt;D xsi:type="xsd:double"&gt;15935.702&lt;/D&gt;&lt;D xsi:type="xsd:double"&gt;15384.259&lt;/D&gt;&lt;D xsi:type="xsd:double"&gt;16447.28&lt;/D&gt;&lt;D xsi:type="xsd:double"&gt;15285.761&lt;/D&gt;&lt;D xsi:type="xsd:double"&gt;14496.708&lt;/D&gt;&lt;D xsi:type="xsd:double"&gt;14602.648&lt;/D&gt;&lt;D xsi:type="xsd:double"&gt;16315.537&lt;/D&gt;&lt;D xsi:type="xsd:double"&gt;16454.512&lt;/D&gt;&lt;D xsi:type="xsd:double"&gt;15192.723&lt;/D&gt;&lt;/FQL&gt;&lt;FQL&gt;&lt;Q&gt;AMP-US^FG_MKT_VALUE(20100101,20220930,M,USD)&lt;/Q&gt;&lt;R&gt;153&lt;/R&gt;&lt;C&gt;1&lt;/C&gt;&lt;D xsi:type="xsd:double"&gt;9754.852&lt;/D&gt;&lt;D xsi:type="xsd:double"&gt;10211.472&lt;/D&gt;&lt;D xsi:type="xsd:double"&gt;11675.913&lt;/D&gt;&lt;D xsi:type="xsd:double"&gt;11933.318&lt;/D&gt;&lt;D xsi:type="xsd:double"&gt;10242.165&lt;/D&gt;&lt;D xsi:type="xsd:double"&gt;9106.143&lt;/D&gt;&lt;D xsi:type="xsd:double"&gt;10683.901&lt;/D&gt;&lt;D xsi:type="xsd:double"&gt;10983.827&lt;/D&gt;&lt;D xsi:type="xsd:double"&gt;11770.06&lt;/D&gt;&lt;D xsi:type="xsd:double"&gt;12854.307&lt;/D&gt;&lt;D xsi:type="xsd:double"&gt;12891.609&lt;/D&gt;&lt;D xsi:type="xsd:double"&gt;14197.464&lt;/D&gt;&lt;D xsi:type="xsd:double"&gt;15208.926&lt;/D&gt;&lt;D xsi:type="xsd:double"&gt;15620.91&lt;/D&gt;&lt;D xsi:type="xsd:double"&gt;14836.851&lt;/D&gt;&lt;D xsi:type="xsd:double"&gt;15074.9&lt;/D&gt;&lt;D xsi:type="xsd:double"&gt;14873.286&lt;/D&gt;&lt;D xsi:type="xsd:double"&gt;13673.633&lt;/D&gt;&lt;D xsi:type="xsd:double"&gt;12824.957&lt;/D&gt;&lt;D xsi:type="xsd:double"&gt;10833.651&lt;/D&gt;&lt;D xsi:type="xsd:double"&gt;8941.992&lt;/D&gt;&lt;D xsi:type="xsd:double"&gt;10604.985&lt;/D&gt;&lt;D xsi:type="xsd:double"&gt;10430.053&lt;/D&gt;&lt;D xsi:type="xsd:double"&gt;11017.249&lt;/D&gt;&lt;D xsi:type="xsd:double"&gt;11885.046&lt;/D&gt;&lt;D xsi:type="xsd:double"&gt;12375.54&lt;/D&gt;&lt;D xsi:type="xsd:double"&gt;12546.146&lt;/D&gt;&lt;D xsi:type="xsd:double"&gt;11904.895&lt;/D&gt;&lt;D xsi:type="xsd:double"&gt;10523.566&lt;/D&gt;&lt;D xsi:type="xsd:double"&gt;11115.019&lt;/D&gt;&lt;D xsi:type="xsd:double"&gt;11000.169&lt;/D&gt;&lt;D xsi:type="xsd:double"&gt;11678.64&lt;/D&gt;&lt;D xsi:type="xsd:double"&gt;11759.05&lt;/D&gt;&lt;D xsi:type="xsd:double"&gt;12107.527&lt;/D&gt;&lt;D xsi:type="xsd:double"&gt;12584.609&lt;/D&gt;&lt;D xsi:type="xsd:double"&gt;12772.95&lt;/D&gt;&lt;D xsi:type="xsd:double"&gt;13525.499&lt;/D&gt;&lt;D xsi:type="xsd:double"&gt;13996.607&lt;/D&gt;&lt;D xsi:type="xsd:double"&gt;14911.628&lt;/D&gt;&lt;D xsi:type="xsd:double"&gt;15089.798&lt;/D&gt;&lt;D xsi:type="xsd:double"&gt;16505.035&lt;/D&gt;&lt;D xsi:type="xsd:double"&gt;16051.371&lt;/D&gt;&lt;D xsi:type="xsd:double"&gt;17662.86&lt;/D&gt;&lt;D xsi:type="xsd:double"&gt;17097.252&lt;/D&gt;&lt;D xsi:type="xsd:double"&gt;17782.422&lt;/D&gt;&lt;D xsi:type="xsd:double"&gt;19629.389&lt;/D&gt;&lt;D xsi:type="xsd:double"&gt;21134.686&lt;/D&gt;&lt;D xsi:type="xsd:double"&gt;22103.21&lt;/D&gt;&lt;D xsi:type="xsd:double"&gt;20295.377&lt;/D&gt;&lt;D xsi:type="xsd:double"&gt;20938.973&lt;/D&gt;&lt;D xsi:type="xsd:double"&gt;20975.102&lt;/D&gt;&lt;D xsi:type="xsd:double"&gt;21272.377&lt;/D&gt;&lt;D xsi:type="xsd:double"&gt;21459.129&lt;/D&gt;&lt;D xsi:type="xsd:double"&gt;22529.611&lt;/D&gt;&lt;D xsi:type="xsd:double"&gt;22454.514&lt;/D&gt;&lt;D xsi:type="xsd:double"&gt;23611.033&lt;/D&gt;&lt;D xsi:type="xsd:double"&gt;22873.805&lt;/D&gt;&lt;D xsi:type="xsd:double"&gt;23391.053&lt;/D&gt;&lt;D xsi:type="xsd:double"&gt;24429.256&lt;/D&gt;&lt;D xsi:type="xsd:double"&gt;24216.232&lt;/D&gt;&lt;D xsi:type="xsd:double"&gt;22877.703&lt;/D&gt;&lt;D xsi:type="xsd:double"&gt;24468.926&lt;/D&gt;&lt;D xsi:type="xsd:double"&gt;23786.182&lt;/D&gt;&lt;D xsi:type="xsd:double"&gt;22775.396&lt;/D&gt;&lt;D xsi:type="xsd:double"&gt;22649.955&lt;/D&gt;&lt;D xsi:type="xsd:double"&gt;22331.19&lt;/D&gt;&lt;D xsi:type="xsd:double"&gt;22463.465&lt;/D&gt;&lt;D xsi:type="xsd:double"&gt;20139.719&lt;/D&gt;&lt;D xsi:type="xsd:double"&gt;19100.092&lt;/D&gt;&lt;D xsi:type="xsd:double"&gt;20190.477&lt;/D&gt;&lt;D xsi:type="xsd:double"&gt;19768.674&lt;/D&gt;&lt;D xsi:type="xsd:double"&gt;18201.36&lt;/D&gt;&lt;D xsi:type="xsd:double"&gt;15504.166&lt;/D&gt;&lt;D xsi:type="xsd:double"&gt;14358.242&lt;/D&gt;&lt;D xsi:type="xsd:double"&gt;15681.29&lt;/D&gt;&lt;D xsi:type="xsd:double"&gt;15996.551&lt;/D&gt;&lt;D xsi:type="xsd:double"&gt;16959.012&lt;/D&gt;&lt;D xsi:type="xsd:double"&gt;14577.463&lt;/D&gt;&lt;D xsi:type="xsd:double"&gt;15549.294&lt;/D&gt;&lt;D xsi:type="xsd:double"&gt;16399.443&lt;/D&gt;&lt;D xsi:type="xsd:double"&gt;15813.179&lt;/D&gt;&lt;D xsi:type="xsd:double"&gt;14009.491&lt;/D&gt;&lt;D xsi:type="xsd:double"&gt;18101.867&lt;/D&gt;&lt;D xsi:type="xsd:double"&gt;17169.064&lt;/D&gt;&lt;D xsi:type="xsd:double"&gt;17374.895&lt;/D&gt;&lt;D xsi:type="xsd:double"&gt;20350.928&lt;/D&gt;&lt;D xsi:type="xsd:double"&gt;19839.56&lt;/D&gt;&lt;D xsi:type="xsd:double"&gt;19559.592&lt;/D&gt;&lt;D xsi:type="xsd:double"&gt;18479.494&lt;/D&gt;&lt;D xsi:type="xsd:double"&gt;19132.783&lt;/D&gt;&lt;D xsi:type="xsd:double"&gt;21776.713&lt;/D&gt;&lt;D xsi:type="xsd:double"&gt;20819.244&lt;/D&gt;&lt;D xsi:type="xsd:double"&gt;22029.605&lt;/D&gt;&lt;D xsi:type="xsd:double"&gt;23220.756&lt;/D&gt;&lt;D xsi:type="xsd:double"&gt;24213.133&lt;/D&gt;&lt;D xsi:type="xsd:double"&gt;24850.176&lt;/D&gt;&lt;D xsi:type="xsd:double"&gt;24737.266&lt;/D&gt;&lt;D xsi:type="xsd:double"&gt;22939.527&lt;/D&gt;&lt;D xsi:type="xsd:double"&gt;21454.016&lt;/D&gt;&lt;D xsi:type="xsd:double"&gt;20333.025&lt;/D&gt;&lt;D xsi:type="xsd:double"&gt;20103.895&lt;/D&gt;&lt;D xsi:type="xsd:double"&gt;19893.793&lt;/D&gt;&lt;D xsi:type="xsd:double"&gt;20717.248&lt;/D&gt;&lt;D xsi:type="xsd:double"&gt;20189.611&lt;/D&gt;&lt;D xsi:type="xsd:double"&gt;20645.766&lt;/D&gt;&lt;D xsi:type="xsd:double"&gt;17790.648&lt;/D&gt;&lt;D xsi:type="xsd:double"&gt;18141.596&lt;/D&gt;&lt;D xsi:type="xsd:double"&gt;14228.841&lt;/D&gt;&lt;D xsi:type="xsd:double"&gt;17259.473&lt;/D&gt;&lt;D xsi:type="xsd:double"&gt;17945.217&lt;/D&gt;&lt;D xsi:type="xsd:double"&gt;17188.908&lt;/D&gt;&lt;D xsi:type="xsd:double"&gt;19694.113&lt;/D&gt;&lt;D xsi:type="xsd:double"&gt;18548.186&lt;/D&gt;&lt;D xsi:type="xsd:double"&gt;19058.457&lt;/D&gt;&lt;D xsi:type="xsd:double"&gt;19104.408&lt;/D&gt;&lt;D xsi:type="xsd:double"&gt;16934.139&lt;/D&gt;&lt;D xsi:type="xsd:double"&gt;18741.291&lt;/D&gt;&lt;D xsi:type="xsd:double"&gt;19224.154&lt;/D&gt;&lt;D xsi:type="xsd:double"&gt;20877.873&lt;/D&gt;&lt;D xsi:type="xsd:double"&gt;20645.797&lt;/D&gt;&lt;D xsi:type="xsd:double"&gt;20500.79&lt;/D&gt;&lt;D xsi:type="xsd:double"&gt;17512.613&lt;/D&gt;&lt;D xsi:type="xsd:double"&gt;12536.879&lt;/D&gt;&lt;D xsi:type="xsd:double"&gt;14061.172&lt;/D&gt;&lt;D xsi:type="xsd:double"&gt;17135.447&lt;/D&gt;&lt;D xsi:type="xsd:double"&gt;18095.947&lt;/D&gt;&lt;D xsi:type="xsd:double"&gt;18528.93&lt;/D&gt;&lt;D xsi:type="xsd:double"&gt;18911.256&lt;/D&gt;&lt;D xsi:type="xsd:double"&gt;18282.316&lt;/D&gt;&lt;D xsi:type="xsd:double"&gt;19079.521&lt;/D&gt;&lt;D xsi:type="xsd:double"&gt;21975.32&lt;/D&gt;&lt;D xsi:type="xsd:double"&gt;22691.06&lt;/D&gt;&lt;D xsi:type="xsd:double"&gt;23104.41&lt;/D&gt;&lt;D xsi:type="xsd:double"&gt;25833.225&lt;/D&gt;&lt;D xsi:type="xsd:double"&gt;26961.475&lt;/D&gt;&lt;D xsi:type="xsd:double"&gt;29971.37&lt;/D&gt;&lt;D xsi:type="xsd:double"&gt;30138.393&lt;/D&gt;&lt;D xsi:type="xsd:double"&gt;28446.346&lt;/D&gt;&lt;D xsi:type="xsd:double"&gt;29438.447&lt;/D&gt;&lt;D xsi:type="xsd:double"&gt;31192.912&lt;/D&gt;&lt;D xsi:type="xsd:double"&gt;29686.451&lt;/D&gt;&lt;D xsi:type="xsd:double"&gt;33958.684&lt;/D&gt;&lt;D xsi:type="xsd:double"&gt;32550.344&lt;/D&gt;&lt;D xsi:type="xsd:double"&gt;33442.332&lt;/D&gt;&lt;D xsi:type="xsd:double"&gt;33736.113&lt;/D&gt;&lt;D xsi:type="xsd:double"&gt;33235.023&lt;/D&gt;&lt;D xsi:type="xsd:double"&gt;33083.44&lt;/D&gt;&lt;D xsi:type="xsd:double"&gt;29242.654&lt;/D&gt;&lt;D xsi:type="xsd:double"&gt;30430.027&lt;/D&gt;&lt;D xsi:type="xsd:double"&gt;25773.691&lt;/D&gt;&lt;D xsi:type="xsd:double"&gt;29269.754&lt;/D&gt;&lt;D xsi:type="xsd:double"&gt;29062.637&lt;/D&gt;&lt;D xsi:type="xsd:double"&gt;27321.111&lt;/D&gt;&lt;/FQL&gt;&lt;FQL&gt;&lt;Q&gt;MTB-US^FG_MKT_VALUE(20100101,20220930,M,USD)&lt;/Q&gt;&lt;R&gt;153&lt;/R&gt;&lt;C&gt;1&lt;/C&gt;&lt;D xsi:type="xsd:double"&gt;8724.468&lt;/D&gt;&lt;D xsi:type="xsd:double"&gt;9159.804&lt;/D&gt;&lt;D xsi:type="xsd:double"&gt;9432.162&lt;/D&gt;&lt;D xsi:type="xsd:double"&gt;10379.182&lt;/D&gt;&lt;D xsi:type="xsd:double"&gt;9415.527&lt;/D&gt;&lt;D xsi:type="xsd:double"&gt;10122.761&lt;/D&gt;&lt;D xsi:type="xsd:double"&gt;10407.557&lt;/D&gt;&lt;D xsi:type="xsd:double"&gt;10204.982&lt;/D&gt;&lt;D xsi:type="xsd:double"&gt;9770.943&lt;/D&gt;&lt;D xsi:type="xsd:double"&gt;8927.735&lt;/D&gt;&lt;D xsi:type="xsd:double"&gt;9191.686&lt;/D&gt;&lt;D xsi:type="xsd:double"&gt;10426.325&lt;/D&gt;&lt;D xsi:type="xsd:double"&gt;10356.856&lt;/D&gt;&lt;D xsi:type="xsd:double"&gt;10546.1&lt;/D&gt;&lt;D xsi:type="xsd:double"&gt;10652.703&lt;/D&gt;&lt;D xsi:type="xsd:double"&gt;10640.662&lt;/D&gt;&lt;D xsi:type="xsd:double"&gt;10632.233&lt;/D&gt;&lt;D xsi:type="xsd:double"&gt;11048.479&lt;/D&gt;&lt;D xsi:type="xsd:double"&gt;10833.664&lt;/D&gt;&lt;D xsi:type="xsd:double"&gt;9556.086&lt;/D&gt;&lt;D xsi:type="xsd:double"&gt;8784.913&lt;/D&gt;&lt;D xsi:type="xsd:double"&gt;9565.375&lt;/D&gt;&lt;D xsi:type="xsd:double"&gt;9172.002&lt;/D&gt;&lt;D xsi:type="xsd:double"&gt;9599.878&lt;/D&gt;&lt;D xsi:type="xsd:double"&gt;10027.434&lt;/D&gt;&lt;D xsi:type="xsd:double"&gt;10263.848&lt;/D&gt;&lt;D xsi:type="xsd:double"&gt;10993.243&lt;/D&gt;&lt;D xsi:type="xsd:double"&gt;10916.058&lt;/D&gt;&lt;D xsi:type="xsd:double"&gt;10289.717&lt;/D&gt;&lt;D xsi:type="xsd:double"&gt;10457.091&lt;/D&gt;&lt;D xsi:type="xsd:double"&gt;10871.221&lt;/D&gt;&lt;D xsi:type="xsd:double"&gt;11005.465&lt;/D&gt;&lt;D xsi:type="xsd:double"&gt;12129.164&lt;/D&gt;&lt;D xsi:type="xsd:double"&gt;13268.663&lt;/D&gt;&lt;D xsi:type="xsd:double"&gt;12456.738&lt;/D&gt;&lt;D xsi:type="xsd:double"&gt;12627.233&lt;/D&gt;&lt;D xsi:type="xsd:double"&gt;13168.382&lt;/D&gt;&lt;D xsi:type="xsd:double"&gt;13091.44&lt;/D&gt;&lt;D xsi:type="xsd:double"&gt;13307.551&lt;/D&gt;&lt;D xsi:type="xsd:double"&gt;12925.713&lt;/D&gt;&lt;D xsi:type="xsd:double"&gt;13532.009&lt;/D&gt;&lt;D xsi:type="xsd:double"&gt;14467.55&lt;/D&gt;&lt;D xsi:type="xsd:double"&gt;15129.108&lt;/D&gt;&lt;D xsi:type="xsd:double"&gt;14673.396&lt;/D&gt;&lt;D xsi:type="xsd:double"&gt;14576.6045&lt;/D&gt;&lt;D xsi:type="xsd:double"&gt;14656.052&lt;/D&gt;&lt;D xsi:type="xsd:double"&gt;15024.635&lt;/D&gt;&lt;D xsi:type="xsd:double"&gt;15200.214&lt;/D&gt;&lt;D xsi:type="xsd:double"&gt;14559.147&lt;/D&gt;&lt;D xsi:type="xsd:double"&gt;15222.409&lt;/D&gt;&lt;D xsi:type="xsd:double"&gt;15942.542&lt;/D&gt;&lt;D xsi:type="xsd:double"&gt;16035.857&lt;/D&gt;&lt;D xsi:type="xsd:double"&gt;15951.742&lt;/D&gt;&lt;D xsi:type="xsd:double"&gt;16368.769&lt;/D&gt;&lt;D xsi:type="xsd:double"&gt;16032.288&lt;/D&gt;&lt;D xsi:type="xsd:double"&gt;16313.348&lt;/D&gt;&lt;D xsi:type="xsd:double"&gt;16291.744&lt;/D&gt;&lt;D xsi:type="xsd:double"&gt;16145.066&lt;/D&gt;&lt;D xsi:type="xsd:double"&gt;16652.49&lt;/D&gt;&lt;D xsi:type="xsd:double"&gt;16626.344&lt;/D&gt;&lt;D xsi:type="xsd:double"&gt;14977.209&lt;/D&gt;&lt;D xsi:type="xsd:double"&gt;16014.866&lt;/D&gt;&lt;D xsi:type="xsd:double"&gt;16884.152&lt;/D&gt;&lt;D xsi:type="xsd:double"&gt;15909.656&lt;/D&gt;&lt;D xsi:type="xsd:double"&gt;16070.521&lt;/D&gt;&lt;D xsi:type="xsd:double"&gt;16628.05&lt;/D&gt;&lt;D xsi:type="xsd:double"&gt;17455.926&lt;/D&gt;&lt;D xsi:type="xsd:double"&gt;15737.618&lt;/D&gt;&lt;D xsi:type="xsd:double"&gt;16257.329&lt;/D&gt;&lt;D xsi:type="xsd:double"&gt;15977.375&lt;/D&gt;&lt;D xsi:type="xsd:double"&gt;16707.922&lt;/D&gt;&lt;D xsi:type="xsd:double"&gt;19340.348&lt;/D&gt;&lt;D xsi:type="xsd:double"&gt;17584.746&lt;/D&gt;&lt;D xsi:type="xsd:double"&gt;16366.997&lt;/D&gt;&lt;D xsi:type="xsd:double"&gt;17666.322&lt;/D&gt;&lt;D xsi:type="xsd:double"&gt;18831.344&lt;/D&gt;&lt;D xsi:type="xsd:double"&gt;19019.148&lt;/D&gt;&lt;D xsi:type="xsd:double"&gt;18670.557&lt;/D&gt;&lt;D xsi:type="xsd:double"&gt;18091&lt;/D&gt;&lt;D xsi:type="xsd:double"&gt;18686.35&lt;/D&gt;&lt;D xsi:type="xsd:double"&gt;17993.982&lt;/D&gt;&lt;D xsi:type="xsd:double"&gt;19021.547&lt;/D&gt;&lt;D xsi:type="xsd:double"&gt;22308.82&lt;/D&gt;&lt;D xsi:type="xsd:double"&gt;24436.451&lt;/D&gt;&lt;D xsi:type="xsd:double"&gt;25395.604&lt;/D&gt;&lt;D xsi:type="xsd:double"&gt;26082.94&lt;/D&gt;&lt;D xsi:type="xsd:double"&gt;23794.549&lt;/D&gt;&lt;D xsi:type="xsd:double"&gt;23899.121&lt;/D&gt;&lt;D xsi:type="xsd:double"&gt;24062.129&lt;/D&gt;&lt;D xsi:type="xsd:double"&gt;24703.76&lt;/D&gt;&lt;D xsi:type="xsd:double"&gt;24886.807&lt;/D&gt;&lt;D xsi:type="xsd:double"&gt;22554.48&lt;/D&gt;&lt;D xsi:type="xsd:double"&gt;24363.945&lt;/D&gt;&lt;D xsi:type="xsd:double"&gt;25230.846&lt;/D&gt;&lt;D xsi:type="xsd:double"&gt;25560.66&lt;/D&gt;&lt;D xsi:type="xsd:double"&gt;25667.574&lt;/D&gt;&lt;D xsi:type="xsd:double"&gt;28638.28&lt;/D&gt;&lt;D xsi:type="xsd:double"&gt;28497.174&lt;/D&gt;&lt;D xsi:type="xsd:double"&gt;27063.85&lt;/D&gt;&lt;D xsi:type="xsd:double"&gt;26757.04&lt;/D&gt;&lt;D xsi:type="xsd:double"&gt;25261.158&lt;/D&gt;&lt;D xsi:type="xsd:double"&gt;24546.035&lt;/D&gt;&lt;D xsi:type="xsd:double"&gt;25007.672&lt;/D&gt;&lt;D xsi:type="xsd:double"&gt;25555.863&lt;/D&gt;&lt;D xsi:type="xsd:double"&gt;23278.873&lt;/D&gt;&lt;D xsi:type="xsd:double"&gt;23401.96&lt;/D&gt;&lt;D xsi:type="xsd:double"&gt;23911.283&lt;/D&gt;&lt;D xsi:type="xsd:double"&gt;19828.42&lt;/D&gt;&lt;D xsi:type="xsd:double"&gt;22794.438&lt;/D&gt;&lt;D xsi:type="xsd:double"&gt;23974.752&lt;/D&gt;&lt;D xsi:type="xsd:double"&gt;21454.697&lt;/D&gt;&lt;D xsi:type="xsd:double"&gt;23237.809&lt;/D&gt;&lt;D xsi:type="xsd:double"&gt;21807.22&lt;/D&gt;&lt;D xsi:type="xsd:double"&gt;22823.373&lt;/D&gt;&lt;D xsi:type="xsd:double"&gt;22042.33&lt;/D&gt;&lt;D xsi:type="xsd:double"&gt;19621.365&lt;/D&gt;&lt;D xsi:type="xsd:double"&gt;20895.855&lt;/D&gt;&lt;D xsi:type="xsd:double"&gt;20705.375&lt;/D&gt;&lt;D xsi:type="xsd:double"&gt;21791.373&lt;/D&gt;&lt;D xsi:type="xsd:double"&gt;22167.488&lt;/D&gt;&lt;D xsi:type="xsd:double"&gt;22006.865&lt;/D&gt;&lt;D xsi:type="xsd:double"&gt;18332.09&lt;/D&gt;&lt;D xsi:type="xsd:double"&gt;13268.237&lt;/D&gt;&lt;D xsi:type="xsd:double"&gt;14377.879&lt;/D&gt;&lt;D xsi:type="xsd:double"&gt;13554.307&lt;/D&gt;&lt;D xsi:type="xsd:double"&gt;13338.719&lt;/D&gt;&lt;D xsi:type="xsd:double"&gt;13592.74&lt;/D&gt;&lt;D xsi:type="xsd:double"&gt;13247.63&lt;/D&gt;&lt;D xsi:type="xsd:double"&gt;11815.44&lt;/D&gt;&lt;D xsi:type="xsd:double"&gt;13289.645&lt;/D&gt;&lt;D xsi:type="xsd:double"&gt;14946.039&lt;/D&gt;&lt;D xsi:type="xsd:double"&gt;16336.825&lt;/D&gt;&lt;D xsi:type="xsd:double"&gt;17000.309&lt;/D&gt;&lt;D xsi:type="xsd:double"&gt;19370.623&lt;/D&gt;&lt;D xsi:type="xsd:double"&gt;19505.904&lt;/D&gt;&lt;D xsi:type="xsd:double"&gt;20288.148&lt;/D&gt;&lt;D xsi:type="xsd:double"&gt;20674.123&lt;/D&gt;&lt;D xsi:type="xsd:double"&gt;18699.434&lt;/D&gt;&lt;D xsi:type="xsd:double"&gt;17224.688&lt;/D&gt;&lt;D xsi:type="xsd:double"&gt;18017.395&lt;/D&gt;&lt;D xsi:type="xsd:double"&gt;19219.945&lt;/D&gt;&lt;D xsi:type="xsd:double"&gt;18934.232&lt;/D&gt;&lt;D xsi:type="xsd:double"&gt;18868.598&lt;/D&gt;&lt;D xsi:type="xsd:double"&gt;19766.486&lt;/D&gt;&lt;D xsi:type="xsd:double"&gt;21800.023&lt;/D&gt;&lt;D xsi:type="xsd:double"&gt;23453.879&lt;/D&gt;&lt;D xsi:type="xsd:double"&gt;21879.031&lt;/D&gt;&lt;D xsi:type="xsd:double"&gt;21509.863&lt;/D&gt;&lt;D xsi:type="xsd:double"&gt;23230.498&lt;/D&gt;&lt;D xsi:type="xsd:double"&gt;28045.49&lt;/D&gt;&lt;D xsi:type="xsd:double"&gt;31223.238&lt;/D&gt;&lt;D xsi:type="xsd:double"&gt;31985.125&lt;/D&gt;&lt;D xsi:type="xsd:double"&gt;31024.412&lt;/D&gt;&lt;/FQL&gt;&lt;FQL&gt;&lt;Q&gt;USB-US^FG_MKT_VALUE(20100101,20220930,M,USD)&lt;/Q&gt;&lt;R&gt;153&lt;/R&gt;&lt;C&gt;1&lt;/C&gt;&lt;D xsi:type="xsd:double"&gt;47976.508&lt;/D&gt;&lt;D xsi:type="xsd:double"&gt;47077.426&lt;/D&gt;&lt;D xsi:type="xsd:double"&gt;49587.91&lt;/D&gt;&lt;D xsi:type="xsd:double"&gt;51293.215&lt;/D&gt;&lt;D xsi:type="xsd:double"&gt;45909.055&lt;/D&gt;&lt;D xsi:type="xsd:double"&gt;42844.633&lt;/D&gt;&lt;D xsi:type="xsd:double"&gt;45815.957&lt;/D&gt;&lt;D xsi:type="xsd:double"&gt;39873.3&lt;/D&gt;&lt;D xsi:type="xsd:double"&gt;41458.453&lt;/D&gt;&lt;D xsi:type="xsd:double"&gt;46405.85&lt;/D&gt;&lt;D xsi:type="xsd:double"&gt;45600.46&lt;/D&gt;&lt;D xsi:type="xsd:double"&gt;51806.766&lt;/D&gt;&lt;D xsi:type="xsd:double"&gt;51864.395&lt;/D&gt;&lt;D xsi:type="xsd:double"&gt;53266.652&lt;/D&gt;&lt;D xsi:type="xsd:double"&gt;50917.785&lt;/D&gt;&lt;D xsi:type="xsd:double"&gt;49742.61&lt;/D&gt;&lt;D xsi:type="xsd:double"&gt;49318.777&lt;/D&gt;&lt;D xsi:type="xsd:double"&gt;49096.727&lt;/D&gt;&lt;D xsi:type="xsd:double"&gt;50155.258&lt;/D&gt;&lt;D xsi:type="xsd:double"&gt;44670.13&lt;/D&gt;&lt;D xsi:type="xsd:double"&gt;45024.375&lt;/D&gt;&lt;D xsi:type="xsd:double"&gt;48945.36&lt;/D&gt;&lt;D xsi:type="xsd:double"&gt;49576.54&lt;/D&gt;&lt;D xsi:type="xsd:double"&gt;51660.676&lt;/D&gt;&lt;D xsi:type="xsd:double"&gt;53895.168&lt;/D&gt;&lt;D xsi:type="xsd:double"&gt;56148.758&lt;/D&gt;&lt;D xsi:type="xsd:double"&gt;60210.5&lt;/D&gt;&lt;D xsi:type="xsd:double"&gt;61141.785&lt;/D&gt;&lt;D xsi:type="xsd:double"&gt;59127.168&lt;/D&gt;&lt;D xsi:type="xsd:double"&gt;60831.234&lt;/D&gt;&lt;D xsi:type="xsd:double"&gt;63365.867&lt;/D&gt;&lt;D xsi:type="xsd:double"&gt;63195.63&lt;/D&gt;&lt;D xsi:type="xsd:double"&gt;64486.59&lt;/D&gt;&lt;D xsi:type="xsd:double"&gt;62437.31&lt;/D&gt;&lt;D xsi:type="xsd:double"&gt;60651.234&lt;/D&gt;&lt;D xsi:type="xsd:double"&gt;59709.645&lt;/D&gt;&lt;D xsi:type="xsd:double"&gt;61878.18&lt;/D&gt;&lt;D xsi:type="xsd:double"&gt;63523.28&lt;/D&gt;&lt;D xsi:type="xsd:double"&gt;63058.42&lt;/D&gt;&lt;D xsi:type="xsd:double"&gt;61850.402&lt;/D&gt;&lt;D xsi:type="xsd:double"&gt;65158.51&lt;/D&gt;&lt;D xsi:type="xsd:double"&gt;66662.78&lt;/D&gt;&lt;D xsi:type="xsd:double"&gt;68820.33&lt;/D&gt;&lt;D xsi:type="xsd:double"&gt;66625.9&lt;/D&gt;&lt;D xsi:type="xsd:double"&gt;67002&lt;/D&gt;&lt;D xsi:type="xsd:double"&gt;68430.69&lt;/D&gt;&lt;D xsi:type="xsd:double"&gt;71837.57&lt;/D&gt;&lt;D xsi:type="xsd:double"&gt;73719.836&lt;/D&gt;&lt;D xsi:type="xsd:double"&gt;72497.25&lt;/D&gt;&lt;D xsi:type="xsd:double"&gt;75070.15&lt;/D&gt;&lt;D xsi:type="xsd:double"&gt;78059.984&lt;/D&gt;&lt;D xsi:type="xsd:double"&gt;74271.73&lt;/D&gt;&lt;D xsi:type="xsd:double"&gt;76839.73&lt;/D&gt;&lt;D xsi:type="xsd:double"&gt;78357.875&lt;/D&gt;&lt;D xsi:type="xsd:double"&gt;76024.5&lt;/D&gt;&lt;D xsi:type="xsd:double"&gt;76476.7&lt;/D&gt;&lt;D xsi:type="xsd:double"&gt;75078.29&lt;/D&gt;&lt;D xsi:type="xsd:double"&gt;76460.31&lt;/D&gt;&lt;D xsi:type="xsd:double"&gt;79332.06&lt;/D&gt;&lt;D xsi:type="xsd:double"&gt;80274.71&lt;/D&gt;&lt;D xsi:type="xsd:double"&gt;74845.67&lt;/D&gt;&lt;D xsi:type="xsd:double"&gt;79667.516&lt;/D&gt;&lt;D xsi:type="xsd:double"&gt;77732.8&lt;/D&gt;&lt;D xsi:type="xsd:double"&gt;76308.8&lt;/D&gt;&lt;D xsi:type="xsd:double"&gt;76736&lt;/D&gt;&lt;D xsi:type="xsd:double"&gt;76684.59&lt;/D&gt;&lt;D xsi:type="xsd:double"&gt;79882.73&lt;/D&gt;&lt;D xsi:type="xsd:double"&gt;74829.32&lt;/D&gt;&lt;D xsi:type="xsd:double"&gt;71914.914&lt;/D&gt;&lt;D xsi:type="xsd:double"&gt;73966.62&lt;/D&gt;&lt;D xsi:type="xsd:double"&gt;76965.266&lt;/D&gt;&lt;D xsi:type="xsd:double"&gt;74467.3&lt;/D&gt;&lt;D xsi:type="xsd:double"&gt;69912.35&lt;/D&gt;&lt;D xsi:type="xsd:double"&gt;67224.76&lt;/D&gt;&lt;D xsi:type="xsd:double"&gt;70302.14&lt;/D&gt;&lt;D xsi:type="xsd:double"&gt;73939.35&lt;/D&gt;&lt;D xsi:type="xsd:double"&gt;74164.51&lt;/D&gt;&lt;D xsi:type="xsd:double"&gt;69317.18&lt;/D&gt;&lt;D xsi:type="xsd:double"&gt;72479.67&lt;/D&gt;&lt;D xsi:type="xsd:double"&gt;75882.8&lt;/D&gt;&lt;D xsi:type="xsd:double"&gt;73120.12&lt;/D&gt;&lt;D xsi:type="xsd:double"&gt;76308.15&lt;/D&gt;&lt;D xsi:type="xsd:double"&gt;84593.62&lt;/D&gt;&lt;D xsi:type="xsd:double"&gt;87170.375&lt;/D&gt;&lt;D xsi:type="xsd:double"&gt;89342.42&lt;/D&gt;&lt;D xsi:type="xsd:double"&gt;93330.164&lt;/D&gt;&lt;D xsi:type="xsd:double"&gt;87126.38&lt;/D&gt;&lt;D xsi:type="xsd:double"&gt;86754.19&lt;/D&gt;&lt;D xsi:type="xsd:double"&gt;86094.4&lt;/D&gt;&lt;D xsi:type="xsd:double"&gt;87170.41&lt;/D&gt;&lt;D xsi:type="xsd:double"&gt;88614.3&lt;/D&gt;&lt;D xsi:type="xsd:double"&gt;86045.52&lt;/D&gt;&lt;D xsi:type="xsd:double"&gt;89322.05&lt;/D&gt;&lt;D xsi:type="xsd:double"&gt;90638.8&lt;/D&gt;&lt;D xsi:type="xsd:double"&gt;91922.21&lt;/D&gt;&lt;D xsi:type="xsd:double"&gt;88709.49&lt;/D&gt;&lt;D xsi:type="xsd:double"&gt;94603.586&lt;/D&gt;&lt;D xsi:type="xsd:double"&gt;90000.89&lt;/D&gt;&lt;D xsi:type="xsd:double"&gt;83273.375&lt;/D&gt;&lt;D xsi:type="xsd:double"&gt;83190.93&lt;/D&gt;&lt;D xsi:type="xsd:double"&gt;82432.4&lt;/D&gt;&lt;D xsi:type="xsd:double"&gt;81836.836&lt;/D&gt;&lt;D xsi:type="xsd:double"&gt;86728.72&lt;/D&gt;&lt;D xsi:type="xsd:double"&gt;88528.414&lt;/D&gt;&lt;D xsi:type="xsd:double"&gt;85713.45&lt;/D&gt;&lt;D xsi:type="xsd:double"&gt;84837&lt;/D&gt;&lt;D xsi:type="xsd:double"&gt;88391.484&lt;/D&gt;&lt;D xsi:type="xsd:double"&gt;73500.9&lt;/D&gt;&lt;D xsi:type="xsd:double"&gt;82282.41&lt;/D&gt;&lt;D xsi:type="xsd:double"&gt;83134.82&lt;/D&gt;&lt;D xsi:type="xsd:double"&gt;77057.59&lt;/D&gt;&lt;D xsi:type="xsd:double"&gt;85260.66&lt;/D&gt;&lt;D xsi:type="xsd:double"&gt;80271.664&lt;/D&gt;&lt;D xsi:type="xsd:double"&gt;83027.45&lt;/D&gt;&lt;D xsi:type="xsd:double"&gt;90553.8&lt;/D&gt;&lt;D xsi:type="xsd:double"&gt;83486.95&lt;/D&gt;&lt;D xsi:type="xsd:double"&gt;86947.05&lt;/D&gt;&lt;D xsi:type="xsd:double"&gt;89586.56&lt;/D&gt;&lt;D xsi:type="xsd:double"&gt;94315.7&lt;/D&gt;&lt;D xsi:type="xsd:double"&gt;90960.07&lt;/D&gt;&lt;D xsi:type="xsd:double"&gt;81647.74&lt;/D&gt;&lt;D xsi:type="xsd:double"&gt;71246.17&lt;/D&gt;&lt;D xsi:type="xsd:double"&gt;51884.598&lt;/D&gt;&lt;D xsi:type="xsd:double"&gt;54972.07&lt;/D&gt;&lt;D xsi:type="xsd:double"&gt;53556.35&lt;/D&gt;&lt;D xsi:type="xsd:double"&gt;55463.637&lt;/D&gt;&lt;D xsi:type="xsd:double"&gt;55493.76&lt;/D&gt;&lt;D xsi:type="xsd:double"&gt;54830.973&lt;/D&gt;&lt;D xsi:type="xsd:double"&gt;54004.125&lt;/D&gt;&lt;D xsi:type="xsd:double"&gt;58673.94&lt;/D&gt;&lt;D xsi:type="xsd:double"&gt;65091.164&lt;/D&gt;&lt;D xsi:type="xsd:double"&gt;70216.15&lt;/D&gt;&lt;D xsi:type="xsd:double"&gt;64579.563&lt;/D&gt;&lt;D xsi:type="xsd:double"&gt;75355.38&lt;/D&gt;&lt;D xsi:type="xsd:double"&gt;82799.6&lt;/D&gt;&lt;D xsi:type="xsd:double"&gt;88847.516&lt;/D&gt;&lt;D xsi:type="xsd:double"&gt;90988.234&lt;/D&gt;&lt;D xsi:type="xsd:double"&gt;84463.875&lt;/D&gt;&lt;D xsi:type="xsd:double"&gt;82343.75&lt;/D&gt;&lt;D xsi:type="xsd:double"&gt;85086.56&lt;/D&gt;&lt;D xsi:type="xsd:double"&gt;88131.13&lt;/D&gt;&lt;D xsi:type="xsd:double"&gt;89510.03&lt;/D&gt;&lt;D xsi:type="xsd:double"&gt;82052.1&lt;/D&gt;&lt;D xsi:type="xsd:double"&gt;83328.31&lt;/D&gt;&lt;D xsi:type="xsd:double"&gt;86324.99&lt;/D&gt;&lt;D xsi:type="xsd:double"&gt;83877.22&lt;/D&gt;&lt;D xsi:type="xsd:double"&gt;78963.47&lt;/D&gt;&lt;D xsi:type="xsd:double"&gt;72144.234&lt;/D&gt;&lt;D xsi:type="xsd:double"&gt;78844.61&lt;/D&gt;&lt;D xsi:type="xsd:double"&gt;68374.98&lt;/D&gt;&lt;D xsi:type="xsd:double"&gt;70128.18&lt;/D&gt;&lt;D xsi:type="xsd:double"&gt;67765.81&lt;/D&gt;&lt;D xsi:type="xsd:double"&gt;59906.105&lt;/D&gt;&lt;/FQL&gt;&lt;FQL&gt;&lt;Q&gt;PNFP-US^FG_MKT_VALUE(20100101,20220930,M,USD)&lt;/Q&gt;&lt;R&gt;153&lt;/R&gt;&lt;C&gt;1&lt;/C&gt;&lt;D xsi:type="xsd:double"&gt;499.40936&lt;/D&gt;&lt;D xsi:type="xsd:double"&gt;499.07907&lt;/D&gt;&lt;D xsi:type="xsd:double"&gt;503.93536&lt;/D&gt;&lt;D xsi:type="xsd:double"&gt;509.60504&lt;/D&gt;&lt;D xsi:type="xsd:double"&gt;455.90976&lt;/D&gt;&lt;D xsi:type="xsd:double"&gt;429.4694&lt;/D&gt;&lt;D xsi:type="xsd:double"&gt;337.22537&lt;/D&gt;&lt;D xsi:type="xsd:double"&gt;286.09012&lt;/D&gt;&lt;D xsi:type="xsd:double"&gt;309.33963&lt;/D&gt;&lt;D xsi:type="xsd:double"&gt;384.06586&lt;/D&gt;&lt;D xsi:type="xsd:double"&gt;330.88232&lt;/D&gt;&lt;D xsi:type="xsd:double"&gt;459.95978&lt;/D&gt;&lt;D xsi:type="xsd:double"&gt;466.05643&lt;/D&gt;&lt;D xsi:type="xsd:double"&gt;540.23254&lt;/D&gt;&lt;D xsi:type="xsd:double"&gt;564.54755&lt;/D&gt;&lt;D xsi:type="xsd:double"&gt;548.5053&lt;/D&gt;&lt;D xsi:type="xsd:double"&gt;529.3913&lt;/D&gt;&lt;D xsi:type="xsd:double"&gt;531.1587&lt;/D&gt;&lt;D xsi:type="xsd:double"&gt;520.5765&lt;/D&gt;&lt;D xsi:type="xsd:double"&gt;432.84653&lt;/D&gt;&lt;D xsi:type="xsd:double"&gt;375.31775&lt;/D&gt;&lt;D xsi:type="xsd:double"&gt;514.94696&lt;/D&gt;&lt;D xsi:type="xsd:double"&gt;514.2608&lt;/D&gt;&lt;D xsi:type="xsd:double"&gt;554.83264&lt;/D&gt;&lt;D xsi:type="xsd:double"&gt;578.53754&lt;/D&gt;&lt;D xsi:type="xsd:double"&gt;568.91815&lt;/D&gt;&lt;D xsi:type="xsd:double"&gt;635.20386&lt;/D&gt;&lt;D xsi:type="xsd:double"&gt;633.473&lt;/D&gt;&lt;D xsi:type="xsd:double"&gt;590.54913&lt;/D&gt;&lt;D xsi:type="xsd:double"&gt;676.5271&lt;/D&gt;&lt;D xsi:type="xsd:double"&gt;677.9141&lt;/D&gt;&lt;D xsi:type="xsd:double"&gt;663.69696&lt;/D&gt;&lt;D xsi:type="xsd:double"&gt;670.2428&lt;/D&gt;&lt;D xsi:type="xsd:double"&gt;678.22186&lt;/D&gt;&lt;D xsi:type="xsd:double"&gt;660.18225&lt;/D&gt;&lt;D xsi:type="xsd:double"&gt;653.6839&lt;/D&gt;&lt;D xsi:type="xsd:double"&gt;744.9359&lt;/D&gt;&lt;D xsi:type="xsd:double"&gt;753.2631&lt;/D&gt;&lt;D xsi:type="xsd:double"&gt;818.1253&lt;/D&gt;&lt;D xsi:type="xsd:double"&gt;849.9958&lt;/D&gt;&lt;D xsi:type="xsd:double"&gt;879.06445&lt;/D&gt;&lt;D xsi:type="xsd:double"&gt;901.74646&lt;/D&gt;&lt;D xsi:type="xsd:double"&gt;998.9008&lt;/D&gt;&lt;D xsi:type="xsd:double"&gt;980.31177&lt;/D&gt;&lt;D xsi:type="xsd:double"&gt;1047.3365&lt;/D&gt;&lt;D xsi:type="xsd:double"&gt;1089.1456&lt;/D&gt;&lt;D xsi:type="xsd:double"&gt;1143.6029&lt;/D&gt;&lt;D xsi:type="xsd:double"&gt;1145.7698&lt;/D&gt;&lt;D xsi:type="xsd:double"&gt;1149.6442&lt;/D&gt;&lt;D xsi:type="xsd:double"&gt;1270.8077&lt;/D&gt;&lt;D xsi:type="xsd:double"&gt;1333.417&lt;/D&gt;&lt;D xsi:type="xsd:double"&gt;1229.5604&lt;/D&gt;&lt;D xsi:type="xsd:double"&gt;1227.7821&lt;/D&gt;&lt;D xsi:type="xsd:double"&gt;1405.547&lt;/D&gt;&lt;D xsi:type="xsd:double"&gt;1317.2552&lt;/D&gt;&lt;D xsi:type="xsd:double"&gt;1276.6696&lt;/D&gt;&lt;D xsi:type="xsd:double"&gt;1287.1289&lt;/D&gt;&lt;D xsi:type="xsd:double"&gt;1397.6581&lt;/D&gt;&lt;D xsi:type="xsd:double"&gt;1343.1064&lt;/D&gt;&lt;D xsi:type="xsd:double"&gt;1412.8624&lt;/D&gt;&lt;D xsi:type="xsd:double"&gt;1284.2253&lt;/D&gt;&lt;D xsi:type="xsd:double"&gt;1500.7643&lt;/D&gt;&lt;D xsi:type="xsd:double"&gt;1594.543&lt;/D&gt;&lt;D xsi:type="xsd:double"&gt;1708.9514&lt;/D&gt;&lt;D xsi:type="xsd:double"&gt;1775.6595&lt;/D&gt;&lt;D xsi:type="xsd:double"&gt;1956.123&lt;/D&gt;&lt;D xsi:type="xsd:double"&gt;1910.0713&lt;/D&gt;&lt;D xsi:type="xsd:double"&gt;1706.076&lt;/D&gt;&lt;D xsi:type="xsd:double"&gt;2016.0714&lt;/D&gt;&lt;D xsi:type="xsd:double"&gt;2147.0486&lt;/D&gt;&lt;D xsi:type="xsd:double"&gt;2216.8218&lt;/D&gt;&lt;D xsi:type="xsd:double"&gt;2100.9353&lt;/D&gt;&lt;D xsi:type="xsd:double"&gt;2039.1672&lt;/D&gt;&lt;D xsi:type="xsd:double"&gt;1896.8141&lt;/D&gt;&lt;D xsi:type="xsd:double"&gt;2060.2725&lt;/D&gt;&lt;D xsi:type="xsd:double"&gt;2064.8918&lt;/D&gt;&lt;D xsi:type="xsd:double"&gt;2065.3118&lt;/D&gt;&lt;D xsi:type="xsd:double"&gt;2060.694&lt;/D&gt;&lt;D xsi:type="xsd:double"&gt;2240.3987&lt;/D&gt;&lt;D xsi:type="xsd:double"&gt;2391.4177&lt;/D&gt;&lt;D xsi:type="xsd:double"&gt;2496.3237&lt;/D&gt;&lt;D xsi:type="xsd:double"&gt;2381.8472&lt;/D&gt;&lt;D xsi:type="xsd:double"&gt;2977.309&lt;/D&gt;&lt;D xsi:type="xsd:double"&gt;3212.705&lt;/D&gt;&lt;D xsi:type="xsd:double"&gt;3099.1245&lt;/D&gt;&lt;D xsi:type="xsd:double"&gt;3217.341&lt;/D&gt;&lt;D xsi:type="xsd:double"&gt;3308.522&lt;/D&gt;&lt;D xsi:type="xsd:double"&gt;3186.5376&lt;/D&gt;&lt;D xsi:type="xsd:double"&gt;2994.8474&lt;/D&gt;&lt;D xsi:type="xsd:double"&gt;4876.201&lt;/D&gt;&lt;D xsi:type="xsd:double"&gt;4961.6123&lt;/D&gt;&lt;D xsi:type="xsd:double"&gt;4829.6133&lt;/D&gt;&lt;D xsi:type="xsd:double"&gt;5198.811&lt;/D&gt;&lt;D xsi:type="xsd:double"&gt;5140.572&lt;/D&gt;&lt;D xsi:type="xsd:double"&gt;5330.82&lt;/D&gt;&lt;D xsi:type="xsd:double"&gt;5154.138&lt;/D&gt;&lt;D xsi:type="xsd:double"&gt;4920.919&lt;/D&gt;&lt;D xsi:type="xsd:double"&gt;5018.0938&lt;/D&gt;&lt;D xsi:type="xsd:double"&gt;4998.162&lt;/D&gt;&lt;D xsi:type="xsd:double"&gt;4986.485&lt;/D&gt;&lt;D xsi:type="xsd:double"&gt;5220.0435&lt;/D&gt;&lt;D xsi:type="xsd:double"&gt;4776.4043&lt;/D&gt;&lt;D xsi:type="xsd:double"&gt;4865.9375&lt;/D&gt;&lt;D xsi:type="xsd:double"&gt;5025.5405&lt;/D&gt;&lt;D xsi:type="xsd:double"&gt;4683.7&lt;/D&gt;&lt;D xsi:type="xsd:double"&gt;4072.4438&lt;/D&gt;&lt;D xsi:type="xsd:double"&gt;4465.6724&lt;/D&gt;&lt;D xsi:type="xsd:double"&gt;3572.0125&lt;/D&gt;&lt;D xsi:type="xsd:double"&gt;4166.315&lt;/D&gt;&lt;D xsi:type="xsd:double"&gt;4547.536&lt;/D&gt;&lt;D xsi:type="xsd:double"&gt;4215.401&lt;/D&gt;&lt;D xsi:type="xsd:double"&gt;4475.1064&lt;/D&gt;&lt;D xsi:type="xsd:double"&gt;4080.539&lt;/D&gt;&lt;D xsi:type="xsd:double"&gt;4421.879&lt;/D&gt;&lt;D xsi:type="xsd:double"&gt;4672.6675&lt;/D&gt;&lt;D xsi:type="xsd:double"&gt;4051.8503&lt;/D&gt;&lt;D xsi:type="xsd:double"&gt;4354.768&lt;/D&gt;&lt;D xsi:type="xsd:double"&gt;4513.6113&lt;/D&gt;&lt;D xsi:type="xsd:double"&gt;4713.125&lt;/D&gt;&lt;D xsi:type="xsd:double"&gt;4900.096&lt;/D&gt;&lt;D xsi:type="xsd:double"&gt;4521.87&lt;/D&gt;&lt;D xsi:type="xsd:double"&gt;4030.329&lt;/D&gt;&lt;D xsi:type="xsd:double"&gt;2845.5322&lt;/D&gt;&lt;D xsi:type="xsd:double"&gt;3050.9502&lt;/D&gt;&lt;D xsi:type="xsd:double"&gt;3020.6301&lt;/D&gt;&lt;D xsi:type="xsd:double"&gt;3184.3538&lt;/D&gt;&lt;D xsi:type="xsd:double"&gt;3004.622&lt;/D&gt;&lt;D xsi:type="xsd:double"&gt;3029.6482&lt;/D&gt;&lt;D xsi:type="xsd:double"&gt;2698.9675&lt;/D&gt;&lt;D xsi:type="xsd:double"&gt;3472.4846&lt;/D&gt;&lt;D xsi:type="xsd:double"&gt;4107.2236&lt;/D&gt;&lt;D xsi:type="xsd:double"&gt;4884.74&lt;/D&gt;&lt;D xsi:type="xsd:double"&gt;5198.0005&lt;/D&gt;&lt;D xsi:type="xsd:double"&gt;6156.744&lt;/D&gt;&lt;D xsi:type="xsd:double"&gt;6745.962&lt;/D&gt;&lt;D xsi:type="xsd:double"&gt;6668.352&lt;/D&gt;&lt;D xsi:type="xsd:double"&gt;6917.9204&lt;/D&gt;&lt;D xsi:type="xsd:double"&gt;6717.8096&lt;/D&gt;&lt;D xsi:type="xsd:double"&gt;6818.2456&lt;/D&gt;&lt;D xsi:type="xsd:double"&gt;7374.4487&lt;/D&gt;&lt;D xsi:type="xsd:double"&gt;7160.899&lt;/D&gt;&lt;D xsi:type="xsd:double"&gt;7350.4253&lt;/D&gt;&lt;D xsi:type="xsd:double"&gt;7262.1323&lt;/D&gt;&lt;D xsi:type="xsd:double"&gt;7271.6563&lt;/D&gt;&lt;D xsi:type="xsd:double"&gt;7363.789&lt;/D&gt;&lt;D xsi:type="xsd:double"&gt;7696.534&lt;/D&gt;&lt;D xsi:type="xsd:double"&gt;7032.7944&lt;/D&gt;&lt;D xsi:type="xsd:double"&gt;5923.0366&lt;/D&gt;&lt;D xsi:type="xsd:double"&gt;6218.615&lt;/D&gt;&lt;D xsi:type="xsd:double"&gt;5523.3994&lt;/D&gt;&lt;D xsi:type="xsd:double"&gt;6042.0537&lt;/D&gt;&lt;D xsi:type="xsd:double"&gt;6165.0337&lt;/D&gt;&lt;D xsi:type="xsd:double"&gt;6194.8237&lt;/D&gt;&lt;/FQL&gt;&lt;FQL&gt;&lt;Q&gt;FFIN-US^FG_MKT_VALUE(20100101,20220930,M,USD)&lt;/Q&gt;&lt;R&gt;153&lt;/R&gt;&lt;C&gt;1&lt;/C&gt;&lt;D xsi:type="xsd:double"&gt;1096.2037&lt;/D&gt;&lt;D xsi:type="xsd:double"&gt;1081.7393&lt;/D&gt;&lt;D xsi:type="xsd:double"&gt;1066.3259&lt;/D&gt;&lt;D xsi:type="xsd:double"&gt;1106.0339&lt;/D&gt;&lt;D xsi:type="xsd:double"&gt;1037.7858&lt;/D&gt;&lt;D xsi:type="xsd:double"&gt;994.6674&lt;/D&gt;&lt;D xsi:type="xsd:double"&gt;1013.90295&lt;/D&gt;&lt;D xsi:type="xsd:double"&gt;923.92993&lt;/D&gt;&lt;D xsi:type="xsd:double"&gt;972.0716&lt;/D&gt;&lt;D xsi:type="xsd:double"&gt;977.657&lt;/D&gt;&lt;D xsi:type="xsd:double"&gt;1000.6193&lt;/D&gt;&lt;D xsi:type="xsd:double"&gt;1064.7604&lt;/D&gt;&lt;D xsi:type="xsd:double"&gt;1024.6631&lt;/D&gt;&lt;D xsi:type="xsd:double"&gt;1042.9458&lt;/D&gt;&lt;D xsi:type="xsd:double"&gt;1067.9769&lt;/D&gt;&lt;D xsi:type="xsd:double"&gt;1152.176&lt;/D&gt;&lt;D xsi:type="xsd:double"&gt;1098.954&lt;/D&gt;&lt;D xsi:type="xsd:double"&gt;1074.8325&lt;/D&gt;&lt;D xsi:type="xsd:double"&gt;1005.56903&lt;/D&gt;&lt;D xsi:type="xsd:double"&gt;923.8256&lt;/D&gt;&lt;D xsi:type="xsd:double"&gt;816.151&lt;/D&gt;&lt;D xsi:type="xsd:double"&gt;990.86224&lt;/D&gt;&lt;D xsi:type="xsd:double"&gt;1029.5483&lt;/D&gt;&lt;D xsi:type="xsd:dou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ble"&gt;1043.0629&lt;/D&gt;&lt;D xsi:type="xsd:double"&gt;1063.3438&lt;/D&gt;&lt;D xsi:type="xsd:double"&gt;1068.96&lt;/D&gt;&lt;D xsi:type="xsd:double"&gt;1099.1163&lt;/D&gt;&lt;D xsi:type="xsd:double"&gt;1056.3503&lt;/D&gt;&lt;D xsi:type="xsd:double"&gt;1000.7859&lt;/D&gt;&lt;D xsi:type="xsd:double"&gt;1078.8883&lt;/D&gt;&lt;D xsi:type="xsd:double"&gt;1076.859&lt;/D&gt;&lt;D xsi:type="xsd:double"&gt;1085.7561&lt;/D&gt;&lt;D xsi:type="xsd:double"&gt;1124.9623&lt;/D&gt;&lt;D xsi:type="xsd:double"&gt;1131.2068&lt;/D&gt;&lt;D xsi:type="xsd:double"&gt;1214.8843&lt;/D&gt;&lt;D xsi:type="xsd:double"&gt;1218.2837&lt;/D&gt;&lt;D xsi:type="xsd:double"&gt;1282.3053&lt;/D&gt;&lt;D xsi:type="xsd:double"&gt;1392.8595&lt;/D&gt;&lt;D xsi:type="xsd:double"&gt;1518.829&lt;/D&gt;&lt;D xsi:type="xsd:double"&gt;1544.1428&lt;/D&gt;&lt;D xsi:type="xsd:double"&gt;1718.8394&lt;/D&gt;&lt;D xsi:type="xsd:double"&gt;1764.3021&lt;/D&gt;&lt;D xsi:type="xsd:double"&gt;1954.1722&lt;/D&gt;&lt;D xsi:type="xsd:double"&gt;1822.6261&lt;/D&gt;&lt;D xsi:type="xsd:double"&gt;1866.0355&lt;/D&gt;&lt;D xsi:type="xsd:double"&gt;1950.3796&lt;/D&gt;&lt;D xsi:type="xsd:double"&gt;2104.7993&lt;/D&gt;&lt;D xsi:type="xsd:double"&gt;2097.2095&lt;/D&gt;&lt;D xsi:type="xsd:double"&gt;1940.4977&lt;/D&gt;&lt;D xsi:type="xsd:double"&gt;1918.6089&lt;/D&gt;&lt;D xsi:type="xsd:double"&gt;1961.8821&lt;/D&gt;&lt;D xsi:type="xsd:double"&gt;1874.8848&lt;/D&gt;&lt;D xsi:type="xsd:double"&gt;1888.5376&lt;/D&gt;&lt;D xsi:type="xsd:double"&gt;1992.563&lt;/D&gt;&lt;D xsi:type="xsd:double"&gt;1866.1619&lt;/D&gt;&lt;D xsi:type="xsd:double"&gt;1866.797&lt;/D&gt;&lt;D xsi:type="xsd:double"&gt;1765.598&lt;/D&gt;&lt;D xsi:type="xsd:double"&gt;2019.097&lt;/D&gt;&lt;D xsi:type="xsd:double"&gt;1916.8079&lt;/D&gt;&lt;D xsi:type="xsd:double"&gt;1899.1833&lt;/D&gt;&lt;D xsi:type="xsd:double"&gt;1569.9408&lt;/D&gt;&lt;D xsi:type="xsd:double"&gt;1669.7306&lt;/D&gt;&lt;D xsi:type="xsd:double"&gt;1758.3263&lt;/D&gt;&lt;D xsi:type="xsd:double"&gt;1842.2985&lt;/D&gt;&lt;D xsi:type="xsd:double"&gt;1916.7284&lt;/D&gt;&lt;D xsi:type="xsd:double"&gt;2204.119&lt;/D&gt;&lt;D xsi:type="xsd:double"&gt;2162.1235&lt;/D&gt;&lt;D xsi:type="xsd:double"&gt;1981.4164&lt;/D&gt;&lt;D xsi:type="xsd:double"&gt;2078.984&lt;/D&gt;&lt;D xsi:type="xsd:double"&gt;2175.8022&lt;/D&gt;&lt;D xsi:type="xsd:double"&gt;2349.1602&lt;/D&gt;&lt;D xsi:type="xsd:double"&gt;1975.2173&lt;/D&gt;&lt;D xsi:type="xsd:double"&gt;1710.0656&lt;/D&gt;&lt;D xsi:type="xsd:double"&gt;1729.0516&lt;/D&gt;&lt;D xsi:type="xsd:double"&gt;1938.1729&lt;/D&gt;&lt;D xsi:type="xsd:double"&gt;2121.6377&lt;/D&gt;&lt;D xsi:type="xsd:double"&gt;2195.6785&lt;/D&gt;&lt;D xsi:type="xsd:double"&gt;2149.1536&lt;/D&gt;&lt;D xsi:type="xsd:double"&gt;2239.6025&lt;/D&gt;&lt;D xsi:type="xsd:double"&gt;2400.1829&lt;/D&gt;&lt;D xsi:type="xsd:double"&gt;2388.7268&lt;/D&gt;&lt;D xsi:type="xsd:double"&gt;2372.9944&lt;/D&gt;&lt;D xsi:type="xsd:double"&gt;2822.0278&lt;/D&gt;&lt;D xsi:type="xsd:double"&gt;2964.5454&lt;/D&gt;&lt;D xsi:type="xsd:double"&gt;2797.2979&lt;/D&gt;&lt;D xsi:type="xsd:double"&gt;2885.8406&lt;/D&gt;&lt;D xsi:type="xsd:double"&gt;2631.712&lt;/D&gt;&lt;D xsi:type="xsd:double"&gt;2621.868&lt;/D&gt;&lt;D xsi:type="xsd:double"&gt;2510.299&lt;/D&gt;&lt;D xsi:type="xsd:double"&gt;2902.575&lt;/D&gt;&lt;D xsi:type="xsd:double"&gt;2840.1892&lt;/D&gt;&lt;D xsi:type="xsd:double"&gt;2630.0479&lt;/D&gt;&lt;D xsi:type="xsd:double"&gt;2970.7925&lt;/D&gt;&lt;D xsi:type="xsd:double"&gt;3000.369&lt;/D&gt;&lt;D xsi:type="xsd:double"&gt;3118.6748&lt;/D&gt;&lt;D xsi:type="xsd:double"&gt;2962.6897&lt;/D&gt;&lt;D xsi:type="xsd:double"&gt;3054.7603&lt;/D&gt;&lt;D xsi:type="xsd:double"&gt;3025.166&lt;/D&gt;&lt;D xsi:type="xsd:double"&gt;3107.5989&lt;/D&gt;&lt;D xsi:type="xsd:double"&gt;3325.7349&lt;/D&gt;&lt;D xsi:type="xsd:double"&gt;3530.447&lt;/D&gt;&lt;D xsi:type="xsd:double"&gt;3419.3853&lt;/D&gt;&lt;D xsi:type="xsd:double"&gt;3802.3025&lt;/D&gt;&lt;D xsi:type="xsd:double"&gt;4057.5808&lt;/D&gt;&lt;D xsi:type="xsd:double"&gt;3972.8508&lt;/D&gt;&lt;D xsi:type="xsd:double"&gt;3965.4565&lt;/D&gt;&lt;D xsi:type="xsd:double"&gt;4404.4194&lt;/D&gt;&lt;D xsi:type="xsd:double"&gt;3881.6902&lt;/D&gt;&lt;D xsi:type="xsd:double"&gt;4111.1333&lt;/D&gt;&lt;D xsi:type="xsd:double"&gt;4363.453&lt;/D&gt;&lt;D xsi:type="xsd:double"&gt;3892.9778&lt;/D&gt;&lt;D xsi:type="xsd:double"&gt;4144.9634&lt;/D&gt;&lt;D xsi:type="xsd:double"&gt;3817.5168&lt;/D&gt;&lt;D xsi:type="xsd:double"&gt;4152.948&lt;/D&gt;&lt;D xsi:type="xsd:double"&gt;4417.3125&lt;/D&gt;&lt;D xsi:type="xsd:double"&gt;4130.019&lt;/D&gt;&lt;D xsi:type="xsd:double"&gt;4496.023&lt;/D&gt;&lt;D xsi:type="xsd:double"&gt;4489.278&lt;/D&gt;&lt;D xsi:type="xsd:double"&gt;4663.291&lt;/D&gt;&lt;D xsi:type="xsd:double"&gt;4737.248&lt;/D&gt;&lt;D xsi:type="xsd:double"&gt;4524.005&lt;/D&gt;&lt;D xsi:type="xsd:double"&gt;3878.875&lt;/D&gt;&lt;D xsi:type="xsd:double"&gt;3794.8142&lt;/D&gt;&lt;D xsi:type="xsd:double"&gt;3937.6147&lt;/D&gt;&lt;D xsi:type="xsd:double"&gt;4332.083&lt;/D&gt;&lt;D xsi:type="xsd:double"&gt;4076.4766&lt;/D&gt;&lt;D xsi:type="xsd:double"&gt;4221.813&lt;/D&gt;&lt;D xsi:type="xsd:double"&gt;4271.905&lt;/D&gt;&lt;D xsi:type="xsd:double"&gt;3940.5217&lt;/D&gt;&lt;D xsi:type="xsd:double"&gt;4208.7764&lt;/D&gt;&lt;D xsi:type="xsd:double"&gt;4718.4604&lt;/D&gt;&lt;D xsi:type="xsd:double"&gt;5108.7505&lt;/D&gt;&lt;D xsi:type="xsd:double"&gt;5349.536&lt;/D&gt;&lt;D xsi:type="xsd:double"&gt;6307.03&lt;/D&gt;&lt;D xsi:type="xsd:double"&gt;6605.174&lt;/D&gt;&lt;D xsi:type="xsd:double"&gt;6937.341&lt;/D&gt;&lt;D xsi:type="xsd:double"&gt;7116.852&lt;/D&gt;&lt;D xsi:type="xsd:double"&gt;6948.021&lt;/D&gt;&lt;D xsi:type="xsd:double"&gt;6907.009&lt;/D&gt;&lt;D xsi:type="xsd:double"&gt;6734.4746&lt;/D&gt;&lt;D xsi:type="xsd:double"&gt;6503.298&lt;/D&gt;&lt;D xsi:type="xsd:double"&gt;7178.3955&lt;/D&gt;&lt;D xsi:type="xsd:double"&gt;7065.1714&lt;/D&gt;&lt;D xsi:type="xsd:double"&gt;7198.7007&lt;/D&gt;&lt;D xsi:type="xsd:double"&gt;6653.5596&lt;/D&gt;&lt;D xsi:type="xsd:double"&gt;6785.2427&lt;/D&gt;&lt;D xsi:type="xsd:double"&gt;6254.7886&lt;/D&gt;&lt;D xsi:type="xsd:double"&gt;5667.8706&lt;/D&gt;&lt;D xsi:type="xsd:double"&gt;5846.4985&lt;/D&gt;&lt;D xsi:type="xsd:double"&gt;5562.544&lt;/D&gt;&lt;D xsi:type="xsd:double"&gt;6258.0386&lt;/D&gt;&lt;D xsi:type="xsd:double"&gt;6021.4854&lt;/D&gt;&lt;D xsi:type="xsd:double"&gt;5925.1646&lt;/D&gt;&lt;/FQL&gt;&lt;FQL&gt;&lt;Q&gt;EWBC-US^FG_MKT_VALUE(20100101,20220930,M,USD)&lt;/Q&gt;&lt;R&gt;153&lt;/R&gt;&lt;C&gt;1&lt;/C&gt;&lt;D xsi:type="xsd:double"&gt;1806.6915&lt;/D&gt;&lt;D xsi:type="xsd:double"&gt;1926.5513&lt;/D&gt;&lt;D xsi:type="xsd:double"&gt;2576.554&lt;/D&gt;&lt;D xsi:type="xsd:double"&gt;2900.4722&lt;/D&gt;&lt;D xsi:type="xsd:double"&gt;2514.4326&lt;/D&gt;&lt;D xsi:type="xsd:double"&gt;2256.0674&lt;/D&gt;&lt;D xsi:type="xsd:double"&gt;2306.3667&lt;/D&gt;&lt;D xsi:type="xsd:double"&gt;2163.9753&lt;/D&gt;&lt;D xsi:type="xsd:double"&gt;2409.1426&lt;/D&gt;&lt;D xsi:type="xsd:double"&gt;2608.9175&lt;/D&gt;&lt;D xsi:type="xsd:double"&gt;2566.003&lt;/D&gt;&lt;D xsi:type="xsd:double"&gt;2904.0144&lt;/D&gt;&lt;D xsi:type="xsd:double"&gt;3224.867&lt;/D&gt;&lt;D xsi:type="xsd:double"&gt;3449.167&lt;/D&gt;&lt;D xsi:type="xsd:double"&gt;3264.0823&lt;/D&gt;&lt;D xsi:type="xsd:double"&gt;3140.7131&lt;/D&gt;&lt;D xsi:type="xsd:double"&gt;2986.1301&lt;/D&gt;&lt;D xsi:type="xsd:double"&gt;3006.2585&lt;/D&gt;&lt;D xsi:type="xsd:double"&gt;2760.8196&lt;/D&gt;&lt;D xsi:type="xsd:double"&gt;2482.6553&lt;/D&gt;&lt;D xsi:type="xsd:double"&gt;2221.0225&lt;/D&gt;&lt;D xsi:type="xsd:double"&gt;2900.2886&lt;/D&gt;&lt;D xsi:type="xsd:double"&gt;2915.1848&lt;/D&gt;&lt;D xsi:type="xsd:double"&gt;2949.2263&lt;/D&gt;&lt;D xsi:type="xsd:double"&gt;3279.2407&lt;/D&gt;&lt;D xsi:type="xsd:double"&gt;3303.1335&lt;/D&gt;&lt;D xsi:type="xsd:double"&gt;3345.0627&lt;/D&gt;&lt;D xsi:type="xsd:double"&gt;3298.704&lt;/D&gt;&lt;D xsi:type="xsd:double"&gt;3243.653&lt;/D&gt;&lt;D xsi:type="xsd:double"&gt;3346.4707&lt;/D&gt;&lt;D xsi:type="xsd:double"&gt;3109.6787&lt;/D&gt;&lt;D xsi:type="xsd:double"&gt;3129.6492&lt;/D&gt;&lt;D xsi:type="xsd:double"&gt;2963.1536&lt;/D&gt;&lt;D xsi:type="xsd:double"&gt;2987.0046&lt;/D&gt;&lt;D xsi:type="xsd:double"&gt;2967.3625&lt;/D&gt;&lt;D xsi:type="xsd:double"&gt;3014.9202&lt;/D&gt;&lt;D xsi:type="xsd:double"&gt;3289.8967&lt;/D&gt;&lt;D xsi:type="xsd:double"&gt;3451.2349&lt;/D&gt;&lt;D xsi:type="xsd:double"&gt;3505.9663&lt;/D&gt;&lt;D xsi:type="xsd:double"&gt;3322.9514&lt;/D&gt;&lt;D xsi:type="xsd:double"&gt;3598.8396&lt;/D&gt;&lt;D xsi:type="xsd:double"&gt;3786.899&lt;/D&gt;&lt;D xsi:type="xsd:double"&gt;4245.458&lt;/D&gt;&lt;D xsi:type="xsd:double"&gt;4025.1292&lt;/D&gt;&lt;D xsi:type="xsd:double"&gt;4400.775&lt;/D&gt;&lt;D xsi:type="xsd:double"&gt;4640.441&lt;/D&gt;&lt;D xsi:type="xsd:double"&gt;4721.7075&lt;/D&gt;&lt;D xsi:type="xsd:double"&gt;4812.952&lt;/D&gt;&lt;D xsi:type="xsd:double"&gt;4605.1294&lt;/D&gt;&lt;D xsi:type="xsd:double"&gt;4912.0464&lt;/D&gt;&lt;D xsi:type="xsd:double"&gt;5232.919&lt;/D&gt;&lt;D xsi:type="xsd:double"&gt;4947.617&lt;/D&gt;&lt;D xsi:type="xsd:double"&gt;4799.9487&lt;/D&gt;&lt;D xsi:type="xsd:double"&gt;5017.187&lt;/D&gt;&lt;D xsi:type="xsd:double"&gt;4883.835&lt;/D&gt;&lt;D xsi:type="xsd:double"&gt;4995.678&lt;/D&gt;&lt;D xsi:type="xsd:double"&gt;4875.7744&lt;/D&gt;&lt;D xsi:type="xsd:double"&gt;5271.5728&lt;/D&gt;&lt;D xsi:type="xsd:double"&gt;5273.007&lt;/D&gt;&lt;D xsi:type="xsd:double"&gt;5558.068&lt;/D&gt;&lt;D xsi:type="xsd:double"&gt;5194.805&lt;/D&gt;&lt;D xsi:type="xsd:double"&gt;5736.1104&lt;/D&gt;&lt;D xsi:type="xsd:double"&gt;5818.979&lt;/D&gt;&lt;D xsi:type="xsd:double"&gt;5837.676&lt;/D&gt;&lt;D xsi:type="xsd:double"&gt;6169.9014&lt;/D&gt;&lt;D xsi:type="xsd:double"&gt;6447.3135&lt;/D&gt;&lt;D xsi:type="xsd:double"&gt;6438.682&lt;/D&gt;&lt;D xsi:type="xsd:double"&gt;5812.9395&lt;/D&gt;&lt;D xsi:type="xsd:double"&gt;5527.4834&lt;/D&gt;&lt;D xsi:type="xsd:double"&gt;5810.907&lt;/D&gt;&lt;D xsi:type="xsd:double"&gt;6241.0786&lt;/D&gt;&lt;D xsi:type="xsd:double"&gt;5980.8677&lt;/D&gt;&lt;D xsi:type="xsd:double"&gt;4665.5366&lt;/D&gt;&lt;D xsi:type="xsd:double"&gt;4312.9595&lt;/D&gt;&lt;D xsi:type="xsd:double"&gt;4679.1904&lt;/D&gt;&lt;D xsi:type="xsd:double"&gt;5400.95&lt;/D&gt;&lt;D xsi:type="xsd:double"&gt;5560.8604&lt;/D&gt;&lt;D xsi:type="xsd:double"&gt;4925.411&lt;/D&gt;&lt;D xsi:type="xsd:double"&gt;4931.1753&lt;/D&gt;&lt;D xsi:type="xsd:double"&gt;5351.9536&lt;/D&gt;&lt;D xsi:type="xsd:double"&gt;5291.1333&lt;/D&gt;&lt;D xsi:type="xsd:double"&gt;5694.7065&lt;/D&gt;&lt;D xsi:type="xsd:double"&gt;6901.1025&lt;/D&gt;&lt;D xsi:type="xsd:double"&gt;7328.0317&lt;/D&gt;&lt;D xsi:type="xsd:double"&gt;7415.9736&lt;/D&gt;&lt;D xsi:type="xsd:double"&gt;7802.3423&lt;/D&gt;&lt;D xsi:type="xsd:double"&gt;7455.661&lt;/D&gt;&lt;D xsi:type="xsd:double"&gt;7839.929&lt;/D&gt;&lt;D xsi:type="xsd:double"&gt;7906.3813&lt;/D&gt;&lt;D xsi:type="xsd:double"&gt;8464.01&lt;/D&gt;&lt;D xsi:type="xsd:double"&gt;8232.831&lt;/D&gt;&lt;D xsi:type="xsd:double"&gt;8000.208&lt;/D&gt;&lt;D xsi:type="xsd:double"&gt;8638.864&lt;/D&gt;&lt;D xsi:type="xsd:double"&gt;8647.535&lt;/D&gt;&lt;D xsi:type="xsd:double"&gt;8893.203&lt;/D&gt;&lt;D xsi:type="xsd:double"&gt;8792.555&lt;/D&gt;&lt;D xsi:type="xsd:double"&gt;9526.834&lt;/D&gt;&lt;D xsi:type="xsd:double"&gt;9474.798&lt;/D&gt;&lt;D xsi:type="xsd:double"&gt;9060.328&lt;/D&gt;&lt;D xsi:type="xsd:double"&gt;9651.408&lt;/D&gt;&lt;D xsi:type="xsd:double"&gt;10065.744&lt;/D&gt;&lt;D xsi:type="xsd:double"&gt;9447.781&lt;/D&gt;&lt;D xsi:type="xsd:double"&gt;9381.126&lt;/D&gt;&lt;D xsi:type="xsd:double"&gt;9185.505&lt;/D&gt;&lt;D xsi:type="xsd:double"&gt;8749.39&lt;/D&gt;&lt;D xsi:type="xsd:double"&gt;7600.099&lt;/D&gt;&lt;D xsi:type="xsd:double"&gt;7781.2607&lt;/D&gt;&lt;D xsi:type="xsd:double"&gt;6310.168&lt;/D&gt;&lt;D xsi:type="xsd:double"&gt;7294.456&lt;/D&gt;&lt;D xsi:type="xsd:double"&gt;7916.3403&lt;/D&gt;&lt;D xsi:type="xsd:double"&gt;6979.6973&lt;/D&gt;&lt;D xsi:type="xsd:double"&gt;7490.4067&lt;/D&gt;&lt;D xsi:type="xsd:double"&gt;6215.8154&lt;/D&gt;&lt;D xsi:type="xsd:double"&gt;6807.2134&lt;/D&gt;&lt;D xsi:type="xsd:double"&gt;6987.6904&lt;/D&gt;&lt;D xsi:type="xsd:double"&gt;5986.3306&lt;/D&gt;&lt;D xsi:type="xsd:double"&gt;6447.1943&lt;/D&gt;&lt;D xsi:type="xsd:double"&gt;6247.766&lt;/D&gt;&lt;D xsi:type="xsd:double"&gt;6669.9126&lt;/D&gt;&lt;D xsi:type="xsd:double"&gt;7091.956&lt;/D&gt;&lt;D xsi:type="xsd:double"&gt;6675.4673&lt;/D&gt;&lt;D xsi:type="xsd:double"&gt;5641.5273&lt;/D&gt;&lt;D xsi:type="xsd:double"&gt;3640.5396&lt;/D&gt;&lt;D xsi:type="xsd:double"&gt;4960.129&lt;/D&gt;&lt;D xsi:type="xsd:double"&gt;4943.157&lt;/D&gt;&lt;D xsi:type="xsd:double"&gt;5127.468&lt;/D&gt;&lt;D xsi:type="xsd:double"&gt;4903.919&lt;/D&gt;&lt;D xsi:type="xsd:double"&gt;5203.8696&lt;/D&gt;&lt;D xsi:type="xsd:double"&gt;4632.9536&lt;/D&gt;&lt;D xsi:type="xsd:double"&gt;5162.191&lt;/D&gt;&lt;D xsi:type="xsd:double"&gt;6045.1978&lt;/D&gt;&lt;D xsi:type="xsd:double"&gt;7178.773&lt;/D&gt;&lt;D xsi:type="xsd:double"&gt;8485.42&lt;/D&gt;&lt;D xsi:type="xsd:double"&gt;10215.348&lt;/D&gt;&lt;D xsi:type="xsd:double"&gt;10468.017&lt;/D&gt;&lt;D xsi:type="xsd:double"&gt;10801.347&lt;/D&gt;&lt;D xsi:type="xsd:double"&gt;10607.021&lt;/D&gt;&lt;D xsi:type="xsd:double"&gt;10171.198&lt;/D&gt;&lt;D xsi:type="xsd:double"&gt;10094.585&lt;/D&gt;&lt;D xsi:type="xsd:double"&gt;10405.296&lt;/D&gt;&lt;D xsi:type="xsd:double"&gt;11001.664&lt;/D&gt;&lt;D xsi:type="xsd:double"&gt;11276.919&lt;/D&gt;&lt;D xsi:type="xsd:double"&gt;10925.047&lt;/D&gt;&lt;D xsi:type="xsd:double"&gt;11165.318&lt;/D&gt;&lt;D xsi:type="xsd:double"&gt;12252.333&lt;/D&gt;&lt;D xsi:type="xsd:double"&gt;12425.461&lt;/D&gt;&lt;D xsi:type="xsd:double"&gt;11241.109&lt;/D&gt;&lt;D xsi:type="xsd:double"&gt;10142.89&lt;/D&gt;&lt;D xsi:type="xsd:double"&gt;10461.544&lt;/D&gt;&lt;D xsi:type="xsd:double"&gt;9131.447&lt;/D&gt;&lt;D xsi:type="xsd:double"&gt;10115.05&lt;/D&gt;&lt;D xsi:type="xsd:double"&gt;10170.008&lt;/D&gt;&lt;D xsi:type="xsd:double"&gt;9461.193&lt;/D&gt;&lt;/FQL&gt;&lt;FQL&gt;&lt;Q&gt;CBSH-US^FG_MKT_VALUE(20100101,20220930,M,USD)&lt;/Q&gt;&lt;R&gt;153&lt;/R&gt;&lt;C&gt;1&lt;/C&gt;&lt;D xsi:type="xsd:double"&gt;3289.2986&lt;/D&gt;&lt;D xsi:type="xsd:double"&gt;3366.5862&lt;/D&gt;&lt;D xsi:type="xsd:double"&gt;3431.4734&lt;/D&gt;&lt;D xsi:type="xsd:double"&gt;3454.4124&lt;/D&gt;&lt;D xsi:type="xsd:double"&gt;3100.338&lt;/D&gt;&lt;D xsi:type="xsd:double"&gt;3004.0002&lt;/D&gt;&lt;D xsi:type="xsd:double"&gt;3267.7583&lt;/D&gt;&lt;D xsi:type="xsd:double"&gt;2982.2986&lt;/D&gt;&lt;D xsi:type="xsd:double"&gt;3138.9521&lt;/D&gt;&lt;D xsi:type="xsd:double"&gt;3076.3237&lt;/D&gt;&lt;D xsi:type="xsd:double"&gt;3135.6116&lt;/D&gt;&lt;D xsi:type="xsd:double"&gt;3445.6428&lt;/D&gt;&lt;D xsi:type="xsd:double"&gt;3567.0603&lt;/D&gt;&lt;D xsi:type="xsd:double"&gt;3482.9353&lt;/D&gt;&lt;D xsi:type="xsd:double"&gt;3525.9912&lt;/D&gt;&lt;D xsi:type="xsd:double"&gt;3710.8362&lt;/D&gt;&lt;D xsi:type="xsd:double"&gt;3730.018&lt;/D&gt;&lt;D xsi:type="xsd:double"&gt;3738.4697&lt;/D&gt;&lt;D xsi:type="xsd:double"&gt;3556.7625&lt;/D&gt;&lt;D xsi:type="xsd:double"&gt;3440.2612&lt;/D&gt;&lt;D xsi:type="xsd:double"&gt;2946.5156&lt;/D&gt;&lt;D xsi:type="xsd:double"&gt;3289.9219&lt;/D&gt;&lt;D xsi:type="xsd:double"&gt;3314.6387&lt;/D&gt;&lt;D xsi:type="xsd:double"&gt;3394.9526&lt;/D&gt;&lt;D xsi:type="xsd:double"&gt;3457.2947&lt;/D&gt;&lt;D xsi:type="xsd:double"&gt;3438.5928&lt;/D&gt;&lt;D xsi:type="xsd:double"&gt;3593.6982&lt;/D&gt;&lt;D xsi:type="xsd:double"&gt;3555.5618&lt;/D&gt;&lt;D xsi:type="xsd:double"&gt;3435.8306&lt;/D&gt;&lt;D xsi:type="xsd:double"&gt;3323.6584&lt;/D&gt;&lt;D xsi:type="xsd:double"&gt;3453.447&lt;/D&gt;&lt;D xsi:type="xsd:double"&gt;3527.9893&lt;/D&gt;&lt;D xsi:type="xsd:double"&gt;3537.5784&lt;/D&gt;&lt;D xsi:type="xsd:double"&gt;3340.2183&lt;/D&gt;&lt;D xsi:type="xsd:double"&gt;3295.395&lt;/D&gt;&lt;D xsi:type="xsd:double"&gt;3209.1226&lt;/D&gt;&lt;D xsi:type="xsd:double"&gt;3437.0376&lt;/D&gt;&lt;D xsi:type="xsd:double"&gt;3486.4653&lt;/D&gt;&lt;D xsi:type="xsd:double"&gt;3709.7666&lt;/D&gt;&lt;D xsi:type="xsd:double"&gt;3644.3486&lt;/D&gt;&lt;D xsi:type="xsd:double"&gt;3954.1763&lt;/D&gt;&lt;D xsi:type="xsd:double"&gt;3954.095&lt;/D&gt;&lt;D xsi:type="xsd:double"&gt;4142.9478&lt;/D&gt;&lt;D xsi:type="xsd:double"&gt;3921.4092&lt;/D&gt;&lt;D xsi:type="xsd:double"&gt;4003.3967&lt;/D&gt;&lt;D xsi:type="xsd:double"&gt;4204.434&lt;/D&gt;&lt;D xsi:type="xsd:double"&gt;4329.2603&lt;/D&gt;&lt;D xsi:type="xsd:double"&gt;4311.754&lt;/D&gt;&lt;D xsi:type="xsd:double"&gt;4173.501&lt;/D&gt;&lt;D xsi:type="xsd:double"&gt;4287.751&lt;/D&gt;&lt;D xsi:type="xsd:double"&gt;4449.503&lt;/D&gt;&lt;D xsi:type="xsd:double"&gt;4167.6953&lt;/D&gt;&lt;D xsi:type="xsd:double"&gt;4160.9863&lt;/D&gt;&lt;D xsi:type="xsd:double"&gt;4265.932&lt;/D&gt;&lt;D xsi:type="xsd:double"&gt;4133.826&lt;/D&gt;&lt;D xsi:type="xsd:double"&gt;4231.9883&lt;/D&gt;&lt;D xsi:type="xsd:double"&gt;4099.2485&lt;/D&gt;&lt;D xsi:type="xsd:double"&gt;4155.716&lt;/D&gt;&lt;D xsi:type="xsd:double"&gt;4128.2637&lt;/D&gt;&lt;D xsi:type="xsd:double"&gt;4195.197&lt;/D&gt;&lt;D xsi:type="xsd:double"&gt;3858.5393&lt;/D&gt;&lt;D xsi:type="xsd:double"&gt;4005.164&lt;/D&gt;&lt;D xsi:type="xsd:double"&gt;4091.3457&lt;/D&gt;&lt;D xsi:type="xsd:double"&gt;4129.049&lt;/D&gt;&lt;D xsi:type="xsd:double"&gt;4312.735&lt;/D&gt;&lt;D xsi:type="xsd:double"&gt;4371.5054&lt;/D&gt;&lt;D xsi:type="xsd:double"&gt;4401.415&lt;/D&gt;&lt;D xsi:type="xsd:double"&gt;4188.308&lt;/D&gt;&lt;D xsi:type="xsd:double"&gt;4237.255&lt;/D&gt;&lt;D xsi:type="xsd:double"&gt;4236.325&lt;/D&gt;&lt;D xsi:type="xsd:double"&gt;4484.2725&lt;/D&gt;&lt;D xsi:type="xsd:double"&gt;4142.094&lt;/D&gt;&lt;D xsi:type="xsd:double"&gt;4004.8047&lt;/D&gt;&lt;D xsi:type="xsd:double"&gt;4136.253&lt;/D&gt;&lt;D xsi:type="xsd:double"&gt;4346.876&lt;/D&gt;&lt;D xsi:type="xsd:double"&gt;4527.7134&lt;/D&gt;&lt;D xsi:type="xsd:double"&gt;4731.7603&lt;/D&gt;&lt;D xsi:type="xsd:double"&gt;4633.289&lt;/D&gt;&lt;D xsi:type="xsd:double"&gt;4574.284&lt;/D&gt;&lt;D xsi:type="xsd:double"&gt;4902.193&lt;/D&gt;&lt;D xsi:type="xsd:double"&gt;4766.3774&lt;/D&gt;&lt;D xsi:type="xsd:double"&gt;4820.5635&lt;/D&gt;&lt;D xsi:type="xsd:double"&gt;5568.563&lt;/D&gt;&lt;D xsi:type="xsd:double"&gt;5875.7124&lt;/D&gt;&lt;D xsi:type="xsd:double"&gt;5745.6147&lt;/D&gt;&lt;D xsi:type="xsd:double"&gt;5998.6943&lt;/D&gt;&lt;D xsi:type="xsd:double"&gt;5719.7505&lt;/D&gt;&lt;D xsi:type="xsd:double"&gt;5596.516&lt;/D&gt;&lt;D xsi:type="xsd:double"&gt;5451.8926&lt;/D&gt;&lt;D xsi:type="xsd:double"&gt;5785.0522&lt;/D&gt;&lt;D xsi:type="xsd:double"&gt;5908.226&lt;/D&gt;&lt;D xsi:type="xsd:double"&gt;5597.7485&lt;/D&gt;&lt;D xsi:type="xsd:double"&gt;5881.3022&lt;/D&gt;&lt;D xsi:type="xsd:double"&gt;5921.0063&lt;/D&gt;&lt;D xsi:type="xsd:double"&gt;6052.437&lt;/D&gt;&lt;D xsi:type="xsd:double"&gt;5963.959&lt;/D&gt;&lt;D xsi:type="xsd:double"&gt;6249.126&lt;/D&gt;&lt;D xsi:type="xsd:double"&gt;6170.091&lt;/D&gt;&lt;D xsi:type="xsd:double"&gt;6398.9023&lt;/D&gt;&lt;D xsi:type="xsd:double"&gt;6784.4805&lt;/D&gt;&lt;D xsi:type="xsd:double"&gt;6897.6987&lt;/D&gt;&lt;D xsi:type="xsd:double"&gt;6911.4043&lt;/D&gt;&lt;D xsi:type="xsd:double"&gt;7134.6284&lt;/D&gt;&lt;D xsi:type="xsd:double"&gt;7589.621&lt;/D&gt;&lt;D xsi:type="xsd:double"&gt;7035.4126&lt;/D&gt;&lt;D xsi:type="xsd:double"&gt;6777.5264&lt;/D&gt;&lt;D xsi:type="xsd:double"&gt;7051.5044&lt;/D&gt;&lt;D xsi:type="xsd:double"&gt;6275.7485&lt;/D&gt;&lt;D xsi:type="xsd:double"&gt;6657.6147&lt;/D&gt;&lt;D xsi:type="xsd:double"&gt;7006.0815&lt;/D&gt;&lt;D xsi:type="xsd:double"&gt;6438.936&lt;/D&gt;&lt;D xsi:type="xsd:double"&gt;6701.7725&lt;/D&gt;&lt;D xsi:type="xsd:double"&gt;6357.9785&lt;/D&gt;&lt;D xsi:type="xsd:double"&gt;6570.577&lt;/D&gt;&lt;D xsi:type="xsd:double"&gt;6699.434&lt;/D&gt;&lt;D xsi:type="xsd:double"&gt;6285.332&lt;/D&gt;&lt;D xsi:type="xsd:double"&gt;6524.224&lt;/D&gt;&lt;D xsi:type="xsd:double"&gt;6923.3154&lt;/D&gt;&lt;D xsi:type="xsd:double"&gt;7210.531&lt;/D&gt;&lt;D xsi:type="xsd:double"&gt;7633.035&lt;/D&gt;&lt;D xsi:type="xsd:double"&gt;7601.578&lt;/D&gt;&lt;D xsi:type="xsd:double"&gt;6857.823&lt;/D&gt;&lt;D xsi:type="xsd:double"&gt;5626.8994&lt;/D&gt;&lt;D xsi:type="xsd:double"&gt;6838.3315&lt;/D&gt;&lt;D xsi:type="xsd:double"&gt;7122.191&lt;/D&gt;&lt;D xsi:type="xsd:double"&gt;6646.0522&lt;/D&gt;&lt;D xsi:type="xsd:double"&gt;6399.0747&lt;/D&gt;&lt;D xsi:type="xsd:double"&gt;6657.2275&lt;/D&gt;&lt;D xsi:type="xsd:double"&gt;6290.6914&lt;/D&gt;&lt;D xsi:type="xsd:double"&gt;6956.7515&lt;/D&gt;&lt;D xsi:type="xsd:double"&gt;7371.363&lt;/D&gt;&lt;D xsi:type="xsd:double"&gt;7711.4033&lt;/D&gt;&lt;D xsi:type="xsd:double"&gt;7846.382&lt;/D&gt;&lt;D xsi:type="xsd:double"&gt;8689.12&lt;/D&gt;&lt;D xsi:type="xsd:double"&gt;8987.134&lt;/D&gt;&lt;D xsi:type="xsd:double"&gt;9127.905&lt;/D&gt;&lt;D xsi:type="xsd:double"&gt;9136.117&lt;/D&gt;&lt;D xsi:type="xsd:double"&gt;8733.032&lt;/D&gt;&lt;D xsi:type="xsd:double"&gt;8284.435&lt;/D&gt;&lt;D xsi:type="xsd:double"&gt;8283.263&lt;/D&gt;&lt;D xsi:type="xsd:double"&gt;8122.396&lt;/D&gt;&lt;D xsi:type="xsd:double"&gt;8219.146&lt;/D&gt;&lt;D xsi:type="xsd:double"&gt;8136.3843&lt;/D&gt;&lt;D xsi:type="xsd:double"&gt;8364.579&lt;/D&gt;&lt;D xsi:type="xsd:double"&gt;8385.267&lt;/D&gt;&lt;D xsi:type="xsd:double"&gt;8734.5&lt;/D&gt;&lt;D xsi:type="xsd:double"&gt;8671.433&lt;/D&gt;&lt;D xsi:type="xsd:double"&gt;8281.407&lt;/D&gt;&lt;D xsi:type="xsd:double"&gt;8379.519&lt;/D&gt;&lt;D xsi:type="xsd:double"&gt;7896.31&lt;/D&gt;&lt;D xsi:type="xsd:double"&gt;8358.181&lt;/D&gt;&lt;D xsi:type="xsd:double"&gt;8271.579&lt;/D&gt;&lt;D xsi:type="xsd:double"&gt;7957.6523&lt;/D&gt;&lt;/FQL&gt;&lt;FQL&gt;&lt;Q&gt;CFR-US^FG_MKT_VALUE(20100101,20220930,M,USD)&lt;/Q&gt;&lt;R&gt;153&lt;/R&gt;&lt;C&gt;1&lt;/C&gt;&lt;D xsi:type="xsd:double"&gt;3081.1643&lt;/D&gt;&lt;D xsi:type="xsd:double"&gt;3251.0728&lt;/D&gt;&lt;D xsi:type="xsd:double"&gt;3372.7317&lt;/D&gt;&lt;D xsi:type="xsd:double"&gt;3587.9097&lt;/D&gt;&lt;D xsi:type="xsd:double"&gt;3317.124&lt;/D&gt;&lt;D xsi:type="xsd:double"&gt;3117.737&lt;/D&gt;&lt;D xsi:type="xsd:double"&gt;3348.8376&lt;/D&gt;&lt;D xsi:type="xsd:double"&gt;3108.6384&lt;/D&gt;&lt;D xsi:type="xsd:double"&gt;3277.2517&lt;/D&gt;&lt;D xsi:type="xsd:double"&gt;3190.2559&lt;/D&gt;&lt;D xsi:type="xsd:double"&gt;3257.176&lt;/D&gt;&lt;D xsi:type="xsd:double"&gt;3734.9321&lt;/D&gt;&lt;D xsi:type="xsd:double"&gt;3530.8308&lt;/D&gt;&lt;D xsi:type="xsd:double"&gt;3578.4954&lt;/D&gt;&lt;D xsi:type="xsd:double"&gt;3606.4597&lt;/D&gt;&lt;D xsi:type="xsd:double"&gt;3619.903&lt;/D&gt;&lt;D xsi:type="xsd:double"&gt;3558.7974&lt;/D&gt;&lt;D xsi:type="xsd:double"&gt;3481.792&lt;/D&gt;&lt;D xsi:type="xsd:double"&gt;3299.8938&lt;/D&gt;&lt;D xsi:type="xsd:double"&gt;3122.895&lt;/D&gt;&lt;D xsi:type="xsd:double"&gt;2808.7068&lt;/D&gt;&lt;D xsi:type="xsd:double"&gt;3003.4668&lt;/D&gt;&lt;D xsi:type="xsd:double"&gt;3097.1719&lt;/D&gt;&lt;D xsi:type="xsd:double"&gt;3241.4763&lt;/D&gt;&lt;D xsi:type="xsd:double"&gt;3410.5647&lt;/D&gt;&lt;D xsi:type="xsd:double"&gt;3460.1885&lt;/D&gt;&lt;D xsi:type="xsd:double"&gt;3571.281&lt;/D&gt;&lt;D xsi:type="xsd:double"&gt;3618.538&lt;/D&gt;&lt;D xsi:type="xsd:double"&gt;3491.4966&lt;/D&gt;&lt;D xsi:type="xsd:double"&gt;3530.1318&lt;/D&gt;&lt;D xsi:type="xsd:double"&gt;3396.2705&lt;/D&gt;&lt;D xsi:type="xsd:double"&gt;3414.0776&lt;/D&gt;&lt;D xsi:type="xsd:double"&gt;3529.7583&lt;/D&gt;&lt;D xsi:type="xsd:double"&gt;3398.8445&lt;/D&gt;&lt;D xsi:type="xsd:double"&gt;3356.4358&lt;/D&gt;&lt;D xsi:type="xsd:double"&gt;3336.4758&lt;/D&gt;&lt;D xsi:type="xsd:double"&gt;3620.5095&lt;/D&gt;&lt;D xsi:type="xsd:double"&gt;3723.18&lt;/D&gt;&lt;D xsi:type="xsd:double"&gt;3749.895&lt;/D&gt;&lt;D xsi:type="xsd:double"&gt;3622.7598&lt;/D&gt;&lt;D xsi:type="xsd:double"&gt;3859.0396&lt;/D&gt;&lt;D xsi:type="xsd:double"&gt;3928.7603&lt;/D&gt;&lt;D xsi:type="xsd:double"&gt;4238.8486&lt;/D&gt;&lt;D xsi:type="xsd:double"&gt;4168.2397&lt;/D&gt;&lt;D xsi:type="xsd:double"&gt;4187.2954&lt;/D&gt;&lt;D xsi:type="xsd:double"&gt;4201.54&lt;/D&gt;&lt;D xsi:type="xsd:double"&gt;4262.6724&lt;/D&gt;&lt;D xsi:type="xsd:double"&gt;4507.9604&lt;/D&gt;&lt;D xsi:type="xsd:double"&gt;4483.128&lt;/D&gt;&lt;D xsi:type="xsd:double"&gt;4520.679&lt;/D&gt;&lt;D xsi:type="xsd:double"&gt;4721.2876&lt;/D&gt;&lt;D xsi:type="xsd:double"&gt;4653.084&lt;/D&gt;&lt;D xsi:type="xsd:double"&gt;4558.695&lt;/D&gt;&lt;D xsi:type="xsd:double"&gt;4999.5854&lt;/D&gt;&lt;D xsi:type="xsd:double"&gt;4908.3066&lt;/D&gt;&lt;D xsi:type="xsd:double"&gt;4947.966&lt;/D&gt;&lt;D xsi:type="xsd:double"&gt;4824.5767&lt;/D&gt;&lt;D xsi:type="xsd:double"&gt;5095.726&lt;/D&gt;&lt;D xsi:type="xsd:double"&gt;4707.9194&lt;/D&gt;&lt;D xsi:type="xsd:double"&gt;4460.875&lt;/D&gt;&lt;D xsi:type="xsd:double"&gt;3934.209&lt;/D&gt;&lt;D xsi:type="xsd:double"&gt;4281.531&lt;/D&gt;&lt;D xsi:type="xsd:double"&gt;4363.3535&lt;/D&gt;&lt;D xsi:type="xsd:double"&gt;4607.1655&lt;/D&gt;&lt;D xsi:type="xsd:double"&gt;4636.8525&lt;/D&gt;&lt;D xsi:type="xsd:double"&gt;4964.71&lt;/D&gt;&lt;D xsi:type="xsd:double"&gt;4577.4146&lt;/D&gt;&lt;D xsi:type="xsd:double"&gt;4085.24&lt;/D&gt;&lt;D xsi:type="xsd:double"&gt;3959.8877&lt;/D&gt;&lt;D xsi:type="xsd:double"&gt;4262.578&lt;/D&gt;&lt;D xsi:type="xsd:double"&gt;4346.6587&lt;/D&gt;&lt;D xsi:type="xsd:double"&gt;3718.94&lt;/D&gt;&lt;D xsi:type="xsd:double"&gt;2966.4746&lt;/D&gt;&lt;D xsi:type="xsd:double"&gt;2970.8132&lt;/D&gt;&lt;D xsi:type="xsd:double"&gt;3415.9497&lt;/D&gt;&lt;D xsi:type="xsd:double"&gt;3966.3696&lt;/D&gt;&lt;D xsi:type="xsd:double"&gt;4146.7437&lt;/D&gt;&lt;D xsi:type="xsd:double"&gt;3954.4087&lt;/D&gt;&lt;D xsi:type="xsd:double"&gt;4212.534&lt;/D&gt;&lt;D xsi:type="xsd:double"&gt;4523.402&lt;/D&gt;&lt;D xsi:type="xsd:double"&gt;4524.397&lt;/D&gt;&lt;D xsi:type="xsd:double"&gt;4779.1064&lt;/D&gt;&lt;D xsi:type="xsd:double"&gt;5176.579&lt;/D&gt;&lt;D xsi:type="xsd:double"&gt;5600.3306&lt;/D&gt;&lt;D xsi:type="xsd:double"&gt;5674.595&lt;/D&gt;&lt;D xsi:type="xsd:double"&gt;5869.4614&lt;/D&gt;&lt;D xsi:type="xsd:double"&gt;5686.5894&lt;/D&gt;&lt;D xsi:type="xsd:double"&gt;6033.0127&lt;/D&gt;&lt;D xsi:type="xsd:double"&gt;5858.523&lt;/D&gt;&lt;D xsi:type="xsd:double"&gt;6031.4478&lt;/D&gt;&lt;D xsi:type="xsd:double"&gt;5830.421&lt;/D&gt;&lt;D xsi:type="xsd:double"&gt;5407.8145&lt;/D&gt;&lt;D xsi:type="xsd:double"&gt;5990.7417&lt;/D&gt;&lt;D xsi:type="xsd:double"&gt;6216.6885&lt;/D&gt;&lt;D xsi:type="xsd:double"&gt;6211.0083&lt;/D&gt;&lt;D xsi:type="xsd:double"&gt;6007.9644&lt;/D&gt;&lt;D xsi:type="xsd:double"&gt;6754.4375&lt;/D&gt;&lt;D xsi:type="xsd:double"&gt;6600.826&lt;/D&gt;&lt;D xsi:type="xsd:double"&gt;6766.5977&lt;/D&gt;&lt;D xsi:type="xsd:double"&gt;7301.1885&lt;/D&gt;&lt;D xsi:type="xsd:double"&gt;7287.1543&lt;/D&gt;&lt;D xsi:type="xsd:double"&gt;6916.924&lt;/D&gt;&lt;D xsi:type="xsd:double"&gt;7060.707&lt;/D&gt;&lt;D xsi:type="xsd:double"&gt;7086.2686&lt;/D&gt;&lt;D xsi:type="xsd:double"&gt;6676.099&lt;/D&gt;&lt;D xsi:type="xsd:double"&gt;6259.3223&lt;/D&gt;&lt;D xsi:type="xsd:double"&gt;6412.737&lt;/D&gt;&lt;D xsi:type="xsd:double"&gt;5538.975&lt;/D&gt;&lt;D xsi:type="xsd:double"&gt;6127.2627&lt;/D&gt;&lt;D xsi:type="xsd:double"&gt;6530.372&lt;/D&gt;&lt;D xsi:type="xsd:double"&gt;6123.307&lt;/D&gt;&lt;D xsi:type="xsd:double"&gt;6414.743&lt;/D&gt;&lt;D xsi:type="xsd:double"&gt;5757.435&lt;/D&gt;&lt;D xsi:type="xsd:double"&gt;5866.683&lt;/D&gt;&lt;D xsi:type="xsd:double"&gt;5946.86&lt;/D&gt;&lt;D xsi:type="xsd:double"&gt;5199.5874&lt;/D&gt;&lt;D xsi:type="xsd:double"&gt;5537.62&lt;/D&gt;&lt;D xsi:type="xsd:double"&gt;5633.301&lt;/D&gt;&lt;D xsi:type="xsd:double"&gt;5850.928&lt;/D&gt;&lt;D xsi:type="xsd:double"&gt;6127.775&lt;/D&gt;&lt;D xsi:type="xsd:double"&gt;5587.5684&lt;/D&gt;&lt;D xsi:type="xsd:double"&gt;4912.623&lt;/D&gt;&lt;D xsi:type="xsd:double"&gt;3489.854&lt;/D&gt;&lt;D xsi:type="xsd:double"&gt;4495.087&lt;/D&gt;&lt;D xsi:type="xsd:double"&gt;4752.1816&lt;/D&gt;&lt;D xsi:type="xsd:double"&gt;4682.049&lt;/D&gt;&lt;D xsi:type="xsd:double"&gt;4515.974&lt;/D&gt;&lt;D xsi:type="xsd:double"&gt;4353.033&lt;/D&gt;&lt;D xsi:type="xsd:double"&gt;4014.8816&lt;/D&gt;&lt;D xsi:type="xsd:double"&gt;4411.6606&lt;/D&gt;&lt;D xsi:type="xsd:double"&gt;5268.002&lt;/D&gt;&lt;D xsi:type="xsd:double"&gt;5496.4707&lt;/D&gt;&lt;D xsi:type="xsd:double"&gt;5812.1563&lt;/D&gt;&lt;D xsi:type="xsd:double"&gt;6578.3735&lt;/D&gt;&lt;D xsi:type="xsd:double"&gt;6909.7397&lt;/D&gt;&lt;D xsi:type="xsd:double"&gt;7627.651&lt;/D&gt;&lt;D xsi:type="xsd:double"&gt;7668.947&lt;/D&gt;&lt;D xsi:type="xsd:double"&gt;7128.38&lt;/D&gt;&lt;D xsi:type="xsd:double"&gt;6830.515&lt;/D&gt;&lt;D xsi:type="xsd:double"&gt;7269.6743&lt;/D&gt;&lt;D xsi:type="xsd:double"&gt;7552.267&lt;/D&gt;&lt;D xsi:type="xsd:double"&gt;8244.972&lt;/D&gt;&lt;D xsi:type="xsd:double"&gt;8015.1313&lt;/D&gt;&lt;D xsi:type="xsd:double"&gt;8066.7446&lt;/D&gt;&lt;D xsi:type="xsd:double"&gt;9022.699&lt;/D&gt;&lt;D xsi:type="xsd:double"&gt;9004.783&lt;/D&gt;&lt;D xsi:type="xsd:double"&gt;8871.279&lt;/D&gt;&lt;D xsi:type="xsd:double"&gt;8479.022&lt;/D&gt;&lt;D xsi:type="xsd:double"&gt;8010.494&lt;/D&gt;&lt;D xsi:type="xsd:double"&gt;7467.128&lt;/D&gt;&lt;D xsi:type="xsd:double"&gt;8361.644&lt;/D&gt;&lt;D xsi:type="xsd:double"&gt;8333.431&lt;/D&gt;&lt;D xsi:type="xsd:double"&gt;8478.349&lt;/D&gt;&lt;/FQL&gt;&lt;FQL&gt;&lt;Q&gt;CFG-US^FG_MKT_VALUE(20100101,20220930,M,USD)&lt;/Q&gt;&lt;R&gt;153&lt;/R&gt;&lt;C&gt;1&lt;/C&gt;&lt;D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xsi:type="xsd:double"&gt;13115.161&lt;/D&gt;&lt;D xsi:type="xsd:double"&gt;13227.161&lt;/D&gt;&lt;D xsi:type="xsd:double"&gt;13792.759&lt;/D&gt;&lt;D xsi:type="xsd:double"&gt;13570.689&lt;/D&gt;&lt;D xsi:type="xsd:double"&gt;13046.64&lt;/D&gt;&lt;D xsi:type="xsd:double"&gt;13559.771&lt;/D&gt;&lt;D xsi:type="xsd:double"&gt;13210.952&lt;/D&gt;&lt;D xsi:type="xsd:double"&gt;14262.135&lt;/D&gt;&lt;D xsi:type="xsd:double"&gt;14694.652&lt;/D&gt;&lt;D xsi:type="xsd:double"&gt;14669.559&lt;/D&gt;&lt;D xsi:type="xsd:double"&gt;14003.493&lt;/D&gt;&lt;D xsi:type="xsd:double"&gt;13332.056&lt;/D&gt;&lt;D xsi:type="xsd:double"&gt;12589.408&lt;/D&gt;&lt;D xsi:type="xsd:double"&gt;12821.567&lt;/D&gt;&lt;D xsi:type="xsd:double"&gt;14050.961&lt;/D&gt;&lt;D xsi:type="xsd:double"&gt;13822.412&lt;/D&gt;&lt;D xsi:type="xsd:double"&gt;11215.206&lt;/D&gt;&lt;D xsi:type="xsd:double"&gt;10149.102&lt;/D&gt;&lt;D xsi:type="xsd:double"&gt;11081.162&lt;/D&gt;&lt;D xsi:type="xsd:double"&gt;12086.136&lt;/D&gt;&lt;D xsi:type="xsd:double"&gt;12456.389&lt;/D&gt;&lt;D xsi:type="xsd:double"&gt;10571.317&lt;/D&gt;&lt;D xsi:type="xsd:double"&gt;11814.69&lt;/D&gt;&lt;D xsi:type="xsd:double"&gt;13105.683&lt;/D&gt;&lt;D xsi:type="xsd:double"&gt;12803.444&lt;/D&gt;&lt;D xsi:type="xsd:double"&gt;13648.026&lt;/D&gt;&lt;D xsi:type="xsd:double"&gt;17363.148&lt;/D&gt;&lt;D xsi:type="xsd:double"&gt;18240.953&lt;/D&gt;&lt;D xsi:type="xsd:double"&gt;18517.406&lt;/D&gt;&lt;D xsi:type="xsd:double"&gt;19131.752&lt;/D&gt;&lt;D xsi:type="xsd:double"&gt;17603.766&lt;/D&gt;&lt;D xsi:type="xsd:double"&gt;18704.318&lt;/D&gt;&lt;D xsi:type="xsd:double"&gt;17374.482&lt;/D&gt;&lt;D xsi:type="xsd:double"&gt;18049.83&lt;/D&gt;&lt;D xsi:type="xsd:double"&gt;17746.3&lt;/D&gt;&lt;D xsi:type="xsd:double"&gt;16759.834&lt;/D&gt;&lt;D xsi:type="xsd:double"&gt;18916.264&lt;/D&gt;&lt;D xsi:type="xsd:double"&gt;18986.195&lt;/D&gt;&lt;D xsi:type="xsd:double"&gt;20329.865&lt;/D&gt;&lt;D xsi:type="xsd:double"&gt;20604.326&lt;/D&gt;&lt;D xsi:type="xsd:double"&gt;22528.314&lt;/D&gt;&lt;D xsi:type="xsd:double"&gt;21345.455&lt;/D&gt;&lt;D xsi:type="xsd:double"&gt;20467.41&lt;/D&gt;&lt;D xsi:type="xsd:double"&gt;20228.51&lt;/D&gt;&lt;D xsi:type="xsd:double"&gt;19916.477&lt;/D&gt;&lt;D xsi:type="xsd:double"&gt;18829.748&lt;/D&gt;&lt;D xsi:type="xsd:double"&gt;19255.715&lt;/D&gt;&lt;D xsi:type="xsd:double"&gt;19923.713&lt;/D&gt;&lt;D xsi:type="xsd:double"&gt;18286.832&lt;/D&gt;&lt;D xsi:type="xsd:double"&gt;17708.404&lt;/D&gt;&lt;D xsi:type="xsd:double"&gt;17239.025&lt;/D&gt;&lt;D xsi:type="xsd:double"&gt;13854.418&lt;/D&gt;&lt;D xsi:type="xsd:double"&gt;15806.99&lt;/D&gt;&lt;D xsi:type="xsd:double"&gt;17214.334&lt;/D&gt;&lt;D xsi:type="xsd:double"&gt;14986.294&lt;/D&gt;&lt;D xsi:type="xsd:double"&gt;16692.426&lt;/D&gt;&lt;D xsi:type="xsd:double"&gt;15023.184&lt;/D&gt;&lt;D xsi:type="xsd:double"&gt;16191.48&lt;/D&gt;&lt;D xsi:type="xsd:double"&gt;17061.496&lt;/D&gt;&lt;D xsi:type="xsd:double"&gt;15449.677&lt;/D&gt;&lt;D xsi:type="xsd:double"&gt;15701.221&lt;/D&gt;&lt;D xsi:type="xsd:double"&gt;15607.999&lt;/D&gt;&lt;D xsi:type="xsd:double"&gt;17072.914&lt;/D&gt;&lt;D xsi:type="xsd:double"&gt;17589.049&lt;/D&gt;&lt;D xsi:type="xsd:double"&gt;16146.754&lt;/D&gt;&lt;D xsi:type="xsd:double"&gt;13725.607&lt;/D&gt;&lt;D xsi:type="xsd:double"&gt;8024.093&lt;/D&gt;&lt;D xsi:type="xsd:double"&gt;9551.272&lt;/D&gt;&lt;D xsi:type="xsd:double"&gt;10280.736&lt;/D&gt;&lt;D xsi:type="xsd:double"&gt;10773.053&lt;/D&gt;&lt;D xsi:type="xsd:double"&gt;10589.518&lt;/D&gt;&lt;D xsi:type="xsd:double"&gt;11041.952&lt;/D&gt;&lt;D xsi:type="xsd:double"&gt;10796.408&lt;/D&gt;&lt;D xsi:type="xsd:double"&gt;11637.741&lt;/D&gt;&lt;D xsi:type="xsd:double"&gt;13948.207&lt;/D&gt;&lt;D xsi:type="xsd:double"&gt;15277.023&lt;/D&gt;&lt;D xsi:type="xsd:double"&gt;15567.526&lt;/D&gt;&lt;D xsi:type="xsd:double"&gt;18557.994&lt;/D&gt;&lt;D xsi:type="xsd:double"&gt;18804.816&lt;/D&gt;&lt;D xsi:type="xsd:double"&gt;19712.047&lt;/D&gt;&lt;D xsi:type="xsd:double"&gt;21253.914&lt;/D&gt;&lt;D xsi:type="xsd:double"&gt;19544.434&lt;/D&gt;&lt;D xsi:type="xsd:double"&gt;17963.664&lt;/D&gt;&lt;D xsi:type="xsd:double"&gt;18658.18&lt;/D&gt;&lt;D xsi:type="xsd:double"&gt;20022.855&lt;/D&gt;&lt;D xsi:type="xsd:double"&gt;20193.336&lt;/D&gt;&lt;D xsi:type="xsd:double"&gt;20146.455&lt;/D&gt;&lt;D xsi:type="xsd:double"&gt;19945.982&lt;/D&gt;&lt;D xsi:type="xsd:double"&gt;21727.402&lt;/D&gt;&lt;D xsi:type="xsd:double"&gt;22128.432&lt;/D&gt;&lt;D xsi:type="xsd:double"&gt;19176.041&lt;/D&gt;&lt;D xsi:type="xsd:double"&gt;16667.46&lt;/D&gt;&lt;D xsi:type="xsd:double"&gt;17505.064&lt;/D&gt;&lt;D xsi:type="xsd:double"&gt;17689.758&lt;/D&gt;&lt;D xsi:type="xsd:double"&gt;18819.842&lt;/D&gt;&lt;D xsi:type="xsd:double"&gt;18180.451&lt;/D&gt;&lt;D xsi:type="xsd:double"&gt;17030.543&lt;/D&gt;&lt;/FQL&gt;&lt;FQL&gt;&lt;Q&gt;PB-US^FG_MKT_VALUE(20100101,20220930,M,USD)&lt;/Q&gt;&lt;R&gt;153&lt;/R&gt;&lt;C&gt;1&lt;/C&gt;&lt;D xsi:type="xsd:double"&gt;1876.5282&lt;/D&gt;&lt;D xsi:type="xsd:double"&gt;1946.805&lt;/D&gt;&lt;D xsi:type="xsd:double"&gt;1909.1344&lt;/D&gt;&lt;D xsi:type="xsd:double"&gt;1826.6956&lt;/D&gt;&lt;D xsi:type="xsd:double"&gt;1678.5851&lt;/D&gt;&lt;D xsi:type="xsd:double"&gt;1620.1105&lt;/D&gt;&lt;D xsi:type="xsd:double"&gt;1579.5494&lt;/D&gt;&lt;D xsi:type="xsd:double"&gt;1328.2574&lt;/D&gt;&lt;D xsi:type="xsd:double"&gt;1514.8387&lt;/D&gt;&lt;D xsi:type="xsd:double"&gt;1450.4568&lt;/D&gt;&lt;D xsi:type="xsd:double"&gt;1518.1044&lt;/D&gt;&lt;D xsi:type="xsd:double"&gt;1833.7484&lt;/D&gt;&lt;D xsi:type="xsd:double"&gt;1888.3689&lt;/D&gt;&lt;D xsi:type="xsd:double"&gt;1905.6418&lt;/D&gt;&lt;D xsi:type="xsd:double"&gt;2000.8502&lt;/D&gt;&lt;D xsi:type="xsd:double"&gt;2144.9375&lt;/D&gt;&lt;D xsi:type="xsd:double"&gt;2046.6962&lt;/D&gt;&lt;D xsi:type="xsd:double"&gt;2054.6516&lt;/D&gt;&lt;D xsi:type="xsd:double"&gt;1947.277&lt;/D&gt;&lt;D xsi:type="xsd:double"&gt;1774.7275&lt;/D&gt;&lt;D xsi:type="xsd:double"&gt;1532.4614&lt;/D&gt;&lt;D xsi:type="xsd:double"&gt;1804.9095&lt;/D&gt;&lt;D xsi:type="xsd:double"&gt;1875.2489&lt;/D&gt;&lt;D xsi:type="xsd:double"&gt;1892.8317&lt;/D&gt;&lt;D xsi:type="xsd:double"&gt;1947.2477&lt;/D&gt;&lt;D xsi:type="xsd:double"&gt;2051.858&lt;/D&gt;&lt;D xsi:type="xsd:double"&gt;2166.196&lt;/D&gt;&lt;D xsi:type="xsd:double"&gt;2206.3987&lt;/D&gt;&lt;D xsi:type="xsd:double"&gt;2020.5219&lt;/D&gt;&lt;D xsi:type="xsd:double"&gt;1995.3143&lt;/D&gt;&lt;D xsi:type="xsd:double"&gt;1926.0029&lt;/D&gt;&lt;D xsi:type="xsd:double"&gt;1998.6375&lt;/D&gt;&lt;D xsi:type="xsd:double"&gt;2389.1987&lt;/D&gt;&lt;D xsi:type="xsd:double"&gt;2346.5945&lt;/D&gt;&lt;D xsi:type="xsd:double"&gt;2305.672&lt;/D&gt;&lt;D xsi:type="xsd:double"&gt;2370.7803&lt;/D&gt;&lt;D xsi:type="xsd:double"&gt;2546.3308&lt;/D&gt;&lt;D xsi:type="xsd:double"&gt;2604.4714&lt;/D&gt;&lt;D xsi:type="xsd:double"&gt;2701.886&lt;/D&gt;&lt;D xsi:type="xsd:double"&gt;2619.2158&lt;/D&gt;&lt;D xsi:type="xsd:double"&gt;2855.8235&lt;/D&gt;&lt;D xsi:type="xsd:double"&gt;3123.7246&lt;/D&gt;&lt;D xsi:type="xsd:double"&gt;3559.8037&lt;/D&gt;&lt;D xsi:type="xsd:double"&gt;3606.8494&lt;/D&gt;&lt;D xsi:type="xsd:double"&gt;3734.0781&lt;/D&gt;&lt;D xsi:type="xsd:double"&gt;3770.9116&lt;/D&gt;&lt;D xsi:type="xsd:double"&gt;3872.3547&lt;/D&gt;&lt;D xsi:type="xsd:double"&gt;4186.788&lt;/D&gt;&lt;D xsi:type="xsd:double"&gt;4131.9683&lt;/D&gt;&lt;D xsi:type="xsd:double"&gt;4181.5044&lt;/D&gt;&lt;D xsi:type="xsd:double"&gt;4383.171&lt;/D&gt;&lt;D xsi:type="xsd:double"&gt;3909.404&lt;/D&gt;&lt;D xsi:type="xsd:double"&gt;3851.757&lt;/D&gt;&lt;D xsi:type="xsd:double"&gt;4366.0054&lt;/D&gt;&lt;D xsi:type="xsd:double"&gt;4054.2478&lt;/D&gt;&lt;D xsi:type="xsd:double"&gt;4212.568&lt;/D&gt;&lt;D xsi:type="xsd:double"&gt;3987.9646&lt;/D&gt;&lt;D xsi:type="xsd:double"&gt;4212.5796&lt;/D&gt;&lt;D xsi:type="xsd:double"&gt;3918.906&lt;/D&gt;&lt;D xsi:type="xsd:double"&gt;3862.9966&lt;/D&gt;&lt;D xsi:type="xsd:double"&gt;3195.2063&lt;/D&gt;&lt;D xsi:type="xsd:double"&gt;3609.6968&lt;/D&gt;&lt;D xsi:type="xsd:double"&gt;3674.8484&lt;/D&gt;&lt;D xsi:type="xsd:double"&gt;3735.0688&lt;/D&gt;&lt;D xsi:type="xsd:double"&gt;3751.1743&lt;/D&gt;&lt;D xsi:type="xsd:double"&gt;4044.0918&lt;/D&gt;&lt;D xsi:type="xsd:double"&gt;3823.4666&lt;/D&gt;&lt;D xsi:type="xsd:double"&gt;3618.9504&lt;/D&gt;&lt;D xsi:type="xsd:double"&gt;3439.6885&lt;/D&gt;&lt;D xsi:type="xsd:double"&gt;3598.6804&lt;/D&gt;&lt;D xsi:type="xsd:double"&gt;3880.9436&lt;/D&gt;&lt;D xsi:type="xsd:double"&gt;3351.2373&lt;/D&gt;&lt;D xsi:type="xsd:double"&gt;2968.9192&lt;/D&gt;&lt;D xsi:type="xsd:double"&gt;2832.3767&lt;/D&gt;&lt;D xsi:type="xsd:double"&gt;3226.1167&lt;/D&gt;&lt;D xsi:type="xsd:double"&gt;3669.8035&lt;/D&gt;&lt;D xsi:type="xsd:double"&gt;3744.9102&lt;/D&gt;&lt;D xsi:type="xsd:double"&gt;3542.791&lt;/D&gt;&lt;D xsi:type="xsd:double"&gt;3549.7388&lt;/D&gt;&lt;D xsi:type="xsd:double"&gt;3854.0618&lt;/D&gt;&lt;D xsi:type="xsd:double"&gt;3813.6243&lt;/D&gt;&lt;D xsi:type="xsd:double"&gt;3853.9214&lt;/D&gt;&lt;D xsi:type="xsd:double"&gt;4594.552&lt;/D&gt;&lt;D xsi:type="xsd:double"&gt;4988.065&lt;/D&gt;&lt;D xsi:type="xsd:double"&gt;5047.132&lt;/D&gt;&lt;D xsi:type="xsd:double"&gt;5179.8604&lt;/D&gt;&lt;D xsi:type="xsd:double"&gt;4843.445&lt;/D&gt;&lt;D xsi:type="xsd:double"&gt;4669.05&lt;/D&gt;&lt;D xsi:type="xsd:double"&gt;4352.2217&lt;/D&gt;&lt;D xsi:type="xsd:double"&gt;4463.9097&lt;/D&gt;&lt;D xsi:type="xsd:double"&gt;4454.1816&lt;/D&gt;&lt;D xsi:type="xsd:double"&gt;4151.9087&lt;/D&gt;&lt;D xsi:type="xsd:double"&gt;4567.184&lt;/D&gt;&lt;D xsi:type="xsd:double"&gt;4570.658&lt;/D&gt;&lt;D xsi:type="xsd:double"&gt;4866.66&lt;/D&gt;&lt;D xsi:type="xsd:double"&gt;4869.2285&lt;/D&gt;&lt;D xsi:type="xsd:double"&gt;5267.4116&lt;/D&gt;&lt;D xsi:type="xsd:double"&gt;5211.8184&lt;/D&gt;&lt;D xsi:type="xsd:double"&gt;5070.974&lt;/D&gt;&lt;D xsi:type="xsd:double"&gt;5010.9297&lt;/D&gt;&lt;D xsi:type="xsd:double"&gt;5057.0107&lt;/D&gt;&lt;D xsi:type="xsd:double"&gt;4774.1387&lt;/D&gt;&lt;D xsi:type="xsd:double"&gt;4899.149&lt;/D&gt;&lt;D xsi:type="xsd:double"&gt;5226.69&lt;/D&gt;&lt;D xsi:type="xsd:double"&gt;4843.2646&lt;/D&gt;&lt;D xsi:type="xsd:double"&gt;4541.5645&lt;/D&gt;&lt;D xsi:type="xsd:double"&gt;4846.058&lt;/D&gt;&lt;D xsi:type="xsd:double"&gt;4351.457&lt;/D&gt;&lt;D xsi:type="xsd:double"&gt;4968.903&lt;/D&gt;&lt;D xsi:type="xsd:double"&gt;5200.0957&lt;/D&gt;&lt;D xsi:type="xsd:double"&gt;4823.5596&lt;/D&gt;&lt;D xsi:type="xsd:double"&gt;5143.4536&lt;/D&gt;&lt;D xsi:type="xsd:double"&gt;4526.7144&lt;/D&gt;&lt;D xsi:type="xsd:double"&gt;4574.718&lt;/D&gt;&lt;D xsi:type="xsd:double"&gt;4806.0503&lt;/D&gt;&lt;D xsi:type="xsd:double"&gt;4496.4517&lt;/D&gt;&lt;D xsi:type="xsd:double"&gt;4830.864&lt;/D&gt;&lt;D xsi:type="xsd:double"&gt;4720.745&lt;/D&gt;&lt;D xsi:type="xsd:double"&gt;4804.8735&lt;/D&gt;&lt;D xsi:type="xsd:double"&gt;6811.291&lt;/D&gt;&lt;D xsi:type="xsd:double"&gt;6651.17&lt;/D&gt;&lt;D xsi:type="xsd:double"&gt;6120.593&lt;/D&gt;&lt;D xsi:type="xsd:double"&gt;4470.445&lt;/D&gt;&lt;D xsi:type="xsd:double"&gt;5552.617&lt;/D&gt;&lt;D xsi:type="xsd:double"&gt;6058.495&lt;/D&gt;&lt;D xsi:type="xsd:double"&gt;5502.178&lt;/D&gt;&lt;D xsi:type="xsd:double"&gt;5148.2153&lt;/D&gt;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&lt;D xsi:type="xsd:double"&gt;5051.8486&lt;/D&gt;&lt;D xsi:type="xsd:double"&gt;4797.5107&lt;/D&gt;&lt;D xsi:type="xsd:double"&gt;5101.1157&lt;/D&gt;&lt;D xsi:type="xsd:double"&gt;5815.6978&lt;/D&gt;&lt;D xsi:type="xsd:double"&gt;6420.71&lt;/D&gt;&lt;D xsi:type="xsd:double"&gt;6242.974&lt;/D&gt;&lt;D xsi:type="xsd:double"&gt;6801.176&lt;/D&gt;&lt;D xsi:type="xsd:double"&gt;6959.418&lt;/D&gt;&lt;D xsi:type="xsd:double"&gt;6817.2373&lt;/D&gt;&lt;D xsi:type="xsd:double"&gt;6992.872&lt;/D&gt;&lt;D xsi:type="xsd:double"&gt;6672.7183&lt;/D&gt;&lt;D xsi:type="xsd:double"&gt;6337.2236&lt;/D&gt;&lt;D xsi:type="xsd:double"&gt;6494.283&lt;/D&gt;&lt;D xsi:type="xsd:double"&gt;6555.373&lt;/D&gt;&lt;D xsi:type="xsd:double"&gt;6940.6035&lt;/D&gt;&lt;D xsi:type="xsd:double"&gt;6569.1973&lt;/D&gt;&lt;D xsi:type="xsd:double"&gt;6663.926&lt;/D&gt;&lt;D xsi:type="xsd:double"&gt;6751.488&lt;/D&gt;&lt;D xsi:type="xsd:double"&gt;6863.0137&lt;/D&gt;&lt;D xsi:type="xsd:double"&gt;6394.0415&lt;/D&gt;&lt;D xsi:type="xsd:double"&gt;6025.403&lt;/D&gt;&lt;D xsi:type="xsd:double"&gt;6681.5806&lt;/D&gt;&lt;D xsi:type="xsd:double"&gt;6225.927&lt;/D&gt;&lt;D xsi:type="xsd:double"&gt;6756.685&lt;/D&gt;&lt;D xsi:type="xsd:double"&gt;6463.9473&lt;/D&gt;&lt;D xsi:type="xsd:double"&gt;6080.926&lt;/D&gt;&lt;/FQL&gt;&lt;FQL&gt;&lt;Q&gt;OZK-US^FG_MKT_VALUE(20100101,20220930,M,USD)&lt;/Q&gt;&lt;R&gt;153&lt;/R&gt;&lt;C&gt;1&lt;/C&gt;&lt;D xsi:type="xsd:double"&gt;500.88147&lt;/D&gt;&lt;D xsi:type="xsd:double"&gt;519.30743&lt;/D&gt;&lt;D xsi:type="xsd:double"&gt;595.6238&lt;/D&gt;&lt;D xsi:type="xsd:double"&gt;651.1409&lt;/D&gt;&lt;D xsi:type="xsd:double"&gt;597.3164&lt;/D&gt;&lt;D xsi:type="xsd:double"&gt;601.4396&lt;/D&gt;&lt;D xsi:type="xsd:double"&gt;635.01306&lt;/D&gt;&lt;D xsi:type="xsd:double"&gt;622.9741&lt;/D&gt;&lt;D xsi:type="xsd:double"&gt;630.17725&lt;/D&gt;&lt;D xsi:type="xsd:double"&gt;645.8085&lt;/D&gt;&lt;D xsi:type="xsd:double"&gt;643.76965&lt;/D&gt;&lt;D xsi:type="xsd:double"&gt;739.27527&lt;/D&gt;&lt;D xsi:type="xsd:double"&gt;735.5235&lt;/D&gt;&lt;D xsi:type="xsd:double"&gt;734.1592&lt;/D&gt;&lt;D xsi:type="xsd:double"&gt;747.34&lt;/D&gt;&lt;D xsi:type="xsd:double"&gt;761.36017&lt;/D&gt;&lt;D xsi:type="xsd:double"&gt;831.1188&lt;/D&gt;&lt;D xsi:type="xsd:double"&gt;891.18604&lt;/D&gt;&lt;D xsi:type="xsd:double"&gt;889.303&lt;/D&gt;&lt;D xsi:type="xsd:double"&gt;777.86194&lt;/D&gt;&lt;D xsi:type="xsd:double"&gt;717.42346&lt;/D&gt;&lt;D xsi:type="xsd:double"&gt;852.47595&lt;/D&gt;&lt;D xsi:type="xsd:double"&gt;971.76086&lt;/D&gt;&lt;D xsi:type="xsd:double"&gt;1021.1647&lt;/D&gt;&lt;D xsi:type="xsd:double"&gt;964.644&lt;/D&gt;&lt;D xsi:type="xsd:double"&gt;1011.51483&lt;/D&gt;&lt;D xsi:type="xsd:double"&gt;1080.6779&lt;/D&gt;&lt;D xsi:type="xsd:double"&gt;1068.2324&lt;/D&gt;&lt;D xsi:type="xsd:double"&gt;1003.9311&lt;/D&gt;&lt;D xsi:type="xsd:double"&gt;1040.59&lt;/D&gt;&lt;D xsi:type="xsd:double"&gt;1113.5835&lt;/D&gt;&lt;D xsi:type="xsd:double"&gt;1110.47&lt;/D&gt;&lt;D xsi:type="xsd:double"&gt;1194.8882&lt;/D&gt;&lt;D xsi:type="xsd:double"&gt;1134.9185&lt;/D&gt;&lt;D xsi:type="xsd:double"&gt;1101.6404&lt;/D&gt;&lt;D xsi:type="xsd:double"&gt;1180.5447&lt;/D&gt;&lt;D xsi:type="xsd:double"&gt;1281.069&lt;/D&gt;&lt;D xsi:type="xsd:double"&gt;1354.0815&lt;/D&gt;&lt;D xsi:type="xsd:double"&gt;1568.5187&lt;/D&gt;&lt;D xsi:type="xsd:double"&gt;1447.5642&lt;/D&gt;&lt;D xsi:type="xsd:double"&gt;1543.762&lt;/D&gt;&lt;D xsi:type="xsd:double"&gt;1535.5253&lt;/D&gt;&lt;D xsi:type="xsd:double"&gt;1693.224&lt;/D&gt;&lt;D xsi:type="xsd:double"&gt;1608.173&lt;/D&gt;&lt;D xsi:type="xsd:double"&gt;1759.4799&lt;/D&gt;&lt;D xsi:type="xsd:double"&gt;1816.0006&lt;/D&gt;&lt;D xsi:type="xsd:double"&gt;2060.801&lt;/D&gt;&lt;D xsi:type="xsd:double"&gt;2085.6726&lt;/D&gt;&lt;D xsi:type="xsd:double"&gt;2336.661&lt;/D&gt;&lt;D xsi:type="xsd:double"&gt;2337.398&lt;/D&gt;&lt;D xsi:type="xsd:double"&gt;2514.419&lt;/D&gt;&lt;D xsi:type="xsd:double"&gt;2212.9548&lt;/D&gt;&lt;D xsi:type="xsd:double"&gt;2181.1829&lt;/D&gt;&lt;D xsi:type="xsd:double"&gt;2664.699&lt;/D&gt;&lt;D xsi:type="xsd:double"&gt;2451.2043&lt;/D&gt;&lt;D xsi:type="xsd:double"&gt;2545.2056&lt;/D&gt;&lt;D xsi:type="xsd:double"&gt;2512.3&lt;/D&gt;&lt;D xsi:type="xsd:double"&gt;2808.8025&lt;/D&gt;&lt;D xsi:type="xsd:double"&gt;2885.319&lt;/D&gt;&lt;D xsi:type="xsd:double"&gt;3027.9907&lt;/D&gt;&lt;D xsi:type="xsd:double"&gt;2589.603&lt;/D&gt;&lt;D xsi:type="xsd:double"&gt;2922.586&lt;/D&gt;&lt;D xsi:type="xsd:double"&gt;2726.0261&lt;/D&gt;&lt;D xsi:type="xsd:double"&gt;2861.1094&lt;/D&gt;&lt;D xsi:type="xsd:double"&gt;3245.691&lt;/D&gt;&lt;D xsi:type="xsd:double"&gt;3971.624&lt;/D&gt;&lt;D xsi:type="xsd:double"&gt;3830.1213&lt;/D&gt;&lt;D xsi:type="xsd:double"&gt;3628.7188&lt;/D&gt;&lt;D xsi:type="xsd:double"&gt;3862.46&lt;/D&gt;&lt;D xsi:type="xsd:double"&gt;4414.9966&lt;/D&gt;&lt;D xsi:type="xsd:double"&gt;4791.004&lt;/D&gt;&lt;D xsi:type="xsd:double"&gt;4475.086&lt;/D&gt;&lt;D xsi:type="xsd:double"&gt;4011.8342&lt;/D&gt;&lt;D xsi:type="xsd:double"&gt;3423.7214&lt;/D&gt;&lt;D xsi:type="xsd:double"&gt;3807.275&lt;/D&gt;&lt;D xsi:type="xsd:double"&gt;3746.496&lt;/D&gt;&lt;D xsi:type="xsd:double"&gt;3529.6892&lt;/D&gt;&lt;D xsi:type="xsd:double"&gt;3404.7524&lt;/D&gt;&lt;D xsi:type="xsd:double"&gt;3265.9128&lt;/D&gt;&lt;D xsi:type="xsd:double"&gt;3555.3892&lt;/D&gt;&lt;D xsi:type="xsd:double"&gt;4651.552&lt;/D&gt;&lt;D xsi:type="xsd:double"&gt;4477.118&lt;/D&gt;&lt;D xsi:type="xsd:double"&gt;5877.429&lt;/D&gt;&lt;D xsi:type="xsd:double"&gt;6377.464&lt;/D&gt;&lt;D xsi:type="xsd:double"&gt;6653.954&lt;/D&gt;&lt;D xsi:type="xsd:double"&gt;6636.9766&lt;/D&gt;&lt;D xsi:type="xsd:double"&gt;6323.118&lt;/D&gt;&lt;D xsi:type="xsd:double"&gt;5771.168&lt;/D&gt;&lt;D xsi:type="xsd:double"&gt;5373.617&lt;/D&gt;&lt;D xsi:type="xsd:double"&gt;6008.265&lt;/D&gt;&lt;D xsi:type="xsd:double"&gt;5531.399&lt;/D&gt;&lt;D xsi:type="xsd:double"&gt;5507.0425&lt;/D&gt;&lt;D xsi:type="xsd:double"&gt;6158.767&lt;/D&gt;&lt;D xsi:type="xsd:double"&gt;5975.478&lt;/D&gt;&lt;D xsi:type="xsd:double"&gt;6180.5566&lt;/D&gt;&lt;D xsi:type="xsd:double"&gt;6215.532&lt;/D&gt;&lt;D xsi:type="xsd:double"&gt;6407.9634&lt;/D&gt;&lt;D xsi:type="xsd:double"&gt;6400.266&lt;/D&gt;&lt;D xsi:type="xsd:double"&gt;6208.083&lt;/D&gt;&lt;D xsi:type="xsd:double"&gt;6019.0234&lt;/D&gt;&lt;D xsi:type="xsd:double"&gt;6114.1963&lt;/D&gt;&lt;D xsi:type="xsd:double"&gt;5792.884&lt;/D&gt;&lt;D xsi:type="xsd:double"&gt;5260.412&lt;/D&gt;&lt;D xsi:type="xsd:double"&gt;5203.8203&lt;/D&gt;&lt;D xsi:type="xsd:double"&gt;4882.0063&lt;/D&gt;&lt;D xsi:type="xsd:double"&gt;3518.7488&lt;/D&gt;&lt;D xsi:type="xsd:double"&gt;3485.3103&lt;/D&gt;&lt;D xsi:type="xsd:double"&gt;2936.1904&lt;/D&gt;&lt;D xsi:type="xsd:double"&gt;3902.0593&lt;/D&gt;&lt;D xsi:type="xsd:double"&gt;4218.4424&lt;/D&gt;&lt;D xsi:type="xsd:double"&gt;3736.8992&lt;/D&gt;&lt;D xsi:type="xsd:double"&gt;4210.1367&lt;/D&gt;&lt;D xsi:type="xsd:double"&gt;3726.5835&lt;/D&gt;&lt;D xsi:type="xsd:double"&gt;3880.0066&lt;/D&gt;&lt;D xsi:type="xsd:double"&gt;3943.1907&lt;/D&gt;&lt;D xsi:type="xsd:double"&gt;3326.8252&lt;/D&gt;&lt;D xsi:type="xsd:double"&gt;3516.3674&lt;/D&gt;&lt;D xsi:type="xsd:double"&gt;3618.2349&lt;/D&gt;&lt;D xsi:type="xsd:double"&gt;3827.1282&lt;/D&gt;&lt;D xsi:type="xsd:double"&gt;3933.6506&lt;/D&gt;&lt;D xsi:type="xsd:double"&gt;3504.8887&lt;/D&gt;&lt;D xsi:type="xsd:double"&gt;3274.0664&lt;/D&gt;&lt;D xsi:type="xsd:double"&gt;2159.718&lt;/D&gt;&lt;D xsi:type="xsd:double"&gt;2925.3188&lt;/D&gt;&lt;D xsi:type="xsd:double"&gt;2908.5063&lt;/D&gt;&lt;D xsi:type="xsd:double"&gt;3035.8513&lt;/D&gt;&lt;D xsi:type="xsd:double"&gt;3110.8745&lt;/D&gt;&lt;D xsi:type="xsd:double"&gt;2980.231&lt;/D&gt;&lt;D xsi:type="xsd:double"&gt;2757.573&lt;/D&gt;&lt;D xsi:type="xsd:double"&gt;3205.0967&lt;/D&gt;&lt;D xsi:type="xsd:double"&gt;3616.4043&lt;/D&gt;&lt;D xsi:type="xsd:double"&gt;4044.7886&lt;/D&gt;&lt;D xsi:type="xsd:double"&gt;4806.6626&lt;/D&gt;&lt;D xsi:type="xsd:double"&gt;5331.8257&lt;/D&gt;&lt;D xsi:type="xsd:double"&gt;5299.017&lt;/D&gt;&lt;D xsi:type="xsd:double"&gt;5317.178&lt;/D&gt;&lt;D xsi:type="xsd:double"&gt;5540.2944&lt;/D&gt;&lt;D xsi:type="xsd:double"&gt;5469.001&lt;/D&gt;&lt;D xsi:type="xsd:double"&gt;5280.9067&lt;/D&gt;&lt;D xsi:type="xsd:double"&gt;5504.0254&lt;/D&gt;&lt;D xsi:type="xsd:double"&gt;5536.59&lt;/D&gt;&lt;D xsi:type="xsd:double"&gt;5754.292&lt;/D&gt;&lt;D xsi:type="xsd:double"&gt;5759.445&lt;/D&gt;&lt;D xsi:type="xsd:double"&gt;5836.8975&lt;/D&gt;&lt;D xsi:type="xsd:double"&gt;5877.0396&lt;/D&gt;&lt;D xsi:type="xsd:double"&gt;5898.365&lt;/D&gt;&lt;D xsi:type="xsd:double"&gt;5238.3164&lt;/D&gt;&lt;D xsi:type="xsd:double"&gt;4713.2573&lt;/D&gt;&lt;D xsi:type="xsd:double"&gt;5087.4233&lt;/D&gt;&lt;D xsi:type="xsd:double"&gt;4465.9204&lt;/D&gt;&lt;D xsi:type="xsd:double"&gt;4771.74&lt;/D&gt;&lt;D xsi:type="xsd:double"&gt;4822.908&lt;/D&gt;&lt;D xsi:type="xsd:double"&gt;4707.4824&lt;/D&gt;&lt;/FQL&gt;&lt;FQL&gt;&lt;Q&gt;NYCB-US^FG_MKT_VALUE(20100101,20220930,M,USD)&lt;/Q&gt;&lt;R&gt;153&lt;/R&gt;&lt;C&gt;1&lt;/C&gt;&lt;D xsi:type="xsd:double"&gt;6510.9556&lt;/D&gt;&lt;D xsi:type="xsd:double"&gt;6710.2266&lt;/D&gt;&lt;D xsi:type="xsd:double"&gt;7202.1963&lt;/D&gt;&lt;D xsi:type="xsd:double"&gt;7171.715&lt;/D&gt;&lt;D xsi:type="xsd:double"&gt;6988.829&lt;/D&gt;&lt;D xsi:type="xsd:double"&gt;6650.1543&lt;/D&gt;&lt;D xsi:type="xsd:double"&gt;7516.808&lt;/D&gt;&lt;D xsi:type="xsd:double"&gt;6920.167&lt;/D&gt;&lt;D xsi:type="xsd:double"&gt;7078.2744&lt;/D&gt;&lt;D xsi:type="xsd:double"&gt;7374.473&lt;/D&gt;&lt;D xsi:type="xsd:double"&gt;7317.8467&lt;/D&gt;&lt;D xsi:type="xsd:double"&gt;8211.943&lt;/D&gt;&lt;D xsi:type="xsd:double"&gt;7981.0503&lt;/D&gt;&lt;D xsi:type="xsd:double"&gt;8129.17&lt;/D&gt;&lt;D xsi:type="xsd:double"&gt;7548.5083&lt;/D&gt;&lt;D xsi:type="xsd:double"&gt;7259.8633&lt;/D&gt;&lt;D xsi:type="xsd:double"&gt;7084.9272&lt;/D&gt;&lt;D xsi:type="xsd:double"&gt;6556.838&lt;/D&gt;&lt;D xsi:type="xsd:double"&gt;5918.2134&lt;/D&gt;&lt;D xsi:type="xsd:double"&gt;5603.2754&lt;/D&gt;&lt;D xsi:type="xsd:double"&gt;5205.3096&lt;/D&gt;&lt;D xsi:type="xsd:double"&gt;5822.0737&lt;/D&gt;&lt;D xsi:type="xsd:double"&gt;5266.549&lt;/D&gt;&lt;D xsi:type="xsd:double"&gt;5409.955&lt;/D&gt;&lt;D xsi:type="xsd:double"&gt;5549.9053&lt;/D&gt;&lt;D xsi:type="xsd:double"&gt;5689.856&lt;/D&gt;&lt;D xsi:type="xsd:double"&gt;6108.3477&lt;/D&gt;&lt;D xsi:type="xsd:double"&gt;5923.9116&lt;/D&gt;&lt;D xsi:type="xsd:double"&gt;5423.2993&lt;/D&gt;&lt;D xsi:type="xsd:double"&gt;5502.225&lt;/D&gt;&lt;D xsi:type="xsd:double"&gt;5699.831&lt;/D&gt;&lt;D xsi:type="xsd:double"&gt;5822.7856&lt;/D&gt;&lt;D xsi:type="xsd:double"&gt;6217.86&lt;/D&gt;&lt;D xsi:type="xsd:double"&gt;6086.1255&lt;/D&gt;&lt;D xsi:type="xsd:double"&gt;5712.8784&lt;/D&gt;&lt;D xsi:type="xsd:double"&gt;5751.568&lt;/D&gt;&lt;D xsi:type="xsd:double"&gt;5861.3306&lt;/D&gt;&lt;D xsi:type="xsd:double"&gt;5927.188&lt;/D&gt;&lt;D xsi:type="xsd:double"&gt;6326.4424&lt;/D&gt;&lt;D xsi:type="xsd:double"&gt;5973.749&lt;/D&gt;&lt;D xsi:type="xsd:double"&gt;5766.541&lt;/D&gt;&lt;D xsi:type="xsd:double"&gt;6172.0176&lt;/D&gt;&lt;D xsi:type="xsd:double"&gt;6687.822&lt;/D&gt;&lt;D xsi:type="xsd:double"&gt;6458.575&lt;/D&gt;&lt;D xsi:type="xsd:double"&gt;6661.529&lt;/D&gt;&lt;D xsi:type="xsd:double"&gt;7146.4844&lt;/D&gt;&lt;D xsi:type="xsd:double"&gt;7283.1543&lt;/D&gt;&lt;D xsi:type="xsd:double"&gt;7427.6377&lt;/D&gt;&lt;D xsi:type="xsd:double"&gt;7136.7036&lt;/D&gt;&lt;D xsi:type="xsd:double"&gt;7044.1333&lt;/D&gt;&lt;D xsi:type="xsd:double"&gt;7113.453&lt;/D&gt;&lt;D xsi:type="xsd:double"&gt;6821.3013&lt;/D&gt;&lt;D xsi:type="xsd:double"&gt;6763.7563&lt;/D&gt;&lt;D xsi:type="xsd:double"&gt;7073.6274&lt;/D&gt;&lt;D xsi:type="xsd:double"&gt;7029.3623&lt;/D&gt;&lt;D xsi:type="xsd:double"&gt;7060.348&lt;/D&gt;&lt;D xsi:type="xsd:double"&gt;7024.8257&lt;/D&gt;&lt;D xsi:type="xsd:double"&gt;7060.238&lt;/D&gt;&lt;D xsi:type="xsd:double"&gt;7033.679&lt;/D&gt;&lt;D xsi:type="xsd:double"&gt;7081.395&lt;/D&gt;&lt;D xsi:type="xsd:double"&gt;6837.972&lt;/D&gt;&lt;D xsi:type="xsd:double"&gt;7351.3735&lt;/D&gt;&lt;D xsi:type="xsd:double"&gt;7432.7676&lt;/D&gt;&lt;D xsi:type="xsd:double"&gt;7637.1357&lt;/D&gt;&lt;D xsi:type="xsd:double"&gt;7881.4883&lt;/D&gt;&lt;D xsi:type="xsd:double"&gt;8166.9106&lt;/D&gt;&lt;D xsi:type="xsd:double"&gt;8455.73&lt;/D&gt;&lt;D xsi:type="xsd:double"&gt;7846.9883&lt;/D&gt;&lt;D xsi:type="xsd:double"&gt;8024.4097&lt;/D&gt;&lt;D xsi:type="xsd:double"&gt;7340.158&lt;/D&gt;&lt;D xsi:type="xsd:double"&gt;7286.8394&lt;/D&gt;&lt;D xsi:type="xsd:double"&gt;7914.2744&lt;/D&gt;&lt;D xsi:type="xsd:double"&gt;7506.922&lt;/D&gt;&lt;D xsi:type="xsd:double"&gt;7337.1924&lt;/D&gt;&lt;D xsi:type="xsd:double"&gt;7742.1836&lt;/D&gt;&lt;D xsi:type="xsd:double"&gt;7318.5547&lt;/D&gt;&lt;D xsi:type="xsd:double"&gt;7664.275&lt;/D&gt;&lt;D xsi:type="xsd:double"&gt;7300.2754&lt;/D&gt;&lt;D xsi:type="xsd:double"&gt;7037.29&lt;/D&gt;&lt;D xsi:type="xsd:double"&gt;7358.7163&lt;/D&gt;&lt;D xsi:type="xsd:double"&gt;6930.951&lt;/D&gt;&lt;D xsi:type="xsd:double"&gt;6994.27&lt;/D&gt;&lt;D xsi:type="xsd:double"&gt;7783.317&lt;/D&gt;&lt;D xsi:type="xsd:double"&gt;7749.072&lt;/D&gt;&lt;D xsi:type="xsd:double"&gt;7398.3906&lt;/D&gt;&lt;D xsi:type="xsd:double"&gt;7442.2256&lt;/D&gt;&lt;D xsi:type="xsd:double"&gt;6830.6836&lt;/D&gt;&lt;D xsi:type="xsd:double"&gt;6498.195&lt;/D&gt;&lt;D xsi:type="xsd:double"&gt;6317.2817&lt;/D&gt;&lt;D xsi:type="xsd:double"&gt;6420.876&lt;/D&gt;&lt;D xsi:type="xsd:double"&gt;6420.876&lt;/D&gt;&lt;D xsi:type="xsd:double"&gt;5892.7305&lt;/D&gt;&lt;D xsi:type="xsd:double"&gt;6304.0073&lt;/D&gt;&lt;D xsi:type="xsd:double"&gt;6142.617&lt;/D&gt;&lt;D xsi:type="xsd:double"&gt;6524.0854&lt;/D&gt;&lt;D xsi:type="xsd:double"&gt;6360.1445&lt;/D&gt;&lt;D xsi:type="xsd:double"&gt;6917.0234&lt;/D&gt;&lt;D xsi:type="xsd:double"&gt;6653.239&lt;/D&gt;&lt;D xsi:type="xsd:double"&gt;6389.6455&lt;/D&gt;&lt;D xsi:type="xsd:double"&gt;5825.709&lt;/D&gt;&lt;D xsi:type="xsd:double"&gt;5683.499&lt;/D&gt;&lt;D xsi:type="xsd:double"&gt;5413.792&lt;/D&gt;&lt;D xsi:type="xsd:double"&gt;5281.3896&lt;/D&gt;&lt;D xsi:type="xsd:double"&gt;5281.3896&lt;/D&gt;&lt;D xsi:type="xsd:double"&gt;5084.845&lt;/D&gt;&lt;D xsi:type="xsd:double"&gt;4697.475&lt;/D&gt;&lt;D xsi:type="xsd:double"&gt;5212.334&lt;/D&gt;&lt;D xsi:type="xsd:double"&gt;4455.979&lt;/D&gt;&lt;D xsi:type="xsd:double"&gt;5502.495&lt;/D&gt;&lt;D xsi:type="xsd:double"&gt;5923.943&lt;/D&gt;&lt;D xsi:type="xsd:double"&gt;5405.922&lt;/D&gt;&lt;D xsi:type="xsd:double"&gt;5433.9565&lt;/D&gt;&lt;D xsi:type="xsd:double"&gt;4639.6553&lt;/D&gt;&lt;D xsi:type="xsd:double"&gt;4664.242&lt;/D&gt;&lt;D xsi:type="xsd:double"&gt;5388.6484&lt;/D&gt;&lt;D xsi:type="xsd:double"&gt;5393.3223&lt;/D&gt;&lt;D xsi:type="xsd:double"&gt;5865.2534&lt;/D&gt;&lt;D xsi:type="xsd:double"&gt;5444.637&lt;/D&gt;&lt;D xsi:type="xsd:double"&gt;5570.8223&lt;/D&gt;&lt;D xsi:type="xsd:double"&gt;5617.5083&lt;/D&gt;&lt;D xsi:type="xsd:double"&gt;5168.8555&lt;/D&gt;&lt;D xsi:type="xsd:double"&gt;5052.0186&lt;/D&gt;&lt;D xsi:type="xsd:double"&gt;4379.1274&lt;/D&gt;&lt;D xsi:type="xsd:double"&gt;5064.6772&lt;/D&gt;&lt;D xsi:type="xsd:double"&gt;4686.9253&lt;/D&gt;&lt;D xsi:type="xsd:double"&gt;4732.125&lt;/D&gt;&lt;D xsi:type="xsd:double"&gt;4885.223&lt;/D&gt;&lt;D xsi:type="xsd:double"&gt;4198.6016&lt;/D&gt;&lt;D xsi:type="xsd:double"&gt;3836.487&lt;/D&gt;&lt;D xsi:type="xsd:double"&gt;3855.0432&lt;/D&gt;&lt;D xsi:type="xsd:double"&gt;4495.2305&lt;/D&gt;&lt;D xsi:type="xsd:double"&gt;4894.164&lt;/D&gt;&lt;D xsi:type="xsd:double"&gt;4852.4126&lt;/D&gt;&lt;D xsi:type="xsd:double"&gt;5664.2407&lt;/D&gt;&lt;D xsi:type="xsd:double"&gt;5869.2383&lt;/D&gt;&lt;D xsi:type="xsd:double"&gt;5562.2896&lt;/D&gt;&lt;D xsi:type="xsd:double"&gt;5566.9404&lt;/D&gt;&lt;D xsi:type="xsd:double"&gt;5124.928&lt;/D&gt;&lt;D xsi:type="xsd:double"&gt;5478.371&lt;/D&gt;&lt;D xsi:type="xsd:double"&gt;5822.5137&lt;/D&gt;&lt;D xsi:type="xsd:double"&gt;5984.818&lt;/D&gt;&lt;D xsi:type="xsd:double"&gt;5780.209&lt;/D&gt;&lt;D xsi:type="xsd:double"&gt;5570.949&lt;/D&gt;&lt;D xsi:type="xsd:double"&gt;5677.8413&lt;/D&gt;&lt;D xsi:type="xsd:double"&gt;5422.0825&lt;/D&gt;&lt;D xsi:type="xsd:double"&gt;5366.281&lt;/D&gt;&lt;D xsi:type="xsd:double"&gt;5006.499&lt;/D&gt;&lt;D xsi:type="xsd:double"&gt;4315.3027&lt;/D&gt;&lt;D xsi:type="xsd:double"&gt;4660.901&lt;/D&gt;&lt;D xsi:type="xsd:double"&gt;4256.7993&lt;/D&gt;&lt;D xsi:type="xsd:double"&gt;4951.5015&lt;/D&gt;&lt;D xsi:type="xsd:double"&gt;4564.5195&lt;/D&gt;&lt;D xsi:type="xsd:double"&gt;3977.0532&lt;/D&gt;&lt;/FQL&gt;&lt;FQL&gt;&lt;Q&gt;VLY-US^FG_MKT_VALUE(20100101,20220930,M,USD)&lt;/Q&gt;&lt;R&gt;153&lt;/R&gt;&lt;C&gt;1&lt;/C&gt;&lt;D xsi:type="xsd:double"&gt;2103.5835&lt;/D&gt;&lt;D xsi:type="xsd:double"&gt;2203.0256&lt;/D&gt;&lt;D xsi:type="xsd:double"&gt;2471.5796&lt;/D&gt;&lt;D xsi:type="xsd:double"&gt;2611.4805&lt;/D&gt;&lt;D xsi:type="xsd:double"&gt;2441.509&lt;/D&gt;&lt;D xsi:type="xsd:double"&gt;2192.4646&lt;/D&gt;&lt;D xsi:type="xsd:double"&gt;2335.7314&lt;/D&gt;&lt;D xsi:type="xsd:double"&gt;2097.49&lt;/D&gt;&lt;D xsi:type="xsd:double"&gt;2078.4917&lt;/D&gt;&lt;D xsi:type="xsd:double"&gt;2149.3862&lt;/D&gt;&lt;D xsi:type="xsd:double"&gt;2046.2671&lt;/D&gt;&lt;D xsi:type="xsd:double"&gt;2308.8865&lt;/D&gt;&lt;D xsi:type="xsd:double"&gt;2184.5618&lt;/D&gt;&lt;D xsi:type="xsd:double"&gt;2200.7078&lt;/D&gt;&lt;D xsi:type="xsd:double"&gt;2368.708&lt;/D&gt;&lt;D xsi:type="xsd:double"&gt;2429.792&lt;/D&gt;&lt;D xsi:type="xsd:double"&gt;2421.2234&lt;/D&gt;&lt;D xsi:type="xsd:double"&gt;2311.677&lt;/D&gt;&lt;D xsi:type="xsd:double"&gt;2233.5454&lt;/D&gt;&lt;D xsi:type="xsd:double"&gt;2019.5327&lt;/D&gt;&lt;D xsi:type="xsd:double"&gt;1800.5686&lt;/D&gt;&lt;D xsi:type="xsd:double"&gt;2040.3043&lt;/D&gt;&lt;D xsi:type="xsd:double"&gt;2006.2992&lt;/D&gt;&lt;D xsi:type="xsd:double"&gt;2105.0562&lt;/D&gt;&lt;D xsi:type="xsd:double"&gt;2028.4778&lt;/D&gt;&lt;D xsi:type="xsd:double"&gt;2128.8806&lt;/D&gt;&lt;D xsi:type="xsd:double"&gt;2552.045&lt;/D&gt;&lt;D xsi:type="xsd:double"&gt;2483.0708&lt;/D&gt;&lt;D xsi:type="xsd:double"&gt;2315.4634&lt;/D&gt;&lt;D xsi:type="xsd:double"&gt;2090.9553&lt;/D&gt;&lt;D xsi:type="xsd:double"&gt;1834.5175&lt;/D&gt;&lt;D xsi:type="xsd:double"&gt;1913.4213&lt;/D&gt;&lt;D xsi:type="xsd:double"&gt;1978.2458&lt;/D&gt;&lt;D xsi:type="xsd:double"&gt;1922.9655&lt;/D&gt;&lt;D xsi:type="xsd:double"&gt;1883.4795&lt;/D&gt;&lt;D xsi:type="xsd:double"&gt;1845.4761&lt;/D&gt;&lt;D xsi:type="xsd:double"&gt;1942.7107&lt;/D&gt;&lt;D xsi:type="xsd:double"&gt;1990.3359&lt;/D&gt;&lt;D xsi:type="xsd:double"&gt;2038.2305&lt;/D&gt;&lt;D xsi:type="xsd:double"&gt;1789.423&lt;/D&gt;&lt;D xsi:type="xsd:double"&gt;1855.1082&lt;/D&gt;&lt;D xsi:type="xsd:double"&gt;1886.9419&lt;/D&gt;&lt;D xsi:type="xsd:double"&gt;2062.2861&lt;/D&gt;&lt;D xsi:type="xsd:double"&gt;2010.4797&lt;/D&gt;&lt;D xsi:type="xsd:double"&gt;1984.5327&lt;/D&gt;&lt;D xsi:type="xsd:double"&gt;1944.6427&lt;/D&gt;&lt;D xsi:type="xsd:double"&gt;2024.4229&lt;/D&gt;&lt;D xsi:type="xsd:double"&gt;2019.8822&lt;/D&gt;&lt;D xsi:type="xsd:double"&gt;1934.0571&lt;/D&gt;&lt;D xsi:type="xsd:double"&gt;2011.8986&lt;/D&gt;&lt;D xsi:type="xsd:double"&gt;2085.758&lt;/D&gt;&lt;D xsi:type="xsd:double"&gt;2007.6174&lt;/D&gt;&lt;D xsi:type="xsd:double"&gt;1941.498&lt;/D&gt;&lt;D xsi:type="xsd:double"&gt;1986.6309&lt;/D&gt;&lt;D xsi:type="xsd:double"&gt;1920.4767&lt;/D&gt;&lt;D xsi:type="xsd:double"&gt;2004.673&lt;/D&gt;&lt;D xsi:type="xsd:double"&gt;1944.5404&lt;/D&gt;&lt;D xsi:type="xsd:double"&gt;2002.7361&lt;/D&gt;&lt;D xsi:type="xsd:double"&gt;1954.5742&lt;/D&gt;&lt;D xsi:type="xsd:double"&gt;2253.7976&lt;/D&gt;&lt;D xsi:type="xsd:double"&gt;2107.5676&lt;/D&gt;&lt;D xsi:type="xsd:double"&gt;2228.2654&lt;/D&gt;&lt;D xsi:type="xsd:double"&gt;2194.121&lt;/D&gt;&lt;D xsi:type="xsd:double"&gt;2191.797&lt;/D&gt;&lt;D xsi:type="xsd:double"&gt;2273.1467&lt;/D&gt;&lt;D xsi:type="xsd:double"&gt;2398.3098&lt;/D&gt;&lt;D xsi:type="xsd:double"&gt;2307.588&lt;/D&gt;&lt;D xsi:type="xsd:double"&gt;2200.5828&lt;/D&gt;&lt;D xsi:type="xsd:double"&gt;2290.6526&lt;/D&gt;&lt;D xsi:type="xsd:double"&gt;2444.2937&lt;/D&gt;&lt;D xsi:type="xsd:double"&gt;2593.2793&lt;/D&gt;&lt;D xsi:type="xsd:double"&gt;2499.8076&lt;/D&gt;&lt;D xsi:type="xsd:double"&gt;2233.3306&lt;/D&gt;&lt;D xsi:type="xsd:double"&gt;2284.0881&lt;/D&gt;&lt;D xsi:type="xsd:double"&gt;2425.883&lt;/D&gt;&lt;D xsi:type="xsd:double"&gt;2405.5403&lt;/D&gt;&lt;D xsi:type="xsd:double"&gt;2423.34&lt;/D&gt;&lt;D xsi:type="xsd:double"&gt;2319.7844&lt;/D&gt;&lt;D xsi:type="xsd:double"&gt;2307.0662&lt;/D&gt;&lt;D xsi:type="xsd:double"&gt;2454.5962&lt;/D&gt;&lt;D xsi:type="xsd:double"&gt;2475.914&lt;/D&gt;&lt;D xsi:type="xsd:double"&gt;2508.9941&lt;/D&gt;&lt;D xsi:type="xsd:double"&gt;2885.598&lt;/D&gt;&lt;D xsi:type="xsd:double"&gt;3068.756&lt;/D&gt;&lt;D xsi:type="xsd:double"&gt;3192.666&lt;/D&gt;&lt;D xsi:type="xsd:double"&gt;3261.2122&lt;/D&gt;&lt;D xsi:type="xsd:double"&gt;3113.3386&lt;/D&gt;&lt;D xsi:type="xsd:double"&gt;3102.785&lt;/D&gt;&lt;D xsi:type="xsd:double"&gt;2976.1406&lt;/D&gt;&lt;D xsi:type="xsd:double"&gt;3117.5068&lt;/D&gt;&lt;D xsi:type="xsd:double"&gt;3135.9846&lt;/D&gt;&lt;D xsi:type="xsd:double"&gt;2953.844&lt;/D&gt;&lt;D xsi:type="xsd:double"&gt;3183.576&lt;/D&gt;&lt;D xsi:type="xsd:double"&gt;3038.2676&lt;/D&gt;&lt;D xsi:type="xsd:double"&gt;3143.9463&lt;/D&gt;&lt;D xsi:type="xsd:double"&gt;2967.3406&lt;/D&gt;&lt;D xsi:type="xsd:double"&gt;3324.3733&lt;/D&gt;&lt;D xsi:type="xsd:double"&gt;3297.9265&lt;/D&gt;&lt;D xsi:type="xsd:double"&gt;4126.6255&lt;/D&gt;&lt;D xsi:type="xsd:double"&gt;4156.4326&lt;/D&gt;&lt;D xsi:type="xsd:double"&gt;4209.423&lt;/D&gt;&lt;D xsi:type="xsd:double"&gt;4030.4807&lt;/D&gt;&lt;D xsi:type="xsd:double"&gt;3861.4392&lt;/D&gt;&lt;D xsi:type="xsd:double"&gt;3994.021&lt;/D&gt;&lt;D xsi:type="xsd:double"&gt;3729.391&lt;/D&gt;&lt;D xsi:type="xsd:double"&gt;3308.3843&lt;/D&gt;&lt;D xsi:type="xsd:double"&gt;3586.8455&lt;/D&gt;&lt;D xsi:type="xsd:double"&gt;2943.1091&lt;/D&gt;&lt;D xsi:type="xsd:double"&gt;3350.7695&lt;/D&gt;&lt;D xsi:type="xsd:double"&gt;3499.9138&lt;/D&gt;&lt;D xsi:type="xsd:double"&gt;3177.9985&lt;/D&gt;&lt;D xsi:type="xsd:double"&gt;3476.5579&lt;/D&gt;&lt;D xsi:type="xsd:double"&gt;3257.6143&lt;/D&gt;&lt;D xsi:type="xsd:double"&gt;3576.676&lt;/D&gt;&lt;D xsi:type="xsd:double"&gt;3702.7556&lt;/D&gt;&lt;D xsi:type="xsd:double"&gt;3487.0935&lt;/D&gt;&lt;D xsi:type="xsd:double"&gt;3606.7266&lt;/D&gt;&lt;D xsi:type="xsd:double"&gt;3842.3086&lt;/D&gt;&lt;D xsi:type="xsd:double"&gt;3842.3086&lt;/D&gt;&lt;D xsi:type="xsd:double"&gt;4617.5376&lt;/D&gt;&lt;D xsi:type="xsd:double"&gt;4246.5215&lt;/D&gt;&lt;D xsi:type="xsd:double"&gt;3750.489&lt;/D&gt;&lt;D xsi:type="xsd:double"&gt;2951.3696&lt;/D&gt;&lt;D xsi:type="xsd:double"&gt;3375.3008&lt;/D&gt;&lt;D xsi:type="xsd:double"&gt;3221.8782&lt;/D&gt;&lt;D xsi:type="xsd:double"&gt;3157.6824&lt;/D&gt;&lt;D xsi:type="xsd:double"&gt;3016.3538&lt;/D&gt;&lt;D xsi:type="xsd:double"&gt;3032.5056&lt;/D&gt;&lt;D xsi:type="xsd:double"&gt;2766.5693&lt;/D&gt;&lt;D xsi:type="xsd:double"&gt;3085.6335&lt;/D&gt;&lt;D xsi:type="xsd:double"&gt;3691.452&lt;/D&gt;&lt;D xsi:type="xsd:double"&gt;3937.6252&lt;/D&gt;&lt;D xsi:type="xsd:double"&gt;4123.4004&lt;/D&gt;&lt;D xsi:type="xsd:double"&gt;4947.273&lt;/D&gt;&lt;D xsi:type="xsd:double"&gt;5575.658&lt;/D&gt;&lt;D xsi:type="xsd:double"&gt;5587.8325&lt;/D&gt;&lt;D xsi:type="xsd:double"&gt;5811.0205&lt;/D&gt;&lt;D xsi:type="xsd:double"&gt;5453.7056&lt;/D&gt;&lt;D xsi:type="xsd:double"&gt;5234.4204&lt;/D&gt;&lt;D xsi:type="xsd:double"&gt;5295.3325&lt;/D&gt;&lt;D xsi:type="xsd:double"&gt;5421.345&lt;/D&gt;&lt;D xsi:type="xsd:double"&gt;5400.979&lt;/D&gt;&lt;D xsi:type="xsd:double"&gt;5474.2954&lt;/D&gt;&lt;D xsi:type="xsd:double"&gt;5794.76&lt;/D&gt;&lt;D xsi:type="xsd:double"&gt;5866.4043&lt;/D&gt;&lt;D xsi:type="xsd:double"&gt;5887.476&lt;/D&gt;&lt;D xsi:type="xsd:double"&gt;5486.5537&lt;/D&gt;&lt;D xsi:type="xsd:double"&gt;5048.303&lt;/D&gt;&lt;D xsi:type="xsd:double"&gt;5355.9214&lt;/D&gt;&lt;D xsi:type="xsd:double"&gt;5270.88&lt;/D&gt;&lt;D xsi:type="xsd:double"&gt;5918.98&lt;/D&gt;&lt;D xsi:type="xsd:double"&gt;5883.5376&lt;/D&gt;&lt;D xsi:type="xsd:double"&gt;5468.348&lt;/D&gt;&lt;/FQL&gt;&lt;FQL&gt;&lt;Q&gt;GBCI-US^FG_MKT_VALUE(20100101,20220930,M,USD)&lt;/Q&gt;&lt;R&gt;153&lt;/R&gt;&lt;C&gt;1&lt;/C&gt;&lt;D xsi:type="xsd:double"&gt;883.628&lt;/D&gt;&lt;D xsi:type="xsd:double"&gt;893.4872&lt;/D&gt;&lt;D xsi:type="xsd:double"&gt;1095.2086&lt;/D&gt;&lt;D xsi:type="xsd:double"&gt;1329.6394&lt;/D&gt;&lt;D xsi:type="xsd:double"&gt;1140.5127&lt;/D&gt;&lt;D xsi:type="xsd:double"&gt;1054.994&lt;/D&gt;&lt;D xsi:type="xsd:double"&gt;1149.2028&lt;/D&gt;&lt;D xsi:type="xsd:double"&gt;995.30457&lt;/D&gt;&lt;D xsi:type="xsd:double"&gt;1049.061&lt;/D&gt;&lt;D xsi:type="xsd:double"&gt;934.8959&lt;/D&gt;&lt;D xsi:type="xsd:double"&gt;958.62787&lt;/D&gt;&lt;D xsi:type="xsd:double"&gt;1086.6367&lt;/D&gt;&lt;D xsi:type="xsd:double"&gt;1014.7216&lt;/D&gt;&lt;D xsi:type="xsd:double"&gt;1124.0326&lt;/D&gt;&lt;D xsi:type="xsd:double"&gt;1082.3218&lt;/D&gt;&lt;D xsi:type="xsd:double"&gt;1080.8834&lt;/D&gt;&lt;D xsi:type="xsd:double"&gt;1022.6323&lt;/D&gt;&lt;D xsi:type="xsd:double"&gt;969.4151&lt;/D&gt;&lt;D xsi:type="xsd:double"&gt;944.96405&lt;/D&gt;&lt;D xsi:type="xsd:double"&gt;827.7425&lt;/D&gt;&lt;D xsi:type="xsd:double"&gt;673.8442&lt;/D&gt;&lt;D xsi:type="xsd:double"&gt;816.2361&lt;/D&gt;&lt;D xsi:type="xsd:double"&gt;863.7&lt;/D&gt;&lt;D xsi:type="xsd:double"&gt;865.13824&lt;/D&gt;&lt;D xsi:type="xsd:double"&gt;1004.65356&lt;/D&gt;&lt;D xsi:type="xsd:double"&gt;992.428&lt;/D&gt;&lt;D xsi:type="xsd:double"&gt;1074.4111&lt;/D&gt;&lt;D xsi:type="xsd:double"&gt;1071.5345&lt;/D&gt;&lt;D xsi:type="xsd:double"&gt;1031.9813&lt;/D&gt;&lt;D xsi:type="xsd:double"&gt;1112.0593&lt;/D&gt;&lt;D xsi:type="xsd:double"&gt;1091.1992&lt;/D&gt;&lt;D xsi:type="xsd:double"&gt;1108.4626&lt;/D&gt;&lt;D xsi:type="xsd:double"&gt;1121.5013&lt;/D&gt;&lt;D xsi:type="xsd:double"&gt;1044.471&lt;/D&gt;&lt;D xsi:type="xsd:double"&gt;1045.2479&lt;/D&gt;&lt;D xsi:type="xsd:double"&gt;1058.1965&lt;/D&gt;&lt;D xsi:type="xsd:double"&gt;1120.782&lt;/D&gt;&lt;D xsi:type="xsd:double"&gt;1254.5852&lt;/D&gt;&lt;D xsi:type="xsd:double"&gt;1366.9133&lt;/D&gt;&lt;D xsi:type="xsd:double"&gt;1328.7435&lt;/D&gt;&lt;D xsi:type="xsd:double"&gt;1400.0419&lt;/D&gt;&lt;D xsi:type="xsd:double"&gt;1632.4053&lt;/D&gt;&lt;D xsi:type="xsd:double"&gt;1790.5697&lt;/D&gt;&lt;D xsi:type="xsd:double"&gt;1737.9708&lt;/D&gt;&lt;D xsi:type="xsd:double"&gt;1833.9203&lt;/D&gt;&lt;D xsi:type="xsd:double"&gt;2051.6426&lt;/D&gt;&lt;D xsi:type="xsd:double"&gt;2226.266&lt;/D&gt;&lt;D xsi:type="xsd:double"&gt;2215.5806&lt;/D&gt;&lt;D xsi:type="xsd:double"&gt;1965.6863&lt;/D&gt;&lt;D xsi:type="xsd:double"&gt;2063.8591&lt;/D&gt;&lt;D xsi:type="xsd:double"&gt;2164.717&lt;/D&gt;&lt;D xsi:type="xsd:double"&gt;1910.7891&lt;/D&gt;&lt;D xsi:type="xsd:double"&gt;1956.2131&lt;/D&gt;&lt;D xsi:type="xsd:double"&gt;2113.3992&lt;/D&gt;&lt;D xsi:type="xsd:double"&gt;1971.9103&lt;/D&gt;&lt;D xsi:type="xsd:double"&gt;2027.0165&lt;/D&gt;&lt;D xsi:type="xsd:double"&gt;1940.123&lt;/D&gt;&lt;D xsi:type="xsd:double"&gt;2152.4414&lt;/D&gt;&lt;D xsi:type="xsd:double"&gt;2054.1597&lt;/D&gt;&lt;D xsi:type="xsd:double"&gt;2083.4746&lt;/D&gt;&lt;D xsi:type="xsd:double"&gt;1670.831&lt;/D&gt;&lt;D xsi:type="xsd:double"&gt;1822.3839&lt;/D&gt;&lt;D xsi:type="xsd:double"&gt;1899.5802&lt;/D&gt;&lt;D xsi:type="xsd:double"&gt;1989.4609&lt;/D&gt;&lt;D xsi:type="xsd:double"&gt;2125.415&lt;/D&gt;&lt;D xsi:type="xsd:double"&gt;2222.1296&lt;/D&gt;&lt;D xsi:type="xsd:double"&gt;2122.4285&lt;/D&gt;&lt;D xsi:type="xsd:double"&gt;1964.568&lt;/D&gt;&lt;D xsi:type="xsd:double"&gt;1993.2916&lt;/D&gt;&lt;D xsi:type="xsd:double"&gt;2066.5579&lt;/D&gt;&lt;D xsi:type="xsd:double"&gt;2219.1326&lt;/D&gt;&lt;D xsi:type="xsd:double"&gt;2018.5693&lt;/D&gt;&lt;D xsi:type="xsd:double"&gt;1794.8756&lt;/D&gt;&lt;D xsi:type="xsd:double"&gt;1812.3754&lt;/D&gt;&lt;D xsi:type="xsd:double"&gt;1936.2004&lt;/D&gt;&lt;D xsi:type="xsd:double"&gt;1971.9995&lt;/D&gt;&lt;D xsi:type="xsd:double"&gt;2082.4438&lt;/D&gt;&lt;D xsi:type="xsd:double"&gt;2024.6405&lt;/D&gt;&lt;D xsi:type="xsd:double"&gt;2100.812&lt;/D&gt;&lt;D xsi:type="xsd:double"&gt;2280.5771&lt;/D&gt;&lt;D xsi:type="xsd:double"&gt;2182.5044&lt;/D&gt;&lt;D xsi:type="xsd:double"&gt;2162.6077&lt;/D&gt;&lt;D xsi:type="xsd:double"&gt;2624.821&lt;/D&gt;&lt;D xsi:type="xsd:double"&gt;2772.5151&lt;/D&gt;&lt;D xsi:type="xsd:double"&gt;2718.9473&lt;/D&gt;&lt;D xsi:type="xsd:double"&gt;2825.3176&lt;/D&gt;&lt;D xsi:type="xsd:double"&gt;2599.7148&lt;/D&gt;&lt;D xsi:type="xsd:double"&gt;2588.2217&lt;/D&gt;&lt;D xsi:type="xsd:double"&gt;2471.7595&lt;/D&gt;&lt;D xsi:type="xsd:double"&gt;2855.6494&lt;/D&gt;&lt;D xsi:type="xsd:double"&gt;2723.826&lt;/D&gt;&lt;D xsi:type="xsd:double"&gt;2590.4429&lt;/D&gt;&lt;D xsi:type="xsd:double"&gt;2945.5427&lt;/D&gt;&lt;D xsi:type="xsd:double"&gt;2961.144&lt;/D&gt;&lt;D xsi:type="xsd:double"&gt;3124.1787&lt;/D&gt;&lt;D xsi:type="xsd:double"&gt;3072.694&lt;/D&gt;&lt;D xsi:type="xsd:double"&gt;3059.433&lt;/D&gt;&lt;D xsi:type="xsd:double"&gt;3034.4707&lt;/D&gt;&lt;D xsi:type="xsd:double"&gt;3243.5505&lt;/D&gt;&lt;D xsi:type="xsd:double"&gt;3129.4597&lt;/D&gt;&lt;D xsi:type="xsd:double"&gt;3295.1025&lt;/D&gt;&lt;D xsi:type="xsd:double"&gt;3269.104&lt;/D&gt;&lt;D xsi:type="xsd:double"&gt;3608.8608&lt;/D&gt;&lt;D xsi:type="xsd:double"&gt;3860.7205&lt;/D&gt;&lt;D xsi:type="xsd:double"&gt;3642.014&lt;/D&gt;&lt;D xsi:type="xsd:double"&gt;3583.6946&lt;/D&gt;&lt;D xsi:type="xsd:double"&gt;3991.0862&lt;/D&gt;&lt;D xsi:type="xsd:double"&gt;3348.7493&lt;/D&gt;&lt;D xsi:type="xsd:double"&gt;3565.125&lt;/D&gt;&lt;D xsi:type="xsd:double"&gt;3703.7405&lt;/D&gt;&lt;D xsi:type="xsd:double"&gt;3389.449&lt;/D&gt;&lt;D xsi:type="xsd:double"&gt;3602.6113&lt;/D&gt;&lt;D xsi:type="xsd:double"&gt;3333.6208&lt;/D&gt;&lt;D xsi:type="xsd:double"&gt;3513.1465&lt;/D&gt;&lt;D xsi:type="xsd:double"&gt;3630.9734&lt;/D&gt;&lt;D xsi:type="xsd:double"&gt;3438.6382&lt;/D&gt;&lt;D xsi:type="xsd:double"&gt;3729.6277&lt;/D&gt;&lt;D xsi:type="xsd:double"&gt;3901.0837&lt;/D&gt;&lt;D xsi:type="xsd:double"&gt;4042.1199&lt;/D&gt;&lt;D xsi:type="xsd:double"&gt;4244.406&lt;/D&gt;&lt;D xsi:type="xsd:double"&gt;3910.3167&lt;/D&gt;&lt;D xsi:type="xsd:double"&gt;3441.4849&lt;/D&gt;&lt;D xsi:type="xsd:double"&gt;3244.3584&lt;/D&gt;&lt;D xsi:type="xsd:double"&gt;3633.1472&lt;/D&gt;&lt;D xsi:type="xsd:double"&gt;3929.8667&lt;/D&gt;&lt;D xsi:type="xsd:double"&gt;3366.9858&lt;/D&gt;&lt;D xsi:type="xsd:double"&gt;3368.894&lt;/D&gt;&lt;D xsi:type="xsd:double"&gt;3347.4268&lt;/D&gt;&lt;D xsi:type="xsd:double"&gt;3058.0103&lt;/D&gt;&lt;D xsi:type="xsd:double"&gt;3415.812&lt;/D&gt;&lt;D xsi:type="xsd:double"&gt;3890.0183&lt;/D&gt;&lt;D xsi:type="xsd:double"&gt;4390.567&lt;/D&gt;&lt;D xsi:type="xsd:double"&gt;4451.6396&lt;/D&gt;&lt;D xsi:type="xsd:double"&gt;5172.109&lt;/D&gt;&lt;D xsi:type="xsd:double"&gt;5451.2437&lt;/D&gt;&lt;D xsi:type="xsd:double"&gt;5629.832&lt;/D&gt;&lt;D xsi:type="xsd:double"&gt;5562.981&lt;/D&gt;&lt;D xsi:type="xsd:double"&gt;5260.5386&lt;/D&gt;&lt;D xsi:type="xsd:double"&gt;4924.353&lt;/D&gt;&lt;D xsi:type="xsd:double"&gt;5086.715&lt;/D&gt;&lt;D xsi:type="xsd:double"&gt;5286.6255&lt;/D&gt;&lt;D xsi:type="xsd:double"&gt;5280.895&lt;/D&gt;&lt;D xsi:type="xsd:double"&gt;5186.3374&lt;/D&gt;&lt;D xsi:type="xsd:double"&gt;6275.983&lt;/D&gt;&lt;D xsi:type="xsd:double"&gt;5748.0034&lt;/D&gt;&lt;D xsi:type="xsd:double"&gt;6132.0894&lt;/D&gt;&lt;D xsi:type="xsd:double"&gt;5569.179&lt;/D&gt;&lt;D xsi:type="xsd:double"&gt;5068.529&lt;/D&gt;&lt;D xsi:type="xsd:double"&gt;5362.052&lt;/D&gt;&lt;D xsi:type="xsd:double"&gt;5252.537&lt;/D&gt;&lt;D xsi:type="xsd:double"&gt;5548.283&lt;/D&gt;&lt;D xsi:type="xsd:double"&gt;5613.6357&lt;/D&gt;&lt;D xsi:type="xsd:double"&gt;5441.9478&lt;/D&gt;&lt;/FQL&gt;&lt;FQL&gt;&lt;Q&gt;SBNY-US^FG_MKT_VALUE(20100101,20220930,M,USD)&lt;/Q&gt;&lt;R&gt;153&lt;/R&gt;&lt;C&gt;1&lt;/C&gt;&lt;D xsi:type="xsd:double"&gt;1404.6244&lt;/D&gt;&lt;D xsi:type="xsd:double"&gt;1512.2661&lt;/D&gt;&lt;D xsi:type="xsd:double"&gt;1504.9546&lt;/D&gt;&lt;D xsi:type="xsd:double"&gt;1640.2178&lt;/D&gt;&lt;D xsi:type="xsd:double"&gt;1537.0441&lt;/D&gt;&lt;D xsi:type="xsd:double"&gt;1558.4369&lt;/D&gt;&lt;D xsi:type="xsd:double"&gt;1576.0673&lt;/D&gt;&lt;D xsi:type="xsd:double"&gt;1498.166&lt;/D&gt;&lt;D xsi:type="xsd:double"&gt;1592.9414&lt;/D&gt;&lt;D xsi:type="xsd:double"&gt;1732.3854&lt;/D&gt;&lt;D xsi:type="xsd:double"&gt;1800.4668&lt;/D&gt;&lt;D xsi:type="xsd:double"&gt;2069.858&lt;/D&gt;&lt;D xsi:type="xsd:double"&gt;2159.9956&lt;/D&gt;&lt;D xsi:type="xsd:double"&gt;2145.524&lt;/D&gt;&lt;D xsi:type="xsd:double"&gt;2332.2268&lt;/D&gt;&lt;D xsi:type="xsd:double"&gt;2407.073&lt;/D&gt;&lt;D xsi:type="xsd:double"&gt;2353.7295&lt;/D&gt;&lt;D xsi:type="xsd:double"&gt;2365.4282&lt;/D&gt;&lt;D xsi:type="xsd:double"&gt;2446.4814&lt;/D&gt;&lt;D xsi:type="xsd:double"&gt;2300.0896&lt;/D&gt;&lt;D xsi:type="xsd:double"&gt;2203.3228&lt;/D&gt;&lt;D xsi:type="xsd:double"&gt;2572.3516&lt;/D&gt;&lt;D xsi:type="xsd:double"&gt;2697.8235&lt;/D&gt;&lt;D xsi:type="xsd:double"&gt;2770.4517&lt;/D&gt;&lt;D xsi:type="xsd:double"&gt;2685.4768&lt;/D&gt;&lt;D xsi:type="xsd:double"&gt;2741.357&lt;/D&gt;&lt;D xsi:type="xsd:double"&gt;2925.8508&lt;/D&gt;&lt;D xsi:type="xsd:double"&gt;3048.8445&lt;/D&gt;&lt;D xsi:type="xsd:double"&gt;2850.1982&lt;/D&gt;&lt;D xsi:type="xsd:double"&gt;2845.0889&lt;/D&gt;&lt;D xsi:type="xsd:double"&gt;3009.8118&lt;/D&gt;&lt;D xsi:type="xsd:double"&gt;3015.878&lt;/D&gt;&lt;D xsi:type="xsd:double"&gt;3143.8215&lt;/D&gt;&lt;D xsi:type="xsd:double"&gt;3338.787&lt;/D&gt;&lt;D xsi:type="xsd:double"&gt;3288.1714&lt;/D&gt;&lt;D xsi:type="xsd:double"&gt;3369.407&lt;/D&gt;&lt;D xsi:type="xsd:double"&gt;3491.7336&lt;/D&gt;&lt;D xsi:type="xsd:double"&gt;3507.7917&lt;/D&gt;&lt;D xsi:type="xsd:double"&gt;3722.1426&lt;/D&gt;&lt;D xsi:type="xsd:double"&gt;3384.2385&lt;/D&gt;&lt;D xsi:type="xsd:double"&gt;3647.473&lt;/D&gt;&lt;D xsi:type="xsd:double"&gt;3923.7368&lt;/D&gt;&lt;D xsi:type="xsd:double"&gt;4326.8867&lt;/D&gt;&lt;D xsi:type="xsd:double"&gt;4145.871&lt;/D&gt;&lt;D xsi:type="xsd:double"&gt;4327.057&lt;/D&gt;&lt;D xsi:type="xsd:double"&gt;4814.0405&lt;/D&gt;&lt;D xsi:type="xsd:double"&gt;5023.4907&lt;/D&gt;&lt;D xsi:type="xsd:double"&gt;4960.886&lt;/D&gt;&lt;D xsi:type="xsd:double"&gt;5636.9927&lt;/D&gt;&lt;D xsi:type="xsd:double"&gt;6046.6284&lt;/D&gt;&lt;D xsi:type="xsd:double"&gt;5978.091&lt;/D&gt;&lt;D xsi:type="xsd:double"&gt;5655.8384&lt;/D&gt;&lt;D xsi:type="xsd:double"&gt;5513.0386&lt;/D&gt;&lt;D xsi:type="xsd:double"&gt;6308.928&lt;/D&gt;&lt;D xsi:type="xsd:double"&gt;5719.435&lt;/D&gt;&lt;D xsi:type="xsd:double"&gt;5922.9326&lt;/D&gt;&lt;D xsi:type="xsd:double"&gt;5638.389&lt;/D&gt;&lt;D xsi:type="xsd:double"&gt;6094.7534&lt;/D&gt;&lt;D xsi:type="xsd:double"&gt;6101.798&lt;/D&gt;&lt;D xsi:type="xsd:double"&gt;6338.006&lt;/D&gt;&lt;D xsi:type="xsd:double"&gt;5893.701&lt;/D&gt;&lt;D xsi:type="xsd:double"&gt;6206.677&lt;/D&gt;&lt;D xsi:type="xsd:double"&gt;6565.807&lt;/D&gt;&lt;D xsi:type="xsd:double"&gt;6794.328&lt;/D&gt;&lt;D xsi:type="xsd:double"&gt;7076.0527&lt;/D&gt;&lt;D xsi:type="xsd:double"&gt;7447.791&lt;/D&gt;&lt;D xsi:type="xsd:double"&gt;7407.09&lt;/D&gt;&lt;D xsi:type="xsd:double"&gt;6791.4863&lt;/D&gt;&lt;D xsi:type="xsd:double"&gt;7001.9204&lt;/D&gt;&lt;D xsi:type="xsd:double"&gt;7580.1543&lt;/D&gt;&lt;D xsi:type="xsd:double"&gt;8049.9688&lt;/D&gt;&lt;D xsi:type="xsd:double"&gt;7806.749&lt;/D&gt;&lt;D xsi:type="xsd:double"&gt;7092.602&lt;/D&gt;&lt;D xsi:type="xsd:double"&gt;6594.278&lt;/D&gt;&lt;D xsi:type="xsd:double"&gt;7296.864&lt;/D&gt;&lt;D xsi:type="xsd:double"&gt;7388.531&lt;/D&gt;&lt;D xsi:type="xsd:double"&gt;7236.825&lt;/D&gt;&lt;D xsi:type="xsd:double"&gt;6706.1016&lt;/D&gt;&lt;D xsi:type="xsd:double"&gt;6454.8643&lt;/D&gt;&lt;D xsi:type="xsd:double"&gt;6549.884&lt;/D&gt;&lt;D xsi:type="xsd:double"&gt;6468.633&lt;/D&gt;&lt;D xsi:type="xsd:double"&gt;6583.8613&lt;/D&gt;&lt;D xsi:type="xsd:double"&gt;8186.685&lt;/D&gt;&lt;D xsi:type="xsd:double"&gt;8202.511&lt;/D&gt;&lt;D xsi:type="xsd:double"&gt;8602.261&lt;/D&gt;&lt;D xsi:type="xsd:double"&gt;8601.714&lt;/D&gt;&lt;D xsi:type="xsd:double"&gt;8157.702&lt;/D&gt;&lt;D xsi:type="xsd:double"&gt;7611.253&lt;/D&gt;&lt;D xsi:type="xsd:double"&gt;7862.488&lt;/D&gt;&lt;D xsi:type="xsd:double"&gt;7890.4756&lt;/D&gt;&lt;D xsi:type="xsd:double"&gt;7618.3525&lt;/D&gt;&lt;D xsi:type="xsd:double"&gt;7055.414&lt;/D&gt;&lt;D xsi:type="xsd:double"&gt;7038.8687&lt;/D&gt;&lt;D xsi:type="xsd:double"&gt;7147.1675&lt;/D&gt;&lt;D xsi:type="xsd:double"&gt;7546.8286&lt;/D&gt;&lt;D xsi:type="xsd:double"&gt;7546.276&lt;/D&gt;&lt;D xsi:type="xsd:double"&gt;8466.607&lt;/D&gt;&lt;D xsi:type="xsd:double"&gt;8037.2295&lt;/D&gt;&lt;D xsi:type="xsd:double"&gt;7856.7544&lt;/D&gt;&lt;D xsi:type="xsd:double"&gt;7037.5933&lt;/D&gt;&lt;D xsi:type="xsd:double"&gt;7056.4116&lt;/D&gt;&lt;D xsi:type="xsd:double"&gt;7078.3477&lt;/D&gt;&lt;D xsi:type="xsd:double"&gt;6072.611&lt;/D&gt;&lt;D xsi:type="xsd:double"&gt;6406.3804&lt;/D&gt;&lt;D xsi:type="xsd:double"&gt;6360.225&lt;/D&gt;&lt;D xsi:type="xsd:double"&gt;6086.6313&lt;/D&gt;&lt;D xsi:type="xsd:double"&gt;6830.43&lt;/D&gt;&lt;D xsi:type="xsd:double"&gt;5658.604&lt;/D&gt;&lt;D xsi:type="xsd:double"&gt;7007.07&lt;/D&gt;&lt;D xsi:type="xsd:double"&gt;7472.153&lt;/D&gt;&lt;D xsi:type="xsd:double"&gt;7079.09&lt;/D&gt;&lt;D xsi:type="xsd:double"&gt;7300.1904&lt;/D&gt;&lt;D xsi:type="xsd:double"&gt;6331.7695&lt;/D&gt;&lt;D xsi:type="xsd:double"&gt;6630.466&lt;/D&gt;&lt;D xsi:type="xsd:double"&gt;6993.7036&lt;/D&gt;&lt;D xsi:type="xsd:double"&gt;6400.5615&lt;/D&gt;&lt;D xsi:type="xsd:double"&gt;6466.8047&lt;/D&gt;&lt;D xsi:type="xsd:double"&gt;6417.9863&lt;/D&gt;&lt;D xsi:type="xsd:double"&gt;6691.369&lt;/D&gt;&lt;D xsi:type="xsd:double"&gt;7311.319&lt;/D&gt;&lt;D xsi:type="xsd:double"&gt;7593.9023&lt;/D&gt;&lt;D xsi:type="xsd:double"&gt;6695.3076&lt;/D&gt;&lt;D xsi:type="xsd:double"&gt;4306.113&lt;/D&gt;&lt;D xsi:type="xsd:double"&gt;5741.1265&lt;/D&gt;&lt;D xsi:type="xsd:double"&gt;5512.403&lt;/D&gt;&lt;D xsi:type="xsd:double"&gt;5727.5166&lt;/D&gt;&lt;D xsi:type="xsd:double"&gt;5492.352&lt;/D&gt;&lt;D xsi:type="xsd:double"&gt;5197.7266&lt;/D&gt;&lt;D xsi:type="xsd:double"&gt;4445.2188&lt;/D&gt;&lt;D xsi:type="xsd:double"&gt;4324.701&lt;/D&gt;&lt;D xsi:type="xsd:double"&gt;6009.267&lt;/D&gt;&lt;D xsi:type="xsd:double"&gt;7246.7505&lt;/D&gt;&lt;D xsi:type="xsd:double"&gt;8848.332&lt;/D&gt;&lt;D xsi:type="xsd:double"&gt;11695.288&lt;/D&gt;&lt;D xsi:type="xsd:double"&gt;13066.277&lt;/D&gt;&lt;D xsi:type="xsd:double"&gt;14534.716&lt;/D&gt;&lt;D xsi:type="xsd:double"&gt;14433.006&lt;/D&gt;&lt;D xsi:type="xsd:double"&gt;14189.152&lt;/D&gt;&lt;D xsi:type="xsd:double"&gt;13110.165&lt;/D&gt;&lt;D xsi:type="xsd:double"&gt;14979.332&lt;/D&gt;&lt;D xsi:type="xsd:double"&gt;16509.041&lt;/D&gt;&lt;D xsi:type="xsd:double"&gt;18057.598&lt;/D&gt;&lt;D xsi:type="xsd:double"&gt;18329.23&lt;/D&gt;&lt;D xsi:type="xsd:double"&gt;19612.615&lt;/D&gt;&lt;D xsi:type="xsd:double"&gt;18470.309&lt;/D&gt;&lt;D xsi:type="xsd:double"&gt;20911.352&lt;/D&gt;&lt;D xsi:type="xsd:double"&gt;18508.98&lt;/D&gt;&lt;D xsi:type="xsd:double"&gt;15277.524&lt;/D&gt;&lt;D xsi:type="xsd:double"&gt;13639.093&lt;/D&gt;&lt;D xsi:type="xsd:double"&gt;11277.443&lt;/D&gt;&lt;D xsi:type="xsd:double"&gt;11677.67&lt;/D&gt;&lt;D xsi:type="xsd:double"&gt;10972.239&lt;/D&gt;&lt;D xsi:type="xsd:double"&gt;9502.227&lt;/D&gt;&lt;/FQL&gt;&lt;FQL&gt;&lt;Q&gt;BOKF-US^FG_MKT_VALUE(20100101,20220930,M,USD)&lt;/Q&gt;&lt;R&gt;153&lt;/R&gt;&lt;C&gt;1&lt;/C&gt;&lt;D xsi:type="xsd:double"&gt;3214.5313&lt;/D&gt;&lt;D xsi:type="xsd:double"&gt;3117.5732&lt;/D&gt;&lt;D xsi:type="xsd:double"&gt;3568.1704&lt;/D&gt;&lt;D xsi:type="xsd:double"&gt;3703.576&lt;/D&gt;&lt;D xsi:type="xsd:double"&gt;3439.5693&lt;/D&gt;&lt;D xsi:type="xsd:double"&gt;3231.7954&lt;/D&gt;&lt;D xsi:type="xsd:double"&gt;3316.2156&lt;/D&gt;&lt;D xsi:type="xsd:double"&gt;3025.5105&lt;/D&gt;&lt;D xsi:type="xsd:double"&gt;3072.9526&lt;/D&gt;&lt;D xsi:type="xsd:double"&gt;3147.8528&lt;/D&gt;&lt;D xsi:type="xsd:double"&gt;3179.8557&lt;/D&gt;&lt;D xsi:type="xsd:double"&gt;3642.2905&lt;/D&gt;&lt;D xsi:type="xsd:double"&gt;3524.9734&lt;/D&gt;&lt;D xsi:type="xsd:double"&gt;3502.4646&lt;/D&gt;&lt;D xsi:type="xsd:double"&gt;3536.8977&lt;/D&gt;&lt;D xsi:type="xsd:double"&gt;3680.6184&lt;/D&gt;&lt;D xsi:type="xsd:double"&gt;3627.9207&lt;/D&gt;&lt;D xsi:type="xsd:double"&gt;3749.7112&lt;/D&gt;&lt;D xsi:type="xsd:double"&gt;3728.4878&lt;/D&gt;&lt;D xsi:type="xsd:double"&gt;3368.373&lt;/D&gt;&lt;D xsi:type="xsd:double"&gt;3188.8198&lt;/D&gt;&lt;D xsi:type="xsd:double"&gt;3551.294&lt;/D&gt;&lt;D xsi:type="xsd:double"&gt;3730.1506&lt;/D&gt;&lt;D xsi:type="xsd:double"&gt;3743.6467&lt;/D&gt;&lt;D xsi:type="xsd:double"&gt;3796.1248&lt;/D&gt;&lt;D xsi:type="xsd:double"&gt;3658.4556&lt;/D&gt;&lt;D xsi:type="xsd:double"&gt;3833.6184&lt;/D&gt;&lt;D xsi:type="xsd:double"&gt;3884.706&lt;/D&gt;&lt;D xsi:type="xsd:double"&gt;3797.5166&lt;/D&gt;&lt;D xsi:type="xsd:double"&gt;3965.99&lt;/D&gt;&lt;D xsi:type="xsd:double"&gt;3849.4636&lt;/D&gt;&lt;D xsi:type="xsd:double"&gt;3923.059&lt;/D&gt;&lt;D xsi:type="xsd:double"&gt;4031.5273&lt;/D&gt;&lt;D xsi:type="xsd:double"&gt;4000.8306&lt;/D&gt;&lt;D xsi:type="xsd:double"&gt;3754.5732&lt;/D&gt;&lt;D xsi:type="xsd:double"&gt;3721.1077&lt;/D&gt;&lt;D xsi:type="xsd:double"&gt;3829.748&lt;/D&gt;&lt;D xsi:type="xsd:double"&gt;4060.6946&lt;/D&gt;&lt;D xsi:type="xsd:double"&gt;4279.245&lt;/D&gt;&lt;D xsi:type="xsd:double"&gt;4292.296&lt;/D&gt;&lt;D xsi:type="xsd:double"&gt;4471.5703&lt;/D&gt;&lt;D xsi:type="xsd:double"&gt;4402.746&lt;/D&gt;&lt;D xsi:type="xsd:double"&gt;4584.218&lt;/D&gt;&lt;D xsi:type="xsd:double"&gt;4405.495&lt;/D&gt;&lt;D xsi:type="xsd:double"&gt;4357.6934&lt;/D&gt;&lt;D xsi:type="xsd:double"&gt;4211.864&lt;/D&gt;&lt;D xsi:type="xsd:double"&gt;4354.254&lt;/D&gt;&lt;D xsi:type="xsd:double"&gt;4566.695&lt;/D&gt;&lt;D xsi:type="xsd:double"&gt;4424.8467&lt;/D&gt;&lt;D xsi:type="xsd:double"&gt;4457.2104&lt;/D&gt;&lt;D xsi:type="xsd:double"&gt;4774.132&lt;/D&gt;&lt;D xsi:type="xsd:double"&gt;4523.153&lt;/D&gt;&lt;D xsi:type="xsd:double"&gt;4340.6226&lt;/D&gt;&lt;D xsi:type="xsd:double"&gt;4614.4478&lt;/D&gt;&lt;D xsi:type="xsd:double"&gt;4589.505&lt;/D&gt;&lt;D xsi:type="xsd:double"&gt;4668.4907&lt;/D&gt;&lt;D xsi:type="xsd:double"&gt;4609.557&lt;/D&gt;&lt;D xsi:type="xsd:double"&gt;4753.779&lt;/D&gt;&lt;D xsi:type="xsd:double"&gt;4468.802&lt;/D&gt;&lt;D xsi:type="xsd:double"&gt;4149.589&lt;/D&gt;&lt;D xsi:type="xsd:double"&gt;3739.7444&lt;/D&gt;&lt;D xsi:type="xsd:double"&gt;4077.7107&lt;/D&gt;&lt;D xsi:type="xsd:double"&gt;4219.4243&lt;/D&gt;&lt;D xsi:type="xsd:double"&gt;4493.046&lt;/D&gt;&lt;D xsi:type="xsd:double"&gt;4457.8955&lt;/D&gt;&lt;D xsi:type="xsd:double"&gt;4797.2026&lt;/D&gt;&lt;D xsi:type="xsd:double"&gt;4582.0938&lt;/D&gt;&lt;D xsi:type="xsd: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>double"&gt;4362.848&lt;/D&gt;&lt;D xsi:type="xsd:double"&gt;4381.71&lt;/D&gt;&lt;D xsi:type="xsd:double"&gt;4548.9614&lt;/D&gt;&lt;D xsi:type="xsd:double"&gt;4662.042&lt;/D&gt;&lt;D xsi:type="xsd:double"&gt;3939.8044&lt;/D&gt;&lt;D xsi:type="xsd:double"&gt;3295.3606&lt;/D&gt;&lt;D xsi:type="xsd:double"&gt;3220.2415&lt;/D&gt;&lt;D xsi:type="xsd:double"&gt;3613.3918&lt;/D&gt;&lt;D xsi:type="xsd:double"&gt;3981.2144&lt;/D&gt;&lt;D xsi:type="xsd:double"&gt;4216.7266&lt;/D&gt;&lt;D xsi:type="xsd:double"&gt;4129.8184&lt;/D&gt;&lt;D xsi:type="xsd:double"&gt;4296.46&lt;/D&gt;&lt;D xsi:type="xsd:double"&gt;4549.3867&lt;/D&gt;&lt;D xsi:type="xsd:double"&gt;4545.844&lt;/D&gt;&lt;D xsi:type="xsd:double"&gt;4680.9604&lt;/D&gt;&lt;D xsi:type="xsd:double"&gt;5293.9277&lt;/D&gt;&lt;D xsi:type="xsd:double"&gt;5425.6206&lt;/D&gt;&lt;D xsi:type="xsd:double"&gt;5373.35&lt;/D&gt;&lt;D xsi:type="xsd:double"&gt;5387.7246&lt;/D&gt;&lt;D xsi:type="xsd:double"&gt;5119.4854&lt;/D&gt;&lt;D xsi:type="xsd:double"&gt;5513.242&lt;/D&gt;&lt;D xsi:type="xsd:double"&gt;5267.3076&lt;/D&gt;&lt;D xsi:type="xsd:double"&gt;5503.482&lt;/D&gt;&lt;D xsi:type="xsd:double"&gt;5564.9736&lt;/D&gt;&lt;D xsi:type="xsd:double"&gt;5264.7124&lt;/D&gt;&lt;D xsi:type="xsd:double"&gt;5830.8906&lt;/D&gt;&lt;D xsi:type="xsd:double"&gt;5660.0483&lt;/D&gt;&lt;D xsi:type="xsd:double"&gt;5825.6543&lt;/D&gt;&lt;D xsi:type="xsd:double"&gt;6037.2603&lt;/D&gt;&lt;D xsi:type="xsd:double"&gt;6323.0366&lt;/D&gt;&lt;D xsi:type="xsd:double"&gt;6176.5513&lt;/D&gt;&lt;D xsi:type="xsd:double"&gt;6479.836&lt;/D&gt;&lt;D xsi:type="xsd:double"&gt;6590.463&lt;/D&gt;&lt;D xsi:type="xsd:double"&gt;6608.1367&lt;/D&gt;&lt;D xsi:type="xsd:double"&gt;6151.9287&lt;/D&gt;&lt;D xsi:type="xsd:double"&gt;6369.1865&lt;/D&gt;&lt;D xsi:type="xsd:double"&gt;6710.7783&lt;/D&gt;&lt;D xsi:type="xsd:double"&gt;6365.4443&lt;/D&gt;&lt;D xsi:type="xsd:double"&gt;5609.679&lt;/D&gt;&lt;D xsi:type="xsd:double"&gt;5516.108&lt;/D&gt;&lt;D xsi:type="xsd:double"&gt;5288.775&lt;/D&gt;&lt;D xsi:type="xsd:double"&gt;5994.1367&lt;/D&gt;&lt;D xsi:type="xsd:double"&gt;6522.7983&lt;/D&gt;&lt;D xsi:type="xsd:double"&gt;5826.746&lt;/D&gt;&lt;D xsi:type="xsd:double"&gt;6226.1514&lt;/D&gt;&lt;D xsi:type="xsd:double"&gt;5353.747&lt;/D&gt;&lt;D xsi:type="xsd:double"&gt;5373.706&lt;/D&gt;&lt;D xsi:type="xsd:double"&gt;5957.4946&lt;/D&gt;&lt;D xsi:type="xsd:double"&gt;5420.694&lt;/D&gt;&lt;D xsi:type="xsd:double"&gt;5608.4116&lt;/D&gt;&lt;D xsi:type="xsd:double"&gt;5466.6953&lt;/D&gt;&lt;D xsi:type="xsd:double"&gt;5905.306&lt;/D&gt;&lt;D xsi:type="xsd:double"&gt;6168.6567&lt;/D&gt;&lt;D xsi:type="xsd:double"&gt;5568.7305&lt;/D&gt;&lt;D xsi:type="xsd:double"&gt;5109.963&lt;/D&gt;&lt;D xsi:type="xsd:double"&gt;2992.3313&lt;/D&gt;&lt;D xsi:type="xsd:double"&gt;3641.279&lt;/D&gt;&lt;D xsi:type="xsd:double"&gt;3581.5166&lt;/D&gt;&lt;D xsi:type="xsd:double"&gt;3968.1094&lt;/D&gt;&lt;D xsi:type="xsd:double"&gt;3916.0825&lt;/D&gt;&lt;D xsi:type="xsd:double"&gt;3947.0173&lt;/D&gt;&lt;D xsi:type="xsd:double"&gt;3621.4534&lt;/D&gt;&lt;D xsi:type="xsd:double"&gt;4129.7646&lt;/D&gt;&lt;D xsi:type="xsd:double"&gt;4706.975&lt;/D&gt;&lt;D xsi:type="xsd:double"&gt;4768.783&lt;/D&gt;&lt;D xsi:type="xsd:double"&gt;5143.4336&lt;/D&gt;&lt;D xsi:type="xsd:double"&gt;5993.012&lt;/D&gt;&lt;D xsi:type="xsd:double"&gt;6212.9097&lt;/D&gt;&lt;D xsi:type="xsd:double"&gt;6116.92&lt;/D&gt;&lt;D xsi:type="xsd:double"&gt;6332.5493&lt;/D&gt;&lt;D xsi:type="xsd:double"&gt;5982.195&lt;/D&gt;&lt;D xsi:type="xsd:double"&gt;5803.2817&lt;/D&gt;&lt;D xsi:type="xsd:double"&gt;6082.359&lt;/D&gt;&lt;D xsi:type="xsd:double"&gt;6142.8403&lt;/D&gt;&lt;D xsi:type="xsd:double"&gt;6939.9346&lt;/D&gt;&lt;D xsi:type="xsd:double"&gt;7079.872&lt;/D&gt;&lt;D xsi:type="xsd:double"&gt;7222.665&lt;/D&gt;&lt;D xsi:type="xsd:double"&gt;7021.3706&lt;/D&gt;&lt;D xsi:type="xsd:double"&gt;7031.64&lt;/D&gt;&lt;D xsi:type="xsd:double"&gt;6398.3745&lt;/D&gt;&lt;D xsi:type="xsd:double"&gt;5647.868&lt;/D&gt;&lt;D xsi:type="xsd:double"&gt;5868.5254&lt;/D&gt;&lt;D xsi:type="xsd:double"&gt;5124.7783&lt;/D&gt;&lt;D xsi:type="xsd:double"&gt;5968.963&lt;/D&gt;&lt;D xsi:type="xsd:double"&gt;6025.92&lt;/D&gt;&lt;D xsi:type="xsd:double"&gt;6025.2417&lt;/D&gt;&lt;/FQL&gt;&lt;FQL&gt;&lt;Q&gt;CMA-US^FG_MKT_VALUE(20100101,20220930,M,USD)&lt;/Q&gt;&lt;R&gt;153&lt;/R&gt;&lt;C&gt;1&lt;/C&gt;&lt;D xsi:type="xsd:double"&gt;5217.2085&lt;/D&gt;&lt;D xsi:type="xsd:double"&gt;5454.561&lt;/D&gt;&lt;D xsi:type="xsd:double"&gt;5750.1255&lt;/D&gt;&lt;D xsi:type="xsd:double"&gt;6348.7188&lt;/D&gt;&lt;D xsi:type="xsd:double"&gt;5759.195&lt;/D&gt;&lt;D xsi:type="xsd:double"&gt;6493.744&lt;/D&gt;&lt;D xsi:type="xsd:double"&gt;6763.509&lt;/D&gt;&lt;D xsi:type="xsd:double"&gt;6067.0576&lt;/D&gt;&lt;D xsi:type="xsd:double"&gt;6556.354&lt;/D&gt;&lt;D xsi:type="xsd:double"&gt;6314.5713&lt;/D&gt;&lt;D xsi:type="xsd:double"&gt;6439.875&lt;/D&gt;&lt;D xsi:type="xsd:double"&gt;7456.864&lt;/D&gt;&lt;D xsi:type="xsd:double"&gt;6743.66&lt;/D&gt;&lt;D xsi:type="xsd:double"&gt;6867.235&lt;/D&gt;&lt;D xsi:type="xsd:double"&gt;6491.148&lt;/D&gt;&lt;D xsi:type="xsd:double"&gt;6705.0444&lt;/D&gt;&lt;D xsi:type="xsd:double"&gt;6383.3154&lt;/D&gt;&lt;D xsi:type="xsd:double"&gt;6111.4814&lt;/D&gt;&lt;D xsi:type="xsd:double"&gt;5662.4453&lt;/D&gt;&lt;D xsi:type="xsd:double"&gt;4523.946&lt;/D&gt;&lt;D xsi:type="xsd:double"&gt;4569.339&lt;/D&gt;&lt;D xsi:type="xsd:double"&gt;5082.5693&lt;/D&gt;&lt;D xsi:type="xsd:double"&gt;5016.9233&lt;/D&gt;&lt;D xsi:type="xsd:double"&gt;5091.211&lt;/D&gt;&lt;D xsi:type="xsd:double"&gt;5460.225&lt;/D&gt;&lt;D xsi:type="xsd:double"&gt;5858.8394&lt;/D&gt;&lt;D xsi:type="xsd:double"&gt;6379.1885&lt;/D&gt;&lt;D xsi:type="xsd:double"&gt;6312.1636&lt;/D&gt;&lt;D xsi:type="xsd:double"&gt;5996.7524&lt;/D&gt;&lt;D xsi:type="xsd:double"&gt;5966.198&lt;/D&gt;&lt;D xsi:type="xsd:double"&gt;5869.0605&lt;/D&gt;&lt;D xsi:type="xsd:double"&gt;5966.198&lt;/D&gt;&lt;D xsi:type="xsd:double"&gt;5942.1826&lt;/D&gt;&lt;D xsi:type="xsd:double"&gt;5704.8784&lt;/D&gt;&lt;D xsi:type="xsd:double"&gt;5662.776&lt;/D&gt;&lt;D xsi:type="xsd:double"&gt;5712.27&lt;/D&gt;&lt;D xsi:type="xsd:double"&gt;6469.136&lt;/D&gt;&lt;D xsi:type="xsd:double"&gt;6472.902&lt;/D&gt;&lt;D xsi:type="xsd:double"&gt;6715.5757&lt;/D&gt;&lt;D xsi:type="xsd:double"&gt;6771.616&lt;/D&gt;&lt;D xsi:type="xsd:double"&gt;7376.859&lt;/D&gt;&lt;D xsi:type="xsd:double"&gt;7375.152&lt;/D&gt;&lt;D xsi:type="xsd:double"&gt;7876.9507&lt;/D&gt;&lt;D xsi:type="xsd:double"&gt;7562.169&lt;/D&gt;&lt;D xsi:type="xsd:double"&gt;7220.507&lt;/D&gt;&lt;D xsi:type="xsd:double"&gt;7953.3945&lt;/D&gt;&lt;D xsi:type="xsd:double"&gt;8329.94&lt;/D&gt;&lt;D xsi:type="xsd:double"&gt;8666.733&lt;/D&gt;&lt;D xsi:type="xsd:double"&gt;8349.524&lt;/D&gt;&lt;D xsi:type="xsd:double"&gt;8783.408&lt;/D&gt;&lt;D xsi:type="xsd:double"&gt;9410.625&lt;/D&gt;&lt;D xsi:type="xsd:double"&gt;8763.872&lt;/D&gt;&lt;D xsi:type="xsd:double"&gt;8714.82&lt;/D&gt;&lt;D xsi:type="xsd:double"&gt;9077.472&lt;/D&gt;&lt;D xsi:type="xsd:double"&gt;9095.568&lt;/D&gt;&lt;D xsi:type="xsd:double"&gt;9110.047&lt;/D&gt;&lt;D xsi:type="xsd:double"&gt;8983.381&lt;/D&gt;&lt;D xsi:type="xsd:double"&gt;8601.417&lt;/D&gt;&lt;D xsi:type="xsd:double"&gt;8397.822&lt;/D&gt;&lt;D xsi:type="xsd:double"&gt;8385.231&lt;/D&gt;&lt;D xsi:type="xsd:double"&gt;7429.272&lt;/D&gt;&lt;D xsi:type="xsd:double"&gt;8195.472&lt;/D&gt;&lt;D xsi:type="xsd:double"&gt;8035.416&lt;/D&gt;&lt;D xsi:type="xsd:double"&gt;8441.371&lt;/D&gt;&lt;D xsi:type="xsd:double"&gt;8715.568&lt;/D&gt;&lt;D xsi:type="xsd:double"&gt;9153.503&lt;/D&gt;&lt;D xsi:type="xsd:double"&gt;8459.677&lt;/D&gt;&lt;D xsi:type="xsd:double"&gt;7847.898&lt;/D&gt;&lt;D xsi:type="xsd:double"&gt;7281.046&lt;/D&gt;&lt;D xsi:type="xsd:double"&gt;7688.5015&lt;/D&gt;&lt;D xsi:type="xsd:double"&gt;8211.106&lt;/D&gt;&lt;D xsi:type="xsd:double"&gt;7349.854&lt;/D&gt;&lt;D xsi:type="xsd:double"&gt;6026.7744&lt;/D&gt;&lt;D xsi:type="xsd:double"&gt;5935.4067&lt;/D&gt;&lt;D xsi:type="xsd:double"&gt;6630.207&lt;/D&gt;&lt;D xsi:type="xsd:double"&gt;7773.468&lt;/D&gt;&lt;D xsi:type="xsd:double"&gt;8246.178&lt;/D&gt;&lt;D xsi:type="xsd:double"&gt;7153.2266&lt;/D&gt;&lt;D xsi:type="xsd:double"&gt;7868.028&lt;/D&gt;&lt;D xsi:type="xsd:double"&gt;8224.559&lt;/D&gt;&lt;D xsi:type="xsd:double"&gt;8142.277&lt;/D&gt;&lt;D xsi:type="xsd:double"&gt;8963.043&lt;/D&gt;&lt;D xsi:type="xsd:double"&gt;10969.36&lt;/D&gt;&lt;D xsi:type="xsd:double"&gt;11940.614&lt;/D&gt;&lt;D xsi:type="xsd:double"&gt;11838.933&lt;/D&gt;&lt;D xsi:type="xsd:double"&gt;12496.358&lt;/D&gt;&lt;D xsi:type="xsd:double"&gt;12168.288&lt;/D&gt;&lt;D xsi:type="xsd:double"&gt;12544.443&lt;/D&gt;&lt;D xsi:type="xsd:double"&gt;12164.739&lt;/D&gt;&lt;D xsi:type="xsd:double"&gt;12883.853&lt;/D&gt;&lt;D xsi:type="xsd:double"&gt;12720.254&lt;/D&gt;&lt;D xsi:type="xsd:double"&gt;12006.048&lt;/D&gt;&lt;D xsi:type="xsd:double"&gt;13294.382&lt;/D&gt;&lt;D xsi:type="xsd:double"&gt;13697.083&lt;/D&gt;&lt;D xsi:type="xsd:double"&gt;14523.405&lt;/D&gt;&lt;D xsi:type="xsd:double"&gt;15005.832&lt;/D&gt;&lt;D xsi:type="xsd:double"&gt;16459.57&lt;/D&gt;&lt;D xsi:type="xsd:double"&gt;16805.287&lt;/D&gt;&lt;D xsi:type="xsd:double"&gt;16545.473&lt;/D&gt;&lt;D xsi:type="xsd:double"&gt;16312.632&lt;/D&gt;&lt;D xsi:type="xsd:double"&gt;16262.614&lt;/D&gt;&lt;D xsi:type="xsd:double"&gt;15539.164&lt;/D&gt;&lt;D xsi:type="xsd:double"&gt;16568.045&lt;/D&gt;&lt;D xsi:type="xsd:double"&gt;16660.336&lt;/D&gt;&lt;D xsi:type="xsd:double"&gt;14967.844&lt;/D&gt;&lt;D xsi:type="xsd:double"&gt;13534.117&lt;/D&gt;&lt;D xsi:type="xsd:double"&gt;13139.179&lt;/D&gt;&lt;D xsi:type="xsd:double"&gt;10996.146&lt;/D&gt;&lt;D xsi:type="xsd:double"&gt;12604.986&lt;/D&gt;&lt;D xsi:type="xsd:double"&gt;13944.887&lt;/D&gt;&lt;D xsi:type="xsd:double"&gt;11395.234&lt;/D&gt;&lt;D xsi:type="xsd:double"&gt;12214.285&lt;/D&gt;&lt;D xsi:type="xsd:double"&gt;10695.8545&lt;/D&gt;&lt;D xsi:type="xsd:double"&gt;10881.274&lt;/D&gt;&lt;D xsi:type="xsd:double"&gt;10965.161&lt;/D&gt;&lt;D xsi:type="xsd:double"&gt;9235.003&lt;/D&gt;&lt;D xsi:type="xsd:double"&gt;9511.5625&lt;/D&gt;&lt;D xsi:type="xsd:double"&gt;9429.405&lt;/D&gt;&lt;D xsi:type="xsd:double"&gt;10148.646&lt;/D&gt;&lt;D xsi:type="xsd:double"&gt;10195.359&lt;/D&gt;&lt;D xsi:type="xsd:double"&gt;8690.566&lt;/D&gt;&lt;D xsi:type="xsd:double"&gt;7479.912&lt;/D&gt;&lt;D xsi:type="xsd:double"&gt;4079.3591&lt;/D&gt;&lt;D xsi:type="xsd:double"&gt;4846.846&lt;/D&gt;&lt;D xsi:type="xsd:double"&gt;5054.011&lt;/D&gt;&lt;D xsi:type="xsd:double"&gt;5297.434&lt;/D&gt;&lt;D xsi:type="xsd:double"&gt;5355.831&lt;/D&gt;&lt;D xsi:type="xsd:double"&gt;5496.2617&lt;/D&gt;&lt;D xsi:type="xsd:double"&gt;5319.403&lt;/D&gt;&lt;D xsi:type="xsd:double"&gt;6329.046&lt;/D&gt;&lt;D xsi:type="xsd:double"&gt;6842.2124&lt;/D&gt;&lt;D xsi:type="xsd:double"&gt;7773.8906&lt;/D&gt;&lt;D xsi:type="xsd:double"&gt;7960.3745&lt;/D&gt;&lt;D xsi:type="xsd:double"&gt;9477.299&lt;/D&gt;&lt;D xsi:type="xsd:double"&gt;10013.841&lt;/D&gt;&lt;D xsi:type="xsd:double"&gt;10491.224&lt;/D&gt;&lt;D xsi:type="xsd:double"&gt;10956.041&lt;/D&gt;&lt;D xsi:type="xsd:double"&gt;9553.668&lt;/D&gt;&lt;D xsi:type="xsd:double"&gt;9194.7705&lt;/D&gt;&lt;D xsi:type="xsd:double"&gt;9897.837&lt;/D&gt;&lt;D xsi:type="xsd:double"&gt;10546.014&lt;/D&gt;&lt;D xsi:type="xsd:double"&gt;11147.332&lt;/D&gt;&lt;D xsi:type="xsd:double"&gt;10811.956&lt;/D&gt;&lt;D xsi:type="xsd:double"&gt;11369.853&lt;/D&gt;&lt;D xsi:type="xsd:double"&gt;12125.229&lt;/D&gt;&lt;D xsi:type="xsd:double"&gt;12479.393&lt;/D&gt;&lt;D xsi:type="xsd:double"&gt;11821.853&lt;/D&gt;&lt;D xsi:type="xsd:double"&gt;10706.731&lt;/D&gt;&lt;D xsi:type="xsd:double"&gt;10877.987&lt;/D&gt;&lt;D xsi:type="xsd:double"&gt;9596.438&lt;/D&gt;&lt;D xsi:type="xsd:double"&gt;10170.551&lt;/D&gt;&lt;D xsi:type="xsd:double"&gt;10501.419&lt;/D&gt;&lt;D xsi:type="xsd:double"&gt;9298.267&lt;/D&gt;&lt;/FQL&gt;&lt;FQL&gt;&lt;Q&gt;FHN-US^FG_MKT_VALUE(20100101,20220930,M,USD)&lt;/Q&gt;&lt;R&gt;153&lt;/R&gt;&lt;C&gt;1&lt;/C&gt;&lt;D xsi:type="xsd:double"&gt;2874.6436&lt;/D&gt;&lt;D xsi:type="xsd:double"&gt;2841.3467&lt;/D&gt;&lt;D xsi:type="xsd:double"&gt;3170.757&lt;/D&gt;&lt;D xsi:type="xsd:double"&gt;3193.3245&lt;/D&gt;&lt;D xsi:type="xsd:double"&gt;2809.6743&lt;/D&gt;&lt;D xsi:type="xsd:double"&gt;2620.1367&lt;/D&gt;&lt;D xsi:type="xsd:double"&gt;2624.7131&lt;/D&gt;&lt;D xsi:type="xsd:double"&gt;2306.6355&lt;/D&gt;&lt;D xsi:type="xsd:double"&gt;2656.7202&lt;/D&gt;&lt;D xsi:type="xsd:double"&gt;2349.3696&lt;/D&gt;&lt;D xsi:type="xsd:double"&gt;2228.292&lt;/D&gt;&lt;D xsi:type="xsd:double"&gt;3102.4563&lt;/D&gt;&lt;D xsi:type="xsd:double"&gt;2983.9417&lt;/D&gt;&lt;D xsi:type="xsd:double"&gt;3028.7139&lt;/D&gt;&lt;D xsi:type="xsd:double"&gt;2951.9854&lt;/D&gt;&lt;D xsi:type="xsd:double"&gt;2883.518&lt;/D&gt;&lt;D xsi:type="xsd:double"&gt;2767.651&lt;/D&gt;&lt;D xsi:type="xsd:double"&gt;2515.6838&lt;/D&gt;&lt;D xsi:type="xsd:double"&gt;2370.6497&lt;/D&gt;&lt;D xsi:type="xsd:double"&gt;1856.4375&lt;/D&gt;&lt;D xsi:type="xsd:double"&gt;1571.1696&lt;/D&gt;&lt;D xsi:type="xsd:double"&gt;1842.6971&lt;/D&gt;&lt;D xsi:type="xsd:double"&gt;2029.8666&lt;/D&gt;&lt;D xsi:type="xsd:double"&gt;2059.7446&lt;/D&gt;&lt;D xsi:type="xsd:double"&gt;2247.6963&lt;/D&gt;&lt;D xsi:type="xsd:double"&gt;2420.2&lt;/D&gt;&lt;D xsi:type="xsd:double"&gt;2622.682&lt;/D&gt;&lt;D xsi:type="xsd:double"&gt;2319.4817&lt;/D&gt;&lt;D xsi:type="xsd:double"&gt;2142.6147&lt;/D&gt;&lt;D xsi:type="xsd:double"&gt;2152.2073&lt;/D&gt;&lt;D xsi:type="xsd:double"&gt;2047.707&lt;/D&gt;&lt;D xsi:type="xsd:double"&gt;2229.3386&lt;/D&gt;&lt;D xsi:type="xsd:double"&gt;2379.9001&lt;/D&gt;&lt;D xsi:type="xsd:double"&gt;2300.8174&lt;/D&gt;&lt;D xsi:type="xsd:double"&gt;2337.8875&lt;/D&gt;&lt;D xsi:type="xsd:double"&gt;2414.054&lt;/D&gt;&lt;D xsi:type="xsd:double"&gt;2487.1333&lt;/D&gt;&lt;D xsi:type="xsd:double"&gt;2589.4443&lt;/D&gt;&lt;D xsi:type="xsd:double"&gt;2576.2813&lt;/D&gt;&lt;D xsi:type="xsd:double"&gt;2508.7383&lt;/D&gt;&lt;D xsi:type="xsd:double"&gt;2769.261&lt;/D&gt;&lt;D xsi:type="xsd:double"&gt;2694.211&lt;/D&gt;&lt;D xsi:type="xsd:double"&gt;2966.0376&lt;/D&gt;&lt;D xsi:type="xsd:double"&gt;2660.5334&lt;/D&gt;&lt;D xsi:type="xsd:double"&gt;2597.2456&lt;/D&gt;&lt;D xsi:type="xsd:double"&gt;2516.894&lt;/D&gt;&lt;D xsi:type="xsd:double"&gt;2649.238&lt;/D&gt;&lt;D xsi:type="xsd:double"&gt;2753.705&lt;/D&gt;&lt;D xsi:type="xsd:double"&gt;2779.706&lt;/D&gt;&lt;D xsi:type="xsd:double"&gt;2829.3435&lt;/D&gt;&lt;D xsi:type="xsd:double"&gt;2919.4714&lt;/D&gt;&lt;D xsi:type="xsd:double"&gt;2718.3733&lt;/D&gt;&lt;D xsi:type="xsd:double"&gt;2711.2756&lt;/D&gt;&lt;D xsi:type="xsd:double"&gt;2812.5588&lt;/D&gt;&lt;D xsi:type="xsd:double"&gt;2793.5872&lt;/D&gt;&lt;D xsi:type="xsd:double"&gt;2883.703&lt;/D&gt;&lt;D xsi:type="xsd:double"&gt;2888.8523&lt;/D&gt;&lt;D xsi:type="xsd:double"&gt;3025.2964&lt;/D&gt;&lt;D xsi:type="xsd:double"&gt;3001.7717&lt;/D&gt;&lt;D xsi:type="xsd:double"&gt;3180.7031&lt;/D&gt;&lt;D xsi:type="xsd:double"&gt;3042.5134&lt;/D&gt;&lt;D xsi:type="xsd:double"&gt;3346.999&lt;/D&gt;&lt;D xsi:type="xsd:double"&gt;3336.694&lt;/D&gt;&lt;D xsi:type="xsd:double"&gt;3327.354&lt;/D&gt;&lt;D xsi:type="xsd:double"&gt;3446.4385&lt;/D&gt;&lt;D xsi:type="xsd:double"&gt;3667.106&lt;/D&gt;&lt;D xsi:type="xsd:double"&gt;3709.2297&lt;/D&gt;&lt;D xsi:type="xsd:double"&gt;3400.322&lt;/D&gt;&lt;D xsi:type="xsd:double"&gt;3321.487&lt;/D&gt;&lt;D xsi:type="xsd:double"&gt;3321.487&lt;/D&gt;&lt;D xsi:type="xsd:double"&gt;3483.1108&lt;/D&gt;&lt;D xsi:type="xsd:double"&gt;3464.278&lt;/D&gt;&lt;D xsi:type="xsd:double"&gt;3037.2078&lt;/D&gt;&lt;D xsi:type="xsd:double"&gt;2867.8115&lt;/D&gt;&lt;D xsi:type="xsd:double"&gt;3046.3662&lt;/D&gt;&lt;D xsi:type="xsd:double"&gt;3274.2622&lt;/D&gt;&lt;D xsi:type="xsd:double"&gt;3385.8848&lt;/D&gt;&lt;D xsi:type="xsd:double"&gt;3197.2222&lt;/D&gt;&lt;D xsi:type="xsd:double"&gt;3378.197&lt;/D&gt;&lt;D xsi:type="xsd:double"&gt;3568.4526&lt;/D&gt;&lt;D xsi:type="xsd:double"&gt;3552.1626&lt;/D&gt;&lt;D xsi:type="xsd:double"&gt;3594.145&lt;/D&gt;&lt;D xsi:type="xsd:double"&gt;4450.1157&lt;/D&gt;&lt;D xsi:type="xsd:double"&gt;4674.81&lt;/D&gt;&lt;D xsi:type="xsd:double"&gt;4672.4736&lt;/D&gt;&lt;D xsi:type="xsd:double"&gt;4658.4565&lt;/D&gt;&lt;D xsi:type="xsd:double"&gt;4326.8403&lt;/D&gt;&lt;D xsi:type="xsd:double"&gt;4291.758&lt;/D&gt;&lt;D xsi:type="xsd:double"&gt;3961.9824&lt;/D&gt;&lt;D xsi:type="xsd:double"&gt;4078.6392&lt;/D&gt;&lt;D xsi:type="xsd:double"&gt;4080.9805&lt;/D&gt;&lt;D xsi:type="xsd:double"&gt;4029.4705&lt;/D&gt;&lt;D xsi:type="xsd:double"&gt;4485.514&lt;/D&gt;&lt;D xsi:type="xsd:double"&gt;4396.507&lt;/D&gt;&lt;D xsi:type="xsd:double"&gt;4541.7295&lt;/D&gt;&lt;D xsi:type="xsd:double"&gt;6531.4565&lt;/D&gt;&lt;D xsi:type="xsd:double"&gt;6488.9814&lt;/D&gt;&lt;D xsi:type="xsd:double"&gt;6224.3247&lt;/D&gt;&lt;D xsi:type="xsd:double"&gt;6161.057&lt;/D&gt;&lt;D xsi:type="xsd:double"&gt;5987.6445&lt;/D&gt;&lt;D xsi:type="xsd:double"&gt;6066.1714&lt;/D&gt;&lt;D xsi:type="xsd:double"&gt;5798.06&lt;/D&gt;&lt;D xsi:type="xsd:double"&gt;5814.31&lt;/D&gt;&lt;D xsi:type="xsd:double"&gt;5986.562&lt;/D&gt;&lt;D xsi:type="xsd:double"&gt;5591.253&lt;/D&gt;&lt;D xsi:type="xsd:double"&gt;5228.4365&lt;/D&gt;&lt;D xsi:type="xsd:double"&gt;5341.817&lt;/D&gt;&lt;D xsi:type="xsd:double"&gt;4192.426&lt;/D&gt;&lt;D xsi:type="xsd:double"&gt;4676.6577&lt;/D&gt;&lt;D xsi:type="xsd:double"&gt;4979.3022&lt;/D&gt;&lt;D xsi:type="xsd:double"&gt;4408.748&lt;/D&gt;&lt;D xsi:type="xsd:double"&gt;4758.7993&lt;/D&gt;&lt;D xsi:type="xsd:double"&gt;4228.9927&lt;/D&gt;&lt;D xsi:type="xsd:double"&gt;4665.2974&lt;/D&gt;&lt;D xsi:type="xsd:double"&gt;5124.64&lt;/D&gt;&lt;D xsi:type="xsd:double"&gt;4946.528&lt;/D&gt;&lt;D xsi:type="xsd:double"&gt;5041.112&lt;/D&gt;&lt;D xsi:type="xsd:double"&gt;4969.54&lt;/D&gt;&lt;D xsi:type="xsd:double"&gt;5003.77&lt;/D&gt;&lt;D xsi:type="xsd:double"&gt;5157.9272&lt;/D&gt;&lt;D xsi:type="xsd:double"&gt;4983.505&lt;/D&gt;&lt;D xsi:type="xsd:double"&gt;4151.8823&lt;/D&gt;&lt;D xsi:type="xsd:double"&gt;2513.6125&lt;/D&gt;&lt;D xsi:type="xsd:double"&gt;2831.7122&lt;/D&gt;&lt;D xsi:type="xsd:double"&gt;2915.9153&lt;/D&gt;&lt;D xsi:type="xsd:double"&gt;3111.0923&lt;/D&gt;&lt;D xsi:type="xsd:double"&gt;2895.565&lt;/D&gt;&lt;D xsi:type="xsd:double"&gt;2983.0254&lt;/D&gt;&lt;D xsi:type="xsd:double"&gt;5231.6484&lt;/D&gt;&lt;D xsi:type="xsd:double"&gt;5775.34&lt;/D&gt;&lt;D xsi:type="xsd:double"&gt;6779.506&lt;/D&gt;&lt;D xsi:type="xsd:double"&gt;7082.191&lt;/D&gt;&lt;D xsi:type="xsd:double"&gt;7709.376&lt;/D&gt;&lt;D xsi:type="xsd:double"&gt;8991.497&lt;/D&gt;&lt;D xsi:type="xsd:double"&gt;9340.653&lt;/D&gt;&lt;D xsi:type="xsd:double"&gt;10102.931&lt;/D&gt;&lt;D xsi:type="xsd:double"&gt;10533.782&lt;/D&gt;&lt;D xsi:type="xsd:double"&gt;9518.949&lt;/D&gt;&lt;D xsi:type="xsd:double"&gt;8510.866&lt;/D&gt;&lt;D xsi:type="xsd:double"&gt;9028.679&lt;/D&gt;&lt;D xsi:type="xsd:double"&gt;8826.894&lt;/D&gt;&lt;D xsi:type="xsd:double"&gt;9195.357&lt;/D&gt;&lt;D xsi:type="xsd:double"&gt;8740.195&lt;/D&gt;&lt;D xsi:type="xsd:double"&gt;8713.309&lt;/D&gt;&lt;D xsi:type="xsd:double"&gt;9129.499&lt;/D&gt;&lt;D xsi:type="xsd:double"&gt;12528.383&lt;/D&gt;&lt;D xsi:type="xsd:double"&gt;12557.452&lt;/D&gt;&lt;D xsi:type="xsd:double"&gt;11964.061&lt;/D&gt;&lt;D xsi:type="xsd:double"&gt;12204.625&lt;/D&gt;&lt;D xsi:type="xsd:double"&gt;11724.2295&lt;/D&gt;&lt;D xsi:type="xsd:double"&gt;11992.3955&lt;/D&gt;&lt;D xsi:type="xsd:double"&gt;12131.842&lt;/D&gt;&lt;D xsi:type="xsd:double"&gt;12282.015&lt;/D&gt;&lt;/FQL&gt;&lt;FQL&gt;&lt;Q&gt;PNC-US^FG_MKT_VALUE(20100101,20220930,M,USD)&lt;/Q&gt;&lt;R&gt;153&lt;/R&gt;&lt;C&gt;1&lt;/C&gt;&lt;D xsi:type="xsd:double"&gt;25608.66&lt;/D&gt;&lt;D xsi:type="xsd:double"&gt;24837.12&lt;/D&gt;&lt;D xsi:type="xsd:double"&gt;31402.201&lt;/D&gt;&lt;D xsi:type="xsd:double"&gt;35352.46&lt;/D&gt;&lt;D xsi:type="xsd:double"&gt;33006.5&lt;/D&gt;&lt;D xsi:type="xsd:double"&gt;29662.5&lt;/D&gt;&lt;D xsi:type="xsd:double"&gt;31179.75&lt;/D&gt;&lt;D xsi:type="xsd:double"&gt;26769.75&lt;/D&gt;&lt;D xsi:type="xsd:double"&gt;27304.66&lt;/D&gt;&lt;D xsi:type="xsd:double"&gt;28351.4&lt;/D&gt;&lt;D xsi:type="xsd:double"&gt;28325.1&lt;/D&gt;&lt;D xsi:type="xsd:double"&gt;31938.72&lt;/D&gt;&lt;D xsi:type="xsd:double"&gt;31560&lt;/D&gt;&lt;D xsi:type="xsd:double"&gt;32454.201&lt;/D&gt;&lt;D xsi:type="xsd:double"&gt;33132.742&lt;/D&gt;&lt;D xsi:type="xsd:double"&gt;32790.84&lt;/D&gt;&lt;D xsi:type="xsd:double"&gt;32832.918&lt;/D&gt;&lt;D xsi:type="xsd:double"&gt;31354.86&lt;/D&gt;&lt;D xsi:type="xsd:double"&gt;28556.541&lt;/D&gt;&lt;D xsi:type="xsd:double"&gt;26373.64&lt;/D&gt;&lt;D xsi:type="xsd:double"&gt;25347.94&lt;/D&gt;&lt;D xsi:type="xsd:double"&gt;28251.459&lt;/D&gt;&lt;D xsi:type="xsd:double"&gt;28514.459&lt;/D&gt;&lt;D xsi:type="xsd:double"&gt;30392.09&lt;/D&gt;&lt;D xsi:type="xsd:double"&gt;31050.84&lt;/D&gt;&lt;D xsi:type="xsd:double"&gt;31367.041&lt;/D&gt;&lt;D xsi:type="xsd:double"&gt;34050.72&lt;/D&gt;&lt;D xsi:type="xsd:double"&gt;35016.96&lt;/D&gt;&lt;D xsi:type="xsd:double"&gt;32429.76&lt;/D&gt;&lt;D xsi:type="xsd:double"&gt;32327.19&lt;/D&gt;&lt;D xsi:type="xsd:double"&gt;31263.898&lt;/D&gt;&lt;D xsi:type="xsd:double"&gt;32882.64&lt;/D&gt;&lt;D xsi:type="xsd:double"&gt;33379.9&lt;/D&gt;&lt;D xsi:type="xsd:double"&gt;30787.8&lt;/D&gt;&lt;D xsi:type="xsd:double"&gt;29698.06&lt;/D&gt;&lt;D xsi:type="xsd:double"&gt;30787.682&lt;/D&gt;&lt;D xsi:type="xsd:double"&gt;32630.4&lt;/D&gt;&lt;D xsi:type="xsd:double"&gt;32941.918&lt;/D&gt;&lt;D xsi:type="xsd:double"&gt;35178.5&lt;/D&gt;&lt;D xsi:type="xsd:double"&gt;35908.52&lt;/D&gt;&lt;D xsi:type="xsd:double"&gt;37897.56&lt;/D&gt;&lt;D xsi:type="xsd:double"&gt;38720.52&lt;/D&gt;&lt;D xsi:type="xsd:double"&gt;40382.55&lt;/D&gt;&lt;D xsi:type="xsd:double"&gt;38375.367&lt;/D&gt;&lt;D xsi:type="xsd:double"&gt;38543.4&lt;/D&gt;&lt;D xsi:type="xsd:double"&gt;39117.96&lt;/D&gt;&lt;D xsi:type="xsd:double"&gt;40937.4&lt;/D&gt;&lt;D xsi:type="xsd:double"&gt;41350.14&lt;/D&gt;&lt;D xsi:type="xsd:double"&gt;42576.04&lt;/D&gt;&lt;D xsi:type="xsd:double"&gt;43588.74&lt;/D&gt;&lt;D xsi:type="xsd:double"&gt;46458&lt;/D&gt;&lt;D xsi:type="xsd:double"&gt;44877.36&lt;/D&gt;&lt;D xsi:type="xsd:double"&gt;45534.18&lt;/D&gt;&lt;D xsi:type="xsd:double"&gt;47374.6&lt;/D&gt;&lt;D xsi:type="xsd:double"&gt;43921.918&lt;/D&gt;&lt;D xsi:type="xsd:double"&gt;45087&lt;/D&gt;&lt;D xsi:type="xsd:double"&gt;45186.242&lt;/D&gt;&lt;D xsi:type="xsd:double"&gt;45613.918&lt;/D&gt;&lt;D xsi:type="xsd:double"&gt;46184.16&lt;/D&gt;&lt;D xsi:type="xsd:double"&gt;47713.293&lt;/D&gt;&lt;D xsi:type="xsd:double"&gt;44214.42&lt;/D&gt;&lt;D xsi:type="xsd:double"&gt;48095.08&lt;/D&gt;&lt;D xsi:type="xsd:double"&gt;48484.8&lt;/D&gt;&lt;D xsi:type="xsd:double"&gt;47699.6&lt;/D&gt;&lt;D xsi:type="xsd:double"&gt;49758.8&lt;/D&gt;&lt;D xsi:type="xsd:double"&gt;49355.402&lt;/D&gt;&lt;D xsi:type="xsd:double"&gt;50660.88&lt;/D&gt;&lt;D xsi:type="xsd:double"&gt;47017.92&lt;/D&gt;&lt;D xsi:type="xsd:double"&gt;45492&lt;/D&gt;&lt;D xsi:type="xsd:double"&gt;46032.6&lt;/D&gt;&lt;D xsi:type="xsd:double"&gt;48710.1&lt;/D&gt;&lt;D xsi:type="xsd:double"&gt;48036.24&lt;/D&gt;&lt;D xsi:type="xsd:double"&gt;43671.6&lt;/D&gt;&lt;D xsi:type="xsd:double"&gt;40980.24&lt;/D&gt;&lt;D xsi:type="xsd:double"&gt;42200.43&lt;/D&gt;&lt;D xsi:type="xsd:double"&gt;43802.22&lt;/D&gt;&lt;D xsi:type="xsd:double"&gt;44780.258&lt;/D&gt;&lt;D xsi:type="xsd:double"&gt;40125.27&lt;/D&gt;&lt;D xsi:type="xsd:double"&gt;40746.45&lt;/D&gt;&lt;D xsi:type="xsd:double"&gt;44419.3&lt;/D&gt;&lt;D xsi:type="xsd:double"&gt;43963.918&lt;/D&gt;&lt;D xsi:type="xsd:double"&gt;46652.8&lt;/D&gt;&lt;D xsi:type="xsd:double"&gt;53943.52&lt;/D&gt;&lt;D xsi:type="xsd:double"&gt;56725.598&lt;/D&gt;&lt;D xsi:type="xsd:double"&gt;58423.098&lt;/D&gt;&lt;D xsi:type="xsd:double"&gt;61706.55&lt;/D&gt;&lt;D xsi:type="xsd:double"&gt;58316.4&lt;/D&gt;&lt;D xsi:type="xsd:double"&gt;58078.75&lt;/D&gt;&lt;D xsi:type="xsd:double"&gt;57569.5&lt;/D&gt;&lt;D xsi:type="xsd:double"&gt;59937.6&lt;/D&gt;&lt;D xsi:type="xsd:double"&gt;61824&lt;/D&gt;&lt;D xsi:type="xsd:double"&gt;60196.8&lt;/D&gt;&lt;D xsi:type="xsd:double"&gt;64150.523&lt;/D&gt;&lt;D xsi:type="xsd:double"&gt;65112.035&lt;/D&gt;&lt;D xsi:type="xsd:double"&gt;66906.56&lt;/D&gt;&lt;D xsi:type="xsd:double"&gt;68249.164&lt;/D&gt;&lt;D xsi:type="xsd:double"&gt;74743.46&lt;/D&gt;&lt;D xsi:type="xsd:double"&gt;74573.18&lt;/D&gt;&lt;D xsi:type="xsd:double"&gt;71082.805&lt;/D&gt;&lt;D xsi:type="xsd:double"&gt;68436.7&lt;/D&gt;&lt;D xsi:type="xsd:double"&gt;67402.7&lt;/D&gt;&lt;D xsi:type="xsd:double"&gt;62821.504&lt;/D&gt;&lt;D xsi:type="xsd:double"&gt;67345.95&lt;/D&gt;&lt;D xsi:type="xsd:double"&gt;66746.09&lt;/D&gt;&lt;D xsi:type="xsd:double"&gt;62919.78&lt;/D&gt;&lt;D xsi:type="xsd:double"&gt;59362.383&lt;/D&gt;&lt;D xsi:type="xsd:double"&gt;62730.36&lt;/D&gt;&lt;D xsi:type="xsd:double"&gt;53427.87&lt;/D&gt;&lt;D xsi:type="xsd:double"&gt;56060.188&lt;/D&gt;&lt;D xsi:type="xsd:double"&gt;57591.137&lt;/D&gt;&lt;D xsi:type="xsd:double"&gt;55442.32&lt;/D&gt;&lt;D xsi:type="xsd:double"&gt;61892.355&lt;/D&gt;&lt;D xsi:type="xsd:double"&gt;57521.52&lt;/D&gt;&lt;D xsi:type="xsd:double"&gt;61364.16&lt;/D&gt;&lt;D xsi:type="xsd:double"&gt;63876.297&lt;/D&gt;&lt;D xsi:type="xsd:double"&gt;57631.707&lt;/D&gt;&lt;D xsi:type="xsd:double"&gt;61530.242&lt;/D&gt;&lt;D xsi:type="xsd:double"&gt;64401.297&lt;/D&gt;&lt;D xsi:type="xsd:double"&gt;67259.195&lt;/D&gt;&lt;D xsi:type="xsd:double"&gt;69119.79&lt;/D&gt;&lt;D xsi:type="xsd:double"&gt;64322.152&lt;/D&gt;&lt;D xsi:type="xsd:double"&gt;54731.2&lt;/D&gt;&lt;D xsi:type="xsd:double"&gt;40585.28&lt;/D&gt;&lt;D xsi:type="xsd:double"&gt;45228.08&lt;/D&gt;&lt;D xsi:type="xsd:double"&gt;48352.96&lt;/D&gt;&lt;D xsi:type="xsd:double"&gt;44714.25&lt;/D&gt;&lt;D xsi:type="xsd:double"&gt;45334.75&lt;/D&gt;&lt;D xsi:type="xsd:double"&gt;47260&lt;/D&gt;&lt;D xsi:type="xsd:double"&gt;46601.84&lt;/D&gt;&lt;D xsi:type="xsd:double"&gt;47437.117&lt;/D&gt;&lt;D xsi:type="xsd:double"&gt;58541.684&lt;/D&gt;&lt;D xsi:type="xsd:double"&gt;63176&lt;/D&gt;&lt;D xsi:type="xsd:double"&gt;60852.48&lt;/D&gt;&lt;D xsi:type="xsd:double"&gt;71384.64&lt;/D&gt;&lt;D xsi:type="xsd:double"&gt;74549.25&lt;/D&gt;&lt;D xsi:type="xsd:double"&gt;79453.75&lt;/D&gt;&lt;D xsi:type="xsd:double"&gt;82739&lt;/D&gt;&lt;D xsi:type="xsd:double"&gt;81073&lt;/D&gt;&lt;D xsi:type="xsd:double"&gt;77524.25&lt;/D&gt;&lt;D xsi:type="xsd:double"&gt;81217.5&lt;/D&gt;&lt;D xsi:type="xsd:double"&gt;82755.72&lt;/D&gt;&lt;D xsi:type="xsd:double"&gt;89265.69&lt;/D&gt;&lt;D xsi:type="xsd:double"&gt;83331&lt;/D&gt;&lt;D xsi:type="xsd:double"&gt;84218.4&lt;/D&gt;&lt;D xsi:type="xsd:double"&gt;86515.805&lt;/D&gt;&lt;D xsi:type="xsd:double"&gt;83685&lt;/D&gt;&lt;D xsi:type="xsd:double"&gt;76546.75&lt;/D&gt;&lt;D xsi:type="xsd:double"&gt;68931.5&lt;/D&gt;&lt;D xsi:type="xsd:double"&gt;72795.15&lt;/D&gt;&lt;D xsi:type="xsd:double"&gt;64843.473&lt;/D&gt;&lt;D xsi:type="xsd:double"&gt;68201.34&lt;/D&gt;&lt;D xsi:type="xsd:double"&gt;64938&lt;/D&gt;&lt;D xsi:type="xsd:double"&gt;61411.62&lt;/D&gt;&lt;/FQL&gt;&lt;FQL&gt;&lt;Q&gt;TFSL-US^FG_MKT_VALUE(20100101,20220930,M,USD)&lt;/Q&gt;&lt;R&gt;153&lt;/R&gt;&lt;C&gt;1&lt;/C&gt;&lt;D xsi:type="xsd:double"&gt;3964.931&lt;/D&gt;&lt;D xsi:type="xsd:double"&gt;3961.848&lt;/D&gt;&lt;D xsi:type="xsd:double"&gt;4116.0054&lt;/D&gt;&lt;D xsi:type="xsd:double"&gt;4359.574&lt;/D&gt;&lt;D xsi:type="xsd:double"&gt;4082.0906&lt;/D&gt;&lt;D xsi:type="xsd:double"&gt;3826.1892&lt;/D&gt;&lt;D xsi:type="xsd:double"&gt;3841.605&lt;/D&gt;&lt;D xsi:type="xsd:double"&gt;2830.3318&lt;/D&gt;&lt;D xsi:type="xsd:double"&gt;2834.15&lt;/D&gt;&lt;D xsi:type="xsd:double"&gt;2692.288&lt;/D&gt;&lt;D xsi:type="xsd:double"&gt;2522.6711&lt;/D&gt;&lt;D xsi:type="xsd:double"&gt;2781.7312&lt;/D&gt;&lt;D xsi:type="xsd:double"&gt;3006.86&lt;/D&gt;&lt;D xsi:type="xsd:double"&gt;3201.1494&lt;/D&gt;&lt;D xsi:type="xsd:double"&gt;3275.4033&lt;/D&gt;&lt;D xsi:type="xsd:double"&gt;3355.5923&lt;/D&gt;&lt;D xsi:type="xsd:double"&gt;3161.2886&lt;/D&gt;&lt;D xsi:type="xsd:double"&gt;2985.72&lt;/D&gt;&lt;D xsi:type="xsd:double"&gt;2911.6936&lt;/D&gt;&lt;D xsi:type="xsd:double"&gt;2732.7974&lt;/D&gt;&lt;D xsi:type="xsd:double"&gt;2511.4863&lt;/D&gt;&lt;D xsi:type="xsd:double"&gt;2845.1155&lt;/D&gt;&lt;D xsi:type="xsd:double"&gt;2860.5613&lt;/D&gt;&lt;D xsi:type="xsd:double"&gt;2767.8865&lt;/D&gt;&lt;D xsi:type="xsd:double"&gt;2783.3323&lt;/D&gt;&lt;D xsi:type="xsd:double"&gt;2888.3638&lt;/D&gt;&lt;D xsi:type="xsd:double"&gt;2934.701&lt;/D&gt;&lt;D xsi:type="xsd:double"&gt;3036.6433&lt;/D&gt;&lt;D xsi:type="xsd:double"&gt;2894.542&lt;/D&gt;&lt;D xsi:type="xsd:double"&gt;2950.4333&lt;/D&gt;&lt;D xsi:type="xsd:double"&gt;2907.181&lt;/D&gt;&lt;D xsi:type="xsd:double"&gt;2731.0818&lt;/D&gt;&lt;D xsi:type="xsd:double"&gt;2802.715&lt;/D&gt;&lt;D xsi:type="xsd:double"&gt;2765.634&lt;/D&gt;&lt;D xsi:type="xsd:double"&gt;2540.0574&lt;/D&gt;&lt;D xsi:type="xsd:double"&gt;2972.918&lt;/D&gt;&lt;D xsi:type="xsd:double"&gt;3161.4292&lt;/D&gt;&lt;D xsi:type="xsd:double"&gt;3247.9592&lt;/D&gt;&lt;D xsi:type="xsd:double"&gt;3350.8135&lt;/D&gt;&lt;D xsi:type="xsd:double"&gt;3360.087&lt;/D&gt;&lt;D xsi:type="xsd:double"&gt;3394.0896&lt;/D&gt;&lt;D xsi:type="xsd:double"&gt;3462.5854&lt;/D&gt;&lt;D xsi:type="xsd:double"&gt;3607.8904&lt;/D&gt;&lt;D xsi:type="xsd:double"&gt;3363.6545&lt;/D&gt;&lt;D xsi:type="xsd:double"&gt;3701.4902&lt;/D&gt;&lt;D xsi:type="xsd:double"&gt;3761.79&lt;/D&gt;&lt;D xsi:type="xsd:double"&gt;3624.1826&lt;/D&gt;&lt;D xsi:type="xsd:double"&gt;3720.8599&lt;/D&gt;&lt;D xsi:type="xsd:double"&gt;3525.8335&lt;/D&gt;&lt;D xsi:type="xsd:double"&gt;3630.257&lt;/D&gt;&lt;D xsi:type="xsd:double"&gt;3818.4922&lt;/D&gt;&lt;D xsi:type="xsd:double"&gt;4113.404&lt;/D&gt;&lt;D xsi:type="xsd:double"&gt;4141.0513&lt;/D&gt;&lt;D xsi:type="xsd:double"&gt;4336.423&lt;/D&gt;&lt;D xsi:type="xsd:double"&gt;4099.227&lt;/D&gt;&lt;D xsi:type="xsd:double"&gt;4391.16&lt;/D&gt;&lt;D xsi:type="xsd:double"&gt;4319.6934&lt;/D&gt;&lt;D xsi:type="xsd:double"&gt;4506.719&lt;/D&gt;&lt;D xsi:type="xsd:double"&gt;4576.1&lt;/D&gt;&lt;D xsi:type="xsd:double"&gt;4452.801&lt;/D&gt;&lt;D xsi:type="xsd:double"&gt;4194.039&lt;/D&gt;&lt;D xsi:type="xsd:double"&gt;4217.9707&lt;/D&gt;&lt;D xsi:type="xsd:double"&gt;4350.713&lt;/D&gt;&lt;D xsi:type="xsd:double"&gt;4332.9307&lt;/D&gt;&lt;D xsi:type="xsd:double"&gt;4401.0957&lt;/D&gt;&lt;D xsi:type="xsd:double"&gt;4938.2783&lt;/D&gt;&lt;D xsi:type="xsd:double"&gt;4950.022&lt;/D&gt;&lt;D xsi:type="xsd:double"&gt;5041.0366&lt;/D&gt;&lt;D xsi:type="xsd:double"&gt;5017.721&lt;/D&gt;&lt;D xsi:type="xsd:double"&gt;5107.8945&lt;/D&gt;&lt;D xsi:type="xsd:double"&gt;5459.8623&lt;/D&gt;&lt;D xsi:type="xsd:double"&gt;5446.458&lt;/D&gt;&lt;D xsi:type="xsd:double"&gt;5047.302&lt;/D&gt;&lt;D xsi:type="xsd:double"&gt;4888.218&lt;/D&gt;&lt;D xsi:type="xsd:double"&gt;4992.9585&lt;/D&gt;&lt;D xsi:type="xsd:double"&gt;5145.305&lt;/D&gt;&lt;D xsi:type="xsd:double"&gt;5303.402&lt;/D&gt;&lt;D xsi:type="xsd:double"&gt;4925.2217&lt;/D&gt;&lt;D xsi:type="xsd:double"&gt;5205.519&lt;/D&gt;&lt;D xsi:type="xsd:double"&gt;5188.3574&lt;/D&gt;&lt;D xsi:type="xsd:double"&gt;5061.941&lt;/D&gt;&lt;D xsi:type="xsd:double"&gt;5064.7827&lt;/D&gt;&lt;D xsi:type="xsd:double"&gt;5295&lt;/D&gt;&lt;D xsi:type="xsd:double"&gt;5398.068&lt;/D&gt;&lt;D xsi:type="xsd:double"&gt;4958.624&lt;/D&gt;&lt;D xsi:type="xsd:double"&gt;4816.868&lt;/D&gt;&lt;D xsi:type="xsd:double"&gt;4704.59&lt;/D&gt;&lt;D xsi:type="xsd:double"&gt;4681.9443&lt;/D&gt;&lt;D xsi:type="xsd:double"&gt;4421.5215&lt;/D&gt;&lt;D xsi:type="xsd:double"&gt;4360.571&lt;/D&gt;&lt;D xsi:type="xsd:double"&gt;4504.3257&lt;/D&gt;&lt;D xsi:type="xsd:double"&gt;4335.202&lt;/D&gt;&lt;D xsi:type="xsd:double"&gt;4537.236&lt;/D&gt;&lt;D xsi:type="xsd:double"&gt;4337.5186&lt;/D&gt;&lt;D xsi:type="xsd:double"&gt;4284.073&lt;/D&gt;&lt;D xsi:type="xsd:double"&gt;4198.177&lt;/D&gt;&lt;D xsi:type="xsd:double"&gt;4108.2563&lt;/D&gt;&lt;D xsi:type="xsd:double"&gt;4119.496&lt;/D&gt;&lt;D xsi:type="xsd:double"&gt;4122.6694&lt;/D&gt;&lt;D xsi:type="xsd:double"&gt;4184.411&lt;/D&gt;&lt;D xsi:type="xsd:double"&gt;4490.314&lt;/D&gt;&lt;D xsi:type="xsd:double"&gt;4422.6978&lt;/D&gt;&lt;D xsi:type="xsd:double"&gt;4268.45&lt;/D&gt;&lt;D xsi:type="xsd:double"&gt;4330.149&lt;/D&gt;&lt;D xsi:type="xsd:double"&gt;4207.469&lt;/D&gt;&lt;D xsi:type="xsd:double"&gt;4123.376&lt;/D&gt;&lt;D xsi:type="xsd:double"&gt;4490.5835&lt;/D&gt;&lt;D xsi:type="xsd:double"&gt;4518.58&lt;/D&gt;&lt;D xsi:type="xsd:double"&gt;4569.0044&lt;/D&gt;&lt;D xsi:type="xsd:double"&gt;4798.7153&lt;/D&gt;&lt;D xsi:type="xsd:double"&gt;4612.866&lt;/D&gt;&lt;D xsi:type="xsd:double"&gt;4660.4795&lt;/D&gt;&lt;D xsi:type="xsd:double"&gt;4808.9204&lt;/D&gt;&lt;D xsi:type="xsd:double"&gt;5059.4067&lt;/D&gt;&lt;D xsi:type="xsd:double"&gt;5028.608&lt;/D&gt;&lt;D xsi:type="xsd:double"&gt;4902.613&lt;/D&gt;&lt;D xsi:type="xsd:double"&gt;5044.929&lt;/D&gt;&lt;D xsi:type="xsd:double"&gt;5392.083&lt;/D&gt;&lt;D xsi:type="xsd:double"&gt;5680.445&lt;/D&gt;&lt;D xsi:type="xsd:double"&gt;5512.904&lt;/D&gt;&lt;D xsi:type="xsd:double"&gt;5722.9995&lt;/D&gt;&lt;D xsi:type="xsd:double"&gt;5725.801&lt;/D&gt;&lt;D xsi:type="xsd:double"&gt;4277.738&lt;/D&gt;&lt;D xsi:type="xsd:double"&gt;3823.9106&lt;/D&gt;&lt;D xsi:type="xsd:double"&gt;4316.957&lt;/D&gt;&lt;D xsi:type="xsd:double"&gt;4008.9387&lt;/D&gt;&lt;D xsi:type="xsd:double"&gt;4056.5637&lt;/D&gt;&lt;D xsi:type="xsd:double"&gt;4328.309&lt;/D&gt;&lt;D xsi:type="xsd:double"&gt;4056.52&lt;/D&gt;&lt;D xsi:type="xsd:double"&gt;4338.1846&lt;/D&gt;&lt;D xsi:type="xsd:double"&gt;4749.6357&lt;/D&gt;&lt;D xsi:type="xsd:double"&gt;4946.3594&lt;/D&gt;&lt;D xsi:type="xsd:double"&gt;4957.582&lt;/D&gt;&lt;D xsi:type="xsd:double"&gt;5479.433&lt;/D&gt;&lt;D xsi:type="xsd:double"&gt;5716.1504&lt;/D&gt;&lt;D xsi:type="xsd:double"&gt;5488.851&lt;/D&gt;&lt;D xsi:type="xsd:double"&gt;6218.453&lt;/D&gt;&lt;D xsi:type="xsd:double"&gt;5696.6606&lt;/D&gt;&lt;D xsi:type="xsd:double"&gt;5466.5493&lt;/D&gt;&lt;D xsi:type="xsd:double"&gt;5609.6675&lt;/D&gt;&lt;D xsi:type="xsd:double"&gt;5351.31&lt;/D&gt;&lt;D xsi:type="xsd:double"&gt;5463.6143&lt;/D&gt;&lt;D xsi:type="xsd:double"&gt;5053.703&lt;/D&gt;&lt;D xsi:type="xsd:double"&gt;5018.993&lt;/D&gt;&lt;D xsi:type="xsd:double"&gt;4881.3706&lt;/D&gt;&lt;D xsi:type="xsd:double"&gt;4822.39&lt;/D&gt;&lt;D xsi:type="xsd:double"&gt;4661.7905&lt;/D&gt;&lt;D xsi:type="xsd:double"&gt;4209.653&lt;/D&gt;&lt;D xsi:type="xsd:double"&gt;4218.078&lt;/D&gt;&lt;D xsi:type="xsd:double"&gt;3852.689&lt;/D&gt;&lt;D xsi:type="xsd:double"&gt;4110.8447&lt;/D&gt;&lt;D xsi:type="xsd:double"&gt;4012.6333&lt;/D&gt;&lt;D xsi:type="xsd:double"&gt;3647.8484&lt;/D&gt;&lt;/FQL&gt;&lt;FQL&gt;&lt;Q&gt;WTFC-US^FG_MKT_VALUE(20100101,20220930,M,USD)&lt;/Q&gt;&lt;R&gt;153&lt;/R&gt;&lt;C&gt;1&lt;/C&gt;&lt;D xsi:type="xsd:double"&gt;840.94495&lt;/D&gt;&lt;D xsi:type="xsd:double"&gt;824.0002&lt;/D&gt;&lt;D xsi:type="xsd:double"&gt;1007.62103&lt;/D&gt;&lt;D xsi:type="xsd:double"&gt;1010.05817&lt;/D&gt;&lt;D xsi:type="xsd:double"&gt;965.64813&lt;/D&gt;&lt;D xsi:type="xsd:double"&gt;1036.3505&lt;/D&gt;&lt;D xsi:type="xsd:double"&gt;967.3434&lt;/D&gt;&lt;D xsi:type="xsd:double"&gt;893.9844&lt;/D&gt;&lt;D xsi:type="xsd:double"&gt;1009.3686&lt;/D&gt;&lt;D xsi:type="xsd:double"&gt;932.4436&lt;/D&gt;&lt;D xsi:type="xsd:double"&gt;892.2681&lt;/D&gt;&lt;D xsi:type="xsd:double"&gt;1151.56&lt;/D&gt;&lt;D xsi:type="xsd:double"&gt;1147.3765&lt;/D&gt;&lt;D xsi:type="xsd:double"&gt;1170.7355&lt;/D&gt;&lt;D xsi:type="xsd:double"&gt;1284.2722&lt;/D&gt;&lt;D xsi:type="xsd:double"&gt;1177.3368&lt;/D&gt;&lt;D xsi:type="xsd:double"&gt;1134.7026&lt;/D&gt;&lt;D xsi:type="xsd:double"&gt;1125.8835&lt;/D&gt;&lt;D xsi:type="xsd:double"&gt;1195.8577&lt;/D&gt;&lt;D xsi:type="xsd:double"&gt;1104.8912&lt;/D&gt;&lt;D xsi:type="xsd:double"&gt;927.2001&lt;/D&gt;&lt;D xsi:type="xsd:double"&gt;1037.4869&lt;/D&gt;&lt;D xsi:type="xsd:double"&gt;998.3298&lt;/D&gt;&lt;D xsi:type="xsd:double"&gt;1009.1926&lt;/D&gt;&lt;D xsi:type="xsd:double"&gt;1102.7363&lt;/D&gt;&lt;D xsi:type="xsd:double"&gt;1212.8301&lt;/D&gt;&lt;D xsi:type="xsd:double"&gt;1298.7969&lt;/D&gt;&lt;D xsi:type="xsd:double"&gt;1311.1353&lt;/D&gt;&lt;D xsi:type="xsd:double"&gt;1234.2018&lt;/D&gt;&lt;D xsi:type="xsd:double"&gt;1289.972&lt;/D&gt;&lt;D xsi:type="xsd:double"&gt;1333.9402&lt;/D&gt;&lt;D xsi:type="xsd:double"&gt;1359.3762&lt;/D&gt;&lt;D xsi:type="xsd:double"&gt;1367.8403&lt;/D&gt;&lt;D xsi:type="xsd:double"&gt;1345.2675&lt;/D&gt;&lt;D xsi:type="xsd:double"&gt;1339.4423&lt;/D&gt;&lt;D xsi:type="xsd:double"&gt;1352.7017&lt;/D&gt;&lt;D xsi:type="xsd:double"&gt;1366.3392&lt;/D&gt;&lt;D xsi:type="xsd:double"&gt;1345.33&lt;/D&gt;&lt;D xsi:type="xsd:double"&gt;1370.9877&lt;/D&gt;&lt;D xsi:type="xsd:double"&gt;1327.3115&lt;/D&gt;&lt;D xsi:type="xsd:double"&gt;1396.8973&lt;/D&gt;&lt;D xsi:type="xsd:double"&gt;1444.1184&lt;/D&gt;&lt;D xsi:type="xsd:double"&gt;1543.3356&lt;/D&gt;&lt;D xsi:type="xsd:double"&gt;1495.4247&lt;/D&gt;&lt;D xsi:type="xsd:double"&gt;1631.754&lt;/D&gt;&lt;D xsi:type="xsd:double"&gt;1728.6976&lt;/D&gt;&lt;D xsi:type="xsd:double"&gt;1802.2002&lt;/D&gt;&lt;D xsi:type="xsd:double"&gt;2126.8967&lt;/D&gt;&lt;D xsi:type="xsd:double"&gt;2021.29&lt;/D&gt;&lt;D xsi:type="xsd:double"&gt;2134.2754&lt;/D&gt;&lt;D xsi:type="xsd:double"&gt;2250.961&lt;/D&gt;&lt;D xsi:type="xsd:double"&gt;2073.3267&lt;/D&gt;&lt;D xsi:type="xsd:double"&gt;2015.9656&lt;/D&gt;&lt;D xsi:type="xsd:double"&gt;2141.4336&lt;/D&gt;&lt;D xsi:type="xsd:double"&gt;2156.7961&lt;/D&gt;&lt;D xsi:type="xsd:double"&gt;2167.9688&lt;/D&gt;&lt;D xsi:type="xsd:double"&gt;2085.689&lt;/D&gt;&lt;D xsi:type="xsd:double"&gt;2162.7292&lt;/D&gt;&lt;D xsi:type="xsd:double"&gt;2086.6228&lt;/D&gt;&lt;D xsi:type="xsd:double"&gt;2188.6042&lt;/D&gt;&lt;D xsi:type="xsd:double"&gt;2034.6157&lt;/D&gt;&lt;D xsi:type="xsd:double"&gt;2204.05&lt;/D&gt;&lt;D xsi:type="xsd:double"&gt;2259.5364&lt;/D&gt;&lt;D xsi:type="xsd:double"&gt;2309.7695&lt;/D&gt;&lt;D xsi:type="xsd:double"&gt;2374.2192&lt;/D&gt;&lt;D xsi:type="xsd:double"&gt;2545.012&lt;/D&gt;&lt;D xsi:type="xsd:double"&gt;2570.7576&lt;/D&gt;&lt;D xsi:type="xsd:double"&gt;2431.54&lt;/D&gt;&lt;D xsi:type="xsd:double"&gt;2582.639&lt;/D&gt;&lt;D xsi:type="xsd:double"&gt;2440.5286&lt;/D&gt;&lt;D xsi:type="xsd:double"&gt;2543.9695&lt;/D&gt;&lt;D xsi:type="xsd:double"&gt;2347.5566&lt;/D&gt;&lt;D xsi:type="xsd:double"&gt;2036.4521&lt;/D&gt;&lt;D xsi:type="xsd:double"&gt;2056.2893&lt;/D&gt;&lt;D xsi:type="xsd:double"&gt;2151.3323&lt;/D&gt;&lt;D xsi:type="xsd:double"&gt;2523.9583&lt;/D&gt;&lt;D xsi:type="xsd:double"&gt;2584.607&lt;/D&gt;&lt;D xsi:type="xsd:double"&gt;2632.577&lt;/D&gt;&lt;D xsi:type="xsd:double"&gt;2725.4915&lt;/D&gt;&lt;D xsi:type="xsd:double"&gt;2868.9927&lt;/D&gt;&lt;D xsi:type="xsd:double"&gt;2873.785&lt;/D&gt;&lt;D xsi:type="xsd:double"&gt;2790.0073&lt;/D&gt;&lt;D xsi:type="xsd:double"&gt;3404.8945&lt;/D&gt;&lt;D xsi:type="xsd:double"&gt;3764.9707&lt;/D&gt;&lt;D xsi:type="xsd:double"&gt;3714.6465&lt;/D&gt;&lt;D xsi:type="xsd:double"&gt;3823.5955&lt;/D&gt;&lt;D xsi:type="xsd:double"&gt;3629.0532&lt;/D&gt;&lt;D xsi:type="xsd:double"&gt;3720.4094&lt;/D&gt;&lt;D xsi:type="xsd:double"&gt;3610.1519&lt;/D&gt;&lt;D xsi:type="xsd:double"&gt;4257.7026&lt;/D&gt;&lt;D xsi:type="xsd:double"&gt;4194.761&lt;/D&gt;&lt;D xsi:type="xsd:double"&gt;4055.5117&lt;/D&gt;&lt;D xsi:type="xsd:double"&gt;4372.6787&lt;/D&gt;&lt;D xsi:type="xsd:double"&gt;4539.076&lt;/D&gt;&lt;D xsi:type="xsd:double"&gt;4682.0215&lt;/D&gt;&lt;D xsi:type="xsd:double"&gt;4609.854&lt;/D&gt;&lt;D xsi:type="xsd:double"&gt;4807.411&lt;/D&gt;&lt;D xsi:type="xsd:double"&gt;4729.6196&lt;/D&gt;&lt;D xsi:type="xsd:double"&gt;4840.8716&lt;/D&gt;&lt;D xsi:type="xsd:double"&gt;5032.1436&lt;/D&gt;&lt;D xsi:type="xsd:double"&gt;5181.786&lt;/D&gt;&lt;D xsi:type="xsd:double"&gt;4903.464&lt;/D&gt;&lt;D xsi:type="xsd:double"&gt;4941.7676&lt;/D&gt;&lt;D xsi:type="xsd:double"&gt;4987.9575&lt;/D&gt;&lt;D xsi:type="xsd:double"&gt;4788.6772&lt;/D&gt;&lt;D xsi:type="xsd:double"&gt;4292.5576&lt;/D&gt;&lt;D xsi:type="xsd:double"&gt;4360.774&lt;/D&gt;&lt;D xsi:type="xsd:double"&gt;3750.5383&lt;/D&gt;&lt;D xsi:type="xsd:double"&gt;4012.8337&lt;/D&gt;&lt;D xsi:type="xsd:double"&gt;4155.545&lt;/D&gt;&lt;D xsi:type="xsd:double"&gt;3813.502&lt;/D&gt;&lt;D xsi:type="xsd:double"&gt;4315.889&lt;/D&gt;&lt;D xsi:type="xsd:double"&gt;3836.7236&lt;/D&gt;&lt;D xsi:type="xsd:double"&gt;4145.82&lt;/D&gt;&lt;D xsi:type="xsd:double"&gt;4054.0178&lt;/D&gt;&lt;D xsi:type="xsd:double"&gt;3560.441&lt;/D&gt;&lt;D xsi:type="xsd:double"&gt;3664.4194&lt;/D&gt;&lt;D xsi:type="xsd:double"&gt;3618.4937&lt;/D&gt;&lt;D xsi:type="xsd:double"&gt;3850.3906&lt;/D&gt;&lt;D xsi:type="xsd:double"&gt;4099.5723&lt;/D&gt;&lt;D xsi:type="xsd:double"&gt;3658.9692&lt;/D&gt;&lt;D xsi:type="xsd:double"&gt;3088.2673&lt;/D&gt;&lt;D xsi:type="xsd:double"&gt;1890.9403&lt;/D&gt;&lt;D xsi:type="xsd:double"&gt;2411.1504&lt;/D&gt;&lt;D xsi:type="xsd:double"&gt;2437.621&lt;/D&gt;&lt;D xsi:type="xsd:double"&gt;2511.3635&lt;/D&gt;&lt;D xsi:type="xsd:double"&gt;2464.153&lt;/D&gt;&lt;D xsi:type="xsd:double"&gt;2505.6062&lt;/D&gt;&lt;D xsi:type="xsd:double"&gt;2306.9597&lt;/D&gt;&lt;D xsi:type="xsd:double"&gt;2835.7458&lt;/D&gt;&lt;D xsi:type="xsd:double"&gt;3138.7324&lt;/D&gt;&lt;D xsi:type="xsd:double"&gt;3468.0564&lt;/D&gt;&lt;D xsi:type="xsd:double"&gt;3416.9639&lt;/D&gt;&lt;D xsi:type="xsd:double"&gt;4181.651&lt;/D&gt;&lt;D xsi:type="xsd:double"&gt;4322.3643&lt;/D&gt;&lt;D xsi:type="xsd:double"&gt;4396.494&lt;/D&gt;&lt;D xsi:type="xsd:double"&gt;4585.8115&lt;/D&gt;&lt;D xsi:type="xsd:double"&gt;4315.9526&lt;/D&gt;&lt;D xsi:type="xsd:double"&gt;4074.5608&lt;/D&gt;&lt;D xsi:type="xsd:double"&gt;4270.87&lt;/D&gt;&lt;D xsi:type="xsd:double"&gt;4577.5557&lt;/D&gt;&lt;D xsi:type="xsd:double"&gt;5040.608&lt;/D&gt;&lt;D xsi:type="xsd:double"&gt;4985.361&lt;/D&gt;&lt;D xsi:type="xsd:double"&gt;5181.653&lt;/D&gt;&lt;D xsi:type="xsd:double"&gt;5595.295&lt;/D&gt;&lt;D xsi:type="xsd:double"&gt;5668.8945&lt;/D&gt;&lt;D xsi:type="xsd:double"&gt;5320.5415&lt;/D&gt;&lt;D xsi:type="xsd:double"&gt;4999.3506&lt;/D&gt;&lt;D xsi:type="xsd:double"&gt;5003.3584&lt;/D&gt;&lt;D xsi:type="xsd:double"&gt;4866.8594&lt;/D&gt;&lt;D xsi:type="xsd:double"&gt;5224.511&lt;/D&gt;&lt;D xsi:type="xsd:double"&gt;5121.284&lt;/D&gt;&lt;D xsi:type="xsd:double"&gt;4951.87&lt;/D&gt;&lt;/FQL&gt;&lt;FQL&gt;&lt;Q&gt;WAL-US^FG_MKT_VALUE(20100101,20220930,M,USD)&lt;/Q&gt;&lt;R&gt;153&lt;/R&gt;&lt;C&gt;1&lt;/C&gt;&lt;D xsi:type="xsd:double"&gt;371.945&lt;/D&gt;&lt;D xsi:type="xsd:double"&gt;417.62247&lt;/D&gt;&lt;D xsi:type="xsd:double"&gt;415.54608&lt;/D&gt;&lt;D xsi:type="xsd:double"&gt;635.3692&lt;/D&gt;&lt;D xsi:type="xsd:double"&gt;587.8991&lt;/D&gt;&lt;D xsi:type="xsd:double"&gt;525.8794&lt;/D&gt;&lt;D xsi:type="xsd:double"&gt;533.2138&lt;/D&gt;&lt;D xsi:type="xsd:double"&gt;448.86777&lt;/D&gt;&lt;D xsi:type="xsd:double"&gt;546.0694&lt;/D&gt;&lt;D xsi:type="xsd:double"&gt;492.2775&lt;/D&gt;&lt;D xsi:type="xsd:double"&gt;502.8729&lt;/D&gt;&lt;D xsi:type="xsd:double"&gt;533.6287&lt;/D&gt;&lt;D xsi:type="xsd:do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uble"&gt;543.77924&lt;/D&gt;&lt;D xsi:type="xsd:double"&gt;588.0066&lt;/D&gt;&lt;D xsi:type="xsd:double"&gt;675.99036&lt;/D&gt;&lt;D xsi:type="xsd:double"&gt;680.10223&lt;/D&gt;&lt;D xsi:type="xsd:double"&gt;606.0886&lt;/D&gt;&lt;D xsi:type="xsd:double"&gt;583.1842&lt;/D&gt;&lt;D xsi:type="xsd:double"&gt;577.4345&lt;/D&gt;&lt;D xsi:type="xsd:double"&gt;500.2242&lt;/D&gt;&lt;D xsi:type="xsd:double"&gt;450.7993&lt;/D&gt;&lt;D xsi:type="xsd:double"&gt;534.70715&lt;/D&gt;&lt;D xsi:type="xsd:double"&gt;517.432&lt;/D&gt;&lt;D xsi:type="xsd:double"&gt;508.79517&lt;/D&gt;&lt;D xsi:type="xsd:double"&gt;652.5318&lt;/D&gt;&lt;D xsi:type="xsd:double"&gt;664.78217&lt;/D&gt;&lt;D xsi:type="xsd:double"&gt;704.231&lt;/D&gt;&lt;D xsi:type="xsd:double"&gt;730.0057&lt;/D&gt;&lt;D xsi:type="xsd:double"&gt;725.0171&lt;/D&gt;&lt;D xsi:type="xsd:double"&gt;778.3513&lt;/D&gt;&lt;D xsi:type="xsd:double"&gt;766.70935&lt;/D&gt;&lt;D xsi:type="xsd:double"&gt;774.19354&lt;/D&gt;&lt;D xsi:type="xsd:double"&gt;851.2451&lt;/D&gt;&lt;D xsi:type="xsd:double"&gt;856.2525&lt;/D&gt;&lt;D xsi:type="xsd:double"&gt;847.9069&lt;/D&gt;&lt;D xsi:type="xsd:double"&gt;910.4769&lt;/D&gt;&lt;D xsi:type="xsd:double"&gt;1063.5201&lt;/D&gt;&lt;D xsi:type="xsd:double"&gt;1149.9852&lt;/D&gt;&lt;D xsi:type="xsd:double"&gt;1205.1736&lt;/D&gt;&lt;D xsi:type="xsd:double"&gt;1280.9324&lt;/D&gt;&lt;D xsi:type="xsd:double"&gt;1280.0615&lt;/D&gt;&lt;D xsi:type="xsd:double"&gt;1377.1675&lt;/D&gt;&lt;D xsi:type="xsd:double"&gt;1542.4624&lt;/D&gt;&lt;D xsi:type="xsd:double"&gt;1424.1461&lt;/D&gt;&lt;D xsi:type="xsd:double"&gt;1648.78&lt;/D&gt;&lt;D xsi:type="xsd:double"&gt;1842.1393&lt;/D&gt;&lt;D xsi:type="xsd:double"&gt;2022.4337&lt;/D&gt;&lt;D xsi:type="xsd:double"&gt;2080.2676&lt;/D&gt;&lt;D xsi:type="xsd:double"&gt;1954.7191&lt;/D&gt;&lt;D xsi:type="xsd:double"&gt;2019.237&lt;/D&gt;&lt;D xsi:type="xsd:double"&gt;2153.828&lt;/D&gt;&lt;D xsi:type="xsd:double"&gt;2019.8702&lt;/D&gt;&lt;D xsi:type="xsd:double"&gt;2003.235&lt;/D&gt;&lt;D xsi:type="xsd:double"&gt;2089.025&lt;/D&gt;&lt;D xsi:type="xsd:double"&gt;2010.0283&lt;/D&gt;&lt;D xsi:type="xsd:double"&gt;2072.3481&lt;/D&gt;&lt;D xsi:type="xsd:double"&gt;2099.5806&lt;/D&gt;&lt;D xsi:type="xsd:double"&gt;2338.5288&lt;/D&gt;&lt;D xsi:type="xsd:double"&gt;2321.8376&lt;/D&gt;&lt;D xsi:type="xsd:double"&gt;2465.6165&lt;/D&gt;&lt;D xsi:type="xsd:double"&gt;2280.252&lt;/D&gt;&lt;D xsi:type="xsd:double"&gt;2517.9443&lt;/D&gt;&lt;D xsi:type="xsd:double"&gt;2643.3066&lt;/D&gt;&lt;D xsi:type="xsd:double"&gt;2757.4578&lt;/D&gt;&lt;D xsi:type="xsd:double"&gt;2795.8052&lt;/D&gt;&lt;D xsi:type="xsd:double"&gt;3453.3394&lt;/D&gt;&lt;D xsi:type="xsd:double"&gt;3460.5&lt;/D&gt;&lt;D xsi:type="xsd:double"&gt;3121.9172&lt;/D&gt;&lt;D xsi:type="xsd:double"&gt;3141.7761&lt;/D&gt;&lt;D xsi:type="xsd:double"&gt;3657.3918&lt;/D&gt;&lt;D xsi:type="xsd:double"&gt;3968.398&lt;/D&gt;&lt;D xsi:type="xsd:double"&gt;3696.7014&lt;/D&gt;&lt;D xsi:type="xsd:double"&gt;3358.5762&lt;/D&gt;&lt;D xsi:type="xsd:double"&gt;3063.7468&lt;/D&gt;&lt;D xsi:type="xsd:double"&gt;3455.2866&lt;/D&gt;&lt;D xsi:type="xsd:double"&gt;3786.5305&lt;/D&gt;&lt;D xsi:type="xsd:double"&gt;3902.4658&lt;/D&gt;&lt;D xsi:type="xsd:double"&gt;3430.9873&lt;/D&gt;&lt;D xsi:type="xsd:double"&gt;3576.0027&lt;/D&gt;&lt;D xsi:type="xsd:double"&gt;4016.3042&lt;/D&gt;&lt;D xsi:type="xsd:double"&gt;3944.3735&lt;/D&gt;&lt;D xsi:type="xsd:double"&gt;3925.4607&lt;/D&gt;&lt;D xsi:type="xsd:double"&gt;4908.9272&lt;/D&gt;&lt;D xsi:type="xsd:double"&gt;5118.0015&lt;/D&gt;&lt;D xsi:type="xsd:double"&gt;5188.3994&lt;/D&gt;&lt;D xsi:type="xsd:double"&gt;5425.8594&lt;/D&gt;&lt;D xsi:type="xsd:double"&gt;5175.473&lt;/D&gt;&lt;D xsi:type="xsd:double"&gt;5050.0137&lt;/D&gt;&lt;D xsi:type="xsd:double"&gt;4820.18&lt;/D&gt;&lt;D xsi:type="xsd:double"&gt;5187.099&lt;/D&gt;&lt;D xsi:type="xsd:double"&gt;5311.505&lt;/D&gt;&lt;D xsi:type="xsd:double"&gt;5084.833&lt;/D&gt;&lt;D xsi:type="xsd:double"&gt;5599.595&lt;/D&gt;&lt;D xsi:type="xsd:double"&gt;5886.537&lt;/D&gt;&lt;D xsi:type="xsd:double"&gt;6137.612&lt;/D&gt;&lt;D xsi:type="xsd:double"&gt;5972.6943&lt;/D&gt;&lt;D xsi:type="xsd:double"&gt;6187.8887&lt;/D&gt;&lt;D xsi:type="xsd:double"&gt;6166.7915&lt;/D&gt;&lt;D xsi:type="xsd:double"&gt;6151.568&lt;/D&gt;&lt;D xsi:type="xsd:double"&gt;6243.6665&lt;/D&gt;&lt;D xsi:type="xsd:double"&gt;6379.168&lt;/D&gt;&lt;D xsi:type="xsd:double"&gt;5993.6616&lt;/D&gt;&lt;D xsi:type="xsd:double"&gt;6005.308&lt;/D&gt;&lt;D xsi:type="xsd:double"&gt;6103.773&lt;/D&gt;&lt;D xsi:type="xsd:double"&gt;6022.4604&lt;/D&gt;&lt;D xsi:type="xsd:double"&gt;5106.759&lt;/D&gt;&lt;D xsi:type="xsd:double"&gt;4961.728&lt;/D&gt;&lt;D xsi:type="xsd:double"&gt;4144.436&lt;/D&gt;&lt;D xsi:type="xsd:double"&gt;4647.1416&lt;/D&gt;&lt;D xsi:type="xsd:double"&gt;4855.99&lt;/D&gt;&lt;D xsi:type="xsd:double"&gt;4287.9805&lt;/D&gt;&lt;D xsi:type="xsd:double"&gt;4992.1953&lt;/D&gt;&lt;D xsi:type="xsd:double"&gt;4299.4736&lt;/D&gt;&lt;D xsi:type="xsd:double"&gt;4635.4126&lt;/D&gt;&lt;D xsi:type="xsd:double"&gt;5124.6597&lt;/D&gt;&lt;D xsi:type="xsd:double"&gt;4500.6616&lt;/D&gt;&lt;D xsi:type="xsd:double"&gt;4729.625&lt;/D&gt;&lt;D xsi:type="xsd:double"&gt;5063.203&lt;/D&gt;&lt;D xsi:type="xsd:double"&gt;5353.6724&lt;/D&gt;&lt;D xsi:type="xsd:double"&gt;5843.868&lt;/D&gt;&lt;D xsi:type="xsd:double"&gt;5662.4004&lt;/D&gt;&lt;D xsi:type="xsd:double"&gt;4720.205&lt;/D&gt;&lt;D xsi:type="xsd:double"&gt;3096.2942&lt;/D&gt;&lt;D xsi:type="xsd:double"&gt;3629.3706&lt;/D&gt;&lt;D xsi:type="xsd:double"&gt;3858.988&lt;/D&gt;&lt;D xsi:type="xsd:double"&gt;3819.1372&lt;/D&gt;&lt;D xsi:type="xsd:double"&gt;3625.508&lt;/D&gt;&lt;D xsi:type="xsd:double"&gt;3559.9563&lt;/D&gt;&lt;D xsi:type="xsd:double"&gt;3188.0974&lt;/D&gt;&lt;D xsi:type="xsd:double"&gt;4154.004&lt;/D&gt;&lt;D xsi:type="xsd:double"&gt;5169.3154&lt;/D&gt;&lt;D xsi:type="xsd:double"&gt;6045.592&lt;/D&gt;&lt;D xsi:type="xsd:double"&gt;6875.5366&lt;/D&gt;&lt;D xsi:type="xsd:double"&gt;9228.225&lt;/D&gt;&lt;D xsi:type="xsd:double"&gt;9769.586&lt;/D&gt;&lt;D xsi:type="xsd:double"&gt;10869.233&lt;/D&gt;&lt;D xsi:type="xsd:double"&gt;10345.789&lt;/D&gt;&lt;D xsi:type="xsd:double"&gt;9678.832&lt;/D&gt;&lt;D xsi:type="xsd:double"&gt;9675.704&lt;/D&gt;&lt;D xsi:type="xsd:double"&gt;10169.81&lt;/D&gt;&lt;D xsi:type="xsd:double"&gt;11340.494&lt;/D&gt;&lt;D xsi:type="xsd:double"&gt;12098.125&lt;/D&gt;&lt;D xsi:type="xsd:double"&gt;11440.539&lt;/D&gt;&lt;D xsi:type="xsd:double"&gt;11478.861&lt;/D&gt;&lt;D xsi:type="xsd:double"&gt;10576.761&lt;/D&gt;&lt;D xsi:type="xsd:double"&gt;9995.619&lt;/D&gt;&lt;D xsi:type="xsd:double"&gt;8968.454&lt;/D&gt;&lt;D xsi:type="xsd:double"&gt;8241.838&lt;/D&gt;&lt;D xsi:type="xsd:double"&gt;8811.436&lt;/D&gt;&lt;D xsi:type="xsd:double"&gt;7644.696&lt;/D&gt;&lt;D xsi:type="xsd:double"&gt;8270.564&lt;/D&gt;&lt;D xsi:type="xsd:double"&gt;8307.381&lt;/D&gt;&lt;D xsi:type="xsd:double"&gt;7118.4463&lt;/D&gt;&lt;/FQL&gt;&lt;FQL&gt;&lt;Q&gt;KEY-US^FG_MKT_VALUE(20100101,20220930,M,USD)&lt;/Q&gt;&lt;R&gt;153&lt;/R&gt;&lt;C&gt;1&lt;/C&gt;&lt;D xsi:type="xsd:double"&gt;6307.881&lt;/D&gt;&lt;D xsi:type="xsd:double"&gt;6281.525&lt;/D&gt;&lt;D xsi:type="xsd:double"&gt;6812.6543&lt;/D&gt;&lt;D xsi:type="xsd:double"&gt;7929.0513&lt;/D&gt;&lt;D xsi:type="xsd:double"&gt;7049.999&lt;/D&gt;&lt;D xsi:type="xsd:double"&gt;6771.158&lt;/D&gt;&lt;D xsi:type="xsd:double"&gt;7449.1543&lt;/D&gt;&lt;D xsi:type="xsd:double"&gt;6489.393&lt;/D&gt;&lt;D xsi:type="xsd:double"&gt;7007.411&lt;/D&gt;&lt;D xsi:type="xsd:double"&gt;7218.6895&lt;/D&gt;&lt;D xsi:type="xsd:double"&gt;6628.87&lt;/D&gt;&lt;D xsi:type="xsd:double"&gt;7793.379&lt;/D&gt;&lt;D xsi:type="xsd:double"&gt;7837.408&lt;/D&gt;&lt;D xsi:type="xsd:double"&gt;8048.755&lt;/D&gt;&lt;D xsi:type="xsd:double"&gt;8470.865&lt;/D&gt;&lt;D xsi:type="xsd:double"&gt;8270.541&lt;/D&gt;&lt;D xsi:type="xsd:double"&gt;8079.756&lt;/D&gt;&lt;D xsi:type="xsd:double"&gt;7945.3403&lt;/D&gt;&lt;D xsi:type="xsd:double"&gt;7668.732&lt;/D&gt;&lt;D xsi:type="xsd:double"&gt;6333.3804&lt;/D&gt;&lt;D xsi:type="xsd:double"&gt;5650.153&lt;/D&gt;&lt;D xsi:type="xsd:double"&gt;6726.8267&lt;/D&gt;&lt;D xsi:type="xsd:double"&gt;6945.972&lt;/D&gt;&lt;D xsi:type="xsd:double"&gt;7328.6304&lt;/D&gt;&lt;D xsi:type="xsd:double"&gt;7404.8706&lt;/D&gt;&lt;D xsi:type="xsd:double"&gt;7719.364&lt;/D&gt;&lt;D xsi:type="xsd:double"&gt;8126.864&lt;/D&gt;&lt;D xsi:type="xsd:double"&gt;7687.057&lt;/D&gt;&lt;D xsi:type="xsd:double"&gt;7170.762&lt;/D&gt;&lt;D xsi:type="xsd:double"&gt;7317.9634&lt;/D&gt;&lt;D xsi:type="xsd:double"&gt;7544.877&lt;/D&gt;&lt;D xsi:type="xsd:double"&gt;7970.3403&lt;/D&gt;&lt;D xsi:type="xsd:double"&gt;8182.3433&lt;/D&gt;&lt;D xsi:type="xsd:double"&gt;7882.761&lt;/D&gt;&lt;D xsi:type="xsd:double"&gt;7564.4546&lt;/D&gt;&lt;D xsi:type="xsd:double"&gt;7794.9717&lt;/D&gt;&lt;D xsi:type="xsd:double"&gt;8702.225&lt;/D&gt;&lt;D xsi:type="xsd:double"&gt;8692.968&lt;/D&gt;&lt;D xsi:type="xsd:double"&gt;9188.91&lt;/D&gt;&lt;D xsi:type="xsd:double"&gt;9198.136&lt;/D&gt;&lt;D xsi:type="xsd:double"&gt;9945.426&lt;/D&gt;&lt;D xsi:type="xsd:double"&gt;10078.229&lt;/D&gt;&lt;D xsi:type="xsd:double"&gt;11210.204&lt;/D&gt;&lt;D xsi:type="xsd:double"&gt;10653.346&lt;/D&gt;&lt;D xsi:type="xsd:double"&gt;10235.162&lt;/D&gt;&lt;D xsi:type="xsd:double"&gt;11254.188&lt;/D&gt;&lt;D xsi:type="xsd:double"&gt;11447.221&lt;/D&gt;&lt;D xsi:type="xsd:double"&gt;11953.521&lt;/D&gt;&lt;D xsi:type="xsd:double"&gt;11365.644&lt;/D&gt;&lt;D xsi:type="xsd:double"&gt;11730.84&lt;/D&gt;&lt;D xsi:type="xsd:double"&gt;12600.538&lt;/D&gt;&lt;D xsi:type="xsd:double"&gt;12069.617&lt;/D&gt;&lt;D xsi:type="xsd:double"&gt;12113.859&lt;/D&gt;&lt;D xsi:type="xsd:double"&gt;12564.866&lt;/D&gt;&lt;D xsi:type="xsd:double"&gt;11872.177&lt;/D&gt;&lt;D xsi:type="xsd:double"&gt;11933.554&lt;/D&gt;&lt;D xsi:type="xsd:double"&gt;11576.799&lt;/D&gt;&lt;D xsi:type="xsd:double"&gt;11463.896&lt;/D&gt;&lt;D xsi:type="xsd:double"&gt;11724.44&lt;/D&gt;&lt;D xsi:type="xsd:double"&gt;11945.708&lt;/D&gt;&lt;D xsi:type="xsd:double"&gt;11163.65&lt;/D&gt;&lt;D xsi:type="xsd:double"&gt;11971.49&lt;/D&gt;&lt;D xsi:type="xsd:double"&gt;12049.026&lt;/D&gt;&lt;D xsi:type="xsd:double"&gt;12295.793&lt;/D&gt;&lt;D xsi:type="xsd:double"&gt;12406.412&lt;/D&gt;&lt;D xsi:type="xsd:double"&gt;12670.985&lt;/D&gt;&lt;D xsi:type="xsd:double"&gt;12519.136&lt;/D&gt;&lt;D xsi:type="xsd:double"&gt;11591.167&lt;/D&gt;&lt;D xsi:type="xsd:double"&gt;10867.056&lt;/D&gt;&lt;D xsi:type="xsd:double"&gt;10374.238&lt;/D&gt;&lt;D xsi:type="xsd:double"&gt;10950.584&lt;/D&gt;&lt;D xsi:type="xsd:double"&gt;11023.559&lt;/D&gt;&lt;D xsi:type="xsd:double"&gt;9326.984&lt;/D&gt;&lt;D xsi:type="xsd:double"&gt;8817.176&lt;/D&gt;&lt;D xsi:type="xsd:double"&gt;9298.877&lt;/D&gt;&lt;D xsi:type="xsd:double"&gt;10351.739&lt;/D&gt;&lt;D xsi:type="xsd:double"&gt;10798.152&lt;/D&gt;&lt;D xsi:type="xsd:double"&gt;9311.867&lt;/D&gt;&lt;D xsi:type="xsd:double"&gt;9859.624&lt;/D&gt;&lt;D xsi:type="xsd:double"&gt;10584.349&lt;/D&gt;&lt;D xsi:type="xsd:double"&gt;13168.61&lt;/D&gt;&lt;D xsi:type="xsd:double"&gt;15278.617&lt;/D&gt;&lt;D xsi:type="xsd:double"&gt;18730.373&lt;/D&gt;&lt;D xsi:type="xsd:double"&gt;19719.06&lt;/D&gt;&lt;D xsi:type="xsd:double"&gt;19395.264&lt;/D&gt;&lt;D xsi:type="xsd:double"&gt;20258.717&lt;/D&gt;&lt;D xsi:type="xsd:double"&gt;19513.172&lt;/D&gt;&lt;D xsi:type="xsd:double"&gt;20018.01&lt;/D&gt;&lt;D xsi:type="xsd:double"&gt;19172.951&lt;/D&gt;&lt;D xsi:type="xsd:double"&gt;20477.922&lt;/D&gt;&lt;D xsi:type="xsd:double"&gt;19713.006&lt;/D&gt;&lt;D xsi:type="xsd:double"&gt;18806.031&lt;/D&gt;&lt;D xsi:type="xsd:double"&gt;20307.51&lt;/D&gt;&lt;D xsi:type="xsd:double"&gt;19692.459&lt;/D&gt;&lt;D xsi:type="xsd:double"&gt;20480.156&lt;/D&gt;&lt;D xsi:type="xsd:double"&gt;21563.43&lt;/D&gt;&lt;D xsi:type="xsd:double"&gt;22878.402&lt;/D&gt;&lt;D xsi:type="xsd:double"&gt;22589.748&lt;/D&gt;&lt;D xsi:type="xsd:double"&gt;20819.55&lt;/D&gt;&lt;D xsi:type="xsd:double"&gt;21213.58&lt;/D&gt;&lt;D xsi:type="xsd:double"&gt;20702.41&lt;/D&gt;&lt;D xsi:type="xsd:double"&gt;20691.771&lt;/D&gt;&lt;D xsi:type="xsd:double"&gt;22100.166&lt;/D&gt;&lt;D xsi:type="xsd:double"&gt;22311.955&lt;/D&gt;&lt;D xsi:type="xsd:double"&gt;20571.973&lt;/D&gt;&lt;D xsi:type="xsd:double"&gt;18782.656&lt;/D&gt;&lt;D xsi:type="xsd:double"&gt;18968.828&lt;/D&gt;&lt;D xsi:type="xsd:double"&gt;15068.256&lt;/D&gt;&lt;D xsi:type="xsd:double"&gt;16791.215&lt;/D&gt;&lt;D xsi:type="xsd:double"&gt;18004.426&lt;/D&gt;&lt;D xsi:type="xsd:double"&gt;15957.672&lt;/D&gt;&lt;D xsi:type="xsd:double"&gt;17781.406&lt;/D&gt;&lt;D xsi:type="xsd:double"&gt;16180.573&lt;/D&gt;&lt;D xsi:type="xsd:double"&gt;17805.275&lt;/D&gt;&lt;D xsi:type="xsd:double"&gt;18427.207&lt;/D&gt;&lt;D xsi:type="xsd:double"&gt;16651.695&lt;/D&gt;&lt;D xsi:type="xsd:double"&gt;17635.518&lt;/D&gt;&lt;D xsi:type="xsd:double"&gt;17764.027&lt;/D&gt;&lt;D xsi:type="xsd:double"&gt;19167.75&lt;/D&gt;&lt;D xsi:type="xsd:double"&gt;19778.295&lt;/D&gt;&lt;D xsi:type="xsd:double"&gt;18283.197&lt;/D&gt;&lt;D xsi:type="xsd:double"&gt;15977.033&lt;/D&gt;&lt;D xsi:type="xsd:double"&gt;10114.058&lt;/D&gt;&lt;D xsi:type="xsd:double"&gt;11362.466&lt;/D&gt;&lt;D xsi:type="xsd:double"&gt;11557.53&lt;/D&gt;&lt;D xsi:type="xsd:double"&gt;11887.029&lt;/D&gt;&lt;D xsi:type="xsd:double"&gt;11721.118&lt;/D&gt;&lt;D xsi:type="xsd:double"&gt;12023.661&lt;/D&gt;&lt;D xsi:type="xsd:double"&gt;11646.123&lt;/D&gt;&lt;D xsi:type="xsd:double"&gt;12671.138&lt;/D&gt;&lt;D xsi:type="xsd:double"&gt;15092.126&lt;/D&gt;&lt;D xsi:type="xsd:double"&gt;16012.44&lt;/D&gt;&lt;D xsi:type="xsd:double"&gt;16451.54&lt;/D&gt;&lt;D xsi:type="xsd:double"&gt;19652.074&lt;/D&gt;&lt;D xsi:type="xsd:double"&gt;19432.285&lt;/D&gt;&lt;D xsi:type="xsd:double"&gt;21163.492&lt;/D&gt;&lt;D xsi:type="xsd:double"&gt;22408.404&lt;/D&gt;&lt;D xsi:type="xsd:double"&gt;19829.697&lt;/D&gt;&lt;D xsi:type="xsd:double"&gt;18879.023&lt;/D&gt;&lt;D xsi:type="xsd:double"&gt;19512.805&lt;/D&gt;&lt;D xsi:type="xsd:double"&gt;20118.354&lt;/D&gt;&lt;D xsi:type="xsd:double"&gt;21653.75&lt;/D&gt;&lt;D xsi:type="xsd:double"&gt;20881.4&lt;/D&gt;&lt;D xsi:type="xsd:double"&gt;21484.295&lt;/D&gt;&lt;D xsi:type="xsd:double"&gt;23276.975&lt;/D&gt;&lt;D xsi:type="xsd:double"&gt;23286.264&lt;/D&gt;&lt;D xsi:type="xsd:double"&gt;20867.07&lt;/D&gt;&lt;D xsi:type="xsd:double"&gt;18004.61&lt;/D&gt;&lt;D xsi:type="xsd:double"&gt;18610.668&lt;/D&gt;&lt;D xsi:type="xsd:double"&gt;16069.43&lt;/D&gt;&lt;D xsi:type="xsd:double"&gt;17067.357&lt;/D&gt;&lt;D xsi:type="xsd:double"&gt;16498.447&lt;/D&gt;&lt;D xsi:type="xsd:double"&gt;14940.934&lt;/D&gt;&lt;/FQL&gt;&lt;FQL&gt;&lt;Q&gt;FITB-US^FG_MKT_VALUE(20100101,20220930,M,USD)&lt;/Q&gt;&lt;R&gt;153&lt;/R&gt;&lt;C&gt;1&lt;/C&gt;&lt;D xsi:type="xsd:double"&gt;9890.647&lt;/D&gt;&lt;D xsi:type="xsd:double"&gt;9707.782&lt;/D&gt;&lt;D xsi:type="xsd:double"&gt;10777.707&lt;/D&gt;&lt;D xsi:type="xsd:double"&gt;11854.682&lt;/D&gt;&lt;D xsi:type="xsd:double"&gt;10332.609&lt;/D&gt;&lt;D xsi:type="xsd:double"&gt;9786.77&lt;/D&gt;&lt;D xsi:type="xsd:double"&gt;10121.224&lt;/D&gt;&lt;D xsi:type="xsd:double"&gt;8791.369&lt;/D&gt;&lt;D xsi:type="xsd:double"&gt;9579.287&lt;/D&gt;&lt;D xsi:type="xsd:double"&gt;10001.317&lt;/D&gt;&lt;D xsi:type="xsd:double"&gt;9515.584&lt;/D&gt;&lt;D xsi:type="xsd:double"&gt;11689.281&lt;/D&gt;&lt;D xsi:type="xsd:double"&gt;11840.572&lt;/D&gt;&lt;D xsi:type="xsd:double"&gt;11625.579&lt;/D&gt;&lt;D xsi:type="xsd:double"&gt;12756.539&lt;/D&gt;&lt;D xsi:type="xsd:double"&gt;12191.521&lt;/D&gt;&lt;D xsi:type="xsd:double"&gt;11998.589&lt;/D&gt;&lt;D xsi:type="xsd:double"&gt;11727.681&lt;/D&gt;&lt;D xsi:type="xsd:double"&gt;11635.699&lt;/D&gt;&lt;D xsi:type="xsd:double"&gt;9768.469&lt;/D&gt;&lt;D xsi:type="xsd:double"&gt;9289.764&lt;/D&gt;&lt;D xsi:type="xsd:double"&gt;11046.54&lt;/D&gt;&lt;D xsi:type="xsd:double"&gt;11120.122&lt;/D&gt;&lt;D xsi:type="xsd:double"&gt;11699.913&lt;/D&gt;&lt;D xsi:type="xsd:double"&gt;11962.057&lt;/D&gt;&lt;D xsi:type="xsd:double"&gt;12518.538&lt;/D&gt;&lt;D xsi:type="xsd:double"&gt;12922.191&lt;/D&gt;&lt;D xsi:type="xsd:double"&gt;13087.802&lt;/D&gt;&lt;D xsi:type="xsd:double"&gt;12282.752&lt;/D&gt;&lt;D xsi:type="xsd:double"&gt;12313.4375&lt;/D&gt;&lt;D xsi:type="xsd:double"&gt;12699.381&lt;/D&gt;&lt;D xsi:type="xsd:double"&gt;13912.348&lt;/D&gt;&lt;D xsi:type="xsd:double"&gt;13915.231&lt;/D&gt;&lt;D xsi:type="xsd:double"&gt;13035.713&lt;/D&gt;&lt;D xsi:type="xsd:double"&gt;13138.922&lt;/D&gt;&lt;D xsi:type="xsd:double"&gt;13408.711&lt;/D&gt;&lt;D xsi:type="xsd:double"&gt;14370.258&lt;/D&gt;&lt;D xsi:type="xsd:double"&gt;13973.288&lt;/D&gt;&lt;D xsi:type="xsd:double"&gt;14265.455&lt;/D&gt;&lt;D xsi:type="xsd:double"&gt;14895.2&lt;/D&gt;&lt;D xsi:type="xsd:double"&gt;15918.534&lt;/D&gt;&lt;D xsi:type="xsd:double"&gt;15369.104&lt;/D&gt;&lt;D xsi:type="xsd:double"&gt;16382.358&lt;/D&gt;&lt;D xsi:type="xsd:double"&gt;15573.459&lt;/D&gt;&lt;D xsi:type="xsd:double"&gt;16010.883&lt;/D&gt;&lt;D xsi:type="xsd:double"&gt;16884.607&lt;/D&gt;&lt;D xsi:type="xsd:double"&gt;18024.44&lt;/D&gt;&lt;D xsi:type="xsd:double"&gt;17987.08&lt;/D&gt;&lt;D xsi:type="xsd:double"&gt;17978.527&lt;/D&gt;&lt;D xsi:type="xsd:double"&gt;18555.857&lt;/D&gt;&lt;D xsi:type="xsd:double"&gt;19455.94&lt;/D&gt;&lt;D xsi:type="xsd:double"&gt;17468.393&lt;/D&gt;&lt;D xsi:type="xsd:double"&gt;17536.197&lt;/D&gt;&lt;D xsi:type="xsd:double"&gt;18029.836&lt;/D&gt;&lt;D xsi:type="xsd:double"&gt;17295.13&lt;/D&gt;&lt;D xsi:type="xsd:double"&gt;17231.795&lt;/D&gt;&lt;D xsi:type="xsd:double"&gt;16701.924&lt;/D&gt;&lt;D xsi:type="xsd:double"&gt;16676.895&lt;/D&gt;&lt;D xsi:type="xsd:double"&gt;16785.35&lt;/D&gt;&lt;D xsi:type="xsd:double"&gt;16789.957&lt;/D&gt;&lt;D xsi:type="xsd:double"&gt;14256.012&lt;/D&gt;&lt;D xsi:type="xsd:double"&gt;15953.549&lt;/D&gt;&lt;D xsi:type="xsd:double"&gt;15366.335&lt;/D&gt;&lt;D xsi:type="xsd:double"&gt;16303.804&lt;/D&gt;&lt;D xsi:type="xsd:double"&gt;16499.45&lt;/D&gt;&lt;D xsi:type="xsd:double"&gt;16865.326&lt;/D&gt;&lt;D xsi:type="xsd:double"&gt;17067.84&lt;/D&gt;&lt;D xsi:type="xsd:double"&gt;16136.278&lt;/D&gt;&lt;D xsi:type="xsd:double"&gt;15041.758&lt;/D&gt;&lt;D xsi:type="xsd:double"&gt;15153.118&lt;/D&gt;&lt;D xsi:type="xsd:double"&gt;16441.73&lt;/D&gt;&lt;D xsi:type="xsd:double"&gt;15780.115&lt;/D&gt;&lt;D xsi:type="xsd:double"&gt;12404.27&lt;/D&gt;&lt;D xsi:type="xsd:double"&gt;11980.326&lt;/D&gt;&lt;D xsi:type="xsd:double"&gt;12859.157&lt;/D&gt;&lt;D xsi:type="xsd:double"&gt;14107.319&lt;/D&gt;&lt;D xsi:type="xsd:double"&gt;14538.784&lt;/D&gt;&lt;D xsi:type="xsd:double"&gt;13480.022&lt;/D&gt;&lt;D xsi:type="xsd:double"&gt;14545.242&lt;/D&gt;&lt;D xsi:type="xsd:double"&gt;15449.53&lt;/D&gt;&lt;D xsi:type="xsd:double"&gt;15459.213&lt;/D&gt;&lt;D xsi:type="xsd:double"&gt;16441.47&lt;/D&gt;&lt;D xsi:type="xsd:double"&gt;19660.252&lt;/D&gt;&lt;D xsi:type="xsd:double"&gt;20240.426&lt;/D&gt;&lt;D xsi:type="xsd:double"&gt;19587.51&lt;/D&gt;&lt;D xsi:type="xsd:double"&gt;20593.152&lt;/D&gt;&lt;D xsi:type="xsd:double"&gt;19053.672&lt;/D&gt;&lt;D xsi:type="xsd:double"&gt;18326.033&lt;/D&gt;&lt;D xsi:type="xsd:double"&gt;17808.432&lt;/D&gt;&lt;D xsi:type="xsd:double"&gt;19181.13&lt;/D&gt;&lt;D xsi:type="xsd:double"&gt;19727.898&lt;/D&gt;&lt;D xsi:type="xsd:double"&gt;19306.74&lt;/D&gt;&lt;D xsi:type="xsd:double"&gt;19739.156&lt;/D&gt;&lt;D xsi:type="xsd:double"&gt;20388.193&lt;/D&gt;&lt;D xsi:type="xsd:double"&gt;21524.006&lt;/D&gt;&lt;D xsi:type="xsd:double"&gt;21050.04&lt;/D&gt;&lt;D xsi:type="xsd:double"&gt;22964.94&lt;/D&gt;&lt;D xsi:type="xsd:double"&gt;22930.25&lt;/D&gt;&lt;D xsi:type="xsd:double"&gt;21746.906&lt;/D&gt;&lt;D xsi:type="xsd:double"&gt;22719.523&lt;/D&gt;&lt;D xsi:type="xsd:double"&gt;20945.525&lt;/D&gt;&lt;D xsi:type="xsd:double"&gt;19463.246&lt;/D&gt;&lt;D xsi:type="xsd:double"&gt;20066.81&lt;/D&gt;&lt;D xsi:type="xsd:double"&gt;19958.305&lt;/D&gt;&lt;D xsi:type="xsd:double"&gt;18465.53&lt;/D&gt;&lt;D xsi:type="xsd:double"&gt;17850.451&lt;/D&gt;&lt;D xsi:type="xsd:double"&gt;18472.143&lt;/D&gt;&lt;D xsi:type="xsd:double"&gt;15215.225&lt;/D&gt;&lt;D xsi:type="xsd:double"&gt;17342.639&lt;/D&gt;&lt;D xsi:type="xsd:double"&gt;17834.078&lt;/D&gt;&lt;D xsi:type="xsd:double"&gt;18647.82&lt;/D&gt;&lt;D xsi:type="xsd:double"&gt;21309.684&lt;/D&gt;&lt;D xsi:type="xsd:double"&gt;19594.262&lt;/D&gt;&lt;D xsi:type="xsd:double"&gt;20408.113&lt;/D&gt;&lt;D xsi:type="xsd:double"&gt;21717.453&lt;/D&gt;&lt;D xsi:type="xsd:double"&gt;19347.479&lt;/D&gt;&lt;D xsi:type="xsd:double"&gt;19674.816&lt;/D&gt;&lt;D xsi:type="xsd:double"&gt;20896.408&lt;/D&gt;&lt;D xsi:type="xsd:double"&gt;21694.035&lt;/D&gt;&lt;D xsi:type="xsd:double"&gt;21792.066&lt;/D&gt;&lt;D xsi:type="xsd:double"&gt;20168.65&lt;/D&gt;&lt;D xsi:type="xsd:double"&gt;17297.541&lt;/D&gt;&lt;D xsi:type="xsd:double"&gt;10562.896&lt;/D&gt;&lt;D xsi:type="xsd:double"&gt;13294.3125&lt;/D&gt;&lt;D xsi:type="xsd:double"&gt;13792.226&lt;/D&gt;&lt;D xsi:type="xsd:double"&gt;13731.259&lt;/D&gt;&lt;D xsi:type="xsd:double"&gt;14144.336&lt;/D&gt;&lt;D xsi:type="xsd:double"&gt;14714.098&lt;/D&gt;&lt;D xsi:type="xsd:double"&gt;15186.827&lt;/D&gt;&lt;D xsi:type="xsd:double"&gt;16540.25&lt;/D&gt;&lt;D xsi:type="xsd:double"&gt;18050.385&lt;/D&gt;&lt;D xsi:type="xsd:double"&gt;19650.8&lt;/D&gt;&lt;D xsi:type="xsd:double"&gt;20620.156&lt;/D&gt;&lt;D xsi:type="xsd:double"&gt;24725.654&lt;/D&gt;&lt;D xsi:type="xsd:double"&gt;26649.252&lt;/D&gt;&lt;D xsi:type="xsd:double"&gt;28848.084&lt;/D&gt;&lt;D xsi:type="xsd:double"&gt;29986.635&lt;/D&gt;&lt;D xsi:type="xsd:double"&gt;26903.965&lt;/D&gt;&lt;D xsi:type="xsd:double"&gt;25538.71&lt;/D&gt;&lt;D xsi:type="xsd:double"&gt;27347.322&lt;/D&gt;&lt;D xsi:type="xsd:double"&gt;29274.695&lt;/D&gt;&lt;D xsi:type="xsd:double"&gt;30026.568&lt;/D&gt;&lt;D xsi:type="xsd:double"&gt;29074.658&lt;/D&gt;&lt;D xsi:type="xsd:double"&gt;29734.967&lt;/D&gt;&lt;D xsi:type="xsd:double"&gt;30472.367&lt;/D&gt;&lt;D xsi:type="xsd:double"&gt;32664.082&lt;/D&gt;&lt;D xsi:type="xsd:double"&gt;29521.361&lt;/D&gt;&lt;D xsi:type="xsd:double"&gt;25742.021&lt;/D&gt;&lt;D xsi:type="xsd:double"&gt;27045.242&lt;/D&gt;&lt;D xsi:type="xsd:double"&gt;23054.693&lt;/D&gt;&lt;D xsi:type="xsd:double"&gt;23411.492&lt;/D&gt;&lt;D xsi:type="xsd:double"&gt;23432.078&lt;/D&gt;&lt;D xsi:type="xsd:double"&gt;21929.404&lt;/D&gt;&lt;/FQL&gt;&lt;FQL&gt;&lt;Q&gt;FCNCA-US^FG_MKT_VALUE(20100101,20220930,M,USD)&lt;/Q&gt;&lt;R&gt;153&lt;/R&gt;&lt;C&gt;1&lt;/C&gt;&lt;D xsi:type="xsd:double"&gt;1749.9622&lt;/D&gt;&lt;D xsi:type="xsd:double"&gt;1909.4006&lt;/D&gt;&lt;D xsi:type="xsd:double"&gt;2073.952&lt;/D&gt;&lt;D xsi:type="xsd:double"&gt;2149.4973&lt;/D&gt;&lt;D xsi:type="xsd:double"&gt;2086.8906&lt;/D&gt;&lt;D xsi:type="xsd:double"&gt;2006.8584&lt;/D&gt;&lt;D xsi:type="xsd:double"&gt;1972.216&lt;/D&gt;&lt;D xsi:type="xsd:double"&gt;1752.675&lt;/D&gt;&lt;D xsi:type="xsd:double"&gt;1933.1912&lt;/D&gt;&lt;D xsi:type="xsd:double"&gt;1945.3994&lt;/D&gt;&lt;D xsi:type="xsd:double"&gt;1814.447&lt;/D&gt;&lt;D xsi:type="xsd:double"&gt;1972.6334&lt;/D&gt;&lt;D xsi:type="xsd:double"&gt;2099.0989&lt;/D&gt;&lt;D xsi:type="xsd:double"&gt;2107.7595&lt;/D&gt;&lt;D xsi:type="xsd:double"&gt;2092.9426&lt;/D&gt;&lt;D xsi:type="xsd:double"&gt;2086.9949&lt;/D&gt;&lt;D xsi:type="xsd:double"&gt;2040.8746&lt;/D&gt;&lt;D xsi:type="xsd:double"&gt;1946.4823&lt;/D&gt;&lt;D xsi:type="xsd:double"&gt;1872.6652&lt;/D&gt;&lt;D xsi:type="xsd:double"&gt;1653.0856&lt;/D&gt;&lt;D xsi:type="xsd:double"&gt;1479.7898&lt;/D&gt;&lt;D xsi:type="xsd:double"&gt;1680.9233&lt;/D&gt;&lt;D xsi:type="xsd:double"&gt;1769.686&lt;/D&gt;&lt;D xsi:type="xsd:double"&gt;1804.0159&lt;/D&gt;&lt;D xsi:type="xsd:double"&gt;1822.7786&lt;/D&gt;&lt;D xsi:type="xsd:double"&gt;1815.9745&lt;/D&gt;&lt;D xsi:type="xsd:double"&gt;1877.2733&lt;/D&gt;&lt;D xsi:type="xsd:double"&gt;1780.7842&lt;/D&gt;&lt;D xsi:type="xsd:double"&gt;1731.4607&lt;/D&gt;&lt;D xsi:type="xsd:double"&gt;1711.7028&lt;/D&gt;&lt;D xsi:type="xsd:double"&gt;1687.4626&lt;/D&gt;&lt;D xsi:type="xsd:double"&gt;1696.1932&lt;/D&gt;&lt;D xsi:type="xsd:double"&gt;1670.6611&lt;/D&gt;&lt;D xsi:type="xsd:double"&gt;1730.6572&lt;/D&gt;&lt;D xsi:type="xsd:double"&gt;1692.1982&lt;/D&gt;&lt;D xsi:type="xsd:double"&gt;1573.0195&lt;/D&gt;&lt;D xsi:type="xsd:double"&gt;1677.5027&lt;/D&gt;&lt;D xsi:type="xsd:double"&gt;1727.4352&lt;/D&gt;&lt;D xsi:type="xsd:double"&gt;1757.3805&lt;/D&gt;&lt;D xsi:type="xsd:double"&gt;1793.163&lt;/D&gt;&lt;D xsi:type="xsd:double"&gt;1897.5286&lt;/D&gt;&lt;D xsi:type="xsd:double"&gt;1847.3177&lt;/D&gt;&lt;D xsi:type="xsd:double"&gt;2015.1682&lt;/D&gt;&lt;D xsi:type="xsd:double"&gt;1945.3347&lt;/D&gt;&lt;D xsi:type="xsd:double"&gt;1977.6544&lt;/D&gt;&lt;D xsi:type="xsd:double"&gt;2036.6184&lt;/D&gt;&lt;D xsi:type="xsd:double"&gt;2160.895&lt;/D&gt;&lt;D xsi:type="xsd:double"&gt;2141.4648&lt;/D&gt;&lt;D xsi:type="xsd:double"&gt;2128.0947&lt;/D&gt;&lt;D xsi:type="xsd:double"&gt;2158.3943&lt;/D&gt;&lt;D xsi:type="xsd:double"&gt;2315.76&lt;/D&gt;&lt;D xsi:type="xsd:double"&gt;2163.2036&lt;/D&gt;&lt;D xsi:type="xsd:double"&gt;2114.051&lt;/D&gt;&lt;D xsi:type="xsd:double"&gt;2356.6406&lt;/D&gt;&lt;D xsi:type="xsd:double"&gt;2138.7717&lt;/D&gt;&lt;D xsi:type="xsd:double"&gt;2210.3364&lt;/D&gt;&lt;D xsi:type="xsd:double"&gt;2083.7512&lt;/D&gt;&lt;D xsi:type="xsd:double"&gt;2416.3743&lt;/D&gt;&lt;D xsi:type="xsd:double"&gt;2439.3635&lt;/D&gt;&lt;D xsi:type="xsd:double"&gt;3036.11&lt;/D&gt;&lt;D xsi:type="xsd:double"&gt;2931.1392&lt;/D&gt;&lt;D xsi:type="xsd:double"&gt;3029.6245&lt;/D&gt;&lt;D xsi:type="xsd:double"&gt;3118.982&lt;/D&gt;&lt;D xsi:type="xsd:double"&gt;2886.5806&lt;/D&gt;&lt;D xsi:type="xsd:double"&gt;2895.7087&lt;/D&gt;&lt;D xsi:type="xsd:double"&gt;3159.217&lt;/D&gt;&lt;D xsi:type="xsd:double"&gt;3078.747&lt;/D&gt;&lt;D xsi:type="xsd:double"&gt;2848.6277&lt;/D&gt;&lt;D xsi:type="xsd:double"&gt;2714.3513&lt;/D&gt;&lt;D xsi:type="xsd:double"&gt;3076.3452&lt;/D&gt;&lt;D xsi:type="xsd:double"&gt;3181.7966&lt;/D&gt;&lt;D xsi:type="xsd:double"&gt;3100.7263&lt;/D&gt;&lt;D xsi:type="xsd:double"&gt;2955.28&lt;/D&gt;&lt;D xsi:type="xsd:double"&gt;2811.996&lt;/D&gt;&lt;D xsi:type="xsd:double"&gt;3015.4524&lt;/D&gt;&lt;D xsi:type="xsd:double"&gt;3062.653&lt;/D&gt;&lt;D xsi:type="xsd:double"&gt;3111.4153&lt;/D&gt;&lt;D xsi:type="xsd:double"&gt;3109.614&lt;/D&gt;&lt;D xsi:type="xsd:double"&gt;3120.063&lt;/D&gt;&lt;D xsi:type="xsd:double"&gt;3421.8845&lt;/D&gt;&lt;D xsi:type="xsd:double"&gt;3529.738&lt;/D&gt;&lt;D xsi:type="xsd:double"&gt;3495.0278&lt;/D&gt;&lt;D xsi:type="xsd:double"&gt;4280.148&lt;/D&gt;&lt;D xsi:type="xsd:double"&gt;4263.694&lt;/D&gt;&lt;D xsi:type="xsd:double"&gt;4404.696&lt;/D&gt;&lt;D xsi:type="xsd:double"&gt;4279.187&lt;/D&gt;&lt;D xsi:type="xsd:double"&gt;4027.9294&lt;/D&gt;&lt;D xsi:type="xsd:double"&gt;4180.3413&lt;/D&gt;&lt;D xsi:type="xsd:double"&gt;3980.248&lt;/D&gt;&lt;D xsi:type="xsd:double"&gt;4476.278&lt;/D&gt;&lt;D xsi:type="xsd:double"&gt;4420.069&lt;/D&gt;&lt;D xsi:type="xsd:double"&gt;4089.663&lt;/D&gt;&lt;D xsi:type="xsd:double"&gt;4490.5703&lt;/D&gt;&lt;D xsi:type="xsd:double"&gt;4864.214&lt;/D&gt;&lt;D xsi:type="xsd:double"&gt;5122.3174&lt;/D&gt;&lt;D xsi:type="xsd:double"&gt;4840.193&lt;/D&gt;&lt;D xsi:type="xsd:double"&gt;5109.346&lt;/D&gt;&lt;D xsi:type="xsd:double"&gt;4889.4355&lt;/D&gt;&lt;D xsi:type="xsd:double"&gt;4963.1797&lt;/D&gt;&lt;D xsi:type="xsd:double"&gt;5191.978&lt;/D&gt;&lt;D xsi:type="xsd:double"&gt;5276.051&lt;/D&gt;&lt;D xsi:type="xsd:double"&gt;4843.796&lt;/D&gt;&lt;D xsi:type="xsd:double"&gt;4886.0728&lt;/D&gt;&lt;D xsi:type="xsd:double"&gt;5705.0625&lt;/D&gt;&lt;D xsi:type="xsd:double"&gt;5375.531&lt;/D&gt;&lt;D xsi:type="xsd:double"&gt;5070.6704&lt;/D&gt;&lt;D xsi:type="xsd:double"&gt;5104.425&lt;/D&gt;&lt;D xsi:type="xsd:double"&gt;4384.4897&lt;/D&gt;&lt;D xsi:type="xsd:double"&gt;4738.924&lt;/D&gt;&lt;D xsi:type="xsd:double"&gt;5076.7285&lt;/D&gt;&lt;D xsi:type="xsd:double"&gt;4636.1367&lt;/D&gt;&lt;D xsi:type="xsd:double"&gt;5103.508&lt;/D&gt;&lt;D xsi:type="xsd:double"&gt;4783.0083&lt;/D&gt;&lt;D xsi:type="xsd:double"&gt;5033.9756&lt;/D&gt;&lt;D xsi:type="xsd:double"&gt;5221.2393&lt;/D&gt;&lt;D xsi:type="xsd:double"&gt;4970.586&lt;/D&gt;&lt;D xsi:type="xsd:double"&gt;5132.352&lt;/D&gt;&lt;D xsi:type="xsd:double"&gt;5354.0596&lt;/D&gt;&lt;D xsi:type="xsd:double"&gt;5657.5054&lt;/D&gt;&lt;D xsi:type="xsd:double"&gt;5657.1235&lt;/D&gt;&lt;D xsi:type="xsd:double"&gt;5599.8306&lt;/D&gt;&lt;D xsi:type="xsd:double"&gt;4818.456&lt;/D&gt;&lt;D xsi:type="xsd:double"&gt;3421.9385&lt;/D&gt;&lt;D xsi:type="xsd:double"&gt;3927&lt;/D&gt;&lt;D xsi:type="xsd:double"&gt;3957.8403&lt;/D&gt;&lt;D xsi:type="xsd:double"&gt;4023.511&lt;/D&gt;&lt;D xsi:type="xsd:double"&gt;4230.637&lt;/D&gt;&lt;D xsi:type="xsd:double"&gt;3905.5933&lt;/D&gt;&lt;D xsi:type="xsd:double"&gt;3129.2737&lt;/D&gt;&lt;D xsi:type="xsd:double"&gt;4542.051&lt;/D&gt;&lt;D xsi:type="xsd:double"&gt;5188.854&lt;/D&gt;&lt;D xsi:type="xsd:double"&gt;5637.267&lt;/D&gt;&lt;D xsi:type="xsd:double"&gt;5850.4795&lt;/D&gt;&lt;D xsi:type="xsd:double"&gt;7243.4272&lt;/D&gt;&lt;D xsi:type="xsd:double"&gt;8204.257&lt;/D&gt;&lt;D xsi:type="xsd:double"&gt;8515.339&lt;/D&gt;&lt;D xsi:type="xsd:double"&gt;8447.998&lt;/D&gt;&lt;D xsi:type="xsd:double"&gt;8174.513&lt;/D&gt;&lt;D xsi:type="xsd:double"&gt;7682.2207&lt;/D&gt;&lt;D xsi:type="xsd:double"&gt;8812.1875&lt;/D&gt;&lt;D xsi:type="xsd:double"&gt;8276.898&lt;/D&gt;&lt;D xsi:type="xsd:double"&gt;7989.5728&lt;/D&gt;&lt;D xsi:type="xsd:double"&gt;7892.1934&lt;/D&gt;&lt;D xsi:type="xsd:double"&gt;8146.046&lt;/D&gt;&lt;D xsi:type="xsd:double"&gt;7647.765&lt;/D&gt;&lt;D xsi:type="xsd:double"&gt;7739.745&lt;/D&gt;&lt;D xsi:type="xsd:double"&gt;10650.605&lt;/D&gt;&lt;D xsi:type="xsd:double"&gt;10231.046&lt;/D&gt;&lt;D xsi:type="xsd:double"&gt;11207.458&lt;/D&gt;&lt;D xsi:type="xsd:double"&gt;10462.04&lt;/D&gt;&lt;D xsi:type="xsd:double"&gt;12108.686&lt;/D&gt;&lt;D xsi:type="xsd:double"&gt;12993.298&lt;/D&gt;&lt;D xsi:type="xsd:double"&gt;12760.782&lt;/D&gt;&lt;/FQL&gt;&lt;FQL&gt;&lt;Q&gt;UMPQ-US^FG_MKT_VALUE(20100101,20220930,M,USD)&lt;/Q&gt;&lt;R&gt;153&lt;/R&gt;&lt;C&gt;1&lt;/C&gt;&lt;D xsi:type="xsd:double"&gt;1072.6699&lt;/D&gt;&lt;D xsi:type="xsd:double"&gt;1082.2163&lt;/D&gt;&lt;D xsi:type="xsd:double"&gt;1266.6937&lt;/D&gt;&lt;D xsi:type="xsd:double"&gt;1427.1797&lt;/D&gt;&lt;D xsi:type="xsd:double"&gt;1199.8246&lt;/D&gt;&lt;D xsi:type="xsd:double"&gt;1314.7466&lt;/D&gt;&lt;D xsi:type="xsd:double"&gt;1434.9978&lt;/D&gt;&lt;D xsi:type="xsd:double"&gt;1187.6239&lt;/D&gt;&lt;D xsi:type="xsd:double"&gt;1298.7875&lt;/D&gt;&lt;D xsi:type="xsd:double"&gt;1259.8467&lt;/D&gt;&lt;D xsi:type="xsd:double"&gt;1212.8888&lt;/D&gt;&lt;D xsi:type="xsd:double"&gt;1395.0583&lt;/D&gt;&lt;D xsi:type="xsd:double"&gt;1256.4689&lt;/D&gt;&lt;D xsi:type="xsd:double"&gt;1310.301&lt;/D&gt;&lt;D xsi:type="xsd:double"&gt;1311.5098&lt;/D&gt;&lt;D xsi:type="xsd:double"&gt;1332.1455&lt;/D&gt;&lt;D xsi:type="xsd:double"&gt;1373.4167&lt;/D&gt;&lt;D xsi:type="xsd:double"&gt;1325.2021&lt;/D&gt;&lt;D xsi:type="xsd:double"&gt;1301.1492&lt;/D&gt;&lt;D xsi:type="xsd:double"&gt;1119.0342&lt;/D&gt;&lt;D xsi:type="xsd:double"&gt;1006.7937&lt;/D&gt;&lt;D xsi:type="xsd:double"&gt;1311.4662&lt;/D&gt;&lt;D xsi:type="xsd:double"&gt;1431.7317&lt;/D&gt;&lt;D xsi:type="xsd:double"&gt;1389.723&lt;/D&gt;&lt;D xsi:type="xsd:double"&gt;1365.0468&lt;/D&gt;&lt;D xsi:type="xsd:double"&gt;1381.8715&lt;/D&gt;&lt;D xsi:type="xsd:double"&gt;1517.2687&lt;/D&gt;&lt;D xsi:type="xsd:double"&gt;1481.4629&lt;/D&gt;&lt;D xsi:type="xsd:double"&gt;1435.5868&lt;/D&gt;&lt;D xsi:type="xsd:double"&gt;1472.4893&lt;/D&gt;&lt;D xsi:type="xsd:double"&gt;1396.4032&lt;/D&gt;&lt;D xsi:type="xsd:double"&gt;1414.3058&lt;/D&gt;&lt;D xsi:type="xsd:double"&gt;1443.7148&lt;/D&gt;&lt;D xsi:type="xsd:double"&gt;1354.1493&lt;/D&gt;&lt;D xsi:type="xsd:double"&gt;1304.9291&lt;/D&gt;&lt;D xsi:type="xsd:double"&gt;1319.1826&lt;/D&gt;&lt;D xsi:type="xsd:double"&gt;1414.2892&lt;/D&gt;&lt;D xsi:type="xsd:double"&gt;1404.219&lt;/D&gt;&lt;D xsi:type="xsd:double"&gt;1484.5973&lt;/D&gt;&lt;D xsi:type="xsd:double"&gt;1343.527&lt;/D&gt;&lt;D xsi:type="xsd:double"&gt;1513.707&lt;/D&gt;&lt;D xsi:type="xsd:double"&gt;1679.5983&lt;/D&gt;&lt;D xsi:type="xsd:double"&gt;1884.3728&lt;/D&gt;&lt;D xsi:type="xsd:double"&gt;1817.2335&lt;/D&gt;&lt;D xsi:type="xsd:double"&gt;1815.4845&lt;/D&gt;&lt;D xsi:type="xsd:double"&gt;1832.2739&lt;/D&gt;&lt;D xsi:type="xsd:double"&gt;2060.6086&lt;/D&gt;&lt;D xsi:type="xsd:double"&gt;2143.167&lt;/D&gt;&lt;D xsi:type="xsd:double"&gt;1966.2494&lt;/D&gt;&lt;D xsi:type="xsd:double"&gt;1989.7639&lt;/D&gt;&lt;D xsi:type="xsd:double"&gt;2093.636&lt;/D&gt;&lt;D xsi:type="xsd:double"&gt;1867.8737&lt;/D&gt;&lt;D xsi:type="xsd:double"&gt;1861.1345&lt;/D&gt;&lt;D xsi:type="xsd:double"&gt;3892.0576&lt;/D&gt;&lt;D xsi:type="xsd:double"&gt;3674.867&lt;/D&gt;&lt;D xsi:type="xsd:double"&gt;3794.3218&lt;/D&gt;&lt;D xsi:type="xsd:double"&gt;3578.3003&lt;/D&gt;&lt;D xsi:type="xsd:double"&gt;3823.8064&lt;/D&gt;&lt;D xsi:type="xsd:double"&gt;3691.2766&lt;/D&gt;&lt;D xsi:type="xsd:double"&gt;3744.9407&lt;/D&gt;&lt;D xsi:type="xsd:double"&gt;3414.699&lt;/D&gt;&lt;D xsi:type="xsd:double"&gt;3641.465&lt;/D&gt;&lt;D xsi:type="xsd:double"&gt;3787.3953&lt;/D&gt;&lt;D xsi:type="xsd:double"&gt;3749.918&lt;/D&gt;&lt;D xsi:type="xsd:double"&gt;3877.7813&lt;/D&gt;&lt;D xsi:type="xsd:double"&gt;3962.8325&lt;/D&gt;&lt;D xsi:type="xsd:double"&gt;3907.7625&lt;/D&gt;&lt;D xsi:type="xsd:double"&gt;3680.8743&lt;/D&gt;&lt;D xsi:type="xsd:double"&gt;3589.5317&lt;/D&gt;&lt;D xsi:type="xsd:double"&gt;3677.6187&lt;/D&gt;&lt;D xsi:type="xsd:double"&gt;3946.2827&lt;/D&gt;&lt;D xsi:type="xsd:double"&gt;3500.7205&lt;/D&gt;&lt;D xsi:type="xsd:double"&gt;3188.0774&lt;/D&gt;&lt;D xsi:type="xsd:double"&gt;3311.3733&lt;/D&gt;&lt;D xsi:type="xsd:double"&gt;3491.9146&lt;/D&gt;&lt;D xsi:type="xsd:double"&gt;3485.3093&lt;/D&gt;&lt;D xsi:type="xsd:double"&gt;3520.5369&lt;/D&gt;&lt;D xsi:type="xsd:double"&gt;3410.859&lt;/D&gt;&lt;D xsi:type="xsd:double"&gt;3357.943&lt;/D&gt;&lt;D xsi:type="xsd:double"&gt;3620.317&lt;/D&gt;&lt;D xsi:type="xsd:double"&gt;3314.12&lt;/D&gt;&lt;D xsi:type="xsd:double"&gt;3364.7676&lt;/D&gt;&lt;D xsi:type="xsd:double"&gt;3913.084&lt;/D&gt;&lt;D xsi:type="xsd:double"&gt;4134.925&lt;/D&gt;&lt;D xsi:type="xsd:double"&gt;4031.4414&lt;/D&gt;&lt;D xsi:type="xsd:double"&gt;4141.53&lt;/D&gt;&lt;D xsi:type="xsd:double"&gt;3908.9932&lt;/D&gt;&lt;D xsi:type="xsd:double"&gt;3893.5686&lt;/D&gt;&lt;D xsi:type="xsd:double"&gt;3733.8154&lt;/D&gt;&lt;D xsi:type="xsd:double"&gt;4042.955&lt;/D&gt;&lt;D xsi:type="xsd:double"&gt;4082.5918&lt;/D&gt;&lt;D xsi:type="xsd:double"&gt;3853.579&lt;/D&gt;&lt;D xsi:type="xsd:double"&gt;4296.5977&lt;/D&gt;&lt;D xsi:type="xsd:double"&gt;4505.8115&lt;/D&gt;&lt;D xsi:type="xsd:double"&gt;4869.1836&lt;/D&gt;&lt;D xsi:type="xsd:double"&gt;4579.095&lt;/D&gt;&lt;D xsi:type="xsd:double"&gt;4766.2217&lt;/D&gt;&lt;D xsi:type="xsd:double"&gt;4691.371&lt;/D&gt;&lt;D xsi:type="xsd:double"&gt;4720.0664&lt;/D&gt;&lt;D xsi:type="xsd:double"&gt;5194.057&lt;/D&gt;&lt;D xsi:type="xsd:double"&gt;5189.648&lt;/D&gt;&lt;D xsi:type="xsd:double"&gt;4974.4243&lt;/D&gt;&lt;D xsi:type="xsd:double"&gt;4690.36&lt;/D&gt;&lt;D xsi:type="xsd:double"&gt;4712.3804&lt;/D&gt;&lt;D xsi:type="xsd:double"&gt;4580.955&lt;/D&gt;&lt;D xsi:type="xsd:double"&gt;4228.574&lt;/D&gt;&lt;D xsi:type="xsd:double"&gt;4237.384&lt;/D&gt;&lt;D xsi:type="xsd:double"&gt;3502.055&lt;/D&gt;&lt;D xsi:type="xsd:double"&gt;3894.1091&lt;/D&gt;&lt;D xsi:type="xsd:double"&gt;4004.2366&lt;/D&gt;&lt;D xsi:type="xsd:double"&gt;3637.544&lt;/D&gt;&lt;D xsi:type="xsd:double"&gt;3827.1375&lt;/D&gt;&lt;D xsi:type="xsd:double"&gt;3520.7017&lt;/D&gt;&lt;D xsi:type="xsd:double"&gt;3658.0732&lt;/D&gt;&lt;D xsi:type="xsd:double"&gt;3849.907&lt;/D&gt;&lt;D xsi:type="xsd:double"&gt;3464.0344&lt;/D&gt;&lt;D xsi:type="xsd:double"&gt;3624.6914&lt;/D&gt;&lt;D xsi:type="xsd:double"&gt;3483.7559&lt;/D&gt;&lt;D xsi:type="xsd:double"&gt;3604.8728&lt;/D&gt;&lt;D xsi:type="xsd:double"&gt;3898.0583&lt;/D&gt;&lt;D xsi:type="xsd:double"&gt;3721.8748&lt;/D&gt;&lt;D xsi:type="xsd:double"&gt;3389.3286&lt;/D&gt;&lt;D xsi:type="xsd:double"&gt;2399.9087&lt;/D&gt;&lt;D xsi:type="xsd:double"&gt;2757.6934&lt;/D&gt;&lt;D xsi:type="xsd:double"&gt;2507.7947&lt;/D&gt;&lt;D xsi:type="xsd:double"&gt;2343.1313&lt;/D&gt;&lt;D xsi:type="xsd:double"&gt;2389.3774&lt;/D&gt;&lt;D xsi:type="xsd:double"&gt;2484.0713&lt;/D&gt;&lt;D xsi:type="xsd:double"&gt;2338.7598&lt;/D&gt;&lt;D xsi:type="xsd:double"&gt;2765.991&lt;/D&gt;&lt;D xsi:type="xsd:double"&gt;3058.8865&lt;/D&gt;&lt;D xsi:type="xsd:double"&gt;3334.2268&lt;/D&gt;&lt;D xsi:type="xsd:double"&gt;3195.4841&lt;/D&gt;&lt;D xsi:type="xsd:double"&gt;3759.2634&lt;/D&gt;&lt;D xsi:type="xsd:double"&gt;3869.6204&lt;/D&gt;&lt;D xsi:type="xsd:double"&gt;4109.9556&lt;/D&gt;&lt;D xsi:type="xsd:double"&gt;4206.972&lt;/D&gt;&lt;D xsi:type="xsd:double"&gt;4070.558&lt;/D&gt;&lt;D xsi:type="xsd:double"&gt;4163.221&lt;/D&gt;&lt;D xsi:type="xsd:double"&gt;4295.5967&lt;/D&gt;&lt;D xsi:type="xsd:double"&gt;4386.5913&lt;/D&gt;&lt;D xsi:type="xsd:double"&gt;4429.916&lt;/D&gt;&lt;D xsi:type="xsd:double"&gt;4128.8115&lt;/D&gt;&lt;D xsi:type="xsd:double"&gt;4167.8745&lt;/D&gt;&lt;D xsi:type="xsd:double"&gt;4393.1655&lt;/D&gt;&lt;D xsi:type="xsd:double"&gt;4624.9546&lt;/D&gt;&lt;D xsi:type="xsd:double"&gt;4091.9954&lt;/D&gt;&lt;D xsi:type="xsd:double"&gt;3588.6323&lt;/D&gt;&lt;D xsi:type="xsd:double"&gt;3829.4653&lt;/D&gt;&lt;D xsi:type="xsd:double"&gt;3639.9111&lt;/D&gt;&lt;D xsi:type="xsd:double"&gt;3822.2324&lt;/D&gt;&lt;D xsi:type="xsd:double"&gt;3850.4485&lt;/D&gt;&lt;D xsi:type="xsd:double"&gt;3709.367&lt;/D&gt;&lt;/FQL&gt;&lt;FQL&gt;&lt;Q&gt;BPOP-US^FG_MKT_VALUE(20100101,20220930,M,USD)&lt;/Q&gt;&lt;R&gt;153&lt;/R&gt;&lt;C&gt;1&lt;/C&gt;&lt;D xsi:type="xsd:double"&gt;1375.0112&lt;/D&gt;&lt;D xsi:type="xsd:double"&gt;1234.3124&lt;/D&gt;&lt;D xsi:type="xsd:double"&gt;1861.0612&lt;/D&gt;&lt;D xsi:type="xsd:double"&gt;2526.1826&lt;/D&gt;&lt;D xsi:type="xsd:double"&gt;1937.8059&lt;/D&gt;&lt;D xsi:type="xsd:double"&gt;2740.8247&lt;/D&gt;&lt;D xsi:type="xsd:double"&gt;2935.1367&lt;/D&gt;&lt;D xsi:type="xsd:double"&gt;2606.8516&lt;/D&gt;&lt;D xsi:type="xsd:double"&gt;2965.7905&lt;/D&gt;&lt;D xsi:type="xsd:double"&gt;2791.9338&lt;/D&gt;&lt;D xsi:type="xsd:double"&gt;2945.337&lt;/D&gt;&lt;D xsi:type="xsd:double"&gt;3211.3655&lt;/D&gt;&lt;D xsi:type="xsd:double"&gt;3282.956&lt;/D&gt;&lt;D xsi:type="xsd:double"&gt;3323.8655&lt;/D&gt;&lt;D xsi:type="xsd:double"&gt;2988.3752&lt;/D&gt;&lt;D xsi:type="xsd:double"&gt;3223.7607&lt;/D&gt;&lt;D xsi:type="xsd:double"&gt;2967.9067&lt;/D&gt;&lt;D xsi:type="xsd:double"&gt;2826.179&lt;/D&gt;&lt;D xsi:type="xsd:double"&gt;2457.5469&lt;/D&gt;&lt;D xsi:type="xsd:double"&gt;2129.874&lt;/D&gt;&lt;D xsi:type="xsd:double"&gt;1536.7131&lt;/D&gt;&lt;D xsi:type="xsd:double"&gt;1905.5243&lt;/D&gt;&lt;D xsi:type="xsd:double"&gt;1526.4683&lt;/D&gt;&lt;D xsi:type="xsd:double"&gt;1426.0073&lt;/D&gt;&lt;D xsi:type="xsd:double"&gt;1610.6702&lt;/D&gt;&lt;D xsi:type="xsd:double"&gt;1949.2186&lt;/D&gt;&lt;D xsi:type="xsd:double"&gt;2105.59&lt;/D&gt;&lt;D xsi:type="xsd:double"&gt;1817.9973&lt;/D&gt;&lt;D xsi:type="xsd:double"&gt;1568.4078&lt;/D&gt;&lt;D xsi:type="xsd:double"&gt;1707.9121&lt;/D&gt;&lt;D xsi:type="xsd:double"&gt;1549.5625&lt;/D&gt;&lt;D xsi:type="xsd:double"&gt;1628.7373&lt;/D&gt;&lt;D xsi:type="xsd:double"&gt;1798.7771&lt;/D&gt;&lt;D xsi:type="xsd:double"&gt;1992.8678&lt;/D&gt;&lt;D xsi:type="xsd:double"&gt;2038.2306&lt;/D&gt;&lt;D xsi:type="xsd:double"&gt;2144.9004&lt;/D&gt;&lt;D xsi:type="xsd:double"&gt;2769.0776&lt;/D&gt;&lt;D xsi:type="xsd:double"&gt;2880.501&lt;/D&gt;&lt;D xsi:type="xsd:double"&gt;2849.1099&lt;/D&gt;&lt;D xsi:type="xsd:double"&gt;2940.9832&lt;/D&gt;&lt;D xsi:type="xsd:double"&gt;3096.8584&lt;/D&gt;&lt;D xsi:type="xsd:double"&gt;3136.496&lt;/D&gt;&lt;D xsi:type="xsd:double"&gt;3397.785&lt;/D&gt;&lt;D xsi:type="xsd:double"&gt;3207.7566&lt;/D&gt;&lt;D xsi:type="xsd:double"&gt;2712.3376&lt;/D&gt;&lt;D xsi:type="xsd:double"&gt;2610.0437&lt;/D&gt;&lt;D xsi:type="xsd:double"&gt;2953.0898&lt;/D&gt;&lt;D xsi:type="xsd:double"&gt;2970.6157&lt;/D&gt;&lt;D xsi:type="xsd:double"&gt;2729.6992&lt;/D&gt;&lt;D xsi:type="xsd:double"&gt;2956.1401&lt;/D&gt;&lt;D xsi:type="xsd:double"&gt;3206.087&lt;/D&gt;&lt;D xsi:type="xsd:double"&gt;3196.7761&lt;/D&gt;&lt;D xsi:type="xsd:double"&gt;3122.288&lt;/D&gt;&lt;D xsi:type="xsd:double"&gt;3536.7063&lt;/D&gt;&lt;D xsi:type="xsd:double"&gt;3300.7878&lt;/D&gt;&lt;D xsi:type="xsd:double"&gt;3203.5232&lt;/D&gt;&lt;D xsi:type="xsd:double"&gt;3044.9978&lt;/D&gt;&lt;D xsi:type="xsd:double"&gt;3297.9287&lt;/D&gt;&lt;D xsi:type="xsd:double"&gt;3376.5493&lt;/D&gt;&lt;D xsi:type="xsd:double"&gt;3523.3865&lt;/D&gt;&lt;D xsi:type="xsd:double"&gt;3190.1912&lt;/D&gt;&lt;D xsi:type="xsd:double"&gt;3570.9858&lt;/D&gt;&lt;D xsi:type="xsd:double"&gt;3558.9153&lt;/D&gt;&lt;D xsi:type="xsd:double"&gt;3356.081&lt;/D&gt;&lt;D xsi:type="xsd:double"&gt;3362.2903&lt;/D&gt;&lt;D xsi:type="xsd:double"&gt;2987.097&lt;/D&gt;&lt;D xsi:type="xsd:double"&gt;3169.2625&lt;/D&gt;&lt;D xsi:type="xsd:double"&gt;3038.8486&lt;/D&gt;&lt;D xsi:type="xsd:double"&gt;3130.5063&lt;/D&gt;&lt;D xsi:type="xsd:double"&gt;3062.1592&lt;/D&gt;&lt;D xsi:type="xsd:double"&gt;3076.657&lt;/D&gt;&lt;D xsi:type="xsd:double"&gt;2936.5618&lt;/D&gt;&lt;D xsi:type="xsd:double"&gt;2604.981&lt;/D&gt;&lt;D xsi:type="xsd:double"&gt;2745.9028&lt;/D&gt;&lt;D xsi:type="xsd:double"&gt;2965.999&lt;/D&gt;&lt;D xsi:type="xsd:double"&gt;3081.0725&lt;/D&gt;&lt;D xsi:type="xsd:double"&gt;3249.018&lt;/D&gt;&lt;D xsi:type="xsd:double"&gt;3038.499&lt;/D&gt;&lt;D xsi:type="xsd:double"&gt;3493.7554&lt;/D&gt;&lt;D xsi:type="xsd:double"&gt;4076.5667&lt;/D&gt;&lt;D xsi:type="xsd:double"&gt;3965.8066&lt;/D&gt;&lt;D xsi:type="xsd:double"&gt;3766.5823&lt;/D&gt;&lt;D xsi:type="xsd:double"&gt;4217.9497&lt;/D&gt;&lt;D xsi:type="xsd:double"&gt;4548.1187&lt;/D&gt;&lt;D xsi:type="xsd:double"&gt;4611.431&lt;/D&gt;&lt;D xsi:type="xsd:double"&gt;4573.029&lt;/D&gt;&lt;D xsi:type="xsd:double"&gt;4152.698&lt;/D&gt;&lt;D xsi:type="xsd:double"&gt;4273.007&lt;/D&gt;&lt;D xsi:type="xsd:double"&gt;3792.7908&lt;/D&gt;&lt;D xsi:type="xsd:double"&gt;4253.8677&lt;/D&gt;&lt;D xsi:type="xsd:double"&gt;4297.7217&lt;/D&gt;&lt;D xsi:type="xsd:double"&gt;4070.2915&lt;/D&gt;&lt;D xsi:type="xsd:double"&gt;3666.8293&lt;/D&gt;&lt;D xsi:type="xsd:double"&gt;3742.329&lt;/D&gt;&lt;D xsi:type="xsd:double"&gt;3607.6543&lt;/D&gt;&lt;D xsi:type="xsd:double"&gt;3622.4282&lt;/D&gt;&lt;D xsi:type="xsd:double"&gt;4148.083&lt;/D&gt;&lt;D xsi:type="xsd:double"&gt;4287.9175&lt;/D&gt;&lt;D xsi:type="xsd:double"&gt;4253.144&lt;/D&gt;&lt;D xsi:type="xsd:double"&gt;4730.371&lt;/D&gt;&lt;D xsi:type="xsd:double"&gt;4623.072&lt;/D&gt;&lt;D xsi:type="xsd:double"&gt;4624.822&lt;/D&gt;&lt;D xsi:type="xsd:double"&gt;5076.9727&lt;/D&gt;&lt;D xsi:type="xsd:double"&gt;5149.603&lt;/D&gt;&lt;D xsi:type="xsd:double"&gt;5142.2373&lt;/D&gt;&lt;D xsi:type="xsd:double"&gt;5218.493&lt;/D&gt;&lt;D xsi:type="xsd:double"&gt;565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</rPr>
          <t>8.9697&lt;/D&gt;&lt;D xsi:type="xsd:double"&gt;4719.3013&lt;/D&gt;&lt;D xsi:type="xsd:double"&gt;5457.879&lt;/D&gt;&lt;D xsi:type="xsd:double"&gt;5634.778&lt;/D&gt;&lt;D xsi:type="xsd:double"&gt;5037.3164&lt;/D&gt;&lt;D xsi:type="xsd:double"&gt;5576.5107&lt;/D&gt;&lt;D xsi:type="xsd:double"&gt;5045.0464&lt;/D&gt;&lt;D xsi:type="xsd:double"&gt;5245.19&lt;/D&gt;&lt;D xsi:type="xsd:double"&gt;5566.245&lt;/D&gt;&lt;D xsi:type="xsd:double"&gt;5083.6953&lt;/D&gt;&lt;D xsi:type="xsd:double"&gt;5230.329&lt;/D&gt;&lt;D xsi:type="xsd:double"&gt;5267.0806&lt;/D&gt;&lt;D xsi:type="xsd:double"&gt;5349.288&lt;/D&gt;&lt;D xsi:type="xsd:double"&gt;5615.8906&lt;/D&gt;&lt;D xsi:type="xsd:double"&gt;5349.196&lt;/D&gt;&lt;D xsi:type="xsd:double"&gt;4586.3906&lt;/D&gt;&lt;D xsi:type="xsd:double"&gt;3084.4092&lt;/D&gt;&lt;D xsi:type="xsd:double"&gt;3400.7815&lt;/D&gt;&lt;D xsi:type="xsd:double"&gt;3480.095&lt;/D&gt;&lt;D xsi:type="xsd:double"&gt;3129.1536&lt;/D&gt;&lt;D xsi:type="xsd:double"&gt;3124.1028&lt;/D&gt;&lt;D xsi:type="xsd:double"&gt;3118.21&lt;/D&gt;&lt;D xsi:type="xsd:double"&gt;3054.6401&lt;/D&gt;&lt;D xsi:type="xsd:double"&gt;3554.0615&lt;/D&gt;&lt;D xsi:type="xsd:double"&gt;4087.1707&lt;/D&gt;&lt;D xsi:type="xsd:double"&gt;4744.6353&lt;/D&gt;&lt;D xsi:type="xsd:double"&gt;4780.8604&lt;/D&gt;&lt;D xsi:type="xsd:double"&gt;5629.1997&lt;/D&gt;&lt;D xsi:type="xsd:double"&gt;5933.544&lt;/D&gt;&lt;D xsi:type="xsd:double"&gt;6240.684&lt;/D&gt;&lt;D xsi:type="xsd:double"&gt;6886.185&lt;/D&gt;&lt;D xsi:type="xsd:double"&gt;6053.269&lt;/D&gt;&lt;D xsi:type="xsd:double"&gt;5868.5654&lt;/D&gt;&lt;D xsi:type="xsd:double"&gt;6125.053&lt;/D&gt;&lt;D xsi:type="xsd:double"&gt;6201.294&lt;/D&gt;&lt;D xsi:type="xsd:double"&gt;6502.297&lt;/D&gt;&lt;D xsi:type="xsd:double"&gt;6213.27&lt;/D&gt;&lt;D xsi:type="xsd:double"&gt;6550.9897&lt;/D&gt;&lt;D xsi:type="xsd:double"&gt;7120.328&lt;/D&gt;&lt;D xsi:type="xsd:double"&gt;7334.3296&lt;/D&gt;&lt;D xsi:type="xsd:double"&gt;6252.0903&lt;/D&gt;&lt;D xsi:type="xsd:double"&gt;5965.262&lt;/D&gt;&lt;D xsi:type="xsd:double"&gt;6249.796&lt;/D&gt;&lt;D xsi:type="xsd:double"&gt;5891.0225&lt;/D&gt;&lt;D xsi:type="xsd:double"&gt;5947.689&lt;/D&gt;&lt;D xsi:type="xsd:double"&gt;5913.23&lt;/D&gt;&lt;D xsi:type="xsd:double"&gt;5518.095&lt;/D&gt;&lt;/FQL&gt;&lt;FQL&gt;&lt;Q&gt;SIVB-US^FG_MKT_VALUE(20100101,20220930,M,USD)&lt;/Q&gt;&lt;R&gt;153&lt;/R&gt;&lt;C&gt;1&lt;/C&gt;&lt;D xsi:type="xsd:double"&gt;1793.6727&lt;/D&gt;&lt;D xsi:type="xsd:double"&gt;1842.0387&lt;/D&gt;&lt;D xsi:type="xsd:double"&gt;1937.6089&lt;/D&gt;&lt;D xsi:type="xsd:double"&gt;2042.2548&lt;/D&gt;&lt;D xsi:type="xsd:double"&gt;1862.8619&lt;/D&gt;&lt;D xsi:type="xsd:double"&gt;1726.9679&lt;/D&gt;&lt;D xsi:type="xsd:double"&gt;1809.0647&lt;/D&gt;&lt;D xsi:type="xsd:double"&gt;1556.9098&lt;/D&gt;&lt;D xsi:type="xsd:double"&gt;1775.9487&lt;/D&gt;&lt;D xsi:type="xsd:double"&gt;1818.7528&lt;/D&gt;&lt;D xsi:type="xsd:double"&gt;1885.4768&lt;/D&gt;&lt;D xsi:type="xsd:double"&gt;2242.328&lt;/D&gt;&lt;D xsi:type="xsd:double"&gt;2217.8125&lt;/D&gt;&lt;D xsi:type="xsd:double"&gt;2290.091&lt;/D&gt;&lt;D xsi:type="xsd:double"&gt;2430.7874&lt;/D&gt;&lt;D xsi:type="xsd:double"&gt;2580.6565&lt;/D&gt;&lt;D xsi:type="xsd:double"&gt;2535.397&lt;/D&gt;&lt;D xsi:type="xsd:double"&gt;2575.6628&lt;/D&gt;&lt;D xsi:type="xsd:double"&gt;2632.1714&lt;/D&gt;&lt;D xsi:type="xsd:double"&gt;1987.7166&lt;/D&gt;&lt;D xsi:type="xsd:double"&gt;1600.9485&lt;/D&gt;&lt;D xsi:type="xsd:double"&gt;1987.7722&lt;/D&gt;&lt;D xsi:type="xsd:double"&gt;2035.3682&lt;/D&gt;&lt;D xsi:type="xsd:double"&gt;2074.893&lt;/D&gt;&lt;D xsi:type="xsd:double"&gt;2525.2004&lt;/D&gt;&lt;D xsi:type="xsd:double"&gt;2579.1501&lt;/D&gt;&lt;D xsi:type="xsd:double"&gt;2836.5645&lt;/D&gt;&lt;D xsi:type="xsd:double"&gt;2825.5427&lt;/D&gt;&lt;D xsi:type="xsd:double"&gt;2630.2368&lt;/D&gt;&lt;D xsi:type="xsd:double"&gt;2607.3416&lt;/D&gt;&lt;D xsi:type="xsd:double"&gt;2566.9348&lt;/D&gt;&lt;D xsi:type="xsd:double"&gt;2574.9275&lt;/D&gt;&lt;D xsi:type="xsd:double"&gt;2691.1062&lt;/D&gt;&lt;D xsi:type="xsd:double"&gt;2518.8506&lt;/D&gt;&lt;D xsi:type="xsd:double"&gt;2457.8713&lt;/D&gt;&lt;D xsi:type="xsd:double"&gt;2497.7834&lt;/D&gt;&lt;D xsi:type="xsd:double"&gt;2961.9063&lt;/D&gt;&lt;D xsi:type="xsd:double"&gt;2992.6987&lt;/D&gt;&lt;D xsi:type="xsd:double"&gt;3190.2004&lt;/D&gt;&lt;D xsi:type="xsd:double"&gt;3197.8452&lt;/D&gt;&lt;D xsi:type="xsd:double"&gt;3480.2593&lt;/D&gt;&lt;D xsi:type="xsd:double"&gt;3787.7725&lt;/D&gt;&lt;D xsi:type="xsd:double"&gt;3965.705&lt;/D&gt;&lt;D xsi:type="xsd:double"&gt;3764.1333&lt;/D&gt;&lt;D xsi:type="xsd:double"&gt;3939.1953&lt;/D&gt;&lt;D xsi:type="xsd:double"&gt;4368.3696&lt;/D&gt;&lt;D xsi:type="xsd:double"&gt;4617.3916&lt;/D&gt;&lt;D xsi:type="xsd:double"&gt;4802.632&lt;/D&gt;&lt;D xsi:type="xsd:double"&gt;5140.181&lt;/D&gt;&lt;D xsi:type="xsd:double"&gt;5766.731&lt;/D&gt;&lt;D xsi:type="xsd:double"&gt;5915.4478&lt;/D&gt;&lt;D xsi:type="xsd:double"&gt;4900.754&lt;/D&gt;&lt;D xsi:type="xsd:double"&gt;4843.795&lt;/D&gt;&lt;D xsi:type="xsd:double"&gt;5912.075&lt;/D&gt;&lt;D xsi:type="xsd:double"&gt;5526.791&lt;/D&gt;&lt;D xsi:type="xsd:double"&gt;5643.39&lt;/D&gt;&lt;D xsi:type="xsd:double"&gt;5696.5195&lt;/D&gt;&lt;D xsi:type="xsd:double"&gt;5691.4375&lt;/D&gt;&lt;D xsi:type="xsd:double"&gt;5343.8228&lt;/D&gt;&lt;D xsi:type="xsd:double"&gt;5910.8564&lt;/D&gt;&lt;D xsi:type="xsd:double"&gt;5749.4243&lt;/D&gt;&lt;D xsi:type="xsd:double"&gt;6258.6733&lt;/D&gt;&lt;D xsi:type="xsd:double"&gt;6491.1523&lt;/D&gt;&lt;D xsi:type="xsd:double"&gt;6783.417&lt;/D&gt;&lt;D xsi:type="xsd:double"&gt;6893.2725&lt;/D&gt;&lt;D xsi:type="xsd:double"&gt;7409.426&lt;/D&gt;&lt;D xsi:type="xsd:double"&gt;7364.14&lt;/D&gt;&lt;D xsi:type="xsd:double"&gt;6436.8037&lt;/D&gt;&lt;D xsi:type="xsd:double"&gt;5949.037&lt;/D&gt;&lt;D xsi:type="xsd:double"&gt;6285.2603&lt;/D&gt;&lt;D xsi:type="xsd:double"&gt;6821.2603&lt;/D&gt;&lt;D xsi:type="xsd:double"&gt;6136.456&lt;/D&gt;&lt;D xsi:type="xsd:double"&gt;5229.148&lt;/D&gt;&lt;D xsi:type="xsd:double"&gt;4585.5684&lt;/D&gt;&lt;D xsi:type="xsd:double"&gt;5276.119&lt;/D&gt;&lt;D xsi:type="xsd:double"&gt;5391.413&lt;/D&gt;&lt;D xsi:type="xsd:double"&gt;5697.4844&lt;/D&gt;&lt;D xsi:type="xsd:double"&gt;4950.763&lt;/D&gt;&lt;D xsi:type="xsd:double"&gt;5224.418&lt;/D&gt;&lt;D xsi:type="xsd:double"&gt;5777.971&lt;/D&gt;&lt;D xsi:type="xsd:double"&gt;5754.871&lt;/D&gt;&lt;D xsi:type="xsd:double"&gt;6365.552&lt;/D&gt;&lt;D xsi:type="xsd:double"&gt;8227.269&lt;/D&gt;&lt;D xsi:type="xsd:double"&gt;8969.935&lt;/D&gt;&lt;D xsi:type="xsd:double"&gt;8999.719&lt;/D&gt;&lt;D xsi:type="xsd:double"&gt;9974.78&lt;/D&gt;&lt;D xsi:type="xsd:double"&gt;9756.271&lt;/D&gt;&lt;D xsi:type="xsd:double"&gt;9224.131&lt;/D&gt;&lt;D xsi:type="xsd:double"&gt;8938.924&lt;/D&gt;&lt;D xsi:type="xsd:double"&gt;9261.348&lt;/D&gt;&lt;D xsi:type="xsd:double"&gt;9400.961&lt;/D&gt;&lt;D xsi:type="xsd:double"&gt;8921.535&lt;/D&gt;&lt;D xsi:type="xsd:double"&gt;9864.068&lt;/D&gt;&lt;D xsi:type="xsd:double"&gt;11561.243&lt;/D&gt;&lt;D xsi:type="xsd:double"&gt;12002.013&lt;/D&gt;&lt;D xsi:type="xsd:double"&gt;12351.282&lt;/D&gt;&lt;D xsi:type="xsd:double"&gt;13026.517&lt;/D&gt;&lt;D xsi:type="xsd:double"&gt;13154.905&lt;/D&gt;&lt;D xsi:type="xsd:double"&gt;12701.861&lt;/D&gt;&lt;D xsi:type="xsd:double"&gt;15856.025&lt;/D&gt;&lt;D xsi:type="xsd:double"&gt;16518.611&lt;/D&gt;&lt;D xsi:type="xsd:double"&gt;15365.102&lt;/D&gt;&lt;D xsi:type="xsd:double"&gt;16382.488&lt;/D&gt;&lt;D xsi:type="xsd:double"&gt;17173.73&lt;/D&gt;&lt;D xsi:type="xsd:double"&gt;16551.775&lt;/D&gt;&lt;D xsi:type="xsd:double"&gt;12632.558&lt;/D&gt;&lt;D xsi:type="xsd:double"&gt;13568.697&lt;/D&gt;&lt;D xsi:type="xsd:double"&gt;9987.228&lt;/D&gt;&lt;D xsi:type="xsd:double"&gt;12272.638&lt;/D&gt;&lt;D xsi:type="xsd:double"&gt;12997.279&lt;/D&gt;&lt;D xsi:type="xsd:double"&gt;11634.344&lt;/D&gt;&lt;D xsi:type="xsd:double"&gt;13170.5205&lt;/D&gt;&lt;D xsi:type="xsd:double"&gt;10537.672&lt;/D&gt;&lt;D xsi:type="xsd:double"&gt;11580.246&lt;/D&gt;&lt;D xsi:type="xsd:double"&gt;11960.771&lt;/D&gt;&lt;D xsi:type="xsd:double"&gt;10034.941&lt;/D&gt;&lt;D xsi:type="xsd:double"&gt;10772.591&lt;/D&gt;&lt;D xsi:type="xsd:double"&gt;11418.585&lt;/D&gt;&lt;D xsi:type="xsd:double"&gt;11947.032&lt;/D&gt;&lt;D xsi:type="xsd:double"&gt;12967.623&lt;/D&gt;&lt;D xsi:type="xsd:double"&gt;12414.392&lt;/D&gt;&lt;D xsi:type="xsd:double"&gt;10752.631&lt;/D&gt;&lt;D xsi:type="xsd:double"&gt;7779.1606&lt;/D&gt;&lt;D xsi:type="xsd:double"&gt;9946.389&lt;/D&gt;&lt;D xsi:type="xsd:double"&gt;11057.551&lt;/D&gt;&lt;D xsi:type="xsd:double"&gt;11151.676&lt;/D&gt;&lt;D xsi:type="xsd:double"&gt;11603.891&lt;/D&gt;&lt;D xsi:type="xsd:double"&gt;13213.544&lt;/D&gt;&lt;D xsi:type="xsd:double"&gt;12461.222&lt;/D&gt;&lt;D xsi:type="xsd:double"&gt;15054.764&lt;/D&gt;&lt;D xsi:type="xsd:double"&gt;17859.6&lt;/D&gt;&lt;D xsi:type="xsd:double"&gt;20123.902&lt;/D&gt;&lt;D xsi:type="xsd:double"&gt;22715.73&lt;/D&gt;&lt;D xsi:type="xsd:double"&gt;26222.352&lt;/D&gt;&lt;D xsi:type="xsd:double"&gt;26658.527&lt;/D&gt;&lt;D xsi:type="xsd:double"&gt;30879.848&lt;/D&gt;&lt;D xsi:type="xsd:double"&gt;31477.107&lt;/D&gt;&lt;D xsi:type="xsd:double"&gt;30342.299&lt;/D&gt;&lt;D xsi:type="xsd:double"&gt;29989.49&lt;/D&gt;&lt;D xsi:type="xsd:double"&gt;30509.707&lt;/D&gt;&lt;D xsi:type="xsd:double"&gt;37957.29&lt;/D&gt;&lt;D xsi:type="xsd:double"&gt;42095.227&lt;/D&gt;&lt;D xsi:type="xsd:double"&gt;40624.184&lt;/D&gt;&lt;D xsi:type="xsd:double"&gt;39845.563&lt;/D&gt;&lt;D xsi:type="xsd:double"&gt;34303.234&lt;/D&gt;&lt;D xsi:type="xsd:double"&gt;35601.574&lt;/D&gt;&lt;D xsi:type="xsd:double"&gt;32918.125&lt;/D&gt;&lt;D xsi:type="xsd:double"&gt;28692.814&lt;/D&gt;&lt;D xsi:type="xsd:double"&gt;28747.535&lt;/D&gt;&lt;D xsi:type="xsd:double"&gt;23336.531&lt;/D&gt;&lt;D xsi:type="xsd:double"&gt;23842.268&lt;/D&gt;&lt;D xsi:type="xsd:double"&gt;24017.74&lt;/D&gt;&lt;D xsi:type="xsd:double"&gt;19838.328&lt;/D&gt;&lt;/FQL&gt;&lt;FQL&gt;&lt;Q&gt;FNB-US^FG_MKT_VALUE(20100101,20220930,M,USD)&lt;/Q&gt;&lt;R&gt;153&lt;/R&gt;&lt;C&gt;1&lt;/C&gt;&lt;D xsi:type="xsd:double"&gt;809.05194&lt;/D&gt;&lt;D xsi:type="xsd:double"&gt;867.24884&lt;/D&gt;&lt;D xsi:type="xsd:double"&gt;927.8241&lt;/D&gt;&lt;D xsi:type="xsd:double"&gt;1066.254&lt;/D&gt;&lt;D xsi:type="xsd:double"&gt;936.97644&lt;/D&gt;&lt;D xsi:type="xsd:double"&gt;919.6991&lt;/D&gt;&lt;D xsi:type="xsd:double"&gt;981.5468&lt;/D&gt;&lt;D xsi:type="xsd:double"&gt;889.92053&lt;/D&gt;&lt;D xsi:type="xsd:double"&gt;981.25726&lt;/D&gt;&lt;D xsi:type="xsd:double"&gt;974.3792&lt;/D&gt;&lt;D xsi:type="xsd:double"&gt;1005.33014&lt;/D&gt;&lt;D xsi:type="xsd:double"&gt;1126.8164&lt;/D&gt;&lt;D xsi:type="xsd:double"&gt;1158.9456&lt;/D&gt;&lt;D xsi:type="xsd:double"&gt;1150.9132&lt;/D&gt;&lt;D xsi:type="xsd:double"&gt;1273.9844&lt;/D&gt;&lt;D xsi:type="xsd:double"&gt;1323.5416&lt;/D&gt;&lt;D xsi:type="xsd:double"&gt;1275.1931&lt;/D&gt;&lt;D xsi:type="xsd:double"&gt;1314.7078&lt;/D&gt;&lt;D xsi:type="xsd:double"&gt;1270.249&lt;/D&gt;&lt;D xsi:type="xsd:double"&gt;1139.4135&lt;/D&gt;&lt;D xsi:type="xsd:double"&gt;1089.4835&lt;/D&gt;&lt;D xsi:type="xsd:double"&gt;1282.7175&lt;/D&gt;&lt;D xsi:type="xsd:double"&gt;1355.1802&lt;/D&gt;&lt;D xsi:type="xsd:double"&gt;1437.8132&lt;/D&gt;&lt;D xsi:type="xsd:double"&gt;1489.9355&lt;/D&gt;&lt;D xsi:type="xsd:double"&gt;1498.8345&lt;/D&gt;&lt;D xsi:type="xsd:double"&gt;1685.1725&lt;/D&gt;&lt;D xsi:type="xsd:double"&gt;1583.3368&lt;/D&gt;&lt;D xsi:type="xsd:double"&gt;1481.501&lt;/D&gt;&lt;D xsi:type="xsd:double"&gt;1518.6401&lt;/D&gt;&lt;D xsi:type="xsd:double"&gt;1520.0372&lt;/D&gt;&lt;D xsi:type="xsd:double"&gt;1529.8169&lt;/D&gt;&lt;D xsi:type="xsd:double"&gt;1567.0764&lt;/D&gt;&lt;D xsi:type="xsd:double"&gt;1499.9758&lt;/D&gt;&lt;D xsi:type="xsd:double"&gt;1509.7615&lt;/D&gt;&lt;D xsi:type="xsd:double"&gt;1486.0486&lt;/D&gt;&lt;D xsi:type="xsd:double"&gt;1621.78&lt;/D&gt;&lt;D xsi:type="xsd:double"&gt;1589.5962&lt;/D&gt;&lt;D xsi:type="xsd:double"&gt;1698.5637&lt;/D&gt;&lt;D xsi:type="xsd:double"&gt;1598.896&lt;/D&gt;&lt;D xsi:type="xsd:double"&gt;1614.3374&lt;/D&gt;&lt;D xsi:type="xsd:double"&gt;1753.4274&lt;/D&gt;&lt;D xsi:type="xsd:double"&gt;1834.7122&lt;/D&gt;&lt;D xsi:type="xsd:double"&gt;1751.9758&lt;/D&gt;&lt;D xsi:type="xsd:double"&gt;1762.0454&lt;/D&gt;&lt;D xsi:type="xsd:double"&gt;1817.2455&lt;/D&gt;&lt;D xsi:type="xsd:double"&gt;1846.2982&lt;/D&gt;&lt;D xsi:type="xsd:double"&gt;2006.1661&lt;/D&gt;&lt;D xsi:type="xsd:double"&gt;1882.1718&lt;/D&gt;&lt;D xsi:type="xsd:double"&gt;1937.8102&lt;/D&gt;&lt;D xsi:type="xsd:double"&gt;2229.4563&lt;/D&gt;&lt;D xsi:type="xsd:double"&gt;2069.734&lt;/D&gt;&lt;D xsi:type="xsd:double"&gt;2036.4585&lt;/D&gt;&lt;D xsi:type="xsd:double"&gt;2135.2898&lt;/D&gt;&lt;D xsi:type="xsd:double"&gt;2048.679&lt;/D&gt;&lt;D xsi:type="xsd:double"&gt;2058.6724&lt;/D&gt;&lt;D xsi:type="xsd:double"&gt;2080.2144&lt;/D&gt;&lt;D xsi:type="xsd:double"&gt;2219.011&lt;/D&gt;&lt;D xsi:type="xsd:double"&gt;2184.3118&lt;/D&gt;&lt;D xsi:type="xsd:double"&gt;2317.577&lt;/D&gt;&lt;D xsi:type="xsd:double"&gt;2087.9072&lt;/D&gt;&lt;D xsi:type="xsd:double"&gt;2232.3208&lt;/D&gt;&lt;D xsi:type="xsd:double"&gt;2295.449&lt;/D&gt;&lt;D xsi:type="xsd:double"&gt;2318.159&lt;/D&gt;&lt;D xsi:type="xsd:double"&gt;2356.5908&lt;/D&gt;&lt;D xsi:type="xsd:double"&gt;2510.1096&lt;/D&gt;&lt;D xsi:type="xsd:double"&gt;2417.2075&lt;/D&gt;&lt;D xsi:type="xsd:double"&gt;2201.6047&lt;/D&gt;&lt;D xsi:type="xsd:double"&gt;2270.9565&lt;/D&gt;&lt;D xsi:type="xsd:double"&gt;2362.1455&lt;/D&gt;&lt;D xsi:type="xsd:double"&gt;2546.277&lt;/D&gt;&lt;D xsi:type="xsd:double"&gt;2340.3918&lt;/D&gt;&lt;D xsi:type="xsd:double"&gt;2114.072&lt;/D&gt;&lt;D xsi:type="xsd:double"&gt;2154.4236&lt;/D&gt;&lt;D xsi:type="xsd:double"&gt;2728.6301&lt;/D&gt;&lt;D xsi:type="xsd:double"&gt;2772.674&lt;/D&gt;&lt;D xsi:type="xsd:double"&gt;2808.3289&lt;/D&gt;&lt;D xsi:type="xsd:double"&gt;2634.9124&lt;/D&gt;&lt;D xsi:type="xsd:double"&gt;2510.9412&lt;/D&gt;&lt;D xsi:type="xsd:double"&gt;2624.4063&lt;/D&gt;&lt;D xsi:type="xsd:double"&gt;2585.7576&lt;/D&gt;&lt;D xsi:type="xsd:double"&gt;2747.6301&lt;/D&gt;&lt;D xsi:type="xsd:double"&gt;3212.2256&lt;/D&gt;&lt;D xsi:type="xsd:double"&gt;3383.2847&lt;/D&gt;&lt;D xsi:type="xsd:double"&gt;3153.2295&lt;/D&gt;&lt;D xsi:type="xsd:double"&gt;3286.197&lt;/D&gt;&lt;D xsi:type="xsd:double"&gt;4801.6235&lt;/D&gt;&lt;D xsi:type="xsd:double"&gt;4598.1924&lt;/D&gt;&lt;D xsi:type="xsd:double"&gt;4262.369&lt;/D&gt;&lt;D xsi:type="xsd:double"&gt;4576.8867&lt;/D&gt;&lt;D xsi:type="xsd:double"&gt;4428.2026&lt;/D&gt;&lt;D xsi:type="xsd:double"&gt;4101.7437&lt;/D&gt;&lt;D xsi:type="xsd:double"&gt;4535.9204&lt;/D&gt;&lt;D xsi:type="xsd:double"&gt;4361.338&lt;/D&gt;&lt;D xsi:type="xsd:double"&gt;4587.649&lt;/D&gt;&lt;D xsi:type="xsd:double"&gt;4470.288&lt;/D&gt;&lt;D xsi:type="xsd:double"&gt;4641.725&lt;/D&gt;&lt;D xsi:type="xsd:double"&gt;4534.9814&lt;/D&gt;&lt;D xsi:type="xsd:double"&gt;4353.59&lt;/D&gt;&lt;D xsi:type="xsd:double"&gt;4207.9307&lt;/D&gt;&lt;D xsi:type="xsd:double"&gt;4288.8525&lt;/D&gt;&lt;D xsi:type="xsd:double"&gt;4351.547&lt;/D&gt;&lt;D xsi:type="xsd:double"&gt;4160.2344&lt;/D&gt;&lt;D xsi:type="xsd:double"&gt;4361.2744&lt;/D&gt;&lt;D xsi:type="xsd:double"&gt;4124.7803&lt;/D&gt;&lt;D xsi:type="xsd:double"&gt;3836.1753&lt;/D&gt;&lt;D xsi:type="xsd:double"&gt;3975.6138&lt;/D&gt;&lt;D xsi:type="xsd:double"&gt;3191.255&lt;/D&gt;&lt;D xsi:type="xsd:double"&gt;3778.264&lt;/D&gt;&lt;D xsi:type="xsd:double"&gt;3969.6096&lt;/D&gt;&lt;D xsi:type="xsd:double"&gt;3439.8687&lt;/D&gt;&lt;D xsi:type="xsd:double"&gt;3936.378&lt;/D&gt;&lt;D xsi:type="xsd:double"&gt;3569.6748&lt;/D&gt;&lt;D xsi:type="xsd:double"&gt;3822.98&lt;/D&gt;&lt;D xsi:type="xsd:double"&gt;3913.926&lt;/D&gt;&lt;D xsi:type="xsd:double"&gt;3491.6768&lt;/D&gt;&lt;D xsi:type="xsd:double"&gt;3745.8604&lt;/D&gt;&lt;D xsi:type="xsd:double"&gt;3918.0466&lt;/D&gt;&lt;D xsi:type="xsd:double"&gt;4035.0032&lt;/D&gt;&lt;D xsi:type="xsd:double"&gt;4127.6846&lt;/D&gt;&lt;D xsi:type="xsd:double"&gt;3792.92&lt;/D&gt;&lt;D xsi:type="xsd:double"&gt;3279.397&lt;/D&gt;&lt;D xsi:type="xsd:double"&gt;2378.109&lt;/D&gt;&lt;D xsi:type="xsd:double"&gt;2610.4343&lt;/D&gt;&lt;D xsi:type="xsd:double"&gt;2391.0156&lt;/D&gt;&lt;D xsi:type="xsd:double"&gt;2424.0444&lt;/D&gt;&lt;D xsi:type="xsd:double"&gt;2394.9558&lt;/D&gt;&lt;D xsi:type="xsd:double"&gt;2424.0444&lt;/D&gt;&lt;D xsi:type="xsd:double"&gt;2191.3801&lt;/D&gt;&lt;D xsi:type="xsd:double"&gt;2443.4858&lt;/D&gt;&lt;D xsi:type="xsd:double"&gt;2853.9656&lt;/D&gt;&lt;D xsi:type="xsd:double"&gt;3055.4805&lt;/D&gt;&lt;D xsi:type="xsd:double"&gt;3171.2668&lt;/D&gt;&lt;D xsi:type="xsd:double"&gt;3804.8772&lt;/D&gt;&lt;D xsi:type="xsd:double"&gt;4047.4443&lt;/D&gt;&lt;D xsi:type="xsd:double"&gt;4107.997&lt;/D&gt;&lt;D xsi:type="xsd:double"&gt;4273.7188&lt;/D&gt;&lt;D xsi:type="xsd:double"&gt;3939.0054&lt;/D&gt;&lt;D xsi:type="xsd:double"&gt;3661.0706&lt;/D&gt;&lt;D xsi:type="xsd:double"&gt;3731.353&lt;/D&gt;&lt;D xsi:type="xsd:double"&gt;3705.8694&lt;/D&gt;&lt;D xsi:type="xsd:double"&gt;3715.4368&lt;/D&gt;&lt;D xsi:type="xsd:double"&gt;3718.6262&lt;/D&gt;&lt;D xsi:type="xsd:double"&gt;3868.6633&lt;/D&gt;&lt;D xsi:type="xsd:double"&gt;4120.621&lt;/D&gt;&lt;D xsi:type="xsd:double"&gt;4283.277&lt;/D&gt;&lt;D xsi:type="xsd:double"&gt;4368.8423&lt;/D&gt;&lt;D xsi:type="xsd:double"&gt;4042.4954&lt;/D&gt;&lt;D xsi:type="xsd:double"&gt;4263.569&lt;/D&gt;&lt;D xsi:type="xsd:double"&gt;3808.8774&lt;/D&gt;&lt;D xsi:type="xsd:double"&gt;4194.6753&lt;/D&gt;&lt;D xsi:type="xsd:double"&gt;4180.6465&lt;/D&gt;&lt;D xsi:type="xsd:double"&gt;4068.4146&lt;/D&gt;&lt;/FQL&gt;&lt;FQL&gt;&lt;Q&gt;SNV-US^FG_MKT_VALUE(20100101,20220930,M,USD)&lt;/Q&gt;&lt;R&gt;153&lt;/R&gt;&lt;C&gt;1&lt;/C&gt;&lt;D xsi:type="xsd:double"&gt;1351.9261&lt;/D&gt;&lt;D xsi:type="xsd:double"&gt;1396.0106&lt;/D&gt;&lt;D xsi:type="xsd:double"&gt;1611.5856&lt;/D&gt;&lt;D xsi:type="xsd:double"&gt;1474.4294&lt;/D&gt;&lt;D xsi:type="xsd:double"&gt;1449.9374&lt;/D&gt;&lt;D xsi:type="xsd:double"&gt;1994.0428&lt;/D&gt;&lt;D xsi:type="xsd:double"&gt;2056.8477&lt;/D&gt;&lt;D xsi:type="xsd:double"&gt;1617.2161&lt;/D&gt;&lt;D xsi:type="xsd:double"&gt;1931.2412&lt;/D&gt;&lt;D xsi:type="xsd:double"&gt;1695.7239&lt;/D&gt;&lt;D xsi:type="xsd:double"&gt;1593.6664&lt;/D&gt;&lt;D xsi:type="xsd:double"&gt;2073.094&lt;/D&gt;&lt;D xsi:type="xsd:double"&gt;2073.094&lt;/D&gt;&lt;D xsi:type="xsd:double"&gt;2002.4203&lt;/D&gt;&lt;D xsi:type="xsd:double"&gt;1884.658&lt;/D&gt;&lt;D xsi:type="xsd:double"&gt;1963.1853&lt;/D&gt;&lt;D xsi:type="xsd:double"&gt;1868.9524&lt;/D&gt;&lt;D xsi:type="xsd:double"&gt;1633.3806&lt;/D&gt;&lt;D xsi:type="xsd:double"&gt;1437.0609&lt;/D&gt;&lt;D xsi:type="xsd:double"&gt;1138.6549&lt;/D&gt;&lt;D xsi:type="xsd:double"&gt;840.2499&lt;/D&gt;&lt;D xsi:type="xsd:double"&gt;1177.9204&lt;/D&gt;&lt;D xsi:type="xsd:double"&gt;1170.0676&lt;/D&gt;&lt;D xsi:type="xsd:double"&gt;1107.2665&lt;/D&gt;&lt;D xsi:type="xsd:double"&gt;1366.4141&lt;/D&gt;&lt;D xsi:type="xsd:double"&gt;1664.8262&lt;/D&gt;&lt;D xsi:type="xsd:double"&gt;1612.4797&lt;/D&gt;&lt;D xsi:type="xsd:double"&gt;1651.8083&lt;/D&gt;&lt;D xsi:type="xsd:double"&gt;1502.3591&lt;/D&gt;&lt;D xsi:type="xsd:double"&gt;1557.4196&lt;/D&gt;&lt;D xsi:type="xsd:double"&gt;1494.4934&lt;/D&gt;&lt;D xsi:type="xsd:double"&gt;1636.0769&lt;/D&gt;&lt;D xsi:type="xsd:double"&gt;1864.184&lt;/D&gt;&lt;D xsi:type="xsd:double"&gt;1927.1099&lt;/D&gt;&lt;D xsi:type="xsd:double"&gt;1864.184&lt;/D&gt;&lt;D xsi:type="xsd:double"&gt;1927.119&lt;/D&gt;&lt;D xsi:type="xsd:double"&gt;2029.3744&lt;/D&gt;&lt;D xsi:type="xsd:double"&gt;1997.9111&lt;/D&gt;&lt;D xsi:type="xsd:double"&gt;2181.7227&lt;/D&gt;&lt;D xsi:type="xsd:double"&gt;2118.7126&lt;/D&gt;&lt;D xsi:type="xsd:double"&gt;2158.094&lt;/D&gt;&lt;D xsi:type="xsd:double"&gt;2658.7021&lt;/D&gt;&lt;D xsi:type="xsd:double"&gt;3032.013&lt;/D&gt;&lt;D xsi:type="xsd:double"&gt;2904.541&lt;/D&gt;&lt;D xsi:type="xsd:double"&gt;3208.3599&lt;/D&gt;&lt;D xsi:type="xsd:double"&gt;3159.7483&lt;/D&gt;&lt;D xsi:type="xsd:double"&gt;3393.0835&lt;/D&gt;&lt;D xsi:type="xsd:double"&gt;3500.465&lt;/D&gt;&lt;D xsi:type="xsd:double"&gt;3257.3772&lt;/D&gt;&lt;D xsi:type="xsd:double"&gt;3383.7832&lt;/D&gt;&lt;D xsi:type="xsd:double"&gt;3297.8135&lt;/D&gt;&lt;D xsi:type="xsd:double"&gt;3122.7083&lt;/D&gt;&lt;D xsi:type="xsd:double"&gt;3204.7017&lt;/D&gt;&lt;D xsi:type="xsd:double"&gt;3389.3503&lt;/D&gt;&lt;D xsi:type="xsd:double"&gt;3273.9624&lt;/D&gt;&lt;D xsi:type="xsd:double"&gt;3357.3755&lt;/D&gt;&lt;D xsi:type="xsd:double"&gt;3287.4875&lt;/D&gt;&lt;D xsi:type="xsd:double"&gt;3526.679&lt;/D&gt;&lt;D xsi:type="xsd:double"&gt;3593.43&lt;/D&gt;&lt;D xsi:type="xsd:double"&gt;3687.5679&lt;/D&gt;&lt;D xsi:type="xsd:double"&gt;3507.886&lt;/D&gt;&lt;D xsi:type="xsd:double"&gt;3810.0786&lt;/D&gt;&lt;D xsi:type="xsd:double"&gt;3751.369&lt;/D&gt;&lt;D xsi:type="xsd:double"&gt;3704.4934&lt;/D&gt;&lt;D xsi:type="xsd:double"&gt;3886.638&lt;/D&gt;&lt;D xsi:type="xsd:double"&gt;4076.1787&lt;/D&gt;&lt;D xsi:type="xsd:double"&gt;4168.7593&lt;/D&gt;&lt;D xsi:type="xsd:double"&gt;4024.5984&lt;/D&gt;&lt;D xsi:type="xsd:double"&gt;3866.729&lt;/D&gt;&lt;D xsi:type="xsd:double"&gt;4131.9136&lt;/D&gt;&lt;D xsi:type="xsd:double"&gt;4360.521&lt;/D&gt;&lt;D xsi:type="xsd:double"&gt;4194.733&lt;/D&gt;&lt;D xsi:type="xsd:double"&gt;3955.0708&lt;/D&gt;&lt;D xsi:type="xsd:double"&gt;3444.6555&lt;/D&gt;&lt;D xsi:type="xsd:double"&gt;3638.3218&lt;/D&gt;&lt;D xsi:type="xsd:double"&gt;3921.4841&lt;/D&gt;&lt;D xsi:type="xsd:double"&gt;4048.5923&lt;/D&gt;&lt;D xsi:type="xsd:double"&gt;3596.1416&lt;/D&gt;&lt;D xsi:type="xsd:double"&gt;3776.0107&lt;/D&gt;&lt;D xsi:type="xsd:double"&gt;4103.497&lt;/D&gt;&lt;D xsi:type="xsd:double"&gt;3950.891&lt;/D&gt;&lt;D xsi:type="xsd:double"&gt;4016.4763&lt;/D&gt;&lt;D xsi:type="xsd:double"&gt;4701.4756&lt;/D&gt;&lt;D xsi:type="xsd:double"&gt;5022.692&lt;/D&gt;&lt;D xsi:type="xsd:double"&gt;5096.0513&lt;/D&gt;&lt;D xsi:type="xsd:double"&gt;5162.075&lt;/D&gt;&lt;D xsi:type="xsd:double"&gt;5017.64&lt;/D&gt;&lt;D xsi:type="xsd:double"&gt;5113.0513&lt;/D&gt;&lt;D xsi:type="xsd:double"&gt;5000.515&lt;/D&gt;&lt;D xsi:type="xsd:double"&gt;5382.287&lt;/D&gt;&lt;D xsi:type="xsd:double"&gt;5289.824&lt;/D&gt;&lt;D xsi:type="xsd:double"&gt;5124.365&lt;/D&gt;&lt;D xsi:type="xsd:double"&gt;5507.2393&lt;/D&gt;&lt;D xsi:type="xsd:double"&gt;5601.6963&lt;/D&gt;&lt;D xsi:type="xsd:double"&gt;5934.092&lt;/D&gt;&lt;D xsi:type="xsd:double"&gt;5699.936&lt;/D&gt;&lt;D xsi:type="xsd:double"&gt;5991.2344&lt;/D&gt;&lt;D xsi:type="xsd:double"&gt;5861.636&lt;/D&gt;&lt;D xsi:type="xsd:double"&gt;5928.0024&lt;/D&gt;&lt;D xsi:type="xsd:double"&gt;6204.5796&lt;/D&gt;&lt;D xsi:type="xsd:double"&gt;6422.992&lt;/D&gt;&lt;D xsi:type="xsd:double"&gt;6225.5596&lt;/D&gt;&lt;D xsi:type="xsd:double"&gt;5823.72&lt;/D&gt;&lt;D xsi:type="xsd:double"&gt;5899.139&lt;/D&gt;&lt;D xsi:type="xsd:double"&gt;5344.3555&lt;/D&gt;&lt;D xsi:type="xsd:double"&gt;4383.7954&lt;/D&gt;&lt;D xsi:type="xsd:double"&gt;4412.974&lt;/D&gt;&lt;D xsi:type="xsd:double"&gt;3706.5376&lt;/D&gt;&lt;D xsi:type="xsd:double"&gt;4103.956&lt;/D&gt;&lt;D xsi:type="xsd:double"&gt;4597.5435&lt;/D&gt;&lt;D xsi:type="xsd:double"&gt;5410.12&lt;/D&gt;&lt;D xsi:type="xsd:double"&gt;5803.755&lt;/D&gt;&lt;D xsi:type="xsd:double"&gt;5032.23&lt;/D&gt;&lt;D xsi:type="xsd:double"&gt;5490.521&lt;/D&gt;&lt;D xsi:type="xsd:double"&gt;5987.8047&lt;/D&gt;&lt;D xsi:type="xsd:double"&gt;5575.232&lt;/D&gt;&lt;D xsi:type="xsd:double"&gt;5277.961&lt;/D&gt;&lt;D xsi:type="xsd:double"&gt;4999.0083&lt;/D&gt;&lt;D xsi:type="xsd:double"&gt;5621.8555&lt;/D&gt;&lt;D xsi:type="xsd:double"&gt;5768.5776&lt;/D&gt;&lt;D xsi:type="xsd:double"&gt;5153.459&lt;/D&gt;&lt;D xsi:type="xsd:double"&gt;4270.513&lt;/D&gt;&lt;D xsi:type="xsd:double"&gt;2586.0024&lt;/D&gt;&lt;D xsi:type="xsd:double"&gt;3094.0725&lt;/D&gt;&lt;D xsi:type="xsd:double"&gt;2826.0474&lt;/D&gt;&lt;D xsi:type="xsd:double"&gt;3024.3298&lt;/D&gt;&lt;D xsi:type="xsd:double"&gt;2968.3508&lt;/D&gt;&lt;D xsi:type="xsd:double"&gt;3221.7288&lt;/D&gt;&lt;D xsi:type="xsd:double"&gt;3118.7202&lt;/D&gt;&lt;D xsi:type="xsd:double"&gt;3830.2659&lt;/D&gt;&lt;D xsi:type="xsd:double"&gt;4650.8267&lt;/D&gt;&lt;D xsi:type="xsd:double"&gt;4792.038&lt;/D&gt;&lt;D xsi:type="xsd:double"&gt;5507.0693&lt;/D&gt;&lt;D xsi:type="xsd:double"&gt;6263.551&lt;/D&gt;&lt;D xsi:type="xsd:double"&gt;6811.65&lt;/D&gt;&lt;D xsi:type="xsd:double"&gt;6976.916&lt;/D&gt;&lt;D xsi:type="xsd:double"&gt;7313.404&lt;/D&gt;&lt;D xsi:type="xsd:double"&gt;6453.499&lt;/D&gt;&lt;D xsi:type="xsd:double"&gt;6015.226&lt;/D&gt;&lt;D xsi:type="xsd:double"&gt;6338.7827&lt;/D&gt;&lt;D xsi:type="xsd:double"&gt;6385.2925&lt;/D&gt;&lt;D xsi:type="xsd:double"&gt;6778.099&lt;/D&gt;&lt;D xsi:type="xsd:double"&gt;6588.97&lt;/D&gt;&lt;D xsi:type="xsd:double"&gt;6941.633&lt;/D&gt;&lt;D xsi:type="xsd:double"&gt;7215.7017&lt;/D&gt;&lt;D xsi:type="xsd:double"&gt;7634.7813&lt;/D&gt;&lt;D xsi:type="xsd:double"&gt;7121.4033&lt;/D&gt;&lt;D xsi:type="xsd:double"&gt;6037.206&lt;/D&gt;&lt;D xsi:type="xsd:double"&gt;6198.528&lt;/D&gt;&lt;D xsi:type="xsd:double"&gt;5240.1436&lt;/D&gt;&lt;D xsi:type="xsd:double"&gt;5869.5425&lt;/D&gt;&lt;D xsi:type="xsd:double"&gt;5837.564&lt;/D&gt;&lt;D xsi:type="xsd:double"&gt;5452.3657&lt;/D&gt;&lt;/FQL&gt;&lt;FQL&gt;&lt;Q&gt;UMBF-US^FG_MKT_VALUE(20100101,20220930,M,USD)&lt;/Q&gt;&lt;R&gt;153&lt;/R&gt;&lt;C&gt;1&lt;/C&gt;&lt;D xsi:type="xsd:double"&gt;1597.7688&lt;/D&gt;&lt;D xsi:type="xsd:double"&gt;1549.2413&lt;/D&gt;&lt;D xsi:type="xsd:double"&gt;1643.8206&lt;/D&gt;&lt;D xsi:type="xsd:double"&gt;1705.3627&lt;/D&gt;&lt;D xsi:type="xsd:double"&gt;1577.0151&lt;/D&gt;&lt;D xsi:type="xsd:double"&gt;1438.1617&lt;/D&gt;&lt;D xsi:type="xsd:double"&gt;1521.4747&lt;/D&gt;&lt;D xsi:type="xsd:double"&gt;1289.3304&lt;/D&gt;&lt;D xsi:type="xsd:double"&gt;1434.9807&lt;/D&gt;&lt;D xsi:type="xsd:double"&gt;1497.6173&lt;/D&gt;&lt;D xsi:type="xsd:double"&gt;1507.3157&lt;/D&gt;&lt;D xsi:type="xsd:double"&gt;1675.4225&lt;/D&gt;&lt;D xsi:type="xsd:double"&gt;1643.4828&lt;/D&gt;&lt;D xsi:type="xsd:double"&gt;1612.3517&lt;/D&gt;&lt;D xsi:type="xsd:double"&gt;1514.2673&lt;/D&gt;&lt;D xsi:type="xsd:double"&gt;1706.1595&lt;/D&gt;&lt;D xsi:type="xsd:double"&gt;1728.4491&lt;/D&gt;&lt;D xsi:type="xsd:double"&gt;1696.1144&lt;/D&gt;&lt;D xsi:type="xsd:double"&gt;1680.7245&lt;/D&gt;&lt;D xsi:type="xsd:double"&gt;1570.5662&lt;/D&gt;&lt;D xsi:type="xsd:double"&gt;1295.9026&lt;/D&gt;&lt;D xsi:type="xsd:double"&gt;1489.399&lt;/D&gt;&lt;D xsi:type="xsd:double"&gt;1442.1359&lt;/D&gt;&lt;D xsi:type="xsd:double"&gt;1505.8812&lt;/D&gt;&lt;D xsi:type="xsd:double"&gt;1559.6483&lt;/D&gt;&lt;D xsi:type="xsd:double"&gt;1683.7572&lt;/D&gt;&lt;D xsi:type="xsd:double"&gt;1814.6001&lt;/D&gt;&lt;D xsi:type="xsd:double"&gt;1949.0675&lt;/D&gt;&lt;D xsi:type="xsd:double"&gt;1978.2732&lt;/D&gt;&lt;D xsi:type="xsd:double"&gt;2076.3157&lt;/D&gt;&lt;D xsi:type="xsd:double"&gt;1947.8379&lt;/D&gt;&lt;D xsi:type="xsd:double"&gt;1987.1512&lt;/D&gt;&lt;D xsi:type="xsd:double"&gt;1976.2499&lt;/D&gt;&lt;D xsi:type="xsd:double"&gt;1807.7733&lt;/D&gt;&lt;D xsi:type="xsd:double"&gt;1720.4904&lt;/D&gt;&lt;D xsi:type="xsd:double"&gt;1767.7372&lt;/D&gt;&lt;D xsi:type="xsd:double"&gt;1785.8906&lt;/D&gt;&lt;D xsi:type="xsd:double"&gt;1839.1406&lt;/D&gt;&lt;D xsi:type="xsd:double"&gt;1988.3392&lt;/D&gt;&lt;D xsi:type="xsd:double"&gt;2039.8003&lt;/D&gt;&lt;D xsi:type="xsd:double"&gt;2151.2314&lt;/D&gt;&lt;D xsi:type="xsd:double"&gt;2260.7764&lt;/D&gt;&lt;D xsi:type="xsd:double"&gt;2428.4968&lt;/D&gt;&lt;D xsi:type="xsd:double"&gt;2425.6543&lt;/D&gt;&lt;D xsi:type="xsd:double"&gt;2421.1096&lt;/D&gt;&lt;D xsi:type="xsd:double"&gt;2625.1707&lt;/D&gt;&lt;D xsi:type="xsd:double"&gt;2856.856&lt;/D&gt;&lt;D xsi:type="xsd:double"&gt;2906.821&lt;/D&gt;&lt;D xsi:type="xsd:double"&gt;2681.1672&lt;/D&gt;&lt;D xsi:type="xsd:double"&gt;2819.092&lt;/D&gt;&lt;D xsi:type="xsd:double"&gt;2939.5215&lt;/D&gt;&lt;D xsi:type="xsd:double"&gt;2667.3774&lt;/D&gt;&lt;D xsi:type="xsd:double"&gt;2507.9072&lt;/D&gt;&lt;D xsi:type="xsd:double"&gt;2882.6726&lt;/D&gt;&lt;D xsi:type="xsd:double"&gt;2575.2605&lt;/D&gt;&lt;D xsi:type="xsd:double"&gt;2626.1926&lt;/D&gt;&lt;D xsi:type="xsd:double"&gt;2481.2239&lt;/D&gt;&lt;D xsi:type="xsd:double"&gt;2710.0151&lt;/D&gt;&lt;D xsi:type="xsd:double"&gt;2523.9802&lt;/D&gt;&lt;D xsi:type="xsd:double"&gt;2590.3262&lt;/D&gt;&lt;D xsi:type="xsd:double"&gt;2209.222&lt;/D&gt;&lt;D xsi:type="xsd:double"&gt;2346.729&lt;/D&gt;&lt;D xsi:type="xsd:double"&gt;2420.4119&lt;/D&gt;&lt;D xsi:type="xsd:double"&gt;2278.5464&lt;/D&gt;&lt;D xsi:type="xsd:double"&gt;2370.0725&lt;/D&gt;&lt;D xsi:type="xsd:double"&gt;2810.457&lt;/D&gt;&lt;D xsi:type="xsd:double"&gt;2702.0215&lt;/D&gt;&lt;D xsi:type="xsd:double"&gt;2470.8562&lt;/D&gt;&lt;D xsi:type="xsd:double"&gt;2504.78&lt;/D&gt;&lt;D xsi:type="xsd:double"&gt;2419.4963&lt;/D&gt;&lt;D xsi:type="xsd:double"&gt;2597.9514&lt;/D&gt;&lt;D xsi:type="xsd:double"&gt;2299.401&lt;/D&gt;&lt;D xsi:type="xsd:double"&gt;2316.6897&lt;/D&gt;&lt;D xsi:type="xsd:double"&gt;2425.8555&lt;/D&gt;&lt;D xsi:type="xsd:double"&gt;2553.9922&lt;/D&gt;&lt;D xsi:type="xsd:double"&gt;2757.797&lt;/D&gt;&lt;D xsi:type="xsd:double"&gt;2846.8381&lt;/D&gt;&lt;D xsi:type="xsd:double"&gt;2635.4375&lt;/D&gt;&lt;D xsi:type="xsd:double"&gt;2744.4011&lt;/D&gt;&lt;D xsi:type="xsd:double"&gt;3011.3623&lt;/D&gt;&lt;D xsi:type="xsd:double"&gt;2945.514&lt;/D&gt;&lt;D xsi:type="xsd:double"&gt;3074.3335&lt;/D&gt;&lt;D xsi:type="xsd:double"&gt;3766.4922&lt;/D&gt;&lt;D xsi:type="xsd:double"&gt;3830.7864&lt;/D&gt;&lt;D xsi:type="xsd:double"&gt;3831.7795&lt;/D&gt;&lt;D xsi:type="xsd:double"&gt;3915.2305&lt;/D&gt;&lt;D xsi:type="xsd:double"&gt;3754.218&lt;/D&gt;&lt;D xsi:type="xsd:double"&gt;3613.6404&lt;/D&gt;&lt;D xsi:type="xsd:double"&gt;3491.009&lt;/D&gt;&lt;D xsi:type="xsd:double"&gt;3743.3452&lt;/D&gt;&lt;D xsi:type="xsd:double"&gt;3483.3215&lt;/D&gt;&lt;D xsi:type="xsd:double"&gt;3356.3098&lt;/D&gt;&lt;D xsi:type="xsd:double"&gt;3714.2542&lt;/D&gt;&lt;D xsi:type="xsd:double"&gt;3666.3862&lt;/D&gt;&lt;D xsi:type="xsd:double"&gt;3747.662&lt;/D&gt;&lt;D xsi:type="xsd:double"&gt;3588.4475&lt;/D&gt;&lt;D xsi:type="xsd:double"&gt;3801.0002&lt;/D&gt;&lt;D xsi:type="xsd:double"&gt;3642.3342&lt;/D&gt;&lt;D xsi:type="xsd:double"&gt;3622.847&lt;/D&gt;&lt;D xsi:type="xsd:double"&gt;3832.5408&lt;/D&gt;&lt;D xsi:type="xsd:double"&gt;3856.0625&lt;/D&gt;&lt;D xsi:type="xsd:double"&gt;3818.1204&lt;/D&gt;&lt;D xsi:type="xsd:double"&gt;3600.7432&lt;/D&gt;&lt;D xsi:type="xsd:double"&gt;3768.5342&lt;/D&gt;&lt;D xsi:type="xsd:double"&gt;3534.162&lt;/D&gt;&lt;D xsi:type="xsd:double"&gt;3182.7397&lt;/D&gt;&lt;D xsi:type="xsd:double"&gt;3373.1558&lt;/D&gt;&lt;D xsi:type="xsd:double"&gt;2994.677&lt;/D&gt;&lt;D xsi:type="xsd:double"&gt;3161.1843&lt;/D&gt;&lt;D xsi:type="xsd:double"&gt;3379.7559&lt;/D&gt;&lt;D xsi:type="xsd:double"&gt;3141.6902&lt;/D&gt;&lt;D xsi:type="xsd:double"&gt;3427.2092&lt;/D&gt;&lt;D xsi:type="xsd:double"&gt;3028.8562&lt;/D&gt;&lt;D xsi:type="xsd:double"&gt;3229.32&lt;/D&gt;&lt;D xsi:type="xsd:double"&gt;3349.0337&lt;/D&gt;&lt;D xsi:type="xsd:double"&gt;3057.5999&lt;/D&gt;&lt;D xsi:type="xsd:double"&gt;3170.1245&lt;/D&gt;&lt;D xsi:type="xsd:double"&gt;3203.5044&lt;/D&gt;&lt;D xsi:type="xsd:double"&gt;3302.1716&lt;/D&gt;&lt;D xsi:type="xsd:double"&gt;3370.0596&lt;/D&gt;&lt;D xsi:type="xsd:double"&gt;3263.0269&lt;/D&gt;&lt;D xsi:type="xsd:double"&gt;2855.026&lt;/D&gt;&lt;D xsi:type="xsd:double"&gt;2232.483&lt;/D&gt;&lt;D xsi:type="xsd:double"&gt;2447.163&lt;/D&gt;&lt;D xsi:type="xsd:double"&gt;2468.3423&lt;/D&gt;&lt;D xsi:type="xsd:double"&gt;2475.5188&lt;/D&gt;&lt;D xsi:type="xsd:double"&gt;2391.481&lt;/D&gt;&lt;D xsi:type="xsd:double"&gt;2579.726&lt;/D&gt;&lt;D xsi:type="xsd:double"&gt;2353.8855&lt;/D&gt;&lt;D xsi:type="xsd:double"&gt;2923.5056&lt;/D&gt;&lt;D xsi:type="xsd:double"&gt;3266.4307&lt;/D&gt;&lt;D xsi:type="xsd:double"&gt;3311.9604&lt;/D&gt;&lt;D xsi:type="xsd:double"&gt;3407.0132&lt;/D&gt;&lt;D xsi:type="xsd:double"&gt;4050.2988&lt;/D&gt;&lt;D xsi:type="xsd:double"&gt;4459.782&lt;/D&gt;&lt;D xsi:type="xsd:double"&gt;4686.8047&lt;/D&gt;&lt;D xsi:type="xsd:double"&gt;4671.3477&lt;/D&gt;&lt;D xsi:type="xsd:double"&gt;4499.1133&lt;/D&gt;&lt;D xsi:type="xsd:double"&gt;4525.22&lt;/D&gt;&lt;D xsi:type="xsd:double"&gt;4427.5605&lt;/D&gt;&lt;D xsi:type="xsd:double"&gt;4676.448&lt;/D&gt;&lt;D xsi:type="xsd:double"&gt;4778.478&lt;/D&gt;&lt;D xsi:type="xsd:double"&gt;4863.5835&lt;/D&gt;&lt;D xsi:type="xsd:double"&gt;5138.9927&lt;/D&gt;&lt;D xsi:type="xsd:double"&gt;4768.0127&lt;/D&gt;&lt;D xsi:type="xsd:double"&gt;4933.1616&lt;/D&gt;&lt;D xsi:type="xsd:double"&gt;4702.8613&lt;/D&gt;&lt;D xsi:type="xsd:double"&gt;4365.0063&lt;/D&gt;&lt;D xsi:type="xsd:double"&gt;4470.0415&lt;/D&gt;&lt;D xsi:type="xsd:double"&gt;4159.085&lt;/D&gt;&lt;D xsi:type="xsd:double"&gt;4371.6284&lt;/D&gt;&lt;D xsi:type="xsd:double"&gt;4321.874&lt;/D&gt;&lt;D xsi:type="xsd:double"&gt;4071.6526&lt;/D&gt;&lt;/FQL&gt;&lt;FQL&gt;&lt;Q&gt;WBS-US^FG_MKT_VALUE(20100101,20220930,M,USD)&lt;/Q&gt;&lt;R&gt;153&lt;/R&gt;&lt;C&gt;1&lt;/C&gt;&lt;D xsi:type="xsd:double"&gt;1205.0616&lt;/D&gt;&lt;D xsi:type="xsd:double"&gt;1246.3468&lt;/D&gt;&lt;D xsi:type="xsd:double"&gt;1363.35&lt;/D&gt;&lt;D xsi:type="xsd:double"&gt;1615.1293&lt;/D&gt;&lt;D xsi:type="xsd:double"&gt;1492.7474&lt;/D&gt;&lt;D xsi:type="xsd:double"&gt;1400.3401&lt;/D&gt;&lt;D xsi:type="xsd:double"&gt;1454.9799&lt;/D&gt;&lt;D xsi:type="xsd:double"&gt;1255.9349&lt;/D&gt;&lt;D xsi:type="xsd:double"&gt;1372.214&lt;/D&gt;&lt;D xsi:type="xsd:double"&gt;1337.8307&lt;/D&gt;&lt;D xsi:type="xsd:double"&gt;1289.3811&lt;/D&gt;&lt;D xsi:type="xsd:double"&gt;1711.1189&lt;/D&gt;&lt;D xsi:type="xsd:double"&gt;1987.3298&lt;/D&gt;&lt;D xsi:type="xsd:double"&gt;2013.3876&lt;/D&gt;&lt;D xsi:type="xsd:double"&gt;1862.908&lt;/D&gt;&lt;D xsi:type="xsd:double"&gt;1870.7317&lt;/D&gt;&lt;D xsi:type="xsd:double"&gt;1813.3579&lt;/D&gt;&lt;D xsi:type="xsd:double"&gt;1828.9949&lt;/D&gt;&lt;D xsi:type="xsd:double"&gt;1776.7876&lt;/D&gt;&lt;D xsi:type="xsd:double"&gt;1574.9194&lt;/D&gt;&lt;D xsi:type="xsd:double"&gt;1331.8079&lt;/D&gt;&lt;D xsi:type="xsd:double"&gt;1709.5886&lt;/D&gt;&lt;D xsi:type="xsd:double"&gt;1714.8115&lt;/D&gt;&lt;D xsi:type="xsd:double"&gt;1778.3226&lt;/D&gt;&lt;D xsi:type="xsd:double"&gt;1848.9672&lt;/D&gt;&lt;D xsi:type="xsd:double"&gt;1908.2736&lt;/D&gt;&lt;D xsi:type="xsd:double"&gt;1977.8672&lt;/D&gt;&lt;D xsi:type="xsd:double"&gt;1983.1019&lt;/D&gt;&lt;D xsi:type="xsd:double"&gt;1768.4768&lt;/D&gt;&lt;D xsi:type="xsd:double"&gt;1891.9104&lt;/D&gt;&lt;D xsi:type="xsd:double"&gt;1792.3362&lt;/D&gt;&lt;D xsi:type="xsd:double"&gt;1858.7191&lt;/D&gt;&lt;D xsi:type="xsd:double"&gt;2072.7815&lt;/D&gt;&lt;D xsi:type="xsd:double"&gt;1924.1011&lt;/D&gt;&lt;D xsi:type="xsd:double"&gt;1820.8992&lt;/D&gt;&lt;D xsi:type="xsd:double"&gt;1746.0017&lt;/D&gt;&lt;D xsi:type="xsd:double"&gt;1890.44&lt;/D&gt;&lt;D xsi:type="xsd:double"&gt;1870.8983&lt;/D&gt;&lt;D xsi:type="xsd:double"&gt;2173.5999&lt;/D&gt;&lt;D xsi:type="xsd:double"&gt;2093.8594&lt;/D&gt;&lt;D xsi:type="xsd:double"&gt;2092.0674&lt;/D&gt;&lt;D xsi:type="xsd:double"&gt;2491.0054&lt;/D&gt;&lt;D xsi:type="xsd:double"&gt;2642.328&lt;/D&gt;&lt;D xsi:type="xsd:double"&gt;2566.6665&lt;/D&gt;&lt;D xsi:type="xsd:double"&gt;2292.1963&lt;/D&gt;&lt;D xsi:type="xsd:double"&gt;2504.0874&lt;/D&gt;&lt;D xsi:type="xsd:double"&gt;2646.8445&lt;/D&gt;&lt;D xsi:type="xsd:double"&gt;2804.9348&lt;/D&gt;&lt;D xsi:type="xsd:double"&gt;2729.369&lt;/D&gt;&lt;D xsi:type="xsd:double"&gt;2786.0432&lt;/D&gt;&lt;D xsi:type="xsd:double"&gt;2789.119&lt;/D&gt;&lt;D xsi:type="xsd:double"&gt;2706.505&lt;/D&gt;&lt;D xsi:type="xsd:double"&gt;2686.7495&lt;/D&gt;&lt;D xsi:type="xsd:double"&gt;2840.6426&lt;/D&gt;&lt;D xsi:type="xsd:double"&gt;2582.1567&lt;/D&gt;&lt;D xsi:type="xsd:double"&gt;2656.9104&lt;/D&gt;&lt;D xsi:type="xsd:double"&gt;2625.199&lt;/D&gt;&lt;D xsi:type="xsd:double"&gt;2823.3955&lt;/D&gt;&lt;D xsi:type="xsd:double"&gt;2835.107&lt;/D&gt;&lt;D xsi:type="xsd:double"&gt;2940.1113&lt;/D&gt;&lt;D xsi:type="xsd:double"&gt;2759.3484&lt;/D&gt;&lt;D xsi:type="xsd:double"&gt;3120.8745&lt;/D&gt;&lt;D xsi:type="xsd:double"&gt;3352.9072&lt;/D&gt;&lt;D xsi:type="xsd:double"&gt;3242.5015&lt;/D&gt;&lt;D xsi:type="xsd:double"&gt;3428.9248&lt;/D&gt;&lt;D xsi:type="xsd:double"&gt;3628.0737&lt;/D&gt;&lt;D xsi:type="xsd:double"&gt;3546.4307&lt;/D&gt;&lt;D xsi:type="xsd:double"&gt;3245.5437&lt;/D&gt;&lt;D xsi:type="xsd:double"&gt;3260.5776&lt;/D&gt;&lt;D xsi:type="xsd:double"&gt;3395.1&lt;/D&gt;&lt;D xsi:type="xsd:double"&gt;3679.703&lt;/D&gt;&lt;D xsi:type="xsd:double"&gt;3405.1606&lt;/D&gt;&lt;D xsi:type="xsd:double"&gt;3037.0847&lt;/D&gt;&lt;D xsi:type="xsd:double"&gt;3077.3718&lt;/D&gt;&lt;D xsi:type="xsd:double"&gt;3280.5117&lt;/D&gt;&lt;D xsi:type="xsd:double"&gt;3348.132&lt;/D&gt;&lt;D xsi:type="xsd:double"&gt;3578.4075&lt;/D&gt;&lt;D xsi:type="xsd:double"&gt;3105.697&lt;/D&gt;&lt;D xsi:type="xsd:double"&gt;3289.5686&lt;/D&gt;&lt;D xsi:type="xsd:double"&gt;3533.8167&lt;/D&gt;&lt;D xsi:type="xsd:double"&gt;3478.892&lt;/D&gt;&lt;D xsi:type="xsd:double"&gt;3697.639&lt;/D&gt;&lt;D xsi:type="xsd:double"&gt;4540.591&lt;/D&gt;&lt;D xsi:type="xsd:double"&gt;4980.3037&lt;/D&gt;&lt;D xsi:type="xsd:double"&gt;4818.8203&lt;/D&gt;&lt;D xsi:type="xsd:double"&gt;5039.943&lt;/D&gt;&lt;D xsi:type="xsd:double"&gt;4602.7627&lt;/D&gt;&lt;D xsi:type="xsd:double"&gt;4673.5884&lt;/D&gt;&lt;D xsi:type="xsd:double"&gt;4481.3467&lt;/D&gt;&lt;D xsi:type="xsd:double"&gt;4806.911&lt;/D&gt;&lt;D xsi:type="xsd:double"&gt;4780.2163&lt;/D&gt;&lt;D xsi:type="xsd:double"&gt;4296.9478&lt;/D&gt;&lt;D xsi:type="xsd:double"&gt;4830.1577&lt;/D&gt;&lt;D xsi:type="xsd:double"&gt;5054.4316&lt;/D&gt;&lt;D xsi:type="xsd:double"&gt;5273.1904&lt;/D&gt;&lt;D xsi:type="xsd:double"&gt;5167.9424&lt;/D&gt;&lt;D xsi:type="xsd:double"&gt;5210.2725&lt;/D&gt;&lt;D xsi:type="xsd:double"&gt;5022.5483&lt;/D&gt;&lt;D xsi:type="xsd:double"&gt;5090.2017&lt;/D&gt;&lt;D xsi:type="xsd:double"&gt;5530.3105&lt;/D&gt;&lt;D xsi:type="xsd:double"&gt;5889.565&lt;/D&gt;&lt;D xsi:type="xsd:double"&gt;5862.626&lt;/D&gt;&lt;D xsi:type="xsd:double"&gt;5939.0146&lt;/D&gt;&lt;D xsi:type="xsd:double"&gt;6017.244&lt;/D&gt;&lt;D xsi:type="xsd:double"&gt;5432.8203&lt;/D&gt;&lt;D xsi:type="xsd:double"&gt;5421.763&lt;/D&gt;&lt;D xsi:type="xsd:double"&gt;5544.315&lt;/D&gt;&lt;D xsi:type="xsd:double"&gt;4543.447&lt;/D&gt;&lt;D xsi:type="xsd:double"&gt;4966.543&lt;/D&gt;&lt;D xsi:type="xsd:double"&gt;5292.8525&lt;/D&gt;&lt;D xsi:type="xsd:double"&gt;4665.339&lt;/D&gt;&lt;D xsi:type="xsd:double"&gt;4891.839&lt;/D&gt;&lt;D xsi:type="xsd:double"&gt;4076.9927&lt;/D&gt;&lt;D xsi:type="xsd:double"&gt;4395.1943&lt;/D&gt;&lt;D xsi:type="xsd:double"&gt;4692.3784&lt;/D&gt;&lt;D xsi:type="xsd:double"&gt;4118.252&lt;/D&gt;&lt;D xsi:type="xsd:double"&gt;4313.6353&lt;/D&gt;&lt;D xsi:type="xsd:double"&gt;4058.7007&lt;/D&gt;&lt;D xsi:type="xsd:double"&gt;4481.137&lt;/D&gt;&lt;D xsi:type="xsd:double"&gt;4910.5376&lt;/D&gt;&lt;D xsi:type="xsd:double"&gt;4128.312&lt;/D&gt;&lt;D xsi:type="xsd:double"&gt;3494.2488&lt;/D&gt;&lt;D xsi:type="xsd:double"&gt;2064.9282&lt;/D&gt;&lt;D xsi:type="xsd:double"&gt;2547.346&lt;/D&gt;&lt;D xsi:type="xsd:double"&gt;2551.8545&lt;/D&gt;&lt;D xsi:type="xsd:double"&gt;2580.439&lt;/D&gt;&lt;D xsi:type="xsd:double"&gt;2459.5796&lt;/D&gt;&lt;D xsi:type="xsd:double"&gt;2480.3242&lt;/D&gt;&lt;D xsi:type="xsd:double"&gt;2382.283&lt;/D&gt;&lt;D xsi:type="xsd:double"&gt;2905.4648&lt;/D&gt;&lt;D xsi:type="xsd:double"&gt;3413.3125&lt;/D&gt;&lt;D xsi:type="xsd:double"&gt;3801.8848&lt;/D&gt;&lt;D xsi:type="xsd:double"&gt;4216.8&lt;/D&gt;&lt;D xsi:type="xsd:double"&gt;4988.9023&lt;/D&gt;&lt;D xsi:type="xsd:double"&gt;4982.483&lt;/D&gt;&lt;D xsi:type="xsd:double"&gt;4783.581&lt;/D&gt;&lt;D xsi:type="xsd:double"&gt;5124.4263&lt;/D&gt;&lt;D xsi:type="xsd:double"&gt;4832.282&lt;/D&gt;&lt;D xsi:type="xsd:double"&gt;4357.5693&lt;/D&gt;&lt;D xsi:type="xsd:double"&gt;4576.807&lt;/D&gt;&lt;D xsi:type="xsd:double"&gt;4933.448&lt;/D&gt;&lt;D xsi:type="xsd:double"&gt;5069.3306&lt;/D&gt;&lt;D xsi:type="xsd:double"&gt;4881.8125&lt;/D&gt;&lt;D xsi:type="xsd:double"&gt;5058.1895&lt;/D&gt;&lt;D xsi:type="xsd:double"&gt;5146.0557&lt;/D&gt;&lt;D xsi:type="xsd:double"&gt;5454.0396&lt;/D&gt;&lt;D xsi:type="xsd:double"&gt;9995.091&lt;/D&gt;&lt;D xsi:type="xsd:double"&gt;8903.325&lt;/D&gt;&lt;D xsi:type="xsd:double"&gt;8743.033&lt;/D&gt;&lt;D xsi:type="xsd:double"&gt;7420.1265&lt;/D&gt;&lt;D xsi:type="xsd:double"&gt;8177.1025&lt;/D&gt;&lt;D xsi:type="xsd:double"&gt;8282.727&lt;/D&gt;&lt;D xsi:type="xsd:double"&gt;7957.0513&lt;/D&gt;&lt;/FQL&gt;&lt;FQL&gt;&lt;Q&gt;UBSI-US^FG_MKT_VALUE(20100101,20220930,M,USD)&lt;/Q&gt;&lt;R&gt;153&lt;/R&gt;&lt;C&gt;1&lt;/C&gt;&lt;D xsi:type="xsd:double"&gt;1081.5996&lt;/D&gt;&lt;D xsi:type="xsd:double"&gt;1069.4371&lt;/D&gt;&lt;D xsi:type="xsd:double"&gt;1140.5372&lt;/D&gt;&lt;D xsi:type="xsd:double"&gt;1263.2039&lt;/D&gt;&lt;D xsi:type="xsd:double"&gt;1170.9865&lt;/D&gt;&lt;D xsi:type="xsd:double"&gt;1043.3491&lt;/D&gt;&lt;D xsi:type="xsd:double"&gt;1112.6442&lt;/D&gt;&lt;D xsi:type="xsd:double"&gt;1002.818&lt;/D&gt;&lt;D xsi:type="xsd:double"&gt;1085.142&lt;/D&gt;&lt;D xsi:type="xsd:double"&gt;1164.9254&lt;/D&gt;&lt;D xsi:type="xsd:double"&gt;1142.6907&lt;/D&gt;&lt;D xsi:type="xsd:double"&gt;1273.7518&lt;/D&gt;&lt;D xsi:type="xsd:double"&gt;1230.1301&lt;/D&gt;&lt;D xsi:type="xsd:double"&gt;1249.3236&lt;/D&gt;&lt;D xsi:type="xsd:double"&gt;1157.4827&lt;/D&gt;&lt;D xsi:type="xsd:double"&gt;1141.7701&lt;/D&gt;&lt;D xsi:type="xsd:double"&gt;1058.407&lt;/D&gt;&lt;D xsi:type="xsd:double"&gt;1068.4414&lt;/D&gt;&lt;D xsi:type="xsd:double"&gt;1041.3813&lt;/D&gt;&lt;D xsi:type="xsd:double"&gt;980.714&lt;/D&gt;&lt;D xsi:type="xsd:double"&gt;1008.6324&lt;/D&gt;&lt;D xsi:type="xsd:double"&gt;1191.8832&lt;/D&gt;&lt;D xsi:type="xsd:double"&gt;1341.4961&lt;/D&gt;&lt;D xsi:type="xsd:double"&gt;1419.52&lt;/D&gt;&lt;D xsi:type="xsd:double"&gt;1399.9369&lt;/D&gt;&lt;D xsi:type="xsd:double"&gt;1470.2351&lt;/D&gt;&lt;D xsi:type="xsd:double"&gt;1450.9106&lt;/D&gt;&lt;D xsi:type="xsd:double"&gt;1328.7446&lt;/D&gt;&lt;D xsi:type="xsd:double"&gt;1288.0226&lt;/D&gt;&lt;D xsi:type="xsd:double"&gt;1301.1394&lt;/D&gt;&lt;D xsi:type="xsd:double"&gt;1171.4277&lt;/D&gt;&lt;D xsi:type="xsd:double"&gt;1223.2118&lt;/D&gt;&lt;D xsi:type="xsd:double"&gt;1252.3751&lt;/D&gt;&lt;D xsi:type="xsd:double"&gt;1196.5687&lt;/D&gt;&lt;D xsi:type="xsd:double"&gt;1241.8171&lt;/D&gt;&lt;D xsi:type="xsd:double"&gt;1223.7318&lt;/D&gt;&lt;D xsi:type="xsd:double"&gt;1281.5498&lt;/D&gt;&lt;D xsi:type="xsd:double"&gt;1307.1909&lt;/D&gt;&lt;D xsi:type="xsd:double"&gt;1339.4921&lt;/D&gt;&lt;D xsi:type="xsd:double"&gt;1274.0527&lt;/D&gt;&lt;D xsi:type="xsd:double"&gt;1309.2893&lt;/D&gt;&lt;D xsi:type="xsd:double"&gt;1332.032&lt;/D&gt;&lt;D xsi:type="xsd:double"&gt;1426.2058&lt;/D&gt;&lt;D xsi:type="xsd:double"&gt;1398.5076&lt;/D&gt;&lt;D xsi:type="xsd:double"&gt;1460.6194&lt;/D&gt;&lt;D xsi:type="xsd</t>
        </r>
      </text>
    </comment>
    <comment ref="A19" authorId="0" shapeId="0">
      <text>
        <r>
          <rPr>
            <b/>
            <sz val="9"/>
            <color indexed="81"/>
            <rFont val="Tahoma"/>
            <family val="2"/>
          </rPr>
          <t>:double"&gt;1490.8599&lt;/D&gt;&lt;D xsi:type="xsd:double"&gt;1635.5106&lt;/D&gt;&lt;D xsi:type="xsd:double"&gt;1586.032&lt;/D&gt;&lt;D xsi:type="xsd:double"&gt;1507.3607&lt;/D&gt;&lt;D xsi:type="xsd:double"&gt;1484.1628&lt;/D&gt;&lt;D xsi:type="xsd:double"&gt;2114.469&lt;/D&gt;&lt;D xsi:type="xsd:double"&gt;2019.8634&lt;/D&gt;&lt;D xsi:type="xsd:double"&gt;2092.3713&lt;/D&gt;&lt;D xsi:type="xsd:double"&gt;2236.048&lt;/D&gt;&lt;D xsi:type="xsd:double"&gt;2218.7573&lt;/D&gt;&lt;D xsi:type="xsd:double"&gt;2278.9292&lt;/D&gt;&lt;D xsi:type="xsd:double"&gt;2140.263&lt;/D&gt;&lt;D xsi:type="xsd:double"&gt;2372.0728&lt;/D&gt;&lt;D xsi:type="xsd:double"&gt;2414.975&lt;/D&gt;&lt;D xsi:type="xsd:double"&gt;2595.1301&lt;/D&gt;&lt;D xsi:type="xsd:double"&gt;2342.893&lt;/D&gt;&lt;D xsi:type="xsd:double"&gt;2595.1301&lt;/D&gt;&lt;D xsi:type="xsd:double"&gt;2609.4553&lt;/D&gt;&lt;D xsi:type="xsd:double"&gt;2609.4553&lt;/D&gt;&lt;D xsi:type="xsd:double"&gt;2628.8977&lt;/D&gt;&lt;D xsi:type="xsd:double"&gt;2795.7385&lt;/D&gt;&lt;D xsi:type="xsd:double"&gt;2816.5867&lt;/D&gt;&lt;D xsi:type="xsd:double"&gt;2600.4607&lt;/D&gt;&lt;D xsi:type="xsd:double"&gt;2642.6624&lt;/D&gt;&lt;D xsi:type="xsd:double"&gt;2751.179&lt;/D&gt;&lt;D xsi:type="xsd:double"&gt;2929.9534&lt;/D&gt;&lt;D xsi:type="xsd:double"&gt;2574.6187&lt;/D&gt;&lt;D xsi:type="xsd:double"&gt;2337.272&lt;/D&gt;&lt;D xsi:type="xsd:double"&gt;2438.8926&lt;/D&gt;&lt;D xsi:type="xsd:double"&gt;2558.223&lt;/D&gt;&lt;D xsi:type="xsd:double"&gt;2696.9385&lt;/D&gt;&lt;D xsi:type="xsd:double"&gt;2775.0098&lt;/D&gt;&lt;D xsi:type="xsd:double"&gt;2861.8682&lt;/D&gt;&lt;D xsi:type="xsd:double"&gt;2922.142&lt;/D&gt;&lt;D xsi:type="xsd:double"&gt;3006.068&lt;/D&gt;&lt;D xsi:type="xsd:double"&gt;2879.4634&lt;/D&gt;&lt;D xsi:type="xsd:double"&gt;2881.7568&lt;/D&gt;&lt;D xsi:type="xsd:double"&gt;3527.668&lt;/D&gt;&lt;D xsi:type="xsd:double"&gt;3748.0986&lt;/D&gt;&lt;D xsi:type="xsd:double"&gt;3630.5906&lt;/D&gt;&lt;D xsi:type="xsd:double"&gt;3626.5386&lt;/D&gt;&lt;D xsi:type="xsd:double"&gt;3428.6409&lt;/D&gt;&lt;D xsi:type="xsd:double"&gt;3237.9353&lt;/D&gt;&lt;D xsi:type="xsd:double"&gt;3104.0356&lt;/D&gt;&lt;D xsi:type="xsd:double"&gt;4113.897&lt;/D&gt;&lt;D xsi:type="xsd:double"&gt;3620.6492&lt;/D&gt;&lt;D xsi:type="xsd:double"&gt;3520.95&lt;/D&gt;&lt;D xsi:type="xsd:double"&gt;3900.1233&lt;/D&gt;&lt;D xsi:type="xsd:double"&gt;3774.1433&lt;/D&gt;&lt;D xsi:type="xsd:double"&gt;3942.1162&lt;/D&gt;&lt;D xsi:type="xsd:double"&gt;3650.1626&lt;/D&gt;&lt;D xsi:type="xsd:double"&gt;3865.4958&lt;/D&gt;&lt;D xsi:type="xsd:double"&gt;3728.943&lt;/D&gt;&lt;D xsi:type="xsd:double"&gt;3706.226&lt;/D&gt;&lt;D xsi:type="xsd:double"&gt;3569.5427&lt;/D&gt;&lt;D xsi:type="xsd:double"&gt;3832.3955&lt;/D&gt;&lt;D xsi:type="xsd:double"&gt;3793.0093&lt;/D&gt;&lt;D xsi:type="xsd:double"&gt;3850.321&lt;/D&gt;&lt;D xsi:type="xsd:double"&gt;4105.6196&lt;/D&gt;&lt;D xsi:type="xsd:double"&gt;3773.342&lt;/D&gt;&lt;D xsi:type="xsd:double"&gt;3443.2395&lt;/D&gt;&lt;D xsi:type="xsd:double"&gt;3754.657&lt;/D&gt;&lt;D xsi:type="xsd:double"&gt;3183.2837&lt;/D&gt;&lt;D xsi:type="xsd:double"&gt;3619.1816&lt;/D&gt;&lt;D xsi:type="xsd:double"&gt;3928.1985&lt;/D&gt;&lt;D xsi:type="xsd:double"&gt;3700.7576&lt;/D&gt;&lt;D xsi:type="xsd:double"&gt;4007.1116&lt;/D&gt;&lt;D xsi:type="xsd:double"&gt;3653.783&lt;/D&gt;&lt;D xsi:type="xsd:double"&gt;3781.8088&lt;/D&gt;&lt;D xsi:type="xsd:double"&gt;3832.7903&lt;/D&gt;&lt;D xsi:type="xsd:double"&gt;3760.3965&lt;/D&gt;&lt;D xsi:type="xsd:double"&gt;3845.914&lt;/D&gt;&lt;D xsi:type="xsd:double"&gt;4015.5122&lt;/D&gt;&lt;D xsi:type="xsd:double"&gt;3845.914&lt;/D&gt;&lt;D xsi:type="xsd:double"&gt;3926.065&lt;/D&gt;&lt;D xsi:type="xsd:double"&gt;3483.291&lt;/D&gt;&lt;D xsi:type="xsd:double"&gt;2932.8699&lt;/D&gt;&lt;D xsi:type="xsd:double"&gt;2347.7808&lt;/D&gt;&lt;D xsi:type="xsd:double"&gt;3047.639&lt;/D&gt;&lt;D xsi:type="xsd:double"&gt;2958.1223&lt;/D&gt;&lt;D xsi:type="xsd:double"&gt;3589.0344&lt;/D&gt;&lt;D xsi:type="xsd:double"&gt;3415.162&lt;/D&gt;&lt;D xsi:type="xsd:double"&gt;3391.8062&lt;/D&gt;&lt;D xsi:type="xsd:double"&gt;2785.9976&lt;/D&gt;&lt;D xsi:type="xsd:double"&gt;3403.6663&lt;/D&gt;&lt;D xsi:type="xsd:double"&gt;3799.4417&lt;/D&gt;&lt;D xsi:type="xsd:double"&gt;4185.708&lt;/D&gt;&lt;D xsi:type="xsd:double"&gt;4090.1082&lt;/D&gt;&lt;D xsi:type="xsd:double"&gt;4773.5156&lt;/D&gt;&lt;D xsi:type="xsd:double"&gt;4983.6025&lt;/D&gt;&lt;D xsi:type="xsd:double"&gt;5072.7334&lt;/D&gt;&lt;D xsi:type="xsd:double"&gt;5320.751&lt;/D&gt;&lt;D xsi:type="xsd:double"&gt;4715.931&lt;/D&gt;&lt;D xsi:type="xsd:double"&gt;4462.6924&lt;/D&gt;&lt;D xsi:type="xsd:double"&gt;4693.967&lt;/D&gt;&lt;D xsi:type="xsd:double"&gt;4700.4336&lt;/D&gt;&lt;D xsi:type="xsd:double"&gt;4779.248&lt;/D&gt;&lt;D xsi:type="xsd:double"&gt;4616.451&lt;/D&gt;&lt;D xsi:type="xsd:double"&gt;4948.329&lt;/D&gt;&lt;D xsi:type="xsd:double"&gt;4818.7563&lt;/D&gt;&lt;D xsi:type="xsd:double"&gt;4994.7026&lt;/D&gt;&lt;D xsi:type="xsd:double"&gt;4746.0674&lt;/D&gt;&lt;D xsi:type="xsd:double"&gt;4525.6357&lt;/D&gt;&lt;D xsi:type="xsd:double"&gt;5110.7305&lt;/D&gt;&lt;D xsi:type="xsd:double"&gt;4719.743&lt;/D&gt;&lt;D xsi:type="xsd:double"&gt;5213.6543&lt;/D&gt;&lt;D xsi:type="xsd:double"&gt;4992.9414&lt;/D&gt;&lt;D xsi:type="xsd:double"&gt;4811.258&lt;/D&gt;&lt;/FQL&gt;&lt;FQL&gt;&lt;Q&gt;FRC-US^FG_MKT_VALUE(20100101,20220930,M,USD)&lt;/Q&gt;&lt;R&gt;153&lt;/R&gt;&lt;C&gt;1&lt;/C&gt;&lt;D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xsi:type="xsd:double"&gt;3752.355&lt;/D&gt;&lt;D xsi:type="xsd:double"&gt;3830.9583&lt;/D&gt;&lt;D xsi:type="xsd:double"&gt;3769.1064&lt;/D&gt;&lt;D xsi:type="xsd:double"&gt;3983.0112&lt;/D&gt;&lt;D xsi:type="xsd:double"&gt;4039.709&lt;/D&gt;&lt;D xsi:type="xsd:double"&gt;4155.681&lt;/D&gt;&lt;D xsi:type="xsd:double"&gt;4159.547&lt;/D&gt;&lt;D xsi:type="xsd:double"&gt;3649.268&lt;/D&gt;&lt;D xsi:type="xsd:double"&gt;3285.8877&lt;/D&gt;&lt;D xsi:type="xsd:double"&gt;2993.6345&lt;/D&gt;&lt;D xsi:type="xsd:double"&gt;3580.4697&lt;/D&gt;&lt;D xsi:type="xsd:double"&gt;3668.3657&lt;/D&gt;&lt;D xsi:type="xsd:double"&gt;3960.076&lt;/D&gt;&lt;D xsi:type="xsd:double"&gt;3878.5713&lt;/D&gt;&lt;D xsi:type="xsd:double"&gt;3879.8652&lt;/D&gt;&lt;D xsi:type="xsd:double"&gt;4289.968&lt;/D&gt;&lt;D xsi:type="xsd:double"&gt;4301.689&lt;/D&gt;&lt;D xsi:type="xsd:double"&gt;4089.4048&lt;/D&gt;&lt;D xsi:type="xsd:double"&gt;4346.898&lt;/D&gt;&lt;D xsi:type="xsd:double"&gt;4208.4697&lt;/D&gt;&lt;D xsi:type="xsd:double"&gt;4229.1694&lt;/D&gt;&lt;D xsi:type="xsd:double"&gt;4512.52&lt;/D&gt;&lt;D xsi:type="xsd:double"&gt;4498.115&lt;/D&gt;&lt;D xsi:type="xsd:double"&gt;4428.7124&lt;/D&gt;&lt;D xsi:type="xsd:double"&gt;4303.1445&lt;/D&gt;&lt;D xsi:type="xsd:double"&gt;4685.1504&lt;/D&gt;&lt;D xsi:type="xsd:double"&gt;4784.9185&lt;/D&gt;&lt;D xsi:type="xsd:double"&gt;5077.778&lt;/D&gt;&lt;D xsi:type="xsd:double"&gt;4993.6304&lt;/D&gt;&lt;D xsi:type="xsd:double"&gt;4885.8164&lt;/D&gt;&lt;D xsi:type="xsd:double"&gt;5072.525&lt;/D&gt;&lt;D xsi:type="xsd:double"&gt;5693.408&lt;/D&gt;&lt;D xsi:type="xsd:double"&gt;5837.0947&lt;/D&gt;&lt;D xsi:type="xsd:double"&gt;6163.486&lt;/D&gt;&lt;D xsi:type="xsd:double"&gt;6750.3584&lt;/D&gt;&lt;D xsi:type="xsd:double"&gt;6754.323&lt;/D&gt;&lt;D xsi:type="xsd:double"&gt;6950.4272&lt;/D&gt;&lt;D xsi:type="xsd:double"&gt;6443.252&lt;/D&gt;&lt;D xsi:type="xsd:double"&gt;6899.9756&lt;/D&gt;&lt;D xsi:type="xsd:double"&gt;7424.7446&lt;/D&gt;&lt;D xsi:type="xsd:double"&gt;6980.5522&lt;/D&gt;&lt;D xsi:type="xsd:double"&gt;6994.3047&lt;/D&gt;&lt;D xsi:type="xsd:double"&gt;7587.374&lt;/D&gt;&lt;D xsi:type="xsd:double"&gt;6446.302&lt;/D&gt;&lt;D xsi:type="xsd:double"&gt;6747.0923&lt;/D&gt;&lt;D xsi:type="xsd:double"&gt;6822.0723&lt;/D&gt;&lt;D xsi:type="xsd:double"&gt;7036.2114&lt;/D&gt;&lt;D xsi:type="xsd:double"&gt;7119.104&lt;/D&gt;&lt;D xsi:type="xsd:double"&gt;7206.5723&lt;/D&gt;&lt;D xsi:type="xsd:double"&gt;7040.6494&lt;/D&gt;&lt;D xsi:type="xsd:double"&gt;7881.324&lt;/D&gt;&lt;D xsi:type="xsd:double"&gt;8112.7524&lt;/D&gt;&lt;D xsi:type="xsd:double"&gt;8283.278&lt;/D&gt;&lt;D xsi:type="xsd:double"&gt;8604.435&lt;/D&gt;&lt;D xsi:type="xsd:double"&gt;8974.779&lt;/D&gt;&lt;D xsi:type="xsd:double"&gt;9082.995&lt;/D&gt;&lt;D xsi:type="xsd:double"&gt;8587.481&lt;/D&gt;&lt;D xsi:type="xsd:double"&gt;8943.254&lt;/D&gt;&lt;D xsi:type="xsd:double"&gt;9305.144&lt;/D&gt;&lt;D xsi:type="xsd:double"&gt;9810.937&lt;/D&gt;&lt;D xsi:type="xsd:double"&gt;9652.012&lt;/D&gt;&lt;D xsi:type="xsd:double"&gt;9935.466&lt;/D&gt;&lt;D xsi:type="xsd:double"&gt;8991.597&lt;/D&gt;&lt;D xsi:type="xsd:double"&gt;9750.343&lt;/D&gt;&lt;D xsi:type="xsd:double"&gt;10288.777&lt;/D&gt;&lt;D xsi:type="xsd:double"&gt;10594.574&lt;/D&gt;&lt;D xsi:type="xsd:double"&gt;10479.071&lt;/D&gt;&lt;D xsi:type="xsd:double"&gt;10730.605&lt;/D&gt;&lt;D xsi:type="xsd:double"&gt;11522.637&lt;/D&gt;&lt;D xsi:type="xsd:double"&gt;11574.882&lt;/D&gt;&lt;D xsi:type="xsd:double"&gt;11172.591&lt;/D&gt;&lt;D xsi:type="xsd:double"&gt;12293.903&lt;/D&gt;&lt;D xsi:type="xsd:double"&gt;14216.509&lt;/D&gt;&lt;D xsi:type="xsd:double"&gt;14554.41&lt;/D&gt;&lt;D xsi:type="xsd:double"&gt;14477.264&lt;/D&gt;&lt;D xsi:type="xsd:double"&gt;14739.661&lt;/D&gt;&lt;D xsi:type="xsd:double"&gt;14527.546&lt;/D&gt;&lt;D xsi:type="xsd:double"&gt;14470.981&lt;/D&gt;&lt;D xsi:type="xsd:double"&gt;15784.386&lt;/D&gt;&lt;D xsi:type="xsd:double"&gt;15820.654&lt;/D&gt;&lt;D xsi:type="xsd:double"&gt;15303.443&lt;/D&gt;&lt;D xsi:type="xsd:double"&gt;16497.387&lt;/D&gt;&lt;D xsi:type="xsd:double"&gt;15382.399&lt;/D&gt;&lt;D xsi:type="xsd:double"&gt;15088.649&lt;/D&gt;&lt;D xsi:type="xsd:double"&gt;14009.324&lt;/D&gt;&lt;D xsi:type="xsd:double"&gt;14479.859&lt;/D&gt;&lt;D xsi:type="xsd:double"&gt;15005.371&lt;/D&gt;&lt;D xsi:type="xsd:double"&gt;14990.109&lt;/D&gt;&lt;D xsi:type="xsd:double"&gt;15032.193&lt;/D&gt;&lt;D xsi:type="xsd:double"&gt;16121.529&lt;/D&gt;&lt;D xsi:type="xsd:double"&gt;15741.753&lt;/D&gt;&lt;D xsi:type="xsd:double"&gt;16078.414&lt;/D&gt;&lt;D xsi:type="xsd:double"&gt;16522.416&lt;/D&gt;&lt;D xsi:type="xsd:double"&gt;15817.022&lt;/D&gt;&lt;D xsi:type="xsd:double"&gt;14991.571&lt;/D&gt;&lt;D xsi:type="xsd:double"&gt;16336.019&lt;/D&gt;&lt;D xsi:type="xsd:double"&gt;14329.9795&lt;/D&gt;&lt;D xsi:type="xsd:double"&gt;15934.475&lt;/D&gt;&lt;D xsi:type="xsd:double"&gt;17311.406&lt;/D&gt;&lt;D xsi:type="xsd:double"&gt;16816.324&lt;/D&gt;&lt;D xsi:type="xsd:double"&gt;17680.074&lt;/D&gt;&lt;D xsi:type="xsd:double"&gt;16240.491&lt;/D&gt;&lt;D xsi:type="xsd:double"&gt;16422.43&lt;/D&gt;&lt;D xsi:type="xsd:double"&gt;16710.012&lt;/D&gt;&lt;D xsi:type="xsd:double"&gt;15088.79&lt;/D&gt;&lt;D xsi:type="xsd:double"&gt;16289.158&lt;/D&gt;&lt;D xsi:type="xsd:double"&gt;17916.39&lt;/D&gt;&lt;D xsi:type="xsd:double"&gt;18512.705&lt;/D&gt;&lt;D xsi:type="xsd:double"&gt;19804.502&lt;/D&gt;&lt;D xsi:type="xsd:double"&gt;18696.664&lt;/D&gt;&lt;D xsi:type="xsd:double"&gt;16958.186&lt;/D&gt;&lt;D xsi:type="xsd:double"&gt;14102.342&lt;/D&gt;&lt;D xsi:type="xsd:double"&gt;17874.736&lt;/D&gt;&lt;D xsi:type="xsd:double"&gt;18539.746&lt;/D&gt;&lt;D xsi:type="xsd:double"&gt;18240.197&lt;/D&gt;&lt;D xsi:type="xsd:double"&gt;19357.086&lt;/D&gt;&lt;D xsi:type="xsd:double"&gt;19431.086&lt;/D&gt;&lt;D xsi:type="xsd:double"&gt;18778.803&lt;/D&gt;&lt;D xsi:type="xsd:double"&gt;21719.771&lt;/D&gt;&lt;D xsi:type="xsd:double"&gt;22308.654&lt;/D&gt;&lt;D xsi:type="xsd:double"&gt;25584.018&lt;/D&gt;&lt;D xsi:type="xsd:double"&gt;25246.219&lt;/D&gt;&lt;D xsi:type="xsd:double"&gt;28686.904&lt;/D&gt;&lt;D xsi:type="xsd:double"&gt;29395.838&lt;/D&gt;&lt;D xsi:type="xsd:double"&gt;32302.809&lt;/D&gt;&lt;D xsi:type="xsd:double"&gt;33748.36&lt;/D&gt;&lt;D xsi:type="xsd:double"&gt;33080.71&lt;/D&gt;&lt;D xsi:type="xsd:double"&gt;34468.133&lt;/D&gt;&lt;D xsi:type="xsd:double"&gt;35160.957&lt;/D&gt;&lt;D xsi:type="xsd:double"&gt;34575.855&lt;/D&gt;&lt;D xsi:type="xsd:double"&gt;38779.527&lt;/D&gt;&lt;D xsi:type="xsd:double"&gt;37583.855&lt;/D&gt;&lt;D xsi:type="xsd:double"&gt;37063.063&lt;/D&gt;&lt;D xsi:type="xsd:double"&gt;31154.795&lt;/D&gt;&lt;D xsi:type="xsd:double"&gt;31095.568&lt;/D&gt;&lt;D xsi:type="xsd:double"&gt;29122.426&lt;/D&gt;&lt;D xsi:type="xsd:double"&gt;26808.44&lt;/D&gt;&lt;D xsi:type="xsd:double"&gt;27852.248&lt;/D&gt;&lt;D xsi:type="xsd:double"&gt;25971.707&lt;/D&gt;&lt;D xsi:type="xsd:double"&gt;29305.525&lt;/D&gt;&lt;D xsi:type="xsd:double"&gt;27345.94&lt;/D&gt;&lt;D xsi:type="xsd:double"&gt;23513.223&lt;/D&gt;&lt;/FQL&gt;&lt;FQL&gt;&lt;Q&gt;TFC-US^FG_MKT_VALUE(20100101,20220930,M,USD)&lt;/Q&gt;&lt;R&gt;153&lt;/R&gt;&lt;C&gt;1&lt;/C&gt;&lt;D xsi:type="xsd:double"&gt;19223.334&lt;/D&gt;&lt;D xsi:type="xsd:double"&gt;19678.568&lt;/D&gt;&lt;D xsi:type="xsd:double"&gt;22409.637&lt;/D&gt;&lt;D xsi:type="xsd:double"&gt;22997.727&lt;/D&gt;&lt;D xsi:type="xsd:double"&gt;20922.12&lt;/D&gt;&lt;D xsi:type="xsd:double"&gt;18226.96&lt;/D&gt;&lt;D xsi:type="xsd:double"&gt;17201.652&lt;/D&gt;&lt;D xsi:type="xsd:double"&gt;15324.228&lt;/D&gt;&lt;D xsi:type="xsd:double"&gt;16700.924&lt;/D&gt;&lt;D xsi:type="xsd:double"&gt;16236.239&lt;/D&gt;&lt;D xsi:type="xsd:double"&gt;16090.593&lt;/D&gt;&lt;D xsi:type="xsd:double"&gt;18255.277&lt;/D&gt;&lt;D xsi:type="xsd:double"&gt;19192.69&lt;/D&gt;&lt;D xsi:type="xsd:double"&gt;19164.916&lt;/D&gt;&lt;D xsi:type="xsd:double"&gt;19113.023&lt;/D&gt;&lt;D xsi:type="xsd:double"&gt;18743.992&lt;/D&gt;&lt;D xsi:type="xsd:double"&gt;19175.69&lt;/D&gt;&lt;D xsi:type="xsd:double"&gt;18704.635&lt;/D&gt;&lt;D xsi:type="xsd:double"&gt;17896.238&lt;/D&gt;&lt;D xsi:type="xsd:double"&gt;15533.768&lt;/D&gt;&lt;D xsi:type="xsd:double"&gt;14869.165&lt;/D&gt;&lt;D xsi:type="xsd:double"&gt;16270.338&lt;/D&gt;&lt;D xsi:type="xsd:double"&gt;16151.83&lt;/D&gt;&lt;D xsi:type="xsd:double"&gt;17547.09&lt;/D&gt;&lt;D xsi:type="xsd:double"&gt;18955.318&lt;/D&gt;&lt;D xsi:type="xsd:double"&gt;20391.434&lt;/D&gt;&lt;D xsi:type="xsd:double"&gt;21924.47&lt;/D&gt;&lt;D xsi:type="xsd:double"&gt;22378.467&lt;/D&gt;&lt;D xsi:type="xsd:double"&gt;21107.28&lt;/D&gt;&lt;D xsi:type="xsd:double"&gt;21557.826&lt;/D&gt;&lt;D xsi:type="xsd:double"&gt;21921.2&lt;/D&gt;&lt;D xsi:type="xsd:double"&gt;22039.994&lt;/D&gt;&lt;D xsi:type="xsd:double"&gt;23196.78&lt;/D&gt;&lt;D xsi:type="xsd:double"&gt;20251.713&lt;/D&gt;&lt;D xsi:type="xsd:double"&gt;19706.07&lt;/D&gt;&lt;D xsi:type="xsd:double"&gt;20369.084&lt;/D&gt;&lt;D xsi:type="xsd:double"&gt;21187.766&lt;/D&gt;&lt;D xsi:type="xsd:double"&gt;21243.744&lt;/D&gt;&lt;D xsi:type="xsd:double"&gt;22018.201&lt;/D&gt;&lt;D xsi:type="xsd:double"&gt;21583.309&lt;/D&gt;&lt;D xsi:type="xsd:double"&gt;23091.404&lt;/D&gt;&lt;D xsi:type="xsd:double"&gt;23817.47&lt;/D&gt;&lt;D xsi:type="xsd:double"&gt;25089.89&lt;/D&gt;&lt;D xsi:type="xsd:double"&gt;23873.709&lt;/D&gt;&lt;D xsi:type="xsd:double"&gt;23791.219&lt;/D&gt;&lt;D xsi:type="xsd:double"&gt;23946.303&lt;/D&gt;&lt;D xsi:type="xsd:double"&gt;24489.096&lt;/D&gt;&lt;D xsi:type="xsd:double"&gt;26371.059&lt;/D&gt;&lt;D xsi:type="xsd:double"&gt;26434.654&lt;/D&gt;&lt;D xsi:type="xsd:double"&gt;26710.234&lt;/D&gt;&lt;D xsi:type="xsd:double"&gt;28862.023&lt;/D&gt;&lt;D xsi:type="xsd:double"&gt;26821.494&lt;/D&gt;&lt;D xsi:type="xsd:double"&gt;27245.406&lt;/D&gt;&lt;D xsi:type="xsd:double"&gt;28373.197&lt;/D&gt;&lt;D xsi:type="xsd:double"&gt;26639&lt;/D&gt;&lt;D xsi:type="xsd:double"&gt;26862.072&lt;/D&gt;&lt;D xsi:type="xsd:double"&gt;26802.287&lt;/D&gt;&lt;D xsi:type="xsd:double"&gt;27284.889&lt;/D&gt;&lt;D xsi:type="xsd:double"&gt;27076&lt;/D&gt;&lt;D xsi:type="xsd:double"&gt;28027.945&lt;/D&gt;&lt;D xsi:type="xsd:double"&gt;25433.434&lt;/D&gt;&lt;D xsi:type="xsd:double"&gt;27422.559&lt;/D&gt;&lt;D xsi:type="xsd:double"&gt;28195.99&lt;/D&gt;&lt;D xsi:type="xsd:double"&gt;27689.777&lt;/D&gt;&lt;D xsi:type="xsd:double"&gt;28543.105&lt;/D&gt;&lt;D xsi:type="xsd:double"&gt;29566.604&lt;/D&gt;&lt;D xsi:type="xsd:double"&gt;29537.264&lt;/D&gt;&lt;D xsi:type="xsd:double"&gt;27080.102&lt;/D&gt;&lt;D xsi:type="xsd:double"&gt;27773.348&lt;/D&gt;&lt;D xsi:type="xsd:double"&gt;28982.584&lt;/D&gt;&lt;D xsi:type="xsd:double"&gt;30129.402&lt;/D&gt;&lt;D xsi:type="xsd:double"&gt;29504.543&lt;/D&gt;&lt;D xsi:type="xsd:double"&gt;25485.805&lt;/D&gt;&lt;D xsi:type="xsd:double"&gt;25095.637&lt;/D&gt;&lt;D xsi:type="xsd:double"&gt;26029.748&lt;/D&gt;&lt;D xsi:type="xsd:double"&gt;27680.568&lt;/D&gt;&lt;D xsi:type="xsd:double"&gt;28455.123&lt;/D&gt;&lt;D xsi:type="xsd:double"&gt;29004.354&lt;/D&gt;&lt;D xsi:type="xsd:double"&gt;30030.623&lt;/D&gt;&lt;D xsi:type="xsd:double"&gt;31358.26&lt;/D&gt;&lt;D xsi:type="xsd:double"&gt;30606.926&lt;/D&gt;&lt;D xsi:type="xsd:double"&gt;31807.834&lt;/D&gt;&lt;D xsi:type="xsd:double"&gt;36716.95&lt;/D&gt;&lt;D xsi:type="xsd:double"&gt;38061.516&lt;/D&gt;&lt;D xsi:type="xsd:double"&gt;37389.65&lt;/D&gt;&lt;D xsi:type="xsd:double"&gt;39032.883&lt;/D&gt;&lt;D xsi:type="xsd:double"&gt;36268.24&lt;/D&gt;&lt;D xsi:type="xsd:double"&gt;35034.957&lt;/D&gt;&lt;D xsi:type="xsd:double"&gt;33793.563&lt;/D&gt;&lt;D xsi:type="xsd:double"&gt;36695.504&lt;/D&gt;&lt;D xsi:type="xsd:double"&gt;38238.96&lt;/D&gt;&lt;D xsi:type="xsd:double"&gt;37245.008&lt;/D&gt;&lt;D xsi:type="xsd:double"&gt;37031.953&lt;/D&gt;&lt;D xsi:type="xsd:double"&gt;38846.473&lt;/D&gt;&lt;D xsi:type="xsd:double"&gt;38988.477&lt;/D&gt;&lt;D xsi:type="xsd:double"&gt;38881.34&lt;/D&gt;&lt;D xsi:type="xsd:double"&gt;43158.91&lt;/D&gt;&lt;D xsi:type="xsd:double"&gt;42502.023&lt;/D&gt;&lt;D xsi:type="xsd:double"&gt;40578.297&lt;/D&gt;&lt;D xsi:type="xsd:double"&gt;41170.906&lt;/D&gt;&lt;D xsi:type="xsd:double"&gt;40936.98&lt;/D&gt;&lt;D xsi:type="xsd:double"&gt;39063.105&lt;/D&gt;&lt;D xsi:type="xsd:double"&gt;39349.652&lt;/D&gt;&lt;D xsi:type="xsd:double"&gt;40007.934&lt;/D&gt;&lt;D xsi:type="xsd:double"&gt;37405.895&lt;/D&gt;&lt;D xsi:type="xsd:double"&gt;37883.68&lt;/D&gt;&lt;D xsi:type="xsd:double"&gt;39378.68&lt;/D&gt;&lt;D xsi:type="xsd:double"&gt;33067.28&lt;/D&gt;&lt;D xsi:type="xsd:double"&gt;37250.31&lt;/D&gt;&lt;D xsi:type="xsd:double"&gt;38906.727&lt;/D&gt;&lt;D xsi:type="xsd:double"&gt;35638.258&lt;/D&gt;&lt;D xsi:type="xsd:double"&gt;39215.105&lt;/D&gt;&lt;D xsi:type="xsd:double"&gt;35806.758&lt;/D&gt;&lt;D xsi:type="xsd:double"&gt;37634.074&lt;/D&gt;&lt;D xsi:type="xsd:double"&gt;39472.496&lt;/D&gt;&lt;D xsi:type="xsd:double"&gt;36500.38&lt;/D&gt;&lt;D xsi:type="xsd:double"&gt;40897.59&lt;/D&gt;&lt;D xsi:type="xsd:double"&gt;40652.37&lt;/D&gt;&lt;D xsi:type="xsd:double"&gt;41932.1&lt;/D&gt;&lt;D xsi:type="xsd:double"&gt;75590.79&lt;/D&gt;&lt;D xsi:type="xsd:double"&gt;69215.5&lt;/D&gt;&lt;D xsi:type="xsd:double"&gt;61927.54&lt;/D&gt;&lt;D xsi:type="xsd:double"&gt;41555.7&lt;/D&gt;&lt;D xsi:type="xsd:double"&gt;50287.246&lt;/D&gt;&lt;D xsi:type="xsd:double"&gt;49559.617&lt;/D&gt;&lt;D xsi:type="xsd:double"&gt;50602.72&lt;/D&gt;&lt;D xsi:type="xsd:double"&gt;50481.434&lt;/D&gt;&lt;D xsi:type="xsd:double"&gt;52300.707&lt;/D&gt;&lt;D xsi:type="xsd:double"&gt;51295.89&lt;/D&gt;&lt;D xsi:type="xsd:double"&gt;56782.73&lt;/D&gt;&lt;D xsi:type="xsd:double"&gt;62579.637&lt;/D&gt;&lt;D xsi:type="xsd:double"&gt;64655.703&lt;/D&gt;&lt;D xsi:type="xsd:double"&gt;64723.152&lt;/D&gt;&lt;D xsi:type="xsd:double"&gt;76836.82&lt;/D&gt;&lt;D xsi:type="xsd:double"&gt;78431.36&lt;/D&gt;&lt;D xsi:type="xsd:double"&gt;79762.76&lt;/D&gt;&lt;D xsi:type="xsd:double"&gt;83084.52&lt;/D&gt;&lt;D xsi:type="xsd:double"&gt;74079.734&lt;/D&gt;&lt;D xsi:type="xsd:double"&gt;72651.53&lt;/D&gt;&lt;D xsi:type="xsd:double"&gt;76161.98&lt;/D&gt;&lt;D xsi:type="xsd:double"&gt;78291.414&lt;/D&gt;&lt;D xsi:type="xsd:double"&gt;84725.59&lt;/D&gt;&lt;D xsi:type="xsd:double"&gt;79172.445&lt;/D&gt;&lt;D xsi:type="xsd:double"&gt;77743.74&lt;/D&gt;&lt;D xsi:type="xsd:double"&gt;83413.52&lt;/D&gt;&lt;D xsi:type="xsd:double"&gt;82616.836&lt;/D&gt;&lt;D xsi:type="xsd:double"&gt;75491.17&lt;/D&gt;&lt;D xsi:type="xsd:double"&gt;64373.863&lt;/D&gt;&lt;D xsi:type="xsd:double"&gt;66224.53&lt;/D&gt;&lt;D xsi:type="xsd:double"&gt;62910.816&lt;/D&gt;&lt;D xsi:type="xsd:double"&gt;66943.055&lt;/D&gt;&lt;D xsi:type="xsd:double"&gt;62128.246&lt;/D&gt;&lt;D xsi:type="xsd:double"&gt;57751.15&lt;/D&gt;&lt;/FQL&gt;&lt;FQL&gt;&lt;Q&gt;HBAN-US^FG_MKT_VALUE(20100101,20220930,M,USD)&lt;/Q&gt;&lt;R&gt;153&lt;/R&gt;&lt;C&gt;1&lt;/C&gt;&lt;D xsi:type="xsd:double"&gt;3428.4983&lt;/D&gt;&lt;D xsi:type="xsd:double"&gt;3442.8135&lt;/D&gt;&lt;D xsi:type="xsd:double"&gt;3862.2402&lt;/D&gt;&lt;D xsi:type="xsd:double"&gt;4843.923&lt;/D&gt;&lt;D xsi:type="xsd:double"&gt;4413.989&lt;/D&gt;&lt;D xsi:type="xsd:double"&gt;3970.0894&lt;/D&gt;&lt;D xsi:type="xsd:double"&gt;4342.733&lt;/D&gt;&lt;D xsi:type="xsd:double"&gt;3796.3083&lt;/D&gt;&lt;D xsi:type="xsd:double"&gt;4080.4822&lt;/D&gt;&lt;D xsi:type="xsd:double"&gt;4058.9683&lt;/D&gt;&lt;D xsi:type="xsd:double"&gt;4184.4663&lt;/D&gt;&lt;D xsi:type="xsd:double"&gt;5931.0044&lt;/D&gt;&lt;D xsi:type="xsd:double"&gt;6250.4326&lt;/D&gt;&lt;D xsi:type="xsd:double"&gt;5905.105&lt;/D&gt;&lt;D xsi:type="xsd:double"&gt;5732.9663&lt;/D&gt;&lt;D xsi:type="xsd:double"&gt;5862.476&lt;/D&gt;&lt;D xsi:type="xsd:double"&gt;5698.43&lt;/D&gt;&lt;D xsi:type="xsd:double"&gt;5663.3994&lt;/D&gt;&lt;D xsi:type="xsd:double"&gt;5218.788&lt;/D&gt;&lt;D xsi:type="xsd:double"&gt;4333.882&lt;/D&gt;&lt;D xsi:type="xsd:double"&gt;4147.5596&lt;/D&gt;&lt;D xsi:type="xsd:double"&gt;4475.9077&lt;/D&gt;&lt;D xsi:type="xsd:double"&gt;4536.393&lt;/D&gt;&lt;D xsi:type="xsd:double"&gt;4745.5894&lt;/D&gt;&lt;D xsi:type="xsd:double"&gt;4944.403&lt;/D&gt;&lt;D xsi:type="xsd:double"&gt;5052.4536&lt;/D&gt;&lt;D xsi:type="xsd:double"&gt;5572.827&lt;/D&gt;&lt;D xsi:type="xsd:double"&gt;5784.6724&lt;/D&gt;&lt;D xsi:type="xsd:double"&gt;5654.971&lt;/D&gt;&lt;D xsi:type="xsd:double"&gt;5493.7676&lt;/D&gt;&lt;D xsi:type="xsd:double"&gt;5334.9634&lt;/D&gt;&lt;D xsi:type="xsd:double"&gt;5656.864&lt;/D&gt;&lt;D xsi:type="xsd:double"&gt;5898.5713&lt;/D&gt;&lt;D xsi:type="xsd:double"&gt;5470.8286&lt;/D&gt;&lt;D xsi:type="xsd:double"&gt;5274.0674&lt;/D&gt;&lt;D xsi:type="xsd:double"&gt;5385.5728&lt;/D&gt;&lt;D xsi:type="xsd:double"&gt;5865.976&lt;/D&gt;&lt;D xsi:type="xsd:double"&gt;5924.973&lt;/D&gt;&lt;D xsi:type="xsd:double"&gt;6181.6465&lt;/D&gt;&lt;D xsi:type="xsd:double"&gt;6013.895&lt;/D&gt;&lt;D xsi:type="xsd:double"&gt;6500.3745&lt;/D&gt;&lt;D xsi:type="xsd:double"&gt;6529.5415&lt;/D&gt;&lt;D xsi:type="xsd:double"&gt;7093.7207&lt;/D&gt;&lt;D xsi:type="xsd:double"&gt;6836.521&lt;/D&gt;&lt;D xsi:type="xsd:double"&gt;6856.995&lt;/D&gt;&lt;D xsi:type="xsd:double"&gt;7305.273&lt;/D&gt;&lt;D xsi:type="xsd:double"&gt;7612.427&lt;/D&gt;&lt;D xsi:type="xsd:double"&gt;8018.797&lt;/D&gt;&lt;D xsi:type="xsd:double"&gt;7536.8384&lt;/D&gt;&lt;D xsi:type="xsd:double"&gt;7919.0815&lt;/D&gt;&lt;D xsi:type="xsd:double"&gt;8252.885&lt;/D&gt;&lt;D xsi:type="xsd:double"&gt;7582.3896&lt;/D&gt;&lt;D xsi:type="xsd:double"&gt;7673.445&lt;/D&gt;&lt;D xsi:type="xsd:double"&gt;7794.202&lt;/D&gt;&lt;D xsi:type="xsd:double"&gt;8022.9624&lt;/D&gt;&lt;D xsi:type="xsd:double"&gt;8039.3027&lt;/D&gt;&lt;D xsi:type="xsd:double"&gt;7924.6367&lt;/D&gt;&lt;D xsi:type="xsd:double"&gt;8071.239&lt;/D&gt;&lt;D xsi:type="xsd:double"&gt;8234.13&lt;/D&gt;&lt;D xsi:type="xsd:double"&gt;8536.503&lt;/D&gt;&lt;D xsi:type="xsd:double"&gt;8130.776&lt;/D&gt;&lt;D xsi:type="xsd:double"&gt;8877.313&lt;/D&gt;&lt;D xsi:type="xsd:double"&gt;8934.237&lt;/D&gt;&lt;D xsi:type="xsd:double"&gt;8780.616&lt;/D&gt;&lt;D xsi:type="xsd:double"&gt;8998.92&lt;/D&gt;&lt;D xsi:type="xsd:double"&gt;9082.674&lt;/D&gt;&lt;D xsi:type="xsd:double"&gt;9371.777&lt;/D&gt;&lt;D xsi:type="xsd:double"&gt;8761.447&lt;/D&gt;&lt;D xsi:type="xsd:double"&gt;8444.59&lt;/D&gt;&lt;D xsi:type="xsd:double"&gt;8739.3545&lt;/D&gt;&lt;D xsi:type="xsd:double"&gt;9312.948&lt;/D&gt;&lt;D xsi:type="xsd:double"&gt;8791.914&lt;/D&gt;&lt;D xsi:type="xsd:double"&gt;6820.4897&lt;/D&gt;&lt;D xsi:type="xsd:double"&gt;6955.628&lt;/D&gt;&lt;D xsi:type="xsd:double"&gt;7600.414&lt;/D&gt;&lt;D xsi:type="xsd:double"&gt;8014.6924&lt;/D&gt;&lt;D xsi:type="xsd:double"&gt;8325.4&lt;/D&gt;&lt;D xsi:type="xsd:double"&gt;7144.4365&lt;/D&gt;&lt;D xsi:type="xsd:double"&gt;7591.963&lt;/D&gt;&lt;D xsi:type="xsd:double"&gt;7999.5317&lt;/D&gt;&lt;D xsi:type="xsd:double"&gt;10695.957&lt;/D&gt;&lt;D xsi:type="xsd:double"&gt;11498.697&lt;/D&gt;&lt;D xsi:type="xsd:double"&gt;13516.393&lt;/D&gt;&lt;D xsi:type="xsd:double"&gt;14352.804&lt;/D&gt;&lt;D xsi:type="xsd:double"&gt;14689.366&lt;/D&gt;&lt;D xsi:type="xsd:double"&gt;15351.637&lt;/D&gt;&lt;D xsi:type="xsd:double"&gt;14556.537&lt;/D&gt;&lt;D xsi:type="xsd:double"&gt;13980.362&lt;/D&gt;&lt;D xsi:type="xsd:double"&gt;13632.484&lt;/D&gt;&lt;D xsi:type="xsd:double"&gt;14737.023&lt;/D&gt;&lt;D xsi:type="xsd:double"&gt;14442.719&lt;/D&gt;&lt;D xsi:type="xsd:double"&gt;13723.308&lt;/D&gt;&lt;D xsi:type="xsd:double"&gt;15090.01&lt;/D&gt;&lt;D xsi:type="xsd:double"&gt;14917.059&lt;/D&gt;&lt;D xsi:type="xsd:double"&gt;15565.626&lt;/D&gt;&lt;D xsi:type="xsd:double"&gt;15608.71&lt;/D&gt;&lt;D xsi:type="xsd:double"&gt;17345.393&lt;/D&gt;&lt;D xsi:type="xsd:double"&gt;16830.82&lt;/D&gt;&lt;D xsi:type="xsd:double"&gt;16637.117&lt;/D&gt;&lt;D xsi:type="xsd:double"&gt;16427.775&lt;/D&gt;&lt;D xsi:type="xsd:double"&gt;16383.703&lt;/D&gt;&lt;D xsi:type="xsd:double"&gt;16298.385&lt;/D&gt;&lt;D xsi:type="xsd:double"&gt;17049.258&lt;/D&gt;&lt;D xsi:type="xsd:double"&gt;17899.512&lt;/D&gt;&lt;D xsi:type="xsd:double"&gt;15838.018&lt;/D&gt;&lt;D xsi:type="xsd:double"&gt;15211.715&lt;/D&gt;&lt;D xsi:type="xsd:double"&gt;15487.713&lt;/D&gt;&lt;D xsi:type="xsd:double"&gt;12477.465&lt;/D&gt;&lt;D xsi:type="xsd:double"&gt;13859.197&lt;/D&gt;&lt;D xsi:type="xsd:double"&gt;15083.915&lt;/D&gt;&lt;D xsi:type="xsd:double"&gt;13268.86&lt;/D&gt;&lt;D xsi:type="xsd:double"&gt;14566.445&lt;/D&gt;&lt;D xsi:type="xsd:double"&gt;13237.467&lt;/D&gt;&lt;D xsi:type="xsd:double"&gt;14342.967&lt;/D&gt;&lt;D xsi:type="xsd:double"&gt;14789.238&lt;/D&gt;&lt;D xsi:type="xsd:double"&gt;13751.397&lt;/D&gt;&lt;D xsi:type="xsd:double"&gt;14737.418&lt;/D&gt;&lt;D xsi:type="xsd:double"&gt;14592.832&lt;/D&gt;&lt;D xsi:type="xsd:double"&gt;15377.726&lt;/D&gt;&lt;D xsi:type="xsd:double"&gt;15381.652&lt;/D&gt;&lt;D xsi:type="xsd:double"&gt;13841.447&lt;/D&gt;&lt;D xsi:type="xsd:double"&gt;12515.443&lt;/D&gt;&lt;D xsi:type="xsd:double"&gt;8326.73&lt;/D&gt;&lt;D xsi:type="xsd:double"&gt;9371.375&lt;/D&gt;&lt;D xsi:type="xsd:double"&gt;9016.399&lt;/D&gt;&lt;D xsi:type="xsd:double"&gt;9191.392&lt;/D&gt;&lt;D xsi:type="xsd:double"&gt;9430.46&lt;/D&gt;&lt;D xsi:type="xsd:double"&gt;9572.883&lt;/D&gt;&lt;D xsi:type="xsd:double"&gt;9328.738&lt;/D&gt;&lt;D xsi:type="xsd:double"&gt;10620.723&lt;/D&gt;&lt;D xsi:type="xsd:double"&gt;12289.112&lt;/D&gt;&lt;D xsi:type="xsd:double"&gt;12847.195&lt;/D&gt;&lt;D xsi:type="xsd:double"&gt;13452.428&lt;/D&gt;&lt;D xsi:type="xsd:double"&gt;15603.799&lt;/D&gt;&lt;D xsi:type="xsd:double"&gt;16003.792&lt;/D&gt;&lt;D xsi:type="xsd:double"&gt;15596.57&lt;/D&gt;&lt;D xsi:type="xsd:double"&gt;16146.319&lt;/D&gt;&lt;D xsi:type="xsd:double"&gt;21070.475&lt;/D&gt;&lt;D xsi:type="xsd:double"&gt;20789.928&lt;/D&gt;&lt;D xsi:type="xsd:double"&gt;22930.936&lt;/D&gt;&lt;D xsi:type="xsd:double"&gt;22362.291&lt;/D&gt;&lt;D xsi:type="xsd:double"&gt;22767.3&lt;/D&gt;&lt;D xsi:type="xsd:double"&gt;21465.486&lt;/D&gt;&lt;D xsi:type="xsd:double"&gt;22169.984&lt;/D&gt;&lt;D xsi:type="xsd:double"&gt;21652.398&lt;/D&gt;&lt;D xsi:type="xsd:double"&gt;22313.76&lt;/D&gt;&lt;D xsi:type="xsd:double"&gt;21040.734&lt;/D&gt;&lt;D xsi:type="xsd:double"&gt;18925.146&lt;/D&gt;&lt;D xsi:type="xsd:double"&gt;19975.744&lt;/D&gt;&lt;D xsi:type="xsd:double"&gt;17349.598&lt;/D&gt;&lt;D xsi:type="xsd:double"&gt;19166.762&lt;/D&gt;&lt;D xsi:type="xsd:double"&gt;19325.404&lt;/D&gt;&lt;D xsi:type="xsd:double"&gt;19008.121&lt;/D&gt;&lt;/FQL&gt;&lt;FQL&gt;&lt;Q&gt;RF-US^FG_MKT_VALUE(20100101,20220930,M,USD)&lt;/Q&gt;&lt;R&gt;153&lt;/R&gt;&lt;C&gt;1&lt;/C&gt;&lt;D xsi:type="xsd:double"&gt;7573.071&lt;/D&gt;&lt;D xsi:type="xsd:double"&gt;8050.1147&lt;/D&gt;&lt;D xsi:type="xsd:double"&gt;9358.569&lt;/D&gt;&lt;D xsi:type="xsd:double"&gt;10535.841&lt;/D&gt;&lt;D xsi:type="xsd:double"&gt;9096.291&lt;/D&gt;&lt;D xsi:type="xsd:double"&gt;8264.1&lt;/D&gt;&lt;D xsi:type="xsd:double"&gt;9206.057&lt;/D&gt;&lt;D xsi:type="xsd:double"&gt;8075.7085&lt;/D&gt;&lt;D xsi:type="xsd:double"&gt;9131.73&lt;/D&gt;&lt;D xsi:type="xsd:double"&gt;7913.329&lt;/D&gt;&lt;D xsi:type="xsd:double"&gt;6757.732&lt;/D&gt;&lt;D xsi:type="xsd:double"&gt;8793.655&lt;/D&gt;&lt;D xsi:type="xsd:double"&gt;8919.278&lt;/D&gt;&lt;D xsi:type="xsd:double"&gt;9597.646&lt;/D&gt;&lt;D xsi:type="xsd:double"&gt;9121.959&lt;/D&gt;&lt;D xsi:type="xsd:double"&gt;9222.477&lt;/D&gt;&lt;D xsi:type="xsd:double"&gt;8870.665&lt;/D&gt;&lt;D xsi:type="xsd:double"&gt;7804.545&lt;/D&gt;&lt;D xsi:type="xsd:double"&gt;7666.0776&lt;/D&gt;&lt;D xsi:type="xsd:double"&gt;5714.941&lt;/D&gt;&lt;D xsi:type="xsd:double"&gt;4192.062&lt;/D&gt;&lt;D xsi:type="xsd:double"&gt;4947.3887&lt;/D&gt;&lt;D xsi:type="xsd:double"&gt;5173.9863&lt;/D&gt;&lt;D xsi:type="xsd:double"&gt;5412.9106&lt;/D&gt;&lt;D xsi:type="xsd:double"&gt;6571.0215&lt;/D&gt;&lt;D xsi:type="xsd:double"&gt;7250.7827&lt;/D&gt;&lt;D xsi:type="xsd:double"&gt;9307.907&lt;/D&gt;&lt;D xsi:type="xsd:double"&gt;9519.7705&lt;/D&gt;&lt;D xsi:type="xsd:double"&gt;8884.178&lt;/D&gt;&lt;D xsi:type="xsd:double"&gt;9540.068&lt;/D&gt;&lt;D xsi:type="xsd:double"&gt;9836.871&lt;/D&gt;&lt;D xsi:type="xsd:double"&gt;9836.871&lt;/D&gt;&lt;D xsi:type="xsd:double"&gt;10166.554&lt;/D&gt;&lt;D xsi:type="xsd:double"&gt;9212.776&lt;/D&gt;&lt;D xsi:type="xsd:double"&gt;9424.728&lt;/D&gt;&lt;D xsi:type="xsd:double"&gt;10077.11&lt;/D&gt;&lt;D xsi:type="xsd:double"&gt;10995.781&lt;/D&gt;&lt;D xsi:type="xsd:double"&gt;10812.047&lt;/D&gt;&lt;D xsi:type="xsd:double"&gt;11575.568&lt;/D&gt;&lt;D xsi:type="xsd:double"&gt;11999.582&lt;/D&gt;&lt;D xsi:type="xsd:double"&gt;12904.1455&lt;/D&gt;&lt;D xsi:type="xsd:double"&gt;13296.577&lt;/D&gt;&lt;D xsi:type="xsd:double"&gt;13966.29&lt;/D&gt;&lt;D xsi:type="xsd:double"&gt;13115.197&lt;/D&gt;&lt;D xsi:type="xsd:double"&gt;12756.137&lt;/D&gt;&lt;D xsi:type="xsd:double"&gt;13265.831&lt;/D&gt;&lt;D xsi:type="xsd:double"&gt;13403.585&lt;/D&gt;&lt;D xsi:type="xsd:double"&gt;13625.658&lt;/D&gt;&lt;D xsi:type="xsd:double"&gt;14011.42&lt;/D&gt;&lt;D xsi:type="xsd:double"&gt;14658.949&lt;/D&gt;&lt;D xsi:type="xsd:double"&gt;15311.656&lt;/D&gt;&lt;D xsi:type="xsd:double"&gt;13974.815&lt;/D&gt;&lt;D xsi:type="xsd:double"&gt;14043.724&lt;/D&gt;&lt;D xsi:type="xsd:double"&gt;14637.229&lt;/D&gt;&lt;D xsi:type="xsd:double"&gt;13975.66&lt;/D&gt;&lt;D xsi:type="xsd:double"&gt;13989.441&lt;/D&gt;&lt;D xsi:type="xsd:double"&gt;13841.418&lt;/D&gt;&lt;D xsi:type="xsd:double"&gt;13689.77&lt;/D&gt;&lt;D xsi:type="xsd:double"&gt;13882.776&lt;/D&gt;&lt;D xsi:type="xsd:double"&gt;14297.628&lt;/D&gt;&lt;D xsi:type="xsd:double"&gt;11779.295&lt;/D&gt;&lt;D xsi:type="xsd:double"&gt;13011.382&lt;/D&gt;&lt;D xsi:type="xsd:double"&gt;12687.438&lt;/D&gt;&lt;D xsi:type="xsd:double"&gt;13197.621&lt;/D&gt;&lt;D xsi:type="xsd:double"&gt;13546.693&lt;/D&gt;&lt;D xsi:type="xsd:double"&gt;13785.248&lt;/D&gt;&lt;D xsi:type="xsd:double"&gt;13825.168&lt;/D&gt;&lt;D xsi:type="xsd:double"&gt;12760.669&lt;/D&gt;&lt;D xsi:type="xsd:double"&gt;11752.528&lt;/D&gt;&lt;D xsi:type="xsd:double"&gt;12196.02&lt;/D&gt;&lt;D xsi:type="xsd:double"&gt;13226.485&lt;/D&gt;&lt;D xsi:type="xsd:double"&gt;12454.375&lt;/D&gt;&lt;D xsi:type="xsd:double"&gt;10534.325&lt;/D&gt;&lt;D xsi:type="xsd:double"&gt;9755.927&lt;/D&gt;&lt;D xsi:type="xsd:double"&gt;10007.285&lt;/D&gt;&lt;D xsi:type="xsd:double"&gt;11957.749&lt;/D&gt;&lt;D xsi:type="xsd:double"&gt;12531.415&lt;/D&gt;&lt;D xsi:type="xsd:double"&gt;10714.215&lt;/D&gt;&lt;D xsi:type="xsd:double"&gt;11545.164&lt;/D&gt;&lt;D xsi:type="xsd:double"&gt;12552.376&lt;/D&gt;&lt;D xsi:type="xsd:double"&gt;12202.6875&lt;/D&gt;&lt;D xsi:type="xsd:double"&gt;13241.214&lt;/D&gt;&lt;D xsi:type="xsd:double"&gt;16740.06&lt;/D&gt;&lt;D xsi:type="xsd:double"&gt;17441.377&lt;/D&gt;&lt;D xsi:type="xsd:double"&gt;17502.105&lt;/D&gt;&lt;D xsi:type="xsd:double"&gt;18546.646&lt;/D&gt;&lt;D xsi:type="xsd:double"&gt;17510.377&lt;/D&gt;&lt;D xsi:type="xsd:double"&gt;16570.385&lt;/D&gt;&lt;D xsi:type="xsd:double"&gt;16678.846&lt;/D&gt;&lt;D xsi:type="xsd:double"&gt;17557.271&lt;/D&gt;&lt;D xsi:type="xsd:double"&gt;17509.3&lt;/D&gt;&lt;D xsi:type="xsd:double"&gt;16921.66&lt;/D&gt;&lt;D xsi:type="xsd:double"&gt;17741.127&lt;/D&gt;&lt;D xsi:type="xsd:double"&gt;18032.348&lt;/D&gt;&lt;D xsi:type="xsd:double"&gt;19325.365&lt;/D&gt;&lt;D xsi:type="xsd:double"&gt;19596.7&lt;/D&gt;&lt;D xsi:type="xsd:double"&gt;21808.13&lt;/D&gt;&lt;D xsi:type="xsd:double"&gt;22012.264&lt;/D&gt;&lt;D xsi:type="xsd:double"&gt;20857.123&lt;/D&gt;&lt;D xsi:type="xsd:double"&gt;20991.83&lt;/D&gt;&lt;D xsi:type="xsd:double"&gt;20475.453&lt;/D&gt;&lt;D xsi:type="xsd:double"&gt;19813.727&lt;/D&gt;&lt;D xsi:type="xsd:double"&gt;20738.664&lt;/D&gt;&lt;D xsi:type="xsd:double"&gt;21685.889&lt;/D&gt;&lt;D xsi:type="xsd:double"&gt;19367.068&lt;/D&gt;&lt;D xsi:type="xsd:double"&gt;17910.578&lt;/D&gt;&lt;D xsi:type="xsd:double"&gt;17361.76&lt;/D&gt;&lt;D xsi:type="xsd:double"&gt;13712.176&lt;/D&gt;&lt;D xsi:type="xsd:double"&gt;15546.615&lt;/D&gt;&lt;D xsi:type="xsd:double"&gt;16807.15&lt;/D&gt;&lt;D xsi:type="xsd:double"&gt;14333.02&lt;/D&gt;&lt;D xsi:type="xsd:double"&gt;15730.869&lt;/D&gt;&lt;D xsi:type="xsd:double"&gt;14008.881&lt;/D&gt;&lt;D xsi:type="xsd:double"&gt;14997.073&lt;/D&gt;&lt;D xsi:type="xsd:double"&gt;15990.855&lt;/D&gt;&lt;D xsi:type="xsd:double"&gt;14675.851&lt;/D&gt;&lt;D xsi:type="xsd:double"&gt;15257.93&lt;/D&gt;&lt;D xsi:type="xsd:double"&gt;15527.982&lt;/D&gt;&lt;D xsi:type="xsd:double"&gt;16048.796&lt;/D&gt;&lt;D xsi:type="xsd:double"&gt;16426.332&lt;/D&gt;&lt;D xsi:type="xsd:double"&gt;14904.312&lt;/D&gt;&lt;D xsi:type="xsd:double"&gt;12941.959&lt;/D&gt;&lt;D xsi:type="xsd:double"&gt;8588.544&lt;/D&gt;&lt;D xsi:type="xsd:double"&gt;10292.848&lt;/D&gt;&lt;D xsi:type="xsd:double"&gt;10829.034&lt;/D&gt;&lt;D xsi:type="xsd:double"&gt;10676.083&lt;/D&gt;&lt;D xsi:type="xsd:double"&gt;10426.462&lt;/D&gt;&lt;D xsi:type="xsd:double"&gt;11098.519&lt;/D&gt;&lt;D xsi:type="xsd:double"&gt;11071.627&lt;/D&gt;&lt;D xsi:type="xsd:double"&gt;12771.262&lt;/D&gt;&lt;D xsi:type="xsd:double"&gt;14662.945&lt;/D&gt;&lt;D xsi:type="xsd:double"&gt;15482.848&lt;/D&gt;&lt;D xsi:type="xsd:double"&gt;16337.669&lt;/D&gt;&lt;D xsi:type="xsd:double"&gt;19814.586&lt;/D&gt;&lt;D xsi:type="xsd:double"&gt;19848.559&lt;/D&gt;&lt;D xsi:type="xsd:double"&gt;20943.783&lt;/D&gt;&lt;D xsi:type="xsd:double"&gt;22490.549&lt;/D&gt;&lt;D xsi:type="xsd:double"&gt;19262.1&lt;/D&gt;&lt;D xsi:type="xsd:double"&gt;18374.4&lt;/D&gt;&lt;D xsi:type="xsd:double"&gt;19500.729&lt;/D&gt;&lt;D xsi:type="xsd:double"&gt;20341.889&lt;/D&gt;&lt;D xsi:type="xsd:double"&gt;22604.22&lt;/D&gt;&lt;D xsi:type="xsd:double"&gt;21716.47&lt;/D&gt;&lt;D xsi:type="xsd:double"&gt;20533.592&lt;/D&gt;&lt;D xsi:type="xsd:double"&gt;21607.367&lt;/D&gt;&lt;D xsi:type="xsd:double"&gt;22784.752&lt;/D&gt;&lt;D xsi:type="xsd:double"&gt;20766.195&lt;/D&gt;&lt;D xsi:type="xsd:double"&gt;19329.54&lt;/D&gt;&lt;D xsi:type="xsd:double"&gt;20607.604&lt;/D&gt;&lt;D xsi:type="xsd:double"&gt;17518.895&lt;/D&gt;&lt;D xsi:type="xsd:double"&gt;19789.344&lt;/D&gt;&lt;D xsi:type="xsd:double"&gt;20247.172&lt;/D&gt;&lt;D xsi:type="xsd:double"&gt;18752.225&lt;/D&gt;&lt;/FQL&gt;&lt;FQL&gt;&lt;Q&gt;HOMB-US^FG_MKT_VALUE(20100101,20220930,M,USD)&lt;/Q&gt;&lt;R&gt;153&lt;/R&gt;&lt;C&gt;1&lt;/C&gt;&lt;D xsi:type="xsd:double"&gt;631.46356&lt;/D&gt;&lt;D xsi:type="xsd:double"&gt;623.75653&lt;/D&gt;&lt;D xsi:type="xsd:double"&gt;679.91864&lt;/D&gt;&lt;D xsi:type="xsd:double"&gt;723.1207&lt;/D&gt;&lt;D xsi:type="xsd:double"&gt;667.00934&lt;/D&gt;&lt;D xsi:type="xsd:double"&gt;646.5204&lt;/D&gt;&lt;D xsi:type="xsd:double"&gt;681.09973&lt;/D&gt;&lt;D xsi:type="xsd:double"&gt;610.52386&lt;/D&gt;&lt;D xsi:type="xsd:double"&gt;577.7705&lt;/D&gt;&lt;D xsi:type="xsd:double"&gt;584.8789&lt;/D&gt;&lt;D xsi:type="xsd:double"&gt;588.5753&lt;/D&gt;&lt;D xsi:type="xsd:double"&gt;626.80664&lt;/D&gt;&lt;D xsi:type="xsd:double"&gt;582.1363&lt;/D&gt;&lt;D xsi:type="xsd:double"&gt;641.03284&lt;/D&gt;&lt;D xsi:type="xsd:double"&gt;647.99774&lt;/D&gt;&lt;D xsi:type="xsd:double"&gt;682.7475&lt;/D&gt;&lt;D xsi:type="xsd:double"&gt;683.03235&lt;/D&gt;&lt;D xsi:type="xsd:double"&gt;673.6552&lt;/D&gt;&lt;D xsi:type="xsd:double"&gt;671.66046&lt;/D&gt;&lt;D xsi:type="xsd:double"&gt;669.09576&lt;/D&gt;&lt;D xsi:type="xsd:double"&gt;599.6569&lt;/D&gt;&lt;D xsi:type="xsd:double"&gt;662.6746&lt;/D&gt;&lt;D xsi:type="xsd:double"&gt;702.5199&lt;/D&gt;&lt;D xsi:type="xsd:double"&gt;732.6184&lt;/D&gt;&lt;D xsi:type="xsd:double"&gt;736.8597&lt;/D&gt;&lt;D xsi:type="xsd:double"&gt;712.5428&lt;/D&gt;&lt;D xsi:type="xsd:double"&gt;747.5004&lt;/D&gt;&lt;D xsi:type="xsd:double"&gt;818.57056&lt;/D&gt;&lt;D xsi:type="xsd:double"&gt;790.19867&lt;/D&gt;&lt;D xsi:type="xsd:double"&gt;858.64874&lt;/D&gt;&lt;D xsi:type="xsd:double"&gt;846.5748&lt;/D&gt;&lt;D xsi:type="xsd:double"&gt;884.76196&lt;/D&gt;&lt;D xsi:type="xsd:double"&gt;960.70654&lt;/D&gt;&lt;D xsi:type="xsd:double"&gt;976.20636&lt;/D&gt;&lt;D xsi:type="xsd:double"&gt;934.49774&lt;/D&gt;&lt;D xsi:type="xsd:double"&gt;928.0776&lt;/D&gt;&lt;D xsi:type="xsd:double"&gt;975.85864&lt;/D&gt;&lt;D xsi:type="xsd:double"&gt;951.4059&lt;/D&gt;&lt;D xsi:type="xsd:double"&gt;1059.0656&lt;/D&gt;&lt;D xsi:type="xsd:double"&gt;1116.7&lt;/D&gt;&lt;D xsi:type="xsd:double"&gt;1183.6119&lt;/D&gt;&lt;D xsi:type="xsd:double"&gt;1460.6417&lt;/D&gt;&lt;D xsi:type="xsd:double"&gt;1536.5703&lt;/D&gt;&lt;D xsi:type="xsd:double"&gt;1429.7079&lt;/D&gt;&lt;D xsi:type="xsd:double"&gt;1709.724&lt;/D&gt;&lt;D xsi:type="xsd:double"&gt;1906.6969&lt;/D&gt;&lt;D xsi:type="xsd:double"&gt;2035.0105&lt;/D&gt;&lt;D xsi:type="xsd:double"&gt;2430.8071&lt;/D&gt;&lt;D xsi:type="xsd:double"&gt;2007.1244&lt;/D&gt;&lt;D xsi:type="xsd:double"&gt;2184.1472&lt;/D&gt;&lt;D xsi:type="xsd:double"&gt;2241.9463&lt;/D&gt;&lt;D xsi:type="xsd:double"&gt;2065.4307&lt;/D&gt;&lt;D xsi:type="xsd:double"&gt;1987.2687&lt;/D&gt;&lt;D xsi:type="xsd:double"&gt;2137.9648&lt;/D&gt;&lt;D xsi:type="xsd:double"&gt;1958.1726&lt;/D&gt;&lt;D xsi:type="xsd:double"&gt;1937.9785&lt;/D&gt;&lt;D xsi:type="xsd:double"&gt;1955.2687&lt;/D&gt;&lt;D xsi:type="xsd:double"&gt;2122.1414&lt;/D&gt;&lt;D xsi:type="xsd:double"&gt;2105.5205&lt;/D&gt;&lt;D xsi:type="xsd:double"&gt;2173.0708&lt;/D&gt;&lt;D xsi:type="xsd:double"&gt;2001.4415&lt;/D&gt;&lt;D xsi:type="xsd:double"&gt;2138.6099&lt;/D&gt;&lt;D xsi:type="xsd:double"&gt;2290.1755&lt;/D&gt;&lt;D xsi:type="xsd:double"&gt;2221.923&lt;/D&gt;&lt;D xsi:type="xsd:double"&gt;2305.0425&lt;/D&gt;&lt;D xsi:type="xsd:double"&gt;2477.8318&lt;/D&gt;&lt;D xsi:type="xsd:double"&gt;2698.7761&lt;/D&gt;&lt;D xsi:type="xsd:double"&gt;2583.5598&lt;/D&gt;&lt;D xsi:type="xsd:double"&gt;2754.015&lt;/D&gt;&lt;D xsi:type="xsd:double"&gt;2918.5757&lt;/D&gt;&lt;D xsi:type="xsd:double"&gt;3068.1765&lt;/D&gt;&lt;D xsi:type="xsd:double"&gt;2841.2827&lt;/D&gt;&lt;D xsi:type="xsd:double"&gt;2714.3645&lt;/D&gt;&lt;D xsi:type="xsd:double"&gt;2771.162&lt;/D&gt;&lt;D xsi:type="xsd:double"&gt;2874.2756&lt;/D&gt;&lt;D xsi:type="xsd:double"&gt;3017.4631&lt;/D&gt;&lt;D xsi:type="xsd:double"&gt;3084.8452&lt;/D&gt;&lt;D xsi:type="xsd:double"&gt;2778.1567&lt;/D&gt;&lt;D xsi:type="xsd:double"&gt;2929.769&lt;/D&gt;&lt;D xsi:type="xsd:double"&gt;3284.9348&lt;/D&gt;&lt;D xsi:type="xsd:double"&gt;2923.597&lt;/D&gt;&lt;D xsi:type="xsd:double"&gt;3021.94&lt;/D&gt;&lt;D xsi:type="xsd:double"&gt;3634.4766&lt;/D&gt;&lt;D xsi:type="xsd:double"&gt;3900.913&lt;/D&gt;&lt;D xsi:type="xsd:double"&gt;3784.321&lt;/D&gt;&lt;D xsi:type="xsd:double"&gt;3952.8877&lt;/D&gt;&lt;D xsi:type="xsd:double"&gt;3882.97&lt;/D&gt;&lt;D xsi:type="xsd:double"&gt;3650.5945&lt;/D&gt;&lt;D xsi:type="xsd:double"&gt;3357.973&lt;/D&gt;&lt;D xsi:type="xsd:double"&gt;3562.464&lt;/D&gt;&lt;D xsi:type="xsd:double"&gt;3548.157&lt;/D&gt;&lt;D xsi:type="xsd:double"&gt;3334.9814&lt;/D&gt;&lt;D xsi:type="xsd:double"&gt;4379.854&lt;/D&gt;&lt;D xsi:type="xsd:double"&gt;3904.0095&lt;/D&gt;&lt;D xsi:type="xsd:double"&gt;4133.2485&lt;/D&gt;&lt;D xsi:type="xsd:double"&gt;4036.9668&lt;/D&gt;&lt;D xsi:type="xsd:double"&gt;4168.9277&lt;/D&gt;&lt;D xsi:type="xsd:double"&gt;3991.8223&lt;/D&gt;&lt;D xsi:type="xsd:double"&gt;3959.8875&lt;/D&gt;&lt;D xsi:type="xsd:double"&gt;4034.5369&lt;/D&gt;&lt;D xsi:type="xsd:double"&gt;3996.3442&lt;/D&gt;&lt;D xsi:type="xsd:double"&gt;3936.9653&lt;/D&gt;&lt;D xsi:type="xsd:double"&gt;4046.9075&lt;/D&gt;&lt;D xsi:type="xsd:double"&gt;4085.2996&lt;/D&gt;&lt;D xsi:type="xsd:double"&gt;3813.5522&lt;/D&gt;&lt;D xsi:type="xsd:double"&gt;3315.5269&lt;/D&gt;&lt;D xsi:type="xsd:double"&gt;3414.7837&lt;/D&gt;&lt;D xsi:type="xsd:double"&gt;2789.5662&lt;/D&gt;&lt;D xsi:type="xsd:double"&gt;3125.8845&lt;/D&gt;&lt;D xsi:type="xsd:double"&gt;3325.627&lt;/D&gt;&lt;D xsi:type="xsd:double"&gt;2954.7966&lt;/D&gt;&lt;D xsi:type="xsd:double"&gt;3227.2368&lt;/D&gt;&lt;D xsi:type="xsd:double"&gt;2946.3882&lt;/D&gt;&lt;D xsi:type="xsd:double"&gt;3225.3948&lt;/D&gt;&lt;D xsi:type="xsd:double"&gt;3294.0557&lt;/D&gt;&lt;D xsi:type="xsd:double"&gt;2967.4968&lt;/D&gt;&lt;D xsi:type="xsd:double"&gt;3136.1296&lt;/D&gt;&lt;D xsi:type="xsd:double"&gt;3083.5688&lt;/D&gt;&lt;D xsi:type="xsd:double"&gt;3140.301&lt;/D&gt;&lt;D xsi:type="xsd:double"&gt;3270.9001&lt;/D&gt;&lt;D xsi:type="xsd:double"&gt;3181.0586&lt;/D&gt;&lt;D xsi:type="xsd:double"&gt;2788.4175&lt;/D&gt;&lt;D xsi:type="xsd:double"&gt;1980.1233&lt;/D&gt;&lt;D xsi:type="xsd:double"&gt;2531.7173&lt;/D&gt;&lt;D xsi:type="xsd:double"&gt;2389.6902&lt;/D&gt;&lt;D xsi:type="xsd:double"&gt;2540.869&lt;/D&gt;&lt;D xsi:type="xsd:double"&gt;2697.8147&lt;/D&gt;&lt;D xsi:type="xsd:double"&gt;2677.9897&lt;/D&gt;&lt;D xsi:type="xsd:double"&gt;2503.864&lt;/D&gt;&lt;D xsi:type="xsd:double"&gt;2741.6982&lt;/D&gt;&lt;D xsi:type="xsd:double"&gt;3057.1587&lt;/D&gt;&lt;D xsi:type="xsd:double"&gt;3216.0554&lt;/D&gt;&lt;D xsi:type="xsd:double"&gt;3500.0193&lt;/D&gt;&lt;D xsi:type="xsd:double"&gt;4034.928&lt;/D&gt;&lt;D xsi:type="xsd:double"&gt;4467.074&lt;/D&gt;&lt;D xsi:type="xsd:double"&gt;4595.8843&lt;/D&gt;&lt;D xsi:type="xsd:double"&gt;4518.268&lt;/D&gt;&lt;D xsi:type="xsd:double"&gt;4059.5762&lt;/D&gt;&lt;D xsi:type="xsd:double"&gt;3483.8665&lt;/D&gt;&lt;D xsi:type="xsd:double"&gt;3643.4202&lt;/D&gt;&lt;D xsi:type="xsd:double"&gt;3859.1082&lt;/D&gt;&lt;D xsi:type="xsd:double"&gt;389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6.83&lt;/D&gt;&lt;D xsi:type="xsd:double"&gt;3924.7114&lt;/D&gt;&lt;D xsi:type="xsd:double"&gt;3986.0776&lt;/D&gt;&lt;D xsi:type="xsd:double"&gt;3856.755&lt;/D&gt;&lt;D xsi:type="xsd:double"&gt;3832.2002&lt;/D&gt;&lt;D xsi:type="xsd:double"&gt;3700.9287&lt;/D&gt;&lt;D xsi:type="xsd:double"&gt;3540.446&lt;/D&gt;&lt;D xsi:type="xsd:double"&gt;3699.291&lt;/D&gt;&lt;D xsi:type="xsd:double"&gt;4263.8843&lt;/D&gt;&lt;D xsi:type="xsd:double"&gt;4844.8564&lt;/D&gt;&lt;D xsi:type="xsd:double"&gt;4830.4863&lt;/D&gt;&lt;D xsi:type="xsd:double"&gt;4621.09&lt;/D&gt;&lt;/FQL&gt;&lt;FQL&gt;&lt;Q&gt;ZION-US^FG_MKT_VALUE(20100101,20220930,M,USD)&lt;/Q&gt;&lt;R&gt;153&lt;/R&gt;&lt;C&gt;1&lt;/C&gt;&lt;D xsi:type="xsd:double"&gt;2853.5635&lt;/D&gt;&lt;D xsi:type="xsd:double"&gt;2788.8809&lt;/D&gt;&lt;D xsi:type="xsd:double"&gt;3500.9553&lt;/D&gt;&lt;D xsi:type="xsd:double"&gt;4605.4233&lt;/D&gt;&lt;D xsi:type="xsd:double"&gt;3839.189&lt;/D&gt;&lt;D xsi:type="xsd:double"&gt;3738.7556&lt;/D&gt;&lt;D xsi:type="xsd:double"&gt;3846.2212&lt;/D&gt;&lt;D xsi:type="xsd:double"&gt;3192.7622&lt;/D&gt;&lt;D xsi:type="xsd:double"&gt;3785.0422&lt;/D&gt;&lt;D xsi:type="xsd:double"&gt;3677.3918&lt;/D&gt;&lt;D xsi:type="xsd:double"&gt;3446.5857&lt;/D&gt;&lt;D xsi:type="xsd:double"&gt;4428.8584&lt;/D&gt;&lt;D xsi:type="xsd:double"&gt;4310.049&lt;/D&gt;&lt;D xsi:type="xsd:double"&gt;4269.8364&lt;/D&gt;&lt;D xsi:type="xsd:double"&gt;4239.6846&lt;/D&gt;&lt;D xsi:type="xsd:double"&gt;4493.404&lt;/D&gt;&lt;D xsi:type="xsd:double"&gt;4381.2524&lt;/D&gt;&lt;D xsi:type="xsd:double"&gt;4425.3145&lt;/D&gt;&lt;D xsi:type="xsd:double"&gt;4036.4172&lt;/D&gt;&lt;D xsi:type="xsd:double"&gt;3214.3892&lt;/D&gt;&lt;D xsi:type="xsd:double"&gt;2594.8706&lt;/D&gt;&lt;D xsi:type="xsd:double"&gt;3199.3577&lt;/D&gt;&lt;D xsi:type="xsd:double"&gt;2965.3032&lt;/D&gt;&lt;D xsi:type="xsd:double"&gt;2997.7244&lt;/D&gt;&lt;D xsi:type="xsd:double"&gt;3098.9985&lt;/D&gt;&lt;D xsi:type="xsd:double"&gt;3498.5725&lt;/D&gt;&lt;D xsi:type="xsd:double"&gt;3953.5366&lt;/D&gt;&lt;D xsi:type="xsd:double"&gt;3756.4126&lt;/D&gt;&lt;D xsi:type="xsd:double"&gt;3505.8623&lt;/D&gt;&lt;D xsi:type="xsd:double"&gt;3575.5623&lt;/D&gt;&lt;D xsi:type="xsd:double"&gt;3350.939&lt;/D&gt;&lt;D xsi:type="xsd:double"&gt;3544.2622&lt;/D&gt;&lt;D xsi:type="xsd:double"&gt;3804.6711&lt;/D&gt;&lt;D xsi:type="xsd:double"&gt;3955.6794&lt;/D&gt;&lt;D xsi:type="xsd:double"&gt;3696.019&lt;/D&gt;&lt;D xsi:type="xsd:double"&gt;3941.8628&lt;/D&gt;&lt;D xsi:type="xsd:double"&gt;4295.5254&lt;/D&gt;&lt;D xsi:type="xsd:double"&gt;4448.4106&lt;/D&gt;&lt;D xsi:type="xsd:double"&gt;4604.3193&lt;/D&gt;&lt;D xsi:type="xsd:double"&gt;4536.1484&lt;/D&gt;&lt;D xsi:type="xsd:double"&gt;5171.7983&lt;/D&gt;&lt;D xsi:type="xsd:double"&gt;5333.908&lt;/D&gt;&lt;D xsi:type="xsd:double"&gt;5466.7026&lt;/D&gt;&lt;D xsi:type="xsd:double"&gt;5158.6934&lt;/D&gt;&lt;D xsi:type="xsd:double"&gt;5061.7324&lt;/D&gt;&lt;D xsi:type="xsd:double"&gt;5241.7173&lt;/D&gt;&lt;D xsi:type="xsd:double"&gt;5414.3184&lt;/D&gt;&lt;D xsi:type="xsd:double"&gt;5532.9434&lt;/D&gt;&lt;D xsi:type="xsd:double"&gt;5309.4834&lt;/D&gt;&lt;D xsi:type="xsd:double"&gt;5761.944&lt;/D&gt;&lt;D xsi:type="xsd:double"&gt;5728.0527&lt;/D&gt;&lt;D xsi:type="xsd:double"&gt;5347.169&lt;/D&gt;&lt;D xsi:type="xsd:double"&gt;5286.1533&lt;/D&gt;&lt;D xsi:type="xsd:double"&gt;5455.279&lt;/D&gt;&lt;D xsi:type="xsd:double"&gt;5334.9556&lt;/D&gt;&lt;D xsi:type="xsd:double"&gt;5394.1914&lt;/D&gt;&lt;D xsi:type="xsd:double"&gt;5896.2305&lt;/D&gt;&lt;D xsi:type="xsd:double"&gt;5877.969&lt;/D&gt;&lt;D xsi:type="xsd:double"&gt;5693.3315&lt;/D&gt;&lt;D xsi:type="xsd:double"&gt;5787.955&lt;/D&gt;&lt;D xsi:type="xsd:double"&gt;4864.237&lt;/D&gt;&lt;D xsi:type="xsd:double"&gt;5427.6035&lt;/D&gt;&lt;D xsi:type="xsd:double"&gt;5481.4023&lt;/D&gt;&lt;D xsi:type="xsd:double"&gt;5752.4272&lt;/D&gt;&lt;D xsi:type="xsd:double"&gt;5863.0703&lt;/D&gt;&lt;D xsi:type="xsd:double"&gt;6442.678&lt;/D&gt;&lt;D xsi:type="xsd:double"&gt;6332.035&lt;/D&gt;&lt;D xsi:type="xsd:double"&gt;5887.432&lt;/D&gt;&lt;D xsi:type="xsd:double"&gt;5625.8325&lt;/D&gt;&lt;D xsi:type="xsd:double"&gt;5877.095&lt;/D&gt;&lt;D xsi:type="xsd:double"&gt;6120.1865&lt;/D&gt;&lt;D xsi:type="xsd:double"&gt;5580.5864&lt;/D&gt;&lt;D xsi:type="xsd:double"&gt;4636.1797&lt;/D&gt;&lt;D xsi:type="xsd:double"&gt;4358.1724&lt;/D&gt;&lt;D xsi:type="xsd:double"&gt;4952.003&lt;/D&gt;&lt;D xsi:type="xsd:double"&gt;5629.043&lt;/D&gt;&lt;D xsi:type="xsd:double"&gt;5731.3145&lt;/D&gt;&lt;D xsi:type="xsd:double"&gt;5154.2524&lt;/D&gt;&lt;D xsi:type="xsd:double"&gt;5718.287&lt;/D&gt;&lt;D xsi:type="xsd:double"&gt;6274.118&lt;/D&gt;&lt;D xsi:type="xsd:double"&gt;6323.429&lt;/D&gt;&lt;D xsi:type="xsd:double"&gt;6566.0103&lt;/D&gt;&lt;D xsi:type="xsd:double"&gt;8111.1943&lt;/D&gt;&lt;D xsi:type="xsd:double"&gt;8740.783&lt;/D&gt;&lt;D xsi:type="xsd:double"&gt;8568.16&lt;/D&gt;&lt;D xsi:type="xsd:double"&gt;9118.521&lt;/D&gt;&lt;D xsi:type="xsd:double"&gt;8508.99&lt;/D&gt;&lt;D xsi:type="xsd:double"&gt;8109.8774&lt;/D&gt;&lt;D xsi:type="xsd:double"&gt;8117.9814&lt;/D&gt;&lt;D xsi:type="xsd:double"&gt;8875.572&lt;/D&gt;&lt;D xsi:type="xsd:double"&gt;9160.577&lt;/D&gt;&lt;D xsi:type="xsd:double"&gt;8825.039&lt;/D&gt;&lt;D xsi:type="xsd:double"&gt;9422.412&lt;/D&gt;&lt;D xsi:type="xsd:double"&gt;9278.619&lt;/D&gt;&lt;D xsi:type="xsd:double"&gt;9895.7295&lt;/D&gt;&lt;D xsi:type="xsd:double"&gt;10040.552&lt;/D&gt;&lt;D xsi:type="xsd:double"&gt;10672.653&lt;/D&gt;&lt;D xsi:type="xsd:double"&gt;10858.334&lt;/D&gt;&lt;D xsi:type="xsd:double"&gt;10390.446&lt;/D&gt;&lt;D xsi:type="xsd:double"&gt;10788.487&lt;/D&gt;&lt;D xsi:type="xsd:double"&gt;10800.311&lt;/D&gt;&lt;D xsi:type="xsd:double"&gt;10295.204&lt;/D&gt;&lt;D xsi:type="xsd:double"&gt;10101.767&lt;/D&gt;&lt;D xsi:type="xsd:double"&gt;10412.439&lt;/D&gt;&lt;D xsi:type="xsd:double"&gt;9637.276&lt;/D&gt;&lt;D xsi:type="xsd:double"&gt;9041.552&lt;/D&gt;&lt;D xsi:type="xsd:double"&gt;9350.943&lt;/D&gt;&lt;D xsi:type="xsd:double"&gt;7640.95&lt;/D&gt;&lt;D xsi:type="xsd:double"&gt;8925.695&lt;/D&gt;&lt;D xsi:type="xsd:double"&gt;9584.009&lt;/D&gt;&lt;D xsi:type="xsd:double"&gt;8287.915&lt;/D&gt;&lt;D xsi:type="xsd:double"&gt;9003.366&lt;/D&gt;&lt;D xsi:type="xsd:double"&gt;7860.835&lt;/D&gt;&lt;D xsi:type="xsd:double"&gt;8135.471&lt;/D&gt;&lt;D xsi:type="xsd:double"&gt;7974.4604&lt;/D&gt;&lt;D xsi:type="xsd:double"&gt;7270.2593&lt;/D&gt;&lt;D xsi:type="xsd:double"&gt;7585.006&lt;/D&gt;&lt;D xsi:type="xsd:double"&gt;8257.9795&lt;/D&gt;&lt;D xsi:type="xsd:double"&gt;8481.168&lt;/D&gt;&lt;D xsi:type="xsd:double"&gt;8569.76&lt;/D&gt;&lt;D xsi:type="xsd:double"&gt;7508.4434&lt;/D&gt;&lt;D xsi:type="xsd:double"&gt;6594.0273&lt;/D&gt;&lt;D xsi:type="xsd:double"&gt;4384.6797&lt;/D&gt;&lt;D xsi:type="xsd:double"&gt;5179.362&lt;/D&gt;&lt;D xsi:type="xsd:double"&gt;5391.55&lt;/D&gt;&lt;D xsi:type="xsd:double"&gt;5575.252&lt;/D&gt;&lt;D xsi:type="xsd:double"&gt;5324.3657&lt;/D&gt;&lt;D xsi:type="xsd:double"&gt;5273.532&lt;/D&gt;&lt;D xsi:type="xsd:double"&gt;4792.343&lt;/D&gt;&lt;D xsi:type="xsd:double"&gt;5292.571&lt;/D&gt;&lt;D xsi:type="xsd:double"&gt;6329.1074&lt;/D&gt;&lt;D xsi:type="xsd:double"&gt;7128.0693&lt;/D&gt;&lt;D xsi:type="xsd:double"&gt;7242.932&lt;/D&gt;&lt;D xsi:type="xsd:double"&gt;8724.665&lt;/D&gt;&lt;D xsi:type="xsd:double"&gt;9002.448&lt;/D&gt;&lt;D xsi:type="xsd:double"&gt;9140.04&lt;/D&gt;&lt;D xsi:type="xsd:double"&gt;9480.744&lt;/D&gt;&lt;D xsi:type="xsd:double"&gt;8576.43&lt;/D&gt;&lt;D xsi:type="xsd:double"&gt;8461.233&lt;/D&gt;&lt;D xsi:type="xsd:double"&gt;9394.159&lt;/D&gt;&lt;D xsi:type="xsd:double"&gt;9687.642&lt;/D&gt;&lt;D xsi:type="xsd:double"&gt;9859.825&lt;/D&gt;&lt;D xsi:type="xsd:double"&gt;9873.913&lt;/D&gt;&lt;D xsi:type="xsd:double"&gt;9576.635&lt;/D&gt;&lt;D xsi:type="xsd:double"&gt;10283.207&lt;/D&gt;&lt;D xsi:type="xsd:double"&gt;10748.696&lt;/D&gt;&lt;D xsi:type="xsd:double"&gt;9922.375&lt;/D&gt;&lt;D xsi:type="xsd:double"&gt;8552.676&lt;/D&gt;&lt;D xsi:type="xsd:double"&gt;8632.891&lt;/D&gt;&lt;D xsi:type="xsd:double"&gt;7658.9736&lt;/D&gt;&lt;D xsi:type="xsd:double"&gt;8208.192&lt;/D&gt;&lt;D xsi:type="xsd:double"&gt;8280.419&lt;/D&gt;&lt;D xsi:type="xsd:double"&gt;7652.9546&lt;/D&gt;&lt;/FQL&gt;&lt;FQL&gt;&lt;Q&gt;SYY-US^FG_MKT_VALUE(20100101,20220930,M,USD)&lt;/Q&gt;&lt;R&gt;153&lt;/R&gt;&lt;C&gt;1&lt;/C&gt;&lt;D xsi:type="xsd:double"&gt;16572.158&lt;/D&gt;&lt;D xsi:type="xsd:double"&gt;17110.947&lt;/D&gt;&lt;D xsi:type="xsd:double"&gt;17443.408&lt;/D&gt;&lt;D xsi:type="xsd:double"&gt;18649.664&lt;/D&gt;&lt;D xsi:type="xsd:double"&gt;17626.71&lt;/D&gt;&lt;D xsi:type="xsd:double"&gt;16810.764&lt;/D&gt;&lt;D xsi:type="xsd:double"&gt;18222.938&lt;/D&gt;&lt;D xsi:type="xsd:double"&gt;16175.284&lt;/D&gt;&lt;D xsi:type="xsd:double"&gt;16717.88&lt;/D&gt;&lt;D xsi:type="xsd:double"&gt;17268.89&lt;/D&gt;&lt;D xsi:type="xsd:double"&gt;17010.973&lt;/D&gt;&lt;D xsi:type="xsd:double"&gt;17093.545&lt;/D&gt;&lt;D xsi:type="xsd:double"&gt;16942.377&lt;/D&gt;&lt;D xsi:type="xsd:double"&gt;16157.47&lt;/D&gt;&lt;D xsi:type="xsd:double"&gt;16144.319&lt;/D&gt;&lt;D xsi:type="xsd:double"&gt;16849.54&lt;/D&gt;&lt;D xsi:type="xsd:double"&gt;18772.87&lt;/D&gt;&lt;D xsi:type="xsd:double"&gt;18445.389&lt;/D&gt;&lt;D xsi:type="xsd:double"&gt;18096.357&lt;/D&gt;&lt;D xsi:type="xsd:double"&gt;16522.762&lt;/D&gt;&lt;D xsi:type="xsd:double"&gt;15216.391&lt;/D&gt;&lt;D xsi:type="xsd:double"&gt;16285.65&lt;/D&gt;&lt;D xsi:type="xsd:double"&gt;16767.406&lt;/D&gt;&lt;D xsi:type="xsd:double"&gt;17123.52&lt;/D&gt;&lt;D xsi:type="xsd:double"&gt;17578.902&lt;/D&gt;&lt;D xsi:type="xsd:double"&gt;17176.064&lt;/D&gt;&lt;D xsi:type="xsd:double"&gt;17476.78&lt;/D&gt;&lt;D xsi:type="xsd:double"&gt;16914.9&lt;/D&gt;&lt;D xsi:type="xsd:double"&gt;16335.462&lt;/D&gt;&lt;D xsi:type="xsd:double"&gt;17467.066&lt;/D&gt;&lt;D xsi:type="xsd:double"&gt;17220.969&lt;/D&gt;&lt;D xsi:type="xsd:double"&gt;17754.18&lt;/D&gt;&lt;D xsi:type="xsd:double"&gt;18363.098&lt;/D&gt;&lt;D xsi:type="xsd:double"&gt;18245.648&lt;/D&gt;&lt;D xsi:type="xsd:double"&gt;18586.25&lt;/D&gt;&lt;D xsi:type="xsd:double"&gt;18532.344&lt;/D&gt;&lt;D xsi:type="xsd:double"&gt;18596.734&lt;/D&gt;&lt;D xsi:type="xsd:double"&gt;18825.021&lt;/D&gt;&lt;D xsi:type="xsd:double"&gt;20864.598&lt;/D&gt;&lt;D xsi:type="xsd:double"&gt;20680.691&lt;/D&gt;&lt;D xsi:type="xsd:double"&gt;20051.846&lt;/D&gt;&lt;D xsi:type="xsd:double"&gt;20021.396&lt;/D&gt;&lt;D xsi:type="xsd:double"&gt;20226.533&lt;/D&gt;&lt;D xsi:type="xsd:double"&gt;18767.129&lt;/D&gt;&lt;D xsi:type="xsd:double"&gt;18500.04&lt;/D&gt;&lt;D xsi:type="xsd:double"&gt;18796.459&lt;/D&gt;&lt;D xsi:type="xsd:double"&gt;19546.225&lt;/D&gt;&lt;D xsi:type="xsd:double"&gt;21092.697&lt;/D&gt;&lt;D xsi:type="xsd:double"&gt;20496.729&lt;/D&gt;&lt;D xsi:type="xsd:double"&gt;21045.955&lt;/D&gt;&lt;D xsi:type="xsd:double"&gt;21097.861&lt;/D&gt;&lt;D xsi:type="xsd:double"&gt;21273.043&lt;/D&gt;&lt;D xsi:type="xsd:double"&gt;21915.379&lt;/D&gt;&lt;D xsi:type="xsd:double"&gt;21950.371&lt;/D&gt;&lt;D xsi:type="xsd:double"&gt;20918.79&lt;/D&gt;&lt;D xsi:type="xsd:double"&gt;22173.098&lt;/D&gt;&lt;D xsi:type="xsd:double"&gt;22287.193&lt;/D&gt;&lt;D xsi:type="xsd:double"&gt;22633.688&lt;/D&gt;&lt;D xsi:type="xsd:double"&gt;23643.805&lt;/D&gt;&lt;D xsi:type="xsd:double"&gt;23459.379&lt;/D&gt;&lt;D xsi:type="xsd:double"&gt;23152.025&lt;/D&gt;&lt;D xsi:type="xsd:double"&gt;23045.635&lt;/D&gt;&lt;D xsi:type="xsd:double"&gt;22385.754&lt;/D&gt;&lt;D xsi:type="xsd:double"&gt;21970.434&lt;/D&gt;&lt;D xsi:type="xsd:double"&gt;22047.564&lt;/D&gt;&lt;D xsi:type="xsd:double"&gt;21454.867&lt;/D&gt;&lt;D xsi:type="xsd:double"&gt;21579.676&lt;/D&gt;&lt;D xsi:type="xsd:double"&gt;23695.445&lt;/D&gt;&lt;D xsi:type="xsd:double"&gt;23230.89&lt;/D&gt;&lt;D xsi:type="xsd:double"&gt;24590.049&lt;/D&gt;&lt;D xsi:type="xsd:double"&gt;24500.629&lt;/D&gt;&lt;D xsi:type="xsd:double"&gt;23231.504&lt;/D&gt;&lt;D xsi:type="xsd:double"&gt;22557.225&lt;/D&gt;&lt;D xsi:type="xsd:double"&gt;25005.033&lt;/D&gt;&lt;D xsi:type="xsd:double"&gt;26400.182&lt;/D&gt;&lt;D xsi:type="xsd:double"&gt;26027.314&lt;/D&gt;&lt;D xsi:type="xsd:double"&gt;27179.816&lt;/D&gt;&lt;D xsi:type="xsd:double"&gt;28393.973&lt;/D&gt;&lt;D xsi:type="xsd:double"&gt;28981.55&lt;/D&gt;&lt;D xsi:type="xsd:double"&gt;29020.723&lt;/D&gt;&lt;D xsi:type="xsd:double"&gt;26906.111&lt;/D&gt;&lt;D xsi:type="xsd:double"&gt;26417.51&lt;/D&gt;&lt;D xsi:type="xsd:double"&gt;29233.84&lt;/D&gt;&lt;D xsi:type="xsd:double"&gt;29920.982&lt;/D&gt;&lt;D xsi:type="xsd:double"&gt;28348.469&lt;/D&gt;&lt;D xsi:type="xsd:double"&gt;28488.969&lt;/D&gt;&lt;D xsi:type="xsd:double"&gt;27834.277&lt;/D&gt;&lt;D xsi:type="xsd:double"&gt;28343.572&lt;/D&gt;&lt;D xsi:type="xsd:double"&gt;29249.582&lt;/D&gt;&lt;D xsi:type="xsd:double"&gt;26676.873&lt;/D&gt;&lt;D xsi:type="xsd:double"&gt;27890.662&lt;/D&gt;&lt;D xsi:type="xsd:double"&gt;27917.162&lt;/D&gt;&lt;D xsi:type="xsd:double"&gt;28143.654&lt;/D&gt;&lt;D xsi:type="xsd:double"&gt;29014.828&lt;/D&gt;&lt;D xsi:type="xsd:double"&gt;30115.535&lt;/D&gt;&lt;D xsi:type="xsd:double"&gt;31665.23&lt;/D&gt;&lt;D xsi:type="xsd:double"&gt;32781.047&lt;/D&gt;&lt;D xsi:type="xsd:double"&gt;31102.11&lt;/D&gt;&lt;D xsi:type="xsd:double"&gt;31224.521&lt;/D&gt;&lt;D xsi:type="xsd:double"&gt;32568.072&lt;/D&gt;&lt;D xsi:type="xsd:double"&gt;33864.754&lt;/D&gt;&lt;D xsi:type="xsd:double"&gt;35554.62&lt;/D&gt;&lt;D xsi:type="xsd:double"&gt;34992.324&lt;/D&gt;&lt;D xsi:type="xsd:double"&gt;38954.41&lt;/D&gt;&lt;D xsi:type="xsd:double"&gt;38100.96&lt;/D&gt;&lt;D xsi:type="xsd:double"&gt;37102.277&lt;/D&gt;&lt;D xsi:type="xsd:double"&gt;35058.086&lt;/D&gt;&lt;D xsi:type="xsd:double"&gt;32176.924&lt;/D&gt;&lt;D xsi:type="xsd:double"&gt;32788.008&lt;/D&gt;&lt;D xsi:type="xsd:double"&gt;34688.02&lt;/D&gt;&lt;D xsi:type="xsd:double"&gt;34304.324&lt;/D&gt;&lt;D xsi:type="xsd:double"&gt;36159.305&lt;/D&gt;&lt;D xsi:type="xsd:double"&gt;35362.844&lt;/D&gt;&lt;D xsi:type="xsd:double"&gt;36270.66&lt;/D&gt;&lt;D xsi:type="xsd:double"&gt;35167.973&lt;/D&gt;&lt;D xsi:type="xsd:double"&gt;38122.145&lt;/D&gt;&lt;D xsi:type="xsd:double"&gt;40562.625&lt;/D&gt;&lt;D xsi:type="xsd:double"&gt;40802.73&lt;/D&gt;&lt;D xsi:type="xsd:double"&gt;41150.12&lt;/D&gt;&lt;D xsi:type="xsd:double"&gt;43526.387&lt;/D&gt;&lt;D xsi:type="xsd:double"&gt;41796.324&lt;/D&gt;&lt;D xsi:type="xsd:double"&gt;33914.35&lt;/D&gt;&lt;D xsi:type="xsd:double"&gt;23143.463&lt;/D&gt;&lt;D xsi:type="xsd:double"&gt;28540.055&lt;/D&gt;&lt;D xsi:type="xsd:double"&gt;27977.063&lt;/D&gt;&lt;D xsi:type="xsd:double"&gt;27781.44&lt;/D&gt;&lt;D xsi:type="xsd:double"&gt;26861.49&lt;/D&gt;&lt;D xsi:type="xsd:double"&gt;30566.7&lt;/D&gt;&lt;D xsi:type="xsd:double"&gt;31676.148&lt;/D&gt;&lt;D xsi:type="xsd:double"&gt;28158.273&lt;/D&gt;&lt;D xsi:type="xsd:double"&gt;36293.676&lt;/D&gt;&lt;D xsi:type="xsd:double"&gt;37872.484&lt;/D&gt;&lt;D xsi:type="xsd:double"&gt;36469.99&lt;/D&gt;&lt;D xsi:type="xsd:double"&gt;40611.176&lt;/D&gt;&lt;D xsi:type="xsd:double"&gt;40264.316&lt;/D&gt;&lt;D xsi:type="xsd:double"&gt;43327.355&lt;/D&gt;&lt;D xsi:type="xsd:double"&gt;41419.99&lt;/D&gt;&lt;D xsi:type="xsd:double"&gt;39758.074&lt;/D&gt;&lt;D xsi:type="xsd:double"&gt;37942.754&lt;/D&gt;&lt;D xsi:type="xsd:double"&gt;40729.656&lt;/D&gt;&lt;D xsi:type="xsd:double"&gt;40219.457&lt;/D&gt;&lt;D xsi:type="xsd:double"&gt;39399.7&lt;/D&gt;&lt;D xsi:type="xsd:double"&gt;35884.98&lt;/D&gt;&lt;D xsi:type="xsd:double"&gt;39835.93&lt;/D&gt;&lt;D xsi:type="xsd:double"&gt;39633.074&lt;/D&gt;&lt;D xsi:type="xsd:double"&gt;44171.984&lt;/D&gt;&lt;D xsi:type="xsd:double"&gt;41532.656&lt;/D&gt;&lt;D xsi:type="xsd:double"&gt;43480.85&lt;/D&gt;&lt;D xsi:type="xsd:double"&gt;42819.582&lt;/D&gt;&lt;D xsi:type="xsd:double"&gt;43087.18&lt;/D&gt;&lt;D xsi:type="xsd:double"&gt;43183.824&lt;/D&gt;&lt;D xsi:type="xsd:double"&gt;41820.66&lt;/D&gt;&lt;D xsi:type="xsd:double"&gt;35966.17&lt;/D&gt;&lt;/FQL&gt;&lt;FQL&gt;&lt;Q&gt;CHD-US^FG_MKT_VALUE(20100101,20220930,M,USD)&lt;/Q&gt;&lt;R&gt;153&lt;/R&gt;&lt;C&gt;1&lt;/C&gt;&lt;D xsi:type="xsd:double"&gt;4253.4272&lt;/D&gt;&lt;D xsi:type="xsd:double"&gt;4739.5127&lt;/D&gt;&lt;D xsi:type="xsd:double"&gt;4741.427&lt;/D&gt;&lt;D xsi:type="xsd:double"&gt;4904.314&lt;/D&gt;&lt;D xsi:type="xsd:double"&gt;4660.6914&lt;/D&gt;&lt;D xsi:type="xsd:double"&gt;4451.3223&lt;/D&gt;&lt;D xsi:type="xsd:double"&gt;4704.0205&lt;/D&gt;&lt;D xsi:type="xsd:double"&gt;4346.268&lt;/D&gt;&lt;D xsi:type="xsd:double"&gt;4614.097&lt;/D&gt;&lt;D xsi:type="xsd:double"&gt;4678.754&lt;/D&gt;&lt;D xsi:type="xsd:double"&gt;4636.123&lt;/D&gt;&lt;D xsi:type="xsd:double"&gt;4914.553&lt;/D&gt;&lt;D xsi:type="xsd:double"&gt;4899.6&lt;/D&gt;&lt;D xsi:type="xsd:double"&gt;5371.6885&lt;/D&gt;&lt;D xsi:type="xsd:double"&gt;5667.509&lt;/D&gt;&lt;D xsi:type="xsd:double"&gt;5891.8096&lt;/D&gt;&lt;D xsi:type="xsd:double"&gt;6007.5313&lt;/D&gt;&lt;D xsi:type="xsd:double"&gt;5817.9272&lt;/D&gt;&lt;D xsi:type="xsd:double"&gt;5789.225&lt;/D&gt;&lt;D xsi:type="xsd:double"&gt;6248.46&lt;/D&gt;&lt;D xsi:type="xsd:double"&gt;6351.9263&lt;/D&gt;&lt;D xsi:type="xsd:double"&gt;6349.0522&lt;/D&gt;&lt;D xsi:type="xsd:double"&gt;6359.112&lt;/D&gt;&lt;D xsi:type="xsd:double"&gt;6511.0586&lt;/D&gt;&lt;D xsi:type="xsd:double"&gt;6455.567&lt;/D&gt;&lt;D xsi:type="xsd:double"&gt;6792.7876&lt;/D&gt;&lt;D xsi:type="xsd:double"&gt;6926.15&lt;/D&gt;&lt;D xsi:type="xsd:double"&gt;7152.8447&lt;/D&gt;&lt;D xsi:type="xsd:double"&gt;7496.4067&lt;/D&gt;&lt;D xsi:type="xsd:double"&gt;7726.4346&lt;/D&gt;&lt;D xsi:type="xsd:double"&gt;8024.516&lt;/D&gt;&lt;D xsi:type="xsd:double"&gt;7624.753&lt;/D&gt;&lt;D xsi:type="xsd:double"&gt;7527.047&lt;/D&gt;&lt;D xsi:type="xsd:double"&gt;7076.7344&lt;/D&gt;&lt;D xsi:type="xsd:double"&gt;7549.3535&lt;/D&gt;&lt;D xsi:type="xsd:double"&gt;7434.505&lt;/D&gt;&lt;D xsi:type="xsd:double"&gt;8020.1616&lt;/D&gt;&lt;D xsi:type="xsd:double"&gt;8598.879&lt;/D&gt;&lt;D xsi:type="xsd:double"&gt;8929.832&lt;/D&gt;&lt;D xsi:type="xsd:double"&gt;8827.588&lt;/D&gt;&lt;D xsi:type="xsd:double"&gt;8402.028&lt;/D&gt;&lt;D xsi:type="xsd:double"&gt;8547.982&lt;/D&gt;&lt;D xsi:type="xsd:double"&gt;8823.635&lt;/D&gt;&lt;D xsi:type="xsd:double"&gt;8221.079&lt;/D&gt;&lt;D xsi:type="xsd:double"&gt;8329.265&lt;/D&gt;&lt;D xsi:type="xsd:double"&gt;9036.663&lt;/D&gt;&lt;D xsi:type="xsd:double"&gt;9050.533&lt;/D&gt;&lt;D xsi:type="xsd:double"&gt;9210.575&lt;/D&gt;&lt;D xsi:type="xsd:double"&gt;8974.336&lt;/D&gt;&lt;D xsi:type="xsd:double"&gt;9446.816&lt;/D&gt;&lt;D xsi:type="xsd:double"&gt;9376.8955&lt;/D&gt;&lt;D xsi:type="xsd:double"&gt;9368.75&lt;/D&gt;&lt;D xsi:type="xsd:double"&gt;9398.617&lt;/D&gt;&lt;D xsi:type="xsd:double"&gt;9347.057&lt;/D&gt;&lt;D xsi:type="xsd:double"&gt;8576.042&lt;/D&gt;&lt;D xsi:type="xsd:double"&gt;9118.559&lt;/D&gt;&lt;D xsi:type="xsd:double"&gt;9374.825&lt;/D&gt;&lt;D xsi:type="xsd:double"&gt;9675.472&lt;/D&gt;&lt;D xsi:type="xsd:double"&gt;10250.04&lt;/D&gt;&lt;D xsi:type="xsd:double"&gt;10509.439&lt;/D&gt;&lt;D xsi:type="xsd:double"&gt;10790.812&lt;/D&gt;&lt;D xsi:type="xsd:double"&gt;11353.556&lt;/D&gt;&lt;D xsi:type="xsd:double"&gt;11159.4&lt;/D&gt;&lt;D xsi:type="xsd:double"&gt;10604.174&lt;/D&gt;&lt;D xsi:type="xsd:double"&gt;10969.971&lt;/D&gt;&lt;D xsi:type="xsd:double"&gt;10611.904&lt;/D&gt;&lt;D xsi:type="xsd:double"&gt;11292.071&lt;/D&gt;&lt;D xsi:type="xsd:double"&gt;11285.53&lt;/D&gt;&lt;D xsi:type="xsd:double"&gt;10990.275&lt;/D&gt;&lt;D xsi:type="xsd:double"&gt;11277.148&lt;/D&gt;&lt;D xsi:type="xsd:double"&gt;11235.23&lt;/D&gt;&lt;D xsi:type="xsd:double"&gt;11030.499&lt;/D&gt;&lt;D xsi:type="xsd:double"&gt;10916.14&lt;/D&gt;&lt;D xsi:type="xsd:double"&gt;11794.629&lt;/D&gt;&lt;D xsi:type="xsd:double"&gt;11814.657&lt;/D&gt;&lt;D xsi:type="xsd:double"&gt;11881.305&lt;/D&gt;&lt;D xsi:type="xsd:double"&gt;12622.125&lt;/D&gt;&lt;D xsi:type="xsd:double"&gt;13237.063&lt;/D&gt;&lt;D xsi:type="xsd:double"&gt;12638.828&lt;/D&gt;&lt;D xsi:type="xsd:double"&gt;12790.639&lt;/D&gt;&lt;D xsi:type="xsd:double"&gt;12380.544&lt;/D&gt;&lt;D xsi:type="xsd:double"&gt;12468.386&lt;/D&gt;&lt;D xsi:type="xsd:double"&gt;11313.523&lt;/D&gt;&lt;D xsi:type="xsd:double"&gt;11222.622&lt;/D&gt;&lt;D xsi:type="xsd:double"&gt;11484.204&lt;/D&gt;&lt;D xsi:type="xsd:double"&gt;12657.513&lt;/D&gt;&lt;D xsi:type="xsd:double"&gt;12562.028&lt;/D&gt;&lt;D xsi:type="xsd:double"&gt;12476.384&lt;/D&gt;&lt;D xsi:type="xsd:double"&gt;13012.922&lt;/D&gt;&lt;D xsi:type="xsd:double"&gt;12932.849&lt;/D&gt;&lt;D xsi:type="xsd:double"&gt;13299.295&lt;/D&gt;&lt;D xsi:type="xsd:double"&gt;12506.572&lt;/D&gt;&lt;D xsi:type="xsd:double"&gt;12098.71&lt;/D&gt;&lt;D xsi:type="xsd:double"&gt;11279.644&lt;/D&gt;&lt;D xsi:type="xsd:double"&gt;11759.098&lt;/D&gt;&lt;D xsi:type="xsd:double"&gt;12423.592&lt;/D&gt;&lt;D xsi:type="xsd:double"&gt;12096.72&lt;/D&gt;&lt;D xsi:type="xsd:double"&gt;12180.914&lt;/D&gt;&lt;D xsi:type="xsd:double"&gt;12312.484&lt;/D&gt;&lt;D xsi:type="xsd:double"&gt;11295.409&lt;/D&gt;&lt;D xsi:type="xsd:double"&gt;11478.775&lt;/D&gt;&lt;D xsi:type="xsd:double"&gt;13026.281&lt;/D&gt;&lt;D xsi:type="xsd:double"&gt;13697.689&lt;/D&gt;&lt;D xsi:type="xsd:double"&gt;13864.315&lt;/D&gt;&lt;D xsi:type="xsd:double"&gt;14606.236&lt;/D&gt;&lt;D xsi:type="xsd:double"&gt;14606.236&lt;/D&gt;&lt;D xsi:type="xsd:double"&gt;16284.097&lt;/D&gt;&lt;D xsi:type="xsd:double"&gt;16235.197&lt;/D&gt;&lt;D xsi:type="xsd:double"&gt;15951.278&lt;/D&gt;&lt;D xsi:type="xsd:double"&gt;16245.072&lt;/D&gt;&lt;D xsi:type="xsd:double"&gt;17527.29&lt;/D&gt;&lt;D xsi:type="xsd:double"&gt;18442.652&lt;/D&gt;&lt;D xsi:type="xsd:double"&gt;18309.78&lt;/D&gt;&lt;D xsi:type="xsd:double"&gt;18042.906&lt;/D&gt;&lt;D xsi:type="xsd:double"&gt;18630.672&lt;/D&gt;&lt;D xsi:type="xsd:double"&gt;19702.479&lt;/D&gt;&lt;D xsi:type="xsd:double"&gt;18456.074&lt;/D&gt;&lt;D xsi:type="xsd:double"&gt;17156.006&lt;/D&gt;&lt;D xsi:type="xsd:double"&gt;17229.594&lt;/D&gt;&lt;D xsi:type="xsd:double"&gt;17262.547&lt;/D&gt;&lt;D xsi:type="xsd:double"&gt;18214.762&lt;/D&gt;&lt;D xsi:type="xsd:double"&gt;17061.307&lt;/D&gt;&lt;D xsi:type="xsd:double"&gt;15772.621&lt;/D&gt;&lt;D xsi:type="xsd:double"&gt;17200.463&lt;/D&gt;&lt;D xsi:type="xsd:double"&gt;18448.904&lt;/D&gt;&lt;D xsi:type="xsd:double"&gt;19091.629&lt;/D&gt;&lt;D xsi:type="xsd:double"&gt;23791.676&lt;/D&gt;&lt;D xsi:type="xsd:double"&gt;23668.186&lt;/D&gt;&lt;D xsi:type="xsd:double"&gt;23275.436&lt;/D&gt;&lt;D xsi:type="xsd:double"&gt;21954.068&lt;/D&gt;&lt;D xsi:type="xsd:double"&gt;21800.074&lt;/D&gt;&lt;D xsi:type="xsd:double"&gt;21402.764&lt;/D&gt;&lt;D xsi:type="xsd:double"&gt;20715.756&lt;/D&gt;&lt;D xsi:type="xsd:double"&gt;19322.11&lt;/D&gt;&lt;D xsi:type="xsd:double"&gt;21414.857&lt;/D&gt;&lt;D xsi:type="xsd:double"&gt;21020.148&lt;/D&gt;&lt;D xsi:type="xsd:double"&gt;21017.697&lt;/D&gt;&lt;D xsi:type="xsd:double"&gt;20908.93&lt;/D&gt;&lt;D xsi:type="xsd:double"&gt;21242.61&lt;/D&gt;&lt;D xsi:type="xsd:double"&gt;20526.18&lt;/D&gt;&lt;D xsi:type="xsd:double"&gt;20229.459&lt;/D&gt;&lt;D xsi:type="xsd:double"&gt;21402.998&lt;/D&gt;&lt;D xsi:type="xsd:double"&gt;21897.893&lt;/D&gt;&lt;D xsi:type="xsd:double"&gt;24860.963&lt;/D&gt;&lt;D xsi:type="xsd:double"&gt;24897.344&lt;/D&gt;&lt;D xsi:type="xsd:double"&gt;23733.123&lt;/D&gt;&lt;D xsi:type="xsd:double"&gt;24118.002&lt;/D&gt;&lt;D xsi:type="xsd:double"&gt;23676.314&lt;/D&gt;&lt;D xsi:type="xsd:double"&gt;21856.18&lt;/D&gt;&lt;D xsi:type="xsd:double"&gt;22503.605&lt;/D&gt;&lt;D xsi:type="xsd:double"&gt;21364.582&lt;/D&gt;&lt;D xsi:type="xsd:double"&gt;20329.988&lt;/D&gt;&lt;D xsi:type="xsd:double"&gt;17350.07&lt;/D&gt;&lt;/FQL&gt;&lt;FQL&gt;&lt;Q&gt;WBA-US^FG_MKT_VALUE(20100101,20220930,M,USD)&lt;/Q&gt;&lt;R&gt;153&lt;/R&gt;&lt;C&gt;1&lt;/C&gt;&lt;D xsi:type="xsd:double"&gt;35515.52&lt;/D&gt;&lt;D xsi:type="xsd:double"&gt;34479.85&lt;/D&gt;&lt;D xsi:type="xsd:double"&gt;36289.945&lt;/D&gt;&lt;D xsi:type="xsd:double"&gt;34391.793&lt;/D&gt;&lt;D xsi:type="xsd:double"&gt;31180.627&lt;/D&gt;&lt;D xsi:type="xsd:double"&gt;25983.855&lt;/D&gt;&lt;D xsi:type="xsd:double"&gt;27784.234&lt;/D&gt;&lt;D xsi:type="xsd:double"&gt;25229.703&lt;/D&gt;&lt;D xsi:type="xsd:double"&gt;31443.27&lt;/D&gt;&lt;D xsi:type="xsd:double"&gt;31799.94&lt;/D&gt;&lt;D xsi:type="xsd:double"&gt;32146.176&lt;/D&gt;&lt;D xsi:type="xsd:double"&gt;35937.305&lt;/D&gt;&lt;D xsi:type="xsd:double"&gt;37302.477&lt;/D&gt;&lt;D xsi:type="xsd:double"&gt;39676.01&lt;/D&gt;&lt;D xsi:type="xsd:double"&gt;36746.54&lt;/D&gt;&lt;D xsi:type="xsd:double"&gt;39108.426&lt;/D&gt;&lt;D xsi:type="xsd:double"&gt;39503.426&lt;/D&gt;&lt;D xsi:type="xsd:double"&gt;38444.082&lt;/D&gt;&lt;D xsi:type="xsd:double"&gt;35347.55&lt;/D&gt;&lt;D xsi:type="xsd:double"&gt;31312.045&lt;/D&gt;&lt;D xsi:type="xsd:double"&gt;29248.883&lt;/D&gt;&lt;D xsi:type="xsd:double"&gt;29524.566&lt;/D&gt;&lt;D xsi:type="xsd:double"&gt;29454.5&lt;/D&gt;&lt;D xsi:type="xsd:double"&gt;28877.988&lt;/D&gt;&lt;D xsi:type="xsd:double"&gt;29140.037&lt;/D&gt;&lt;D xsi:type="xsd:double"&gt;28608.809&lt;/D&gt;&lt;D xsi:type="xsd:double"&gt;28893.518&lt;/D&gt;&lt;D xsi:type="xsd:double"&gt;30248.035&lt;/D&gt;&lt;D xsi:type="xsd:double"&gt;26200.352&lt;/D&gt;&lt;D xsi:type="xsd:double"&gt;25393.395&lt;/D&gt;&lt;D xsi:type="xsd:double"&gt;31213.787&lt;/D&gt;&lt;D xsi:type="xsd:double"&gt;33759.418&lt;/D&gt;&lt;D xsi:type="xsd:double"&gt;34401.375&lt;/D&gt;&lt;D xsi:type="xsd:double"&gt;33259.07&lt;/D&gt;&lt;D xsi:type="xsd:double"&gt;32048.502&lt;/D&gt;&lt;D xsi:type="xsd:double"&gt;34978.324&lt;/D&gt;&lt;D xsi:type="xsd:double"&gt;37766.383&lt;/D&gt;&lt;D xsi:type="xsd:double"&gt;38790.047&lt;/D&gt;&lt;D xsi:type="xsd:double"&gt;45176.098&lt;/D&gt;&lt;D xsi:type="xsd:double"&gt;46909.996&lt;/D&gt;&lt;D xsi:type="xsd:double"&gt;45133.375&lt;/D&gt;&lt;D xsi:type="xsd:double"&gt;41769.164&lt;/D&gt;&lt;D xsi:type="xsd:double"&gt;47486.434&lt;/D&gt;&lt;D xsi:type="xsd:double"&gt;45502.848&lt;/D&gt;&lt;D xsi:type="xsd:double"&gt;50926.84&lt;/D&gt;&lt;D xsi:type="xsd:double"&gt;56076.324&lt;/D&gt;&lt;D xsi:type="xsd:double"&gt;56250.14&lt;/D&gt;&lt;D xsi:type="xsd:double"&gt;54577.836&lt;/D&gt;&lt;D xsi:type="xsd:double"&gt;54492.32&lt;/D&gt;&lt;D xsi:type="xsd:double"&gt;64846.797&lt;/D&gt;&lt;D xsi:type="xsd:double"&gt;63014.48&lt;/D&gt;&lt;D xsi:type="xsd:double"&gt;64799.086&lt;/D&gt;&lt;D xsi:type="xsd:double"&gt;68786.27&lt;/D&gt;&lt;D xsi:type="xsd:double"&gt;70909.836&lt;/D&gt;&lt;D xsi:type="xsd:double"&gt;65782.67&lt;/D&gt;&lt;D xsi:type="xsd:double"&gt;57517.414&lt;/D&gt;&lt;D xsi:type="xsd:double"&gt;56329.434&lt;/D&gt;&lt;D xsi:type="xsd:double"&gt;61033.848&lt;/D&gt;&lt;D xsi:type="xsd:double"&gt;64880.516&lt;/D&gt;&lt;D xsi:type="xsd:double"&gt;72057.94&lt;/D&gt;&lt;D xsi:type="xsd:double"&gt;69741.12&lt;/D&gt;&lt;D xsi:type="xsd:double"&gt;90786.68&lt;/D&gt;&lt;D xsi:type="xsd:double"&gt;92535.09&lt;/D&gt;&lt;D xsi:type="xsd:double"&gt;90622.76&lt;/D&gt;&lt;D xsi:type="xsd:double"&gt;93734.54&lt;/D&gt;&lt;D xsi:type="xsd:double"&gt;92205.79&lt;/D&gt;&lt;D xsi:type="xsd:double"&gt;105516.875&lt;/D&gt;&lt;D xsi:type="xsd:double"&gt;94331.75&lt;/D&gt;&lt;D xsi:type="xsd:double"&gt;90571.555&lt;/D&gt;&lt;D xsi:type="xsd:double"&gt;92293.61&lt;/D&gt;&lt;D xsi:type="xsd:double"&gt;91227.68&lt;/D&gt;&lt;D xsi:type="xsd:double"&gt;92449.05&lt;/D&gt;&lt;D xsi:type="xsd:double"&gt;86548.51&lt;/D&gt;&lt;D xsi:type="xsd:double"&gt;85228.37&lt;/D&gt;&lt;D xsi:type="xsd:double"&gt;90950.56&lt;/D&gt;&lt;D xsi:type="xsd:double"&gt;85595.445&lt;/D&gt;&lt;D xsi:type="xsd:double"&gt;83731.445&lt;/D&gt;&lt;D xsi:type="xsd:double"&gt;90081.62&lt;/D&gt;&lt;D xsi:type="xsd:double"&gt;85732.78&lt;/D&gt;&lt;D xsi:type="xsd:double"&gt;87407.84&lt;/D&gt;&lt;D xsi:type="xsd:double"&gt;87310.38&lt;/D&gt;&lt;D xsi:type="xsd:double"&gt;89595.484&lt;/D&gt;&lt;D xsi:type="xsd:double"&gt;91432.16&lt;/D&gt;&lt;D xsi:type="xsd:double"&gt;89306.33&lt;/D&gt;&lt;D xsi:type="xsd:double"&gt;88421.46&lt;/D&gt;&lt;D xsi:type="xsd:double"&gt;93350.47&lt;/D&gt;&lt;D xsi:type="xsd:double"&gt;89751.76&lt;/D&gt;&lt;D xsi:type="xsd:double"&gt;93523.38&lt;/D&gt;&lt;D xsi:type="xsd:double"&gt;86699.21&lt;/D&gt;&lt;D xsi:type="xsd:double"&gt;83799.25&lt;/D&gt;&lt;D xsi:type="xsd:double"&gt;86324.68&lt;/D&gt;&lt;D xsi:type="xsd:double"&gt;83443.695&lt;/D&gt;&lt;D xsi:type="xsd:double"&gt;79061.625&lt;/D&gt;&lt;D xsi:type="xsd:double"&gt;67850.48&lt;/D&gt;&lt;D xsi:type="xsd:double"&gt;72064.88&lt;/D&gt;&lt;D xsi:type="xsd:double"&gt;71926.22&lt;/D&gt;&lt;D xsi:type="xsd:double"&gt;74541&lt;/D&gt;&lt;D xsi:type="xsd:double"&gt;68315.84&lt;/D&gt;&lt;D xsi:type="xsd:double"&gt;64924.348&lt;/D&gt;&lt;D xsi:type="xsd:double"&gt;65896.17&lt;/D&gt;&lt;D xsi:type="xsd:double"&gt;61916.57&lt;/D&gt;&lt;D xsi:type="xsd:double"&gt;59559.594&lt;/D&gt;&lt;D xsi:type="xsd:double"&gt;67106.89&lt;/D&gt;&lt;D xsi:type="xsd:double"&gt;65278.266&lt;/D&gt;&lt;D xsi:type="xsd:double"&gt;69410.53&lt;/D&gt;&lt;D xsi:type="xsd:double"&gt;75951.68&lt;/D&gt;&lt;D xsi:type="xsd:double"&gt;79881.47&lt;/D&gt;&lt;D xsi:type="xsd:double"&gt;64465.582&lt;/D&gt;&lt;D xsi:type="xsd:double"&gt;68173.32&lt;/D&gt;&lt;D xsi:type="xsd:double"&gt;65080.223&lt;/D&gt;&lt;D xsi:type="xsd:double"&gt;57839.945&lt;/D&gt;&lt;D xsi:type="xsd:double"&gt;48972.434&lt;/D&gt;&lt;D xsi:type="xsd:double"&gt;44561.098&lt;/D&gt;&lt;D xsi:type="xsd:double"&gt;49374.85&lt;/D&gt;&lt;D xsi:type="xsd:double"&gt;49212.29&lt;/D&gt;&lt;D xsi:type="xsd:double"&gt;45834.887&lt;/D&gt;&lt;D xsi:type="xsd:double"&gt;49523.883&lt;/D&gt;&lt;D xsi:type="xsd:double"&gt;49049.33&lt;/D&gt;&lt;D xsi:type="xsd:double"&gt;52930.145&lt;/D&gt;&lt;D xsi:type="xsd:double"&gt;52361.77&lt;/D&gt;&lt;D xsi:type="xsd:double"&gt;45159.36&lt;/D&gt;&lt;D xsi:type="xsd:double"&gt;40286.977&lt;/D&gt;&lt;D xsi:type="xsd:double"&gt;40278.17&lt;/D&gt;&lt;D xsi:type="xsd:double"&gt;38112.395&lt;/D&gt;&lt;D xsi:type="xsd:double"&gt;37365.473&lt;/D&gt;&lt;D xsi:type="xsd:double"&gt;36886.875&lt;/D&gt;&lt;D xsi:type="xsd:double"&gt;35424.973&lt;/D&gt;&lt;D xsi:type="xsd:double"&gt;32910.246&lt;/D&gt;&lt;D xsi:type="xsd:double"&gt;31092.477&lt;/D&gt;&lt;D xsi:type="xsd:double"&gt;29465.145&lt;/D&gt;&lt;D xsi:type="xsd:double"&gt;32836.906&lt;/D&gt;&lt;D xsi:type="xsd:double"&gt;34452.406&lt;/D&gt;&lt;D xsi:type="xsd:double"&gt;43411.066&lt;/D&gt;&lt;D xsi:type="xsd:double"&gt;41430.426&lt;/D&gt;&lt;D xsi:type="xsd:double"&gt;47455.254&lt;/D&gt;&lt;D xsi:type="xsd:double"&gt;45899.344&lt;/D&gt;&lt;D xsi:type="xsd:double"&gt;45544.707&lt;/D&gt;&lt;D xsi:type="xsd:double"&gt;45501.46&lt;/D&gt;&lt;D xsi:type="xsd:double"&gt;40779.207&lt;/D&gt;&lt;D xsi:type="xsd:double"&gt;43917.715&lt;/D&gt;&lt;D xsi:type="xsd:double"&gt;40715.83&lt;/D&gt;&lt;D xsi:type="xsd:double"&gt;40689.87&lt;/D&gt;&lt;D xsi:type="xsd:double"&gt;38700.137&lt;/D&gt;&lt;D xsi:type="xsd:double"&gt;45058.016&lt;/D&gt;&lt;D xsi:type="xsd:double"&gt;42984.793&lt;/D&gt;&lt;D xsi:type="xsd:double"&gt;39811.316&lt;/D&gt;&lt;D xsi:type="xsd:double"&gt;38671.137&lt;/D&gt;&lt;D xsi:type="xsd:double"&gt;36623.996&lt;/D&gt;&lt;D xsi:type="xsd:double"&gt;37880.37&lt;/D&gt;&lt;D xsi:type="xsd:double"&gt;32755.328&lt;/D&gt;&lt;D xsi:type="xsd:double"&gt;34241.848&lt;/D&gt;&lt;D xsi:type="xsd:double"&gt;30300.84&lt;/D&gt;&lt;D xsi:type="xsd:double"&gt;27137.658&lt;/D&gt;&lt;/FQL&gt;&lt;FQL&gt;&lt;Q&gt;PG-US^FG_MKT_VALUE(20100101,20220930,M,USD)&lt;/Q&gt;&lt;R&gt;153&lt;/R&gt;&lt;C&gt;1&lt;/C&gt;&lt;D xsi:type="xsd:double"&gt;178777.7&lt;/D&gt;&lt;D xsi:type="xsd:double"&gt;183802.64&lt;/D&gt;&lt;D xsi:type="xsd:double"&gt;182211.55&lt;/D&gt;&lt;D xsi:type="xsd:double"&gt;179014.84&lt;/D&gt;&lt;D xsi:type="xsd:double"&gt;175933.36&lt;/D&gt;&lt;D xsi:type="xsd:double"&gt;170551.39&lt;/D&gt;&lt;D xsi:type="xsd:double"&gt;173906.69&lt;/D&gt;&lt;D xsi:type="xsd:double"&gt;169669.9&lt;/D&gt;&lt;D xsi:type="xsd:double"&gt;167867.61&lt;/D&gt;&lt;D xsi:type="xsd:double"&gt;177944.7&lt;/D&gt;&lt;D xsi:type="xsd:double"&gt;170946.72&lt;/D&gt;&lt;D xsi:type="xsd:double"&gt;180174.42&lt;/D&gt;&lt;D xsi:type="xsd:double"&gt;176813.48&lt;/D&gt;&lt;D xsi:type="xsd:double"&gt;176589.4&lt;/D&gt;&lt;D xsi:type="xsd:double"&gt;171943.7&lt;/D&gt;&lt;D xsi:type="xsd:double"&gt;181154.98&lt;/D&gt;&lt;D xsi:type="xsd:double"&gt;187016.69&lt;/D&gt;&lt;D xsi:type="xsd:double"&gt;175817.9&lt;/D&gt;&lt;D xsi:type="xsd:double"&gt;170065.17&lt;/D&gt;&lt;D xsi:type="xsd:double"&gt;176122.14&lt;/D&gt;&lt;D xsi:type="xsd:double"&gt;173828.4&lt;/D&gt;&lt;D xsi:type="xsd:double"&gt;176056.97&lt;/D&gt;&lt;D xsi:type="xsd:double"&gt;177652.73&lt;/D&gt;&lt;D xsi:type="xsd:double"&gt;183745.98&lt;/D&gt;&lt;D xsi:type="xsd:double"&gt;173637.34&lt;/D&gt;&lt;D xsi:type="xsd:double"&gt;186252.5&lt;/D&gt;&lt;D xsi:type="xsd:double"&gt;184162.52&lt;/D&gt;&lt;D xsi:type="xsd:double"&gt;174380.34&lt;/D&gt;&lt;D xsi:type="xsd:double"&gt;170681.2&lt;/D&gt;&lt;D xsi:type="xsd:double"&gt;168317.02&lt;/D&gt;&lt;D xsi:type="xsd:double"&gt;177358.05&lt;/D&gt;&lt;D xsi:type="xsd:double"&gt;184640.34&lt;/D&gt;&lt;D xsi:type="xsd:double"&gt;189646.23&lt;/D&gt;&lt;D xsi:type="xsd:double"&gt;189318.11&lt;/D&gt;&lt;D xsi:type="xsd:double"&gt;190931.31&lt;/D&gt;&lt;D xsi:type="xsd:double"&gt;185451.8&lt;/D&gt;&lt;D xsi:type="xsd:double"&gt;205310.9&lt;/D&gt;&lt;D xsi:type="xsd:double"&gt;208097.19&lt;/D&gt;&lt;D xsi:type="xsd:double"&gt;211204&lt;/D&gt;&lt;D xsi:type="xsd:double"&gt;210409.17&lt;/D&gt;&lt;D xsi:type="xsd:double"&gt;210381.78&lt;/D&gt;&lt;D xsi:type="xsd:double"&gt;211131.75&lt;/D&gt;&lt;D xsi:type="xsd:double"&gt;220208.86&lt;/D&gt;&lt;D xsi:type="xsd:double"&gt;213599.84&lt;/D&gt;&lt;D xsi:type="xsd:double"&gt;205471.05&lt;/D&gt;&lt;D xsi:type="xsd:double"&gt;219497.13&lt;/D&gt;&lt;D xsi:type="xsd:double"&gt;228929.39&lt;/D&gt;&lt;D xsi:type="xsd:double"&gt;220735.73&lt;/D&gt;&lt;D xsi:type="xsd:double"&gt;207748.08&lt;/D&gt;&lt;D xsi:type="xsd:double"&gt;213279.36&lt;/D&gt;&lt;D xsi:type="xsd:double"&gt;218100.39&lt;/D&gt;&lt;D xsi:type="xsd:double"&gt;223377.02&lt;/D&gt;&lt;D xsi:type="xsd:double"&gt;218614.53&lt;/D&gt;&lt;D xsi:type="xsd:double"&gt;213042.22&lt;/D&gt;&lt;D xsi:type="xsd:double"&gt;209599.52&lt;/D&gt;&lt;D xsi:type="xsd:double"&gt;225295.08&lt;/D&gt;&lt;D xsi:type="xsd:double"&gt;226275.4&lt;/D&gt;&lt;D xsi:type="xsd:double"&gt;235813.89&lt;/D&gt;&lt;D xsi:type="xsd:double"&gt;244352.6&lt;/D&gt;&lt;D xsi:type="xsd:double"&gt;245989.42&lt;/D&gt;&lt;D xsi:type="xsd:double"&gt;227625.97&lt;/D&gt;&lt;D xsi:type="xsd:double"&gt;229894.39&lt;/D&gt;&lt;D xsi:type="xsd:double"&gt;222302.86&lt;/D&gt;&lt;D xsi:type="xsd:double"&gt;215710.28&lt;/D&gt;&lt;D xsi:type="xsd:double"&gt;212671.72&lt;/D&gt;&lt;D xsi:type="xsd:double"&gt;212388.03&lt;/D&gt;&lt;D xsi:type="xsd:double"&gt;208207.6&lt;/D&gt;&lt;D xsi:type="xsd:double"&gt;191838.73&lt;/D&gt;&lt;D xsi:type="xsd:double"&gt;195718.02&lt;/D&gt;&lt;D xsi:type="xsd:double"&gt;207797.34&lt;/D&gt;&lt;D xsi:type="xsd:double"&gt;203607.66&lt;/D&gt;&lt;D xsi:type="xsd:double"&gt;214769.56&lt;/D&gt;&lt;D xsi:type="xsd:double"&gt;220935.97&lt;/D&gt;&lt;D xsi:type="xsd:double"&gt;217149.58&lt;/D&gt;&lt;D xsi:type="xsd:double"&gt;219097.02&lt;/D&gt;&lt;D xsi:type="xsd:double"&gt;213267.58&lt;/D&gt;&lt;D xsi:type="xsd:double"&gt;215716.47&lt;/D&gt;&lt;D xsi:type="xsd:double"&gt;225905.81&lt;/D&gt;&lt;D xsi:type="xsd:double"&gt;228360.44&lt;/D&gt;&lt;D xsi:type="xsd:double"&gt;232949.53&lt;/D&gt;&lt;D xsi:type="xsd:double"&gt;240170.33&lt;/D&gt;&lt;D xsi:type="xsd:double"&gt;232276.16&lt;/D&gt;&lt;D xsi:type="xsd:double"&gt;220662.33&lt;/D&gt;&lt;D xsi:type="xsd:double"&gt;214948.61&lt;/D&gt;&lt;D xsi:type="xsd:double"&gt;223947.4&lt;/D&gt;&lt;D xsi:type="xsd:double"&gt;232818.39&lt;/D&gt;&lt;D xsi:type="xsd:double"&gt;229801.66&lt;/D&gt;&lt;D xsi:type="xsd:double"&gt;223356.48&lt;/D&gt;&lt;D xsi:type="xsd:double"&gt;225300.25&lt;/D&gt;&lt;D xsi:type="xsd:double"&gt;222519.84&lt;/D&gt;&lt;D xsi:type="xsd:double"&gt;231890.44&lt;/D&gt;&lt;D xsi:type="xsd:double"&gt;235592.72&lt;/D&gt;&lt;D xsi:type="xsd:double"&gt;230812.45&lt;/D&gt;&lt;D xsi:type="xsd:double"&gt;219040.94&lt;/D&gt;&lt;D xsi:type="xsd:double"&gt;228300.84&lt;/D&gt;&lt;D xsi:type="xsd:double"&gt;231629.81&lt;/D&gt;&lt;D xsi:type="xsd:double"&gt;217663.45&lt;/D&gt;&lt;D xsi:type="xsd:double"&gt;197949.2&lt;/D&gt;&lt;D xsi:type="xsd:double"&gt;199357.44&lt;/D&gt;&lt;D xsi:type="xsd:double"&gt;181906.11&lt;/D&gt;&lt;D xsi:type="xsd:double"&gt;183993.23&lt;/D&gt;&lt;D xsi:type="xsd:double"&gt;195001.14&lt;/D&gt;&lt;D xsi:type="xsd:double"&gt;202045.75&lt;/D&gt;&lt;D xsi:type="xsd:double"&gt;207216.81&lt;/D&gt;&lt;D xsi:type="xsd:double"&gt;207359.94&lt;/D&gt;&lt;D xsi:type="xsd:double"&gt;220938.11&lt;/D&gt;&lt;D xsi:type="xsd:double"&gt;235463.02&lt;/D&gt;&lt;D xsi:type="xsd:double"&gt;229945.19&lt;/D&gt;&lt;D xsi:type="xsd:double"&gt;241327.39&lt;/D&gt;&lt;D xsi:type="xsd:double"&gt;246530.67&lt;/D&gt;&lt;D xsi:type="xsd:double"&gt;260991.73&lt;/D&gt;&lt;D xsi:type="xsd:double"&gt;267086.97&lt;/D&gt;&lt;D xsi:type="xsd:double"&gt;258132.23&lt;/D&gt;&lt;D xsi:type="xsd:double"&gt;274372.78&lt;/D&gt;&lt;D xsi:type="xsd:double"&gt;295366.75&lt;/D&gt;&lt;D xsi:type="xsd:double"&gt;300846.7&lt;/D&gt;&lt;D xsi:type="xsd:double"&gt;310180.34&lt;/D&gt;&lt;D xsi:type="xsd:double"&gt;310504.53&lt;/D&gt;&lt;D xsi:type="xsd:double"&gt;304394.7&lt;/D&gt;&lt;D xsi:type="xsd:double"&gt;308434.66&lt;/D&gt;&lt;D xsi:type="xsd:double"&gt;307743.22&lt;/D&gt;&lt;D xsi:type="xsd:double"&gt;279616.16&lt;/D&gt;&lt;D xsi:type="xsd:double"&gt;272320.7&lt;/D&gt;&lt;D xsi:type="xsd:double"&gt;291804&lt;/D&gt;&lt;D xsi:type="xsd:double"&gt;286976.47&lt;/D&gt;&lt;D xsi:type="xsd:double"&gt;296497.72&lt;/D&gt;&lt;D xsi:type="xsd:double"&gt;325138.25&lt;/D&gt;&lt;D xsi:type="xsd:double"&gt;343016.9&lt;/D&gt;&lt;D xsi:type="xsd:double"&gt;344640.44&lt;/D&gt;&lt;D xsi:type="xsd:double"&gt;339954&lt;/D&gt;&lt;D xsi:type="xsd:double"&gt;344342.88&lt;/D&gt;&lt;D xsi:type="xsd:double"&gt;342628.9&lt;/D&gt;&lt;D xsi:type="xsd:double"&gt;315714.06&lt;/D&gt;&lt;D xsi:type="xsd:double"&gt;304189.66&lt;/D&gt;&lt;D xsi:type="xsd:double"&gt;331564.13&lt;/D&gt;&lt;D xsi:type="xsd:double"&gt;326643.2&lt;/D&gt;&lt;D xsi:type="xsd:double"&gt;330144.2&lt;/D&gt;&lt;D xsi:type="xsd:double"&gt;327839.4&lt;/D&gt;&lt;D xsi:type="xsd:double"&gt;345576.22&lt;/D&gt;&lt;D xsi:type="xsd:double"&gt;345964.97&lt;/D&gt;&lt;D xsi:type="xsd:double"&gt;338308.72&lt;/D&gt;&lt;D xsi:type="xsd:double"&gt;346028.34&lt;/D&gt;&lt;D xsi:type="xsd:double"&gt;349876.06&lt;/D&gt;&lt;D xsi:type="xsd:double"&gt;392112&lt;/D&gt;&lt;D xsi:type="xsd:double"&gt;384609.2&lt;/D&gt;&lt;D xsi:type="xsd:double"&gt;373678.56&lt;/D&gt;&lt;D xsi:type="xsd:double"&gt;366612.56&lt;/D&gt;&lt;D xsi:type="xsd:double"&gt;385207.13&lt;/D&gt;&lt;D xsi:type="xsd:double"&gt;354808.03&lt;/D&gt;&lt;D xsi:type="xsd:double"&gt;344204.5&lt;/D&gt;&lt;D xsi:type="xsd:double"&gt;332522.78&lt;/D&gt;&lt;D xsi:type="xsd:double"&gt;330200.78&lt;/D&gt;&lt;D xsi:type="xsd:double"&gt;302217.25&lt;/D&gt;&lt;/FQL&gt;&lt;FQL&gt;&lt;Q&gt;STZ-US^FG_MKT_VALUE(20100101,20220930,M,USD)&lt;/Q&gt;&lt;R&gt;153&lt;/R&gt;&lt;C&gt;1&lt;/C&gt;&lt;D xsi:type="xsd:double"&gt;3529.6094&lt;/D&gt;&lt;D xsi:type="xsd:double"&gt;3306.829&lt;/D&gt;&lt;D xsi:type="xsd:double"&gt;3614.6458&lt;/D&gt;&lt;D xsi:type="xsd:double"&gt;4017.0059&lt;/D&gt;&lt;D xsi:type="xsd:double"&gt;3474.4312&lt;/D&gt;&lt;D xsi:type="xsd:double"&gt;3257.5398&lt;/D&gt;&lt;D xsi:type="xsd:double"&gt;3557.8506&lt;/D&gt;&lt;D xsi:type="xsd:double"&gt;3479.2485&lt;/D&gt;&lt;D xsi:type="xsd:double"&gt;3694.3523&lt;/D&gt;&lt;D xsi:type="xsd:double"&gt;4120.383&lt;/D&gt;&lt;D xsi:type="xsd:double"&gt;4260.928&lt;/D&gt;&lt;D xsi:type="xsd:double"&gt;4579.3086&lt;/D&gt;&lt;D xsi:type="xsd:double"&gt;3973.558&lt;/D&gt;&lt;D xsi:type="xsd:double"&gt;4242.851&lt;/D&gt;&lt;D xsi:type="xsd:double"&gt;4234.499&lt;/D&gt;&lt;D xsi:type="xsd:double"&gt;4675.0703&lt;/D&gt;&lt;D xsi:type="xsd:double"&gt;4653.381&lt;/D&gt;&lt;D xsi:type="xsd:double"&gt;4411.812&lt;/D&gt;&lt;D xsi:type="xsd:double"&gt;4320.694&lt;/D&gt;&lt;D xsi:type="xsd:double"&gt;4003.4595&lt;/D&gt;&lt;D xsi:type="xsd:double"&gt;3645.0313&lt;/D&gt;&lt;D xsi:type="xsd:double"&gt;4094.585&lt;/D&gt;&lt;D xsi:type="xsd:double"&gt;3845.8984&lt;/D&gt;&lt;D xsi:type="xsd:double"&gt;4082.934&lt;/D&gt;&lt;D xsi:type="xsd:double"&gt;4128.3657&lt;/D&gt;&lt;D xsi:type="xsd:double"&gt;4192.3335&lt;/D&gt;&lt;D xsi:type="xsd:double"&gt;4528.258&lt;/D&gt;&lt;D xsi:type="xsd:double"&gt;4146.264&lt;/D&gt;&lt;D xsi:type="xsd:double"&gt;3368.916&lt;/D&gt;&lt;D xsi:type="xsd:double"&gt;4725.913&lt;/D&gt;&lt;D xsi:type="xsd:double"&gt;4926.756&lt;/D&gt;&lt;D xsi:type="xsd:double"&gt;5927.906&lt;/D&gt;&lt;D xsi:type="xsd:double"&gt;5821.729&lt;/D&gt;&lt;D xsi:type="xsd:double"&gt;6359.812&lt;/D&gt;&lt;D xsi:type="xsd:double"&gt;6502.0205&lt;/D&gt;&lt;D xsi:type="xsd:double"&gt;6413.2246&lt;/D&gt;&lt;D xsi:type="xsd:double"&gt;5864.141&lt;/D&gt;&lt;D xsi:type="xsd:double"&gt;8070.4966&lt;/D&gt;&lt;D xsi:type="xsd:double"&gt;8690.742&lt;/D&gt;&lt;D xsi:type="xsd:double"&gt;9002.689&lt;/D&gt;&lt;D xsi:type="xsd:double"&gt;9865.679&lt;/D&gt;&lt;D xsi:type="xsd:double"&gt;9700.041&lt;/D&gt;&lt;D xsi:type="xsd:double"&gt;9694.458&lt;/D&gt;&lt;D xsi:type="xsd:double"&gt;10136.999&lt;/D&gt;&lt;D xsi:type="xsd:double"&gt;10725.6&lt;/D&gt;&lt;D xsi:type="xsd:double"&gt;12201.771&lt;/D&gt;&lt;D xsi:type="xsd:double"&gt;13379.017&lt;/D&gt;&lt;D xsi:type="xsd:double"&gt;13373.315&lt;/D&gt;&lt;D xsi:type="xsd:double"&gt;14568.516&lt;/D&gt;&lt;D xsi:type="xsd:double"&gt;15324.966&lt;/D&gt;&lt;D xsi:type="xsd:double"&gt;16070.127&lt;/D&gt;&lt;D xsi:type="xsd:double"&gt;15099.903&lt;/D&gt;&lt;D xsi:type="xsd:double"&gt;15991.583&lt;/D&gt;&lt;D xsi:type="xsd:double"&gt;16751.91&lt;/D&gt;&lt;D xsi:type="xsd:double"&gt;15826.213&lt;/D&gt;&lt;D xsi:type="xsd:double"&gt;16591.377&lt;/D&gt;&lt;D xsi:type="xsd:double"&gt;16604.713&lt;/D&gt;&lt;D xsi:type="xsd:double"&gt;17439.14&lt;/D&gt;&lt;D xsi:type="xsd:double"&gt;18643.082&lt;/D&gt;&lt;D xsi:type="xsd:double"&gt;18985.387&lt;/D&gt;&lt;D xsi:type="xsd:double"&gt;21360.252&lt;/D&gt;&lt;D xsi:type="xsd:double"&gt;22049.52&lt;/D&gt;&lt;D xsi:type="xsd:double"&gt;22335.902&lt;/D&gt;&lt;D xsi:type="xsd:double"&gt;22284.008&lt;/D&gt;&lt;D xsi:type="xsd:double"&gt;22745.242&lt;/D&gt;&lt;D xsi:type="xsd:double"&gt;22384.451&lt;/D&gt;&lt;D xsi:type="xsd:double"&gt;23156.195&lt;/D&gt;&lt;D xsi:type="xsd:double"&gt;24813.31&lt;/D&gt;&lt;D xsi:type="xsd:double"&gt;24272.457&lt;/D&gt;&lt;D xsi:type="xsd:double"&gt;26131.518&lt;/D&gt;&lt;D xsi:type="xsd:double"&gt;27615.705&lt;/D&gt;&lt;D xsi:type="xsd:double"&gt;28044.926&lt;/D&gt;&lt;D xsi:type="xsd:double"&gt;30021.693&lt;/D&gt;&lt;D xsi:type="xsd:double"&gt;27878.889&lt;/D&gt;&lt;D xsi:type="xsd:double"&gt;29783.082&lt;/D&gt;&lt;D xsi:type="xsd:double"&gt;30762.777&lt;/D&gt;&lt;D xsi:type="xsd:double"&gt;30349.139&lt;/D&gt;&lt;D xsi:type="xsd:double"&gt;32776.67&lt;/D&gt;&lt;D xsi:type="xsd:double"&gt;32624.088&lt;/D&gt;&lt;D xsi:type="xsd:double"&gt;32617.451&lt;/D&gt;&lt;D xsi:type="xsd:double"&gt;33102.59&lt;/D&gt;&lt;D xsi:type="xsd:double"&gt;33227.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</rPr>
          <t>848&lt;/D&gt;&lt;D xsi:type="xsd:double"&gt;29728.125&lt;/D&gt;&lt;D xsi:type="xsd:double"&gt;30154.95&lt;/D&gt;&lt;D xsi:type="xsd:double"&gt;29456.69&lt;/D&gt;&lt;D xsi:type="xsd:double"&gt;30533.215&lt;/D&gt;&lt;D xsi:type="xsd:double"&gt;31159.992&lt;/D&gt;&lt;D xsi:type="xsd:double"&gt;33172.977&lt;/D&gt;&lt;D xsi:type="xsd:double"&gt;35259.695&lt;/D&gt;&lt;D xsi:type="xsd:double"&gt;37378.17&lt;/D&gt;&lt;D xsi:type="xsd:double"&gt;37304.855&lt;/D&gt;&lt;D xsi:type="xsd:double"&gt;38668.62&lt;/D&gt;&lt;D xsi:type="xsd:double"&gt;38543.008&lt;/D&gt;&lt;D xsi:type="xsd:double"&gt;42338.37&lt;/D&gt;&lt;D xsi:type="xsd:double"&gt;41858.3&lt;/D&gt;&lt;D xsi:type="xsd:double"&gt;43970.55&lt;/D&gt;&lt;D xsi:type="xsd:double"&gt;42219.96&lt;/D&gt;&lt;D xsi:type="xsd:double"&gt;40720.01&lt;/D&gt;&lt;D xsi:type="xsd:double"&gt;43070.844&lt;/D&gt;&lt;D xsi:type="xsd:double"&gt;44055.395&lt;/D&gt;&lt;D xsi:type="xsd:double"&gt;42123.87&lt;/D&gt;&lt;D xsi:type="xsd:double"&gt;41328.902&lt;/D&gt;&lt;D xsi:type="xsd:double"&gt;39697.42&lt;/D&gt;&lt;D xsi:type="xsd:double"&gt;38955.785&lt;/D&gt;&lt;D xsi:type="xsd:double"&gt;40344.12&lt;/D&gt;&lt;D xsi:type="xsd:double"&gt;37277.43&lt;/D&gt;&lt;D xsi:type="xsd:double"&gt;36712.95&lt;/D&gt;&lt;D xsi:type="xsd:double"&gt;30160.283&lt;/D&gt;&lt;D xsi:type="xsd:double"&gt;32568.305&lt;/D&gt;&lt;D xsi:type="xsd:double"&gt;31962.24&lt;/D&gt;&lt;D xsi:type="xsd:double"&gt;33128.043&lt;/D&gt;&lt;D xsi:type="xsd:double"&gt;39994.367&lt;/D&gt;&lt;D xsi:type="xsd:double"&gt;33391.375&lt;/D&gt;&lt;D xsi:type="xsd:double"&gt;37268.902&lt;/D&gt;&lt;D xsi:type="xsd:double"&gt;37246.195&lt;/D&gt;&lt;D xsi:type="xsd:double"&gt;38639.1&lt;/D&gt;&lt;D xsi:type="xsd:double"&gt;39193.113&lt;/D&gt;&lt;D xsi:type="xsd:double"&gt;35988.156&lt;/D&gt;&lt;D xsi:type="xsd:double"&gt;35223.125&lt;/D&gt;&lt;D xsi:type="xsd:double"&gt;35921.684&lt;/D&gt;&lt;D xsi:type="xsd:double"&gt;35647.184&lt;/D&gt;&lt;D xsi:type="xsd:double"&gt;32836.86&lt;/D&gt;&lt;D xsi:type="xsd:double"&gt;27308.805&lt;/D&gt;&lt;D xsi:type="xsd:double"&gt;31371.98&lt;/D&gt;&lt;D xsi:type="xsd:double"&gt;32920.37&lt;/D&gt;&lt;D xsi:type="xsd:double"&gt;33349.27&lt;/D&gt;&lt;D xsi:type="xsd:double"&gt;33968.79&lt;/D&gt;&lt;D xsi:type="xsd:double"&gt;35318.777&lt;/D&gt;&lt;D xsi:type="xsd:double"&gt;36281.773&lt;/D&gt;&lt;D xsi:type="xsd:double"&gt;31633.357&lt;/D&gt;&lt;D xsi:type="xsd:double"&gt;39431.066&lt;/D&gt;&lt;D xsi:type="xsd:double"&gt;41961.598&lt;/D&gt;&lt;D xsi:type="xsd:double"&gt;40406.117&lt;/D&gt;&lt;D xsi:type="xsd:double"&gt;41034.24&lt;/D&gt;&lt;D xsi:type="xsd:double"&gt;43690.137&lt;/D&gt;&lt;D xsi:type="xsd:double"&gt;46050.94&lt;/D&gt;&lt;D xsi:type="xsd:double"&gt;45576.066&lt;/D&gt;&lt;D xsi:type="xsd:double"&gt;44467.656&lt;/D&gt;&lt;D xsi:type="xsd:double"&gt;42651.99&lt;/D&gt;&lt;D xsi:type="xsd:double"&gt;39295.715&lt;/D&gt;&lt;D xsi:type="xsd:double"&gt;39211.965&lt;/D&gt;&lt;D xsi:type="xsd:double"&gt;40350.973&lt;/D&gt;&lt;D xsi:type="xsd:double"&gt;42180.895&lt;/D&gt;&lt;D xsi:type="xsd:double"&gt;46980.6&lt;/D&gt;&lt;D xsi:type="xsd:double"&gt;44505.87&lt;/D&gt;&lt;D xsi:type="xsd:double"&gt;40396.18&lt;/D&gt;&lt;D xsi:type="xsd:double"&gt;43150.21&lt;/D&gt;&lt;D xsi:type="xsd:double"&gt;46104.703&lt;/D&gt;&lt;D xsi:type="xsd:double"&gt;45731.14&lt;/D&gt;&lt;D xsi:type="xsd:double"&gt;43419.152&lt;/D&gt;&lt;D xsi:type="xsd:double"&gt;45887.633&lt;/D&gt;&lt;D xsi:type="xsd:double"&gt;44819.05&lt;/D&gt;&lt;D xsi:type="xsd:double"&gt;41837.184&lt;/D&gt;&lt;/FQL&gt;&lt;FQL&gt;&lt;Q&gt;KR-US^FG_MKT_VALUE(20100101,20220930,M,USD)&lt;/Q&gt;&lt;R&gt;153&lt;/R&gt;&lt;C&gt;1&lt;/C&gt;&lt;D xsi:type="xsd:double"&gt;13758.061&lt;/D&gt;&lt;D xsi:type="xsd:double"&gt;14188.2&lt;/D&gt;&lt;D xsi:type="xsd:double"&gt;13905.72&lt;/D&gt;&lt;D xsi:type="xsd:double"&gt;14271.66&lt;/D&gt;&lt;D xsi:type="xsd:double"&gt;12883.199&lt;/D&gt;&lt;D xsi:type="xsd:double"&gt;12601.601&lt;/D&gt;&lt;D xsi:type="xsd:double"&gt;13555.2&lt;/D&gt;&lt;D xsi:type="xsd:double"&gt;12508.819&lt;/D&gt;&lt;D xsi:type="xsd:double"&gt;13732.439&lt;/D&gt;&lt;D xsi:type="xsd:double"&gt;13904&lt;/D&gt;&lt;D xsi:type="xsd:double"&gt;14883.6&lt;/D&gt;&lt;D xsi:type="xsd:double"&gt;14131.5205&lt;/D&gt;&lt;D xsi:type="xsd:double"&gt;13268&lt;/D&gt;&lt;D xsi:type="xsd:double"&gt;14198&lt;/D&gt;&lt;D xsi:type="xsd:double"&gt;14861.399&lt;/D&gt;&lt;D xsi:type="xsd:double"&gt;15072.199&lt;/D&gt;&lt;D xsi:type="xsd:double"&gt;14892&lt;/D&gt;&lt;D xsi:type="xsd:double"&gt;14880&lt;/D&gt;&lt;D xsi:type="xsd:double"&gt;14922.001&lt;/D&gt;&lt;D xsi:type="xsd:double"&gt;13971.08&lt;/D&gt;&lt;D xsi:type="xsd:double"&gt;13022.279&lt;/D&gt;&lt;D xsi:type="xsd:double"&gt;13258.96&lt;/D&gt;&lt;D xsi:type="xsd:double"&gt;13258.96&lt;/D&gt;&lt;D xsi:type="xsd:double"&gt;13853.84&lt;/D&gt;&lt;D xsi:type="xsd:double"&gt;13329.36&lt;/D&gt;&lt;D xsi:type="xsd:double"&gt;13346.19&lt;/D&gt;&lt;D xsi:type="xsd:double"&gt;13593.029&lt;/D&gt;&lt;D xsi:type="xsd:double"&gt;13054.471&lt;/D&gt;&lt;D xsi:type="xsd:double"&gt;12083.49&lt;/D&gt;&lt;D xsi:type="xsd:double"&gt;12731.311&lt;/D&gt;&lt;D xsi:type="xsd:double"&gt;12171.33&lt;/D&gt;&lt;D xsi:type="xsd:double"&gt;11741.561&lt;/D&gt;&lt;D xsi:type="xsd:double"&gt;12405.58&lt;/D&gt;&lt;D xsi:type="xsd:double"&gt;12963.08&lt;/D&gt;&lt;D xsi:type="xsd:double"&gt;13487.36&lt;/D&gt;&lt;D xsi:type="xsd:double"&gt;13374.28&lt;/D&gt;&lt;D xsi:type="xsd:double"&gt;14237.801&lt;/D&gt;&lt;D xsi:type="xsd:double"&gt;15013.939&lt;/D&gt;&lt;D xsi:type="xsd:double"&gt;17033.959&lt;/D&gt;&lt;D xsi:type="xsd:double"&gt;17671.32&lt;/D&gt;&lt;D xsi:type="xsd:double"&gt;17306.379&lt;/D&gt;&lt;D xsi:type="xsd:double"&gt;17753.56&lt;/D&gt;&lt;D xsi:type="xsd:double"&gt;20184.78&lt;/D&gt;&lt;D xsi:type="xsd:double"&gt;18885.6&lt;/D&gt;&lt;D xsi:type="xsd:double"&gt;20815.44&lt;/D&gt;&lt;D xsi:type="xsd:double"&gt;22019.76&lt;/D&gt;&lt;D xsi:type="xsd:double"&gt;21459.5&lt;/D&gt;&lt;D xsi:type="xsd:double"&gt;20318.42&lt;/D&gt;&lt;D xsi:type="xsd:double"&gt;18338.799&lt;/D&gt;&lt;D xsi:type="xsd:double"&gt;21305.52&lt;/D&gt;&lt;D xsi:type="xsd:double"&gt;22174.201&lt;/D&gt;&lt;D xsi:type="xsd:double"&gt;23388.32&lt;/D&gt;&lt;D xsi:type="xsd:double"&gt;23153.9&lt;/D&gt;&lt;D xsi:type="xsd:double"&gt;23973.55&lt;/D&gt;&lt;D xsi:type="xsd:double"&gt;23755.299&lt;/D&gt;&lt;D xsi:type="xsd:double"&gt;24776.28&lt;/D&gt;&lt;D xsi:type="xsd:double"&gt;25272&lt;/D&gt;&lt;D xsi:type="xsd:double"&gt;27075.059&lt;/D&gt;&lt;D xsi:type="xsd:double"&gt;29082.24&lt;/D&gt;&lt;D xsi:type="xsd:double"&gt;31206.059&lt;/D&gt;&lt;D xsi:type="xsd:double"&gt;33627.35&lt;/D&gt;&lt;D xsi:type="xsd:double"&gt;34650.05&lt;/D&gt;&lt;D xsi:type="xsd:double"&gt;37333.42&lt;/D&gt;&lt;D xsi:type="xsd:double"&gt;33559.17&lt;/D&gt;&lt;D xsi:type="xsd:double"&gt;35016.8&lt;/D&gt;&lt;D xsi:type="xsd:double"&gt;34877.313&lt;/D&gt;&lt;D xsi:type="xsd:double"&gt;37748.883&lt;/D&gt;&lt;D xsi:type="xsd:double"&gt;33292.5&lt;/D&gt;&lt;D xsi:type="xsd:double"&gt;34807.55&lt;/D&gt;&lt;D xsi:type="xsd:double"&gt;36514.8&lt;/D&gt;&lt;D xsi:type="xsd:double"&gt;36379.56&lt;/D&gt;&lt;D xsi:type="xsd:double"&gt;40407.78&lt;/D&gt;&lt;D xsi:type="xsd:double"&gt;37529.27&lt;/D&gt;&lt;D xsi:type="xsd:double"&gt;38592.97&lt;/D&gt;&lt;D xsi:type="xsd:double"&gt;36987.75&lt;/D&gt;&lt;D xsi:type="xsd:double"&gt;34222.13&lt;/D&gt;&lt;D xsi:type="xsd:double"&gt;33650.16&lt;/D&gt;&lt;D xsi:type="xsd:double"&gt;34619.39&lt;/D&gt;&lt;D xsi:type="xsd:double"&gt;32172.79&lt;/D&gt;&lt;D xsi:type="xsd:double"&gt;30198.56&lt;/D&gt;&lt;D xsi:type="xsd:double"&gt;28017.92&lt;/D&gt;&lt;D xsi:type="xsd:double"&gt;28935.32&lt;/D&gt;&lt;D xsi:type="xsd:double"&gt;30168.2&lt;/D&gt;&lt;D xsi:type="xsd:double"&gt;32232.338&lt;/D&gt;&lt;D xsi:type="xsd:double"&gt;31379.04&lt;/D&gt;&lt;D xsi:type="xsd:double"&gt;29383.2&lt;/D&gt;&lt;D xsi:type="xsd:double"&gt;27248.76&lt;/D&gt;&lt;D xsi:type="xsd:double"&gt;27396.6&lt;/D&gt;&lt;D xsi:type="xsd:double"&gt;26831.781&lt;/D&gt;&lt;D xsi:type="xsd:double"&gt;21011.32&lt;/D&gt;&lt;D xsi:type="xsd:double"&gt;22092.52&lt;/D&gt;&lt;D xsi:type="xsd:double"&gt;19529.91&lt;/D&gt;&lt;D xsi:type="xsd:double"&gt;17913.58&lt;/D&gt;&lt;D xsi:type="xsd:double"&gt;18236.701&lt;/D&gt;&lt;D xsi:type="xsd:double"&gt;22782.66&lt;/D&gt;&lt;D xsi:type="xsd:double"&gt;24183.451&lt;/D&gt;&lt;D xsi:type="xsd:double"&gt;26413.201&lt;/D&gt;&lt;D xsi:type="xsd:double"&gt;23594.4&lt;/D&gt;&lt;D xsi:type="xsd:double"&gt;20827.8&lt;/D&gt;&lt;D xsi:type="xsd:double"&gt;21915.3&lt;/D&gt;&lt;D xsi:type="xsd:double"&gt;19366.68&lt;/D&gt;&lt;D xsi:type="xsd:double"&gt;22646.201&lt;/D&gt;&lt;D xsi:type="xsd:double"&gt;23084&lt;/D&gt;&lt;D xsi:type="xsd:double"&gt;25105.5&lt;/D&gt;&lt;D xsi:type="xsd:double"&gt;23200.67&lt;/D&gt;&lt;D xsi:type="xsd:double"&gt;23718.72&lt;/D&gt;&lt;D xsi:type="xsd:double"&gt;23668.68&lt;/D&gt;&lt;D xsi:type="xsd:double"&gt;21945&lt;/D&gt;&lt;D xsi:type="xsd:double"&gt;22607.34&lt;/D&gt;&lt;D xsi:type="xsd:double"&gt;23405.34&lt;/D&gt;&lt;D xsi:type="xsd:double"&gt;19630.8&lt;/D&gt;&lt;D xsi:type="xsd:double"&gt;20572.441&lt;/D&gt;&lt;D xsi:type="xsd:double"&gt;18225.19&lt;/D&gt;&lt;D xsi:type="xsd:double"&gt;17346.29&lt;/D&gt;&lt;D xsi:type="xsd:double"&gt;16906.84&lt;/D&gt;&lt;D xsi:type="xsd:double"&gt;18991.36&lt;/D&gt;&lt;D xsi:type="xsd:double"&gt;20675.56&lt;/D&gt;&lt;D xsi:type="xsd:double"&gt;19761.28&lt;/D&gt;&lt;D xsi:type="xsd:double"&gt;21926.68&lt;/D&gt;&lt;D xsi:type="xsd:double"&gt;23249.98&lt;/D&gt;&lt;D xsi:type="xsd:double"&gt;21165.68&lt;/D&gt;&lt;D xsi:type="xsd:double"&gt;22166.44&lt;/D&gt;&lt;D xsi:type="xsd:double"&gt;23734.56&lt;/D&gt;&lt;D xsi:type="xsd:double"&gt;24908.68&lt;/D&gt;&lt;D xsi:type="xsd:double"&gt;25378.36&lt;/D&gt;&lt;D xsi:type="xsd:double"&gt;26335.299&lt;/D&gt;&lt;D xsi:type="xsd:double"&gt;27066.621&lt;/D&gt;&lt;D xsi:type="xsd:double"&gt;27652&lt;/D&gt;&lt;D xsi:type="xsd:double"&gt;26280.25&lt;/D&gt;&lt;D xsi:type="xsd:double"&gt;24672.86&lt;/D&gt;&lt;D xsi:type="xsd:double"&gt;25278&lt;/D&gt;&lt;D xsi:type="xsd:double"&gt;24328.16&lt;/D&gt;&lt;D xsi:type="xsd:double"&gt;26151&lt;/D&gt;&lt;D xsi:type="xsd:double"&gt;24415.18&lt;/D&gt;&lt;D xsi:type="xsd:double"&gt;27280.422&lt;/D&gt;&lt;D xsi:type="xsd:double"&gt;27697.32&lt;/D&gt;&lt;D xsi:type="xsd:double"&gt;27698.02&lt;/D&gt;&lt;D xsi:type="xsd:double"&gt;28694.191&lt;/D&gt;&lt;D xsi:type="xsd:double"&gt;30484.3&lt;/D&gt;&lt;D xsi:type="xsd:double"&gt;34246.32&lt;/D&gt;&lt;D xsi:type="xsd:double"&gt;30079.92&lt;/D&gt;&lt;D xsi:type="xsd:double"&gt;29534.76&lt;/D&gt;&lt;D xsi:type="xsd:double"&gt;30649.139&lt;/D&gt;&lt;D xsi:type="xsd:double"&gt;33401.88&lt;/D&gt;&lt;D xsi:type="xsd:double"&gt;31689.93&lt;/D&gt;&lt;D xsi:type="xsd:double"&gt;34023.598&lt;/D&gt;&lt;D xsi:type="xsd:double"&gt;41707.99&lt;/D&gt;&lt;D xsi:type="xsd:double"&gt;39228.918&lt;/D&gt;&lt;D xsi:type="xsd:double"&gt;38138.402&lt;/D&gt;&lt;D xsi:type="xsd:double"&gt;34077.6&lt;/D&gt;&lt;D xsi:type="xsd:double"&gt;33436.8&lt;/D&gt;&lt;D xsi:type="xsd:double"&gt;34325.04&lt;/D&gt;&lt;D xsi:type="xsd:double"&gt;31325&lt;/D&gt;&lt;/FQL&gt;&lt;FQL&gt;&lt;Q&gt;KHC-US^FG_MKT_VALUE(20100101,20220930,M,USD)&lt;/Q&gt;&lt;R&gt;153&lt;/R&gt;&lt;C&gt;1&lt;/C&gt;&lt;D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xsi:type="xsd:double"&gt;26423.92&lt;/D&gt;&lt;D xsi:type="xsd:double"&gt;26912.32&lt;/D&gt;&lt;D xsi:type="xsd:double"&gt;26782.08&lt;/D&gt;&lt;D xsi:type="xsd:double"&gt;26952.967&lt;/D&gt;&lt;D xsi:type="xsd:double"&gt;27397.541&lt;/D&gt;&lt;D xsi:type="xsd:double"&gt;28737.186&lt;/D&gt;&lt;D xsi:type="xsd:double"&gt;30644.236&lt;/D&gt;&lt;D xsi:type="xsd:double"&gt;30620.451&lt;/D&gt;&lt;D xsi:type="xsd:double"&gt;32785.113&lt;/D&gt;&lt;D xsi:type="xsd:double"&gt;33293.523&lt;/D&gt;&lt;D xsi:type="xsd:double"&gt;33716.62&lt;/D&gt;&lt;D xsi:type="xsd:double"&gt;30850.291&lt;/D&gt;&lt;D xsi:type="xsd:double"&gt;31290.643&lt;/D&gt;&lt;D xsi:type="xsd:double"&gt;32420.516&lt;/D&gt;&lt;D xsi:type="xsd:double"&gt;31672.234&lt;/D&gt;&lt;D xsi:type="xsd:double"&gt;32142.998&lt;/D&gt;&lt;D xsi:type="xsd:double"&gt;31212.871&lt;/D&gt;&lt;D xsi:type="xsd:double"&gt;32953.88&lt;/D&gt;&lt;D xsi:type="xsd:double"&gt;33405.188&lt;/D&gt;&lt;D xsi:type="xsd:double"&gt;33857.734&lt;/D&gt;&lt;D xsi:type="xsd:double"&gt;35405.926&lt;/D&gt;&lt;D xsi:type="xsd:double"&gt;35652.867&lt;/D&gt;&lt;D xsi:type="xsd:double"&gt;31867.535&lt;/D&gt;&lt;D xsi:type="xsd:double"&gt;35028.42&lt;/D&gt;&lt;D xsi:type="xsd:double"&gt;33287.87&lt;/D&gt;&lt;D xsi:type="xsd:double"&gt;33258.36&lt;/D&gt;&lt;D xsi:type="xsd:double"&gt;35512.96&lt;/D&gt;&lt;D xsi:type="xsd:double"&gt;36802.223&lt;/D&gt;&lt;D xsi:type="xsd:double"&gt;38376.27&lt;/D&gt;&lt;D xsi:type="xsd:double"&gt;37624.484&lt;/D&gt;&lt;D xsi:type="xsd:double"&gt;51414.277&lt;/D&gt;&lt;D xsi:type="xsd:double"&gt;50018.484&lt;/D&gt;&lt;D xsi:type="xsd:double"&gt;49841.426&lt;/D&gt;&lt;D xsi:type="xsd:double"&gt;33882.336&lt;/D&gt;&lt;D xsi:type="xsd:double"&gt;31625.902&lt;/D&gt;&lt;D xsi:type="xsd:double"&gt;28915.795&lt;/D&gt;&lt;D xsi:type="xsd:double"&gt;85625.664&lt;/D&gt;&lt;D xsi:type="xsd:double"&gt;94591&lt;/D&gt;&lt;D xsi:type="xsd:double"&gt;89398.63&lt;/D&gt;&lt;D xsi:type="xsd:double"&gt;88329.09&lt;/D&gt;&lt;D xsi:type="xsd:double"&gt;94763.18&lt;/D&gt;&lt;D xsi:type="xsd:double"&gt;93500.64&lt;/D&gt;&lt;D xsi:type="xsd:double"&gt;95492.9&lt;/D&gt;&lt;D xsi:type="xsd:double"&gt;94897.29&lt;/D&gt;&lt;D xsi:type="xsd:double"&gt;101120.86&lt;/D&gt;&lt;D xsi:type="xsd:double"&gt;107711.53&lt;/D&gt;&lt;D xsi:type="xsd:double"&gt;105167.25&lt;/D&gt;&lt;D xsi:type="xsd:double"&gt;108941.055&lt;/D&gt;&lt;D xsi:type="xsd:double"&gt;108985.59&lt;/D&gt;&lt;D xsi:type="xsd:double"&gt;108303.74&lt;/D&gt;&lt;D xsi:type="xsd:double"&gt;99415.414&lt;/D&gt;&lt;D xsi:type="xsd:double"&gt;106222.66&lt;/D&gt;&lt;D xsi:type="xsd:double"&gt;108619.12&lt;/D&gt;&lt;D xsi:type="xsd:double"&gt;111319.695&lt;/D&gt;&lt;D xsi:type="xsd:double"&gt;110565.11&lt;/D&gt;&lt;D xsi:type="xsd:double"&gt;110053.74&lt;/D&gt;&lt;D xsi:type="xsd:double"&gt;112257.49&lt;/D&gt;&lt;D xsi:type="xsd:double"&gt;104325.22&lt;/D&gt;&lt;D xsi:type="xsd:double"&gt;106542.31&lt;/D&gt;&lt;D xsi:type="xsd:double"&gt;98368.305&lt;/D&gt;&lt;D xsi:type="xsd:double"&gt;94455.91&lt;/D&gt;&lt;D xsi:type="xsd:double"&gt;94187.945&lt;/D&gt;&lt;D xsi:type="xsd:double"&gt;99108.664&lt;/D&gt;&lt;D xsi:type="xsd:double"&gt;94789.445&lt;/D&gt;&lt;D xsi:type="xsd:double"&gt;95557.41&lt;/D&gt;&lt;D xsi:type="xsd:double"&gt;81733.95&lt;/D&gt;&lt;D xsi:type="xsd:double"&gt;75931.51&lt;/D&gt;&lt;D xsi:type="xsd:double"&gt;68727.22&lt;/D&gt;&lt;D xsi:type="xsd:double"&gt;70068.12&lt;/D&gt;&lt;D xsi:type="xsd:double"&gt;76577.58&lt;/D&gt;&lt;D xsi:type="xsd:double"&gt;73444.75&lt;/D&gt;&lt;D xsi:type="xsd:double"&gt;71031.13&lt;/D&gt;&lt;D xsi:type="xsd:double"&gt;67179.09&lt;/D&gt;&lt;D xsi:type="xsd:double"&gt;67008.43&lt;/D&gt;&lt;D xsi:type="xsd:double"&gt;62315.277&lt;/D&gt;&lt;D xsi:type="xsd:double"&gt;52508.8&lt;/D&gt;&lt;D xsi:type="xsd:double"&gt;58633.203&lt;/D&gt;&lt;D xsi:type="xsd:double"&gt;40491.797&lt;/D&gt;&lt;D xsi:type="xsd:double"&gt;39833&lt;/D&gt;&lt;D xsi:type="xsd:double"&gt;40552.8&lt;/D&gt;&lt;D xsi:type="xsd:double"&gt;33733&lt;/D&gt;&lt;D xsi:type="xsd:double"&gt;37868.8&lt;/D&gt;&lt;D xsi:type="xsd:double"&gt;39052.2&lt;/D&gt;&lt;D xsi:type="xsd:double"&gt;31134.4&lt;/D&gt;&lt;D xsi:type="xsd:double"&gt;34108.633&lt;/D&gt;&lt;D xsi:type="xsd:double"&gt;39474.934&lt;/D&gt;&lt;D xsi:type="xsd:double"&gt;37240.5&lt;/D&gt;&lt;D xsi:type="xsd:double"&gt;39230.73&lt;/D&gt;&lt;D xsi:type="xsd:double"&gt;35653.2&lt;/D&gt;&lt;D xsi:type="xsd:double"&gt;30244.17&lt;/D&gt;&lt;D xsi:type="xsd:double"&gt;30232.28&lt;/D&gt;&lt;D xsi:type="xsd:double"&gt;37063.26&lt;/D&gt;&lt;D xsi:type="xsd:double"&gt;37234.34&lt;/D&gt;&lt;D xsi:type="xsd:double"&gt;39001.47&lt;/D&gt;&lt;D xsi:type="xsd:double"&gt;42046.742&lt;/D&gt;&lt;D xsi:type="xsd:double"&gt;42853.92&lt;/D&gt;&lt;D xsi:type="xsd:double"&gt;36628.85&lt;/D&gt;&lt;D xsi:type="xsd:double"&gt;37411.57&lt;/D&gt;&lt;D xsi:type="xsd:double"&gt;40285.617&lt;/D&gt;&lt;D xsi:type="xsd:double"&gt;42389.18&lt;/D&gt;&lt;D xsi:type="xsd:double"&gt;40982.727&lt;/D&gt;&lt;D xsi:type="xsd:double"&gt;44492.742&lt;/D&gt;&lt;D xsi:type="xsd:double"&gt;48920&lt;/D&gt;&lt;D xsi:type="xsd:double"&gt;50497.67&lt;/D&gt;&lt;D xsi:type="xsd:double"&gt;53310.57&lt;/D&gt;&lt;D xsi:type="xsd:double"&gt;49873.938&lt;/D&gt;&lt;D xsi:type="xsd:double"&gt;47048.813&lt;/D&gt;&lt;D xsi:type="xsd:double"&gt;44015.773&lt;/D&gt;&lt;D xsi:type="xsd:double"&gt;45178.14&lt;/D&gt;&lt;D xsi:type="xsd:double"&gt;44037.027&lt;/D&gt;&lt;D xsi:type="xsd:double"&gt;41239.473&lt;/D&gt;&lt;D xsi:type="xsd:double"&gt;43941.6&lt;/D&gt;&lt;D xsi:type="xsd:double"&gt;43819.2&lt;/D&gt;&lt;D xsi:type="xsd:double"&gt;48005.28&lt;/D&gt;&lt;D xsi:type="xsd:double"&gt;48252.75&lt;/D&gt;&lt;D xsi:type="xsd:double"&gt;52221.75&lt;/D&gt;&lt;D xsi:type="xsd:double"&gt;46341.754&lt;/D&gt;&lt;D xsi:type="xsd:double"&gt;46721.5&lt;/D&gt;&lt;D xsi:type="xsd:double"&gt;45116.754&lt;/D&gt;&lt;D xsi:type="xsd:double"&gt;45815&lt;/D&gt;&lt;D xsi:type="xsd:double"&gt;40853.75&lt;/D&gt;&lt;/FQL&gt;&lt;FQL&gt;&lt;Q&gt;PEP-US^FG_MKT_VALUE(20100101,20220930,M,USD)&lt;/Q&gt;&lt;R&gt;153&lt;/R&gt;&lt;C&gt;1&lt;/C&gt;&lt;D xsi:type="xsd:double"&gt;93305.3&lt;/D&gt;&lt;D xsi:type="xsd:double"&gt;97765.555&lt;/D&gt;&lt;D xsi:type="xsd:double"&gt;107576.164&lt;/D&gt;&lt;D xsi:type="xsd:double"&gt;106047.72&lt;/D&gt;&lt;D xsi:type="xsd:double"&gt;102259.14&lt;/D&gt;&lt;D xsi:type="xsd:double"&gt;97093.35&lt;/D&gt;&lt;D xsi:type="xsd:double"&gt;103401.63&lt;/D&gt;&lt;D xsi:type="xsd:double"&gt;101532.76&lt;/D&gt;&lt;D xsi:type="xsd:double"&gt;105108.086&lt;/D&gt;&lt;D xsi:type="xsd:double"&gt;103304.6&lt;/D&gt;&lt;D xsi:type="xsd:double"&gt;102244.66&lt;/D&gt;&lt;D xsi:type="xsd:double"&gt;103286.734&lt;/D&gt;&lt;D xsi:type="xsd:double"&gt;101674.11&lt;/D&gt;&lt;D xsi:type="xsd:double"&gt;100267.016&lt;/D&gt;&lt;D xsi:type="xsd:double"&gt;101832.22&lt;/D&gt;&lt;D xsi:type="xsd:double"&gt;108915.086&lt;/D&gt;&lt;D xsi:type="xsd:double"&gt;112440.73&lt;/D&gt;&lt;D xsi:type="xsd:double"&gt;111561.12&lt;/D&gt;&lt;D xsi:type="xsd:double"&gt;101439.36&lt;/D&gt;&lt;D xsi:type="xsd:double"&gt;101026.24&lt;/D&gt;&lt;D xsi:type="xsd:double"&gt;97059.2&lt;/D&gt;&lt;D xsi:type="xsd:double"&gt;98705.6&lt;/D&gt;&lt;D xsi:type="xsd:double"&gt;100352&lt;/D&gt;&lt;D xsi:type="xsd:double"&gt;103771.4&lt;/D&gt;&lt;D xsi:type="xsd:double"&gt;102707.875&lt;/D&gt;&lt;D xsi:type="xsd:double"&gt;98438.16&lt;/D&gt;&lt;D xsi:type="xsd:double"&gt;103970.445&lt;/D&gt;&lt;D xsi:type="xsd:double"&gt;103422&lt;/D&gt;&lt;D xsi:type="xsd:double"&gt;106320.945&lt;/D&gt;&lt;D xsi:type="xsd:double"&gt;110088.29&lt;/D&gt;&lt;D xsi:type="xsd:double"&gt;113313.34&lt;/D&gt;&lt;D xsi:type="xsd:double"&gt;112338.93&lt;/D&gt;&lt;D xsi:type="xsd:double"&gt;109764.266&lt;/D&gt;&lt;D xsi:type="xsd:double"&gt;107391.234&lt;/D&gt;&lt;D xsi:type="xsd:double"&gt;108895.71&lt;/D&gt;&lt;D xsi:type="xsd:double"&gt;105655.92&lt;/D&gt;&lt;D xsi:type="xsd:double"&gt;112480.4&lt;/D&gt;&lt;D xsi:type="xsd:double"&gt;116988.875&lt;/D&gt;&lt;D xsi:type="xsd:double"&gt;122224.95&lt;/D&gt;&lt;D xsi:type="xsd:double"&gt;127416.15&lt;/D&gt;&lt;D xsi:type="xsd:double"&gt;124789.65&lt;/D&gt;&lt;D xsi:type="xsd:double"&gt;126529.13&lt;/D&gt;&lt;D xsi:type="xsd:double"&gt;129236.38&lt;/D&gt;&lt;D xsi:type="xsd:double"&gt;122545.016&lt;/D&gt;&lt;D xsi:type="xsd:double"&gt;122191.5&lt;/D&gt;&lt;D xsi:type="xsd:double"&gt;129246.33&lt;/D&gt;&lt;D xsi:type="xsd:double"&gt;129815.016&lt;/D&gt;&lt;D xsi:type="xsd:double"&gt;126815.266&lt;/D&gt;&lt;D xsi:type="xsd:double"&gt;122870.44&lt;/D&gt;&lt;D xsi:type="xsd:double"&gt;122427.03&lt;/D&gt;&lt;D xsi:type="xsd:double"&gt;126836.5&lt;/D&gt;&lt;D xsi:type="xsd:double"&gt;130466.91&lt;/D&gt;&lt;D xsi:type="xsd:double"&gt;134173.27&lt;/D&gt;&lt;D xsi:type="xsd:double"&gt;134992.73&lt;/D&gt;&lt;D xsi:type="xsd:double"&gt;133119.1&lt;/D&gt;&lt;D xsi:type="xsd:double"&gt;139012.47&lt;/D&gt;&lt;D xsi:type="xsd:double"&gt;139914.27&lt;/D&gt;&lt;D xsi:type="xsd:double"&gt;144543.5&lt;/D&gt;&lt;D xsi:type="xsd:double"&gt;150450.3&lt;/D&gt;&lt;D xsi:type="xsd:double"&gt;140705.28&lt;/D&gt;&lt;D xsi:type="xsd:double"&gt;139544.64&lt;/D&gt;&lt;D xsi:type="xsd:double"&gt;147282.25&lt;/D&gt;&lt;D xsi:type="xsd:double"&gt;141421.98&lt;/D&gt;&lt;D xsi:type="xsd:double"&gt;140682.48&lt;/D&gt;&lt;D xsi:type="xsd:double"&gt;142619.97&lt;/D&gt;&lt;D xsi:type="xsd:double"&gt;137396.47&lt;/D&gt;&lt;D xsi:type="xsd:double"&gt;141827.2&lt;/D&gt;&lt;D xsi:type="xsd:double"&gt;135863.66&lt;/D&gt;&lt;D xsi:type="xsd:double"&gt;137866.61&lt;/D&gt;&lt;D xsi:type="xsd:double"&gt;149401.78&lt;/D&gt;&lt;D xsi:type="xsd:double"&gt;146433.92&lt;/D&gt;&lt;D xsi:type="xsd:double"&gt;144684.16&lt;/D&gt;&lt;D xsi:type="xsd:double"&gt;143786.4&lt;/D&gt;&lt;D xsi:type="xsd:double"&gt;141643.36&lt;/D&gt;&lt;D xsi:type="xsd:double"&gt;148186.08&lt;/D&gt;&lt;D xsi:type="xsd:double"&gt;148880.16&lt;/D&gt;&lt;D xsi:type="xsd:double"&gt;146291.81&lt;/D&gt;&lt;D xsi:type="xsd:double"&gt;152659.55&lt;/D&gt;&lt;D xsi:type="xsd:double"&gt;156953.72&lt;/D&gt;&lt;D xsi:type="xsd:double"&gt;153293&lt;/D&gt;&lt;D xsi:type="xsd:double"&gt;156193.72&lt;/D&gt;&lt;D xsi:type="xsd:double"&gt;153939.2&lt;/D&gt;&lt;D xsi:type="xsd:double"&gt;143743.6&lt;/D&gt;&lt;D xsi:type="xsd:double"&gt;149411.64&lt;/D&gt;&lt;D xsi:type="xsd:double"&gt;148197.84&lt;/D&gt;&lt;D xsi:type="xsd:double"&gt;157622.64&lt;/D&gt;&lt;D xsi:type="xsd:double"&gt;159959.8&lt;/D&gt;&lt;D xsi:type="xsd:double"&gt;161990.39&lt;/D&gt;&lt;D xsi:type="xsd:double"&gt;167124.11&lt;/D&gt;&lt;D xsi:type="xsd:double"&gt;164688.73&lt;/D&gt;&lt;D xsi:type="xsd:double"&gt;166285.86&lt;/D&gt;&lt;D xsi:type="xsd:double"&gt;164683.8&lt;/D&gt;&lt;D xsi:type="xsd:double"&gt;158564.89&lt;/D&gt;&lt;D xsi:type="xsd:double"&gt;156857.3&lt;/D&gt;&lt;D xsi:type="xsd:double"&gt;165807.95&lt;/D&gt;&lt;D xsi:type="xsd:double"&gt;170286.39&lt;/D&gt;&lt;D xsi:type="xsd:double"&gt;170826&lt;/D&gt;&lt;D xsi:type="xsd:double"&gt;155816.61&lt;/D&gt;&lt;D xsi:type="xsd:double"&gt;154883.86&lt;/D&gt;&lt;D xsi:type="xsd:double"&gt;143233.86&lt;/D&gt;&lt;D xsi:type="xsd:double"&gt;142254.75&lt;/D&gt;&lt;D xsi:type="xsd:double"&gt;154051.05&lt;/D&gt;&lt;D xsi:type="xsd:double"&gt;162725&lt;/D&gt;&lt;D xsi:type="xsd:double"&gt;158158.13&lt;/D&gt;&lt;D xsi:type="xsd:double"&gt;157861.61&lt;/D&gt;&lt;D xsi:type="xsd:double"&gt;158680.56&lt;/D&gt;&lt;D xsi:type="xsd:double"&gt;172179.28&lt;/D&gt;&lt;D xsi:type="xsd:double"&gt;155666.33&lt;/D&gt;&lt;D xsi:type="xsd:double"&gt;158752.03&lt;/D&gt;&lt;D xsi:type="xsd:double"&gt;162936.77&lt;/D&gt;&lt;D xsi:type="xsd:double"&gt;172060.2&lt;/D&gt;&lt;D xsi:type="xsd:double"&gt;179782.2&lt;/D&gt;&lt;D xsi:type="xsd:double"&gt;179712&lt;/D&gt;&lt;D xsi:type="xsd:double"&gt;183450.88&lt;/D&gt;&lt;D xsi:type="xsd:double"&gt;178806.19&lt;/D&gt;&lt;D xsi:type="xsd:double"&gt;190875.08&lt;/D&gt;&lt;D xsi:type="xsd:double"&gt;191391.61&lt;/D&gt;&lt;D xsi:type="xsd:double"&gt;191489.31&lt;/D&gt;&lt;D xsi:type="xsd:double"&gt;189618.69&lt;/D&gt;&lt;D xsi:type="xsd:double"&gt;190107.97&lt;/D&gt;&lt;D xsi:type="xsd:double"&gt;197549.83&lt;/D&gt;&lt;D xsi:type="xsd:double"&gt;183653.73&lt;/D&gt;&lt;D xsi:type="xsd:double"&gt;166818.89&lt;/D&gt;&lt;D xsi:type="xsd:double"&gt;183750.8&lt;/D&gt;&lt;D xsi:type="xsd:double"&gt;182722.95&lt;/D&gt;&lt;D xsi:type="xsd:double"&gt;183180.1&lt;/D&gt;&lt;D xsi:type="xsd:double"&gt;190659.11&lt;/D&gt;&lt;D xsi:type="xsd:double"&gt;193702.98&lt;/D&gt;&lt;D xsi:type="xsd:double"&gt;191683.81&lt;/D&gt;&lt;D xsi:type="xsd:double"&gt;184340.06&lt;/D&gt;&lt;D xsi:type="xsd:double"&gt;199470.08&lt;/D&gt;&lt;D xsi:type="xsd:double"&gt;204654&lt;/D&gt;&lt;D xsi:type="xsd:double"&gt;188466.61&lt;/D&gt;&lt;D xsi:type="xsd:double"&gt;178282.2&lt;/D&gt;&lt;D xsi:type="xsd:double"&gt;195483.89&lt;/D&gt;&lt;D xsi:type="xsd:double"&gt;199229.13&lt;/D&gt;&lt;D xsi:type="xsd:double"&gt;204453.08&lt;/D&gt;&lt;D xsi:type="xsd:double"&gt;204770.94&lt;/D&gt;&lt;D xsi:type="xsd:double"&gt;216904.89&lt;/D&gt;&lt;D xsi:type="xsd:double"&gt;216287.38&lt;/D&gt;&lt;D xsi:type="xsd:double"&gt;208017.03&lt;/D&gt;&lt;D xsi:type="xsd:double"&gt;223492.81&lt;/D&gt;&lt;D xsi:type="xsd:double"&gt;220975.73&lt;/D&gt;&lt;D xsi:type="xsd:double"&gt;240240.94&lt;/D&gt;&lt;D xsi:type="xsd:double"&gt;239978.17&lt;/D&gt;&lt;D xsi:type="xsd:double"&gt;226452.42&lt;/D&gt;&lt;D xsi:type="xsd:double"&gt;231653.92&lt;/D&gt;&lt;D xsi:type="xsd:double"&gt;237646.66&lt;/D&gt;&lt;D xsi:type="xsd:double"&gt;232166&lt;/D&gt;&lt;D xsi:type="xsd:double"&gt;230157.47&lt;/D&gt;&lt;D xsi:type="xsd:double"&gt;241619.77&lt;/D&gt;&lt;D xsi:type="xsd:double"&gt;237904.88&lt;/D&gt;&lt;D xsi:type="xsd:double"&gt;225462.05&lt;/D&gt;&lt;/FQL&gt;&lt;FQL&gt;&lt;Q&gt;MKC-US^FG_MKT_VALUE(20100101,20220930,M,USD)&lt;/Q&gt;&lt;R&gt;153&lt;/R&gt;&lt;C&gt;1&lt;/C&gt;&lt;D xsi:type="xsd:double"&gt;4784.34&lt;/D&gt;&lt;D xsi:type="xsd:double"&gt;4916.5205&lt;/D&gt;&lt;D xsi:type="xsd:double"&gt;5082.127&lt;/D&gt;&lt;D xsi:type="xsd:double"&gt;5242.434&lt;/D&gt;&lt;D xsi:type="xsd:double"&gt;5139.155&lt;/D&gt;&lt;D xsi:type="xsd:double"&gt;5057.877&lt;/D&gt;&lt;D xsi:type="xsd:double"&gt;5240.419&lt;/D&gt;&lt;D xsi:type="xsd:double"&gt;5300.439&lt;/D&gt;&lt;D xsi:type="xsd:double"&gt;5588.9253&lt;/D&gt;&lt;D xsi:type="xsd:double"&gt;5876.0825&lt;/D&gt;&lt;D xsi:type="xsd:double"&gt;5857.731&lt;/D&gt;&lt;D xsi:type="xsd:double"&gt;6193.143&lt;/D&gt;&lt;D xsi:type="xsd:double"&gt;5883.0205&lt;/D&gt;&lt;D xsi:type="xsd:double"&gt;6313.463&lt;/D&gt;&lt;D xsi:type="xsd:double"&gt;6337.3125&lt;/D&gt;&lt;D xsi:type="xsd:double"&gt;6508.233&lt;/D&gt;&lt;D xsi:type="xsd:double"&gt;6638.9263&lt;/D&gt;&lt;D xsi:type="xsd:double"&gt;6556.915&lt;/D&gt;&lt;D xsi:type="xsd:double"&gt;6435.2217&lt;/D&gt;&lt;D xsi:type="xsd:double"&gt;6340.2944&lt;/D&gt;&lt;D xsi:type="xsd:double"&gt;6124.042&lt;/D&gt;&lt;D xsi:type="xsd:double"&gt;6442.45&lt;/D&gt;&lt;D xsi:type="xsd:double"&gt;6472.23&lt;/D&gt;&lt;D xsi:type="xsd:double"&gt;6700.8174&lt;/D&gt;&lt;D xsi:type="xsd:double"&gt;6716.7656&lt;/D&gt;&lt;D xsi:type="xsd:double"&gt;6689.593&lt;/D&gt;&lt;D xsi:type="xsd:double"&gt;7217.3345&lt;/D&gt;&lt;D xsi:type="xsd:double"&gt;7413.58&lt;/D&gt;&lt;D xsi:type="xsd:double"&gt;7475.2466&lt;/D&gt;&lt;D xsi:type="xsd:double"&gt;8044.246&lt;/D&gt;&lt;D xsi:type="xsd:double"&gt;8074.752&lt;/D&gt;&lt;D xsi:type="xsd:double"&gt;8141.7437&lt;/D&gt;&lt;D xsi:type="xsd:double"&gt;8221.253&lt;/D&gt;&lt;D xsi:type="xsd:double"&gt;8165.5967&lt;/D&gt;&lt;D xsi:type="xsd:double"&gt;8554.199&lt;/D&gt;&lt;D xsi:type="xsd:double"&gt;8417.725&lt;/D&gt;&lt;D xsi:type="xsd:double"&gt;8261.375&lt;/D&gt;&lt;D xsi:type="xsd:double"&gt;8873.211&lt;/D&gt;&lt;D xsi:type="xsd:double"&gt;9701.571&lt;/D&gt;&lt;D xsi:type="xsd:double"&gt;9489.205&lt;/D&gt;&lt;D xsi:type="xsd:double"&gt;9117.591&lt;/D&gt;&lt;D xsi:type="xsd:double"&gt;9286.532&lt;/D&gt;&lt;D xsi:type="xsd:double"&gt;9451.515&lt;/D&gt;&lt;D xsi:type="xsd:double"&gt;8933.24&lt;/D&gt;&lt;D xsi:type="xsd:double"&gt;8543.69&lt;/D&gt;&lt;D xsi:type="xsd:double"&gt;9131.317&lt;/D&gt;&lt;D xsi:type="xsd:double"&gt;9045.9&lt;/D&gt;&lt;D xsi:type="xsd:double"&gt;9035.412&lt;/D&gt;&lt;D xsi:type="xsd:double"&gt;8413.998&lt;/D&gt;&lt;D xsi:type="xsd:double"&gt;8665.238&lt;/D&gt;&lt;D xsi:type="xsd:double"&gt;9362.111&lt;/D&gt;&lt;D xsi:type="xsd:double"&gt;9291.641&lt;/D&gt;&lt;D xsi:type="xsd:double"&gt;9386.697&lt;/D&gt;&lt;D xsi:type="xsd:double"&gt;9293.232&lt;/D&gt;&lt;D xsi:type="xsd:double"&gt;8539.026&lt;/D&gt;&lt;D xsi:type="xsd:double"&gt;9000.078&lt;/D&gt;&lt;D xsi:type="xsd:double"&gt;8639.766&lt;/D&gt;&lt;D xsi:type="xsd:double"&gt;9133.097&lt;/D&gt;&lt;D xsi:type="xsd:double"&gt;9543.972&lt;/D&gt;&lt;D xsi:type="xsd:double"&gt;9540.12&lt;/D&gt;&lt;D xsi:type="xsd:double"&gt;9166.476&lt;/D&gt;&lt;D xsi:type="xsd:double"&gt;9632.503&lt;/D&gt;&lt;D xsi:type="xsd:double"&gt;9853.573&lt;/D&gt;&lt;D xsi:type="xsd:double"&gt;9622.281&lt;/D&gt;&lt;D xsi:type="xsd:double"&gt;10037.11&lt;/D&gt;&lt;D xsi:type="xsd:double"&gt;10350.37&lt;/D&gt;&lt;D xsi:type="xsd:double"&gt;10485.904&lt;/D&gt;&lt;D xsi:type="xsd:double"&gt;10151.558&lt;/D&gt;&lt;D xsi:type="xsd:double"&gt;10522.894&lt;/D&gt;&lt;D xsi:type="xsd:double"&gt;10753.378&lt;/D&gt;&lt;D xsi:type="xsd:double"&gt;10937.616&lt;/D&gt;&lt;D xsi:type="xsd:double"&gt;10891.788&lt;/D&gt;&lt;D xsi:type="xsd:double"&gt;11198.581&lt;/D&gt;&lt;D xsi:type="xsd:double"&gt;11837.268&lt;/D&gt;&lt;D xsi:type="xsd:double"&gt;12626.757&lt;/D&gt;&lt;D xsi:type="xsd:double"&gt;11903.27&lt;/D&gt;&lt;D xsi:type="xsd:double"&gt;12293.986&lt;/D&gt;&lt;D xsi:type="xsd:double"&gt;13509.834&lt;/D&gt;&lt;D xsi:type="xsd:double"&gt;12950.037&lt;/D&gt;&lt;D xsi:type="xsd:double"&gt;12854.353&lt;/D&gt;&lt;D xsi:type="xsd:double"&gt;12597.164&lt;/D&gt;&lt;D xsi:type="xsd:double"&gt;12086.571&lt;/D&gt;&lt;D xsi:type="xsd:double"&gt;11427.36&lt;/D&gt;&lt;D xsi:type="xsd:double"&gt;11694.25&lt;/D&gt;&lt;D xsi:type="xsd:double"&gt;11972.416&lt;/D&gt;&lt;D xsi:type="xsd:double"&gt;12270.855&lt;/D&gt;&lt;D xsi:type="xsd:double"&gt;12162.386&lt;/D&gt;&lt;D xsi:type="xsd:double"&gt;12455.38&lt;/D&gt;&lt;D xsi:type="xsd:double"&gt;12976.805&lt;/D&gt;&lt;D xsi:type="xsd:double"&gt;12149.4795&lt;/D&gt;&lt;D xsi:type="xsd:double"&gt;11874.119&lt;/D&gt;&lt;D xsi:type="xsd:double"&gt;12461.874&lt;/D&gt;&lt;D xsi:type="xsd:double"&gt;13445.672&lt;/D&gt;&lt;D xsi:type="xsd:double"&gt;13038.268&lt;/D&gt;&lt;D xsi:type="xsd:double"&gt;13385.58&lt;/D&gt;&lt;D xsi:type="xsd:double"&gt;13350.211&lt;/D&gt;&lt;D xsi:type="xsd:double"&gt;14248.869&lt;/D&gt;&lt;D xsi:type="xsd:double"&gt;14015.551&lt;/D&gt;&lt;D xsi:type="xsd:double"&gt;13964.361&lt;/D&gt;&lt;D xsi:type="xsd:double"&gt;13835.73&lt;/D&gt;&lt;D xsi:type="xsd:double"&gt;13257.969&lt;/D&gt;&lt;D xsi:type="xsd:double"&gt;15238.787&lt;/D&gt;&lt;D xsi:type="xsd:double"&gt;15429.125&lt;/D&gt;&lt;D xsi:type="xsd:double"&gt;16442.35&lt;/D&gt;&lt;D xsi:type="xsd:double"&gt;17346.889&lt;/D&gt;&lt;D xsi:type="xsd:double"&gt;18959.787&lt;/D&gt;&lt;D xsi:type="xsd:double"&gt;19815&lt;/D&gt;&lt;D xsi:type="xsd:double"&gt;18393.605&lt;/D&gt;&lt;D xsi:type="xsd:double"&gt;16332.845&lt;/D&gt;&lt;D xsi:type="xsd:double"&gt;17950.398&lt;/D&gt;&lt;D xsi:type="xsd:double"&gt;19884.313&lt;/D&gt;&lt;D xsi:type="xsd:double"&gt;20325.217&lt;/D&gt;&lt;D xsi:type="xsd:double"&gt;20679.385&lt;/D&gt;&lt;D xsi:type="xsd:double"&gt;20542.883&lt;/D&gt;&lt;D xsi:type="xsd:double"&gt;21010.701&lt;/D&gt;&lt;D xsi:type="xsd:double"&gt;21647.357&lt;/D&gt;&lt;D xsi:type="xsd:double"&gt;20774.127&lt;/D&gt;&lt;D xsi:type="xsd:double"&gt;21357.611&lt;/D&gt;&lt;D xsi:type="xsd:double"&gt;22493.324&lt;/D&gt;&lt;D xsi:type="xsd:double"&gt;22557.115&lt;/D&gt;&lt;D xsi:type="xsd:double"&gt;21711.871&lt;/D&gt;&lt;D xsi:type="xsd:double"&gt;19429.219&lt;/D&gt;&lt;D xsi:type="xsd:double"&gt;18767.36&lt;/D&gt;&lt;D xsi:type="xsd:double"&gt;20844.645&lt;/D&gt;&lt;D xsi:type="xsd:double"&gt;23335.295&lt;/D&gt;&lt;D xsi:type="xsd:double"&gt;23901.49&lt;/D&gt;&lt;D xsi:type="xsd:double"&gt;25965.11&lt;/D&gt;&lt;D xsi:type="xsd:double"&gt;27509.463&lt;/D&gt;&lt;D xsi:type="xsd:double"&gt;25895.186&lt;/D&gt;&lt;D xsi:type="xsd:double"&gt;24082.12&lt;/D&gt;&lt;D xsi:type="xsd:double"&gt;24952.48&lt;/D&gt;&lt;D xsi:type="xsd:double"&gt;25515.639&lt;/D&gt;&lt;D xsi:type="xsd:double"&gt;23898.227&lt;/D&gt;&lt;D xsi:type="xsd:double"&gt;22505.723&lt;/D&gt;&lt;D xsi:type="xsd:double"&gt;23808.855&lt;/D&gt;&lt;D xsi:type="xsd:double"&gt;24129.297&lt;/D&gt;&lt;D xsi:type="xsd:double"&gt;23803.08&lt;/D&gt;&lt;D xsi:type="xsd:double"&gt;23605.3&lt;/D&gt;&lt;D xsi:type="xsd:double"&gt;22496.13&lt;/D&gt;&lt;D xsi:type="xsd:double"&gt;23066.836&lt;/D&gt;&lt;D xsi:type="xsd:double"&gt;21660.744&lt;/D&gt;&lt;D xsi:type="xsd:double"&gt;21446.893&lt;/D&gt;&lt;D xsi:type="xsd:double"&gt;22959.62&lt;/D&gt;&lt;D xsi:type="xsd:double"&gt;25846.291&lt;/D&gt;&lt;D xsi:type="xsd:double"&gt;26836.16&lt;/D&gt;&lt;D xsi:type="xsd:double"&gt;25512.838&lt;/D&gt;&lt;D xsi:type="xsd:double"&gt;26754.033&lt;/D&gt;&lt;D xsi:type="xsd:double"&gt;26960.451&lt;/D&gt;&lt;D xsi:type="xsd:double"&gt;24876.473&lt;/D&gt;&lt;D xsi:type="xsd:double"&gt;22335.701&lt;/D&gt;&lt;D xsi:type="xsd:double"&gt;23435.719&lt;/D&gt;&lt;D xsi:type="xsd:double"&gt;22548.164&lt;/D&gt;&lt;D xsi:type="xsd:double"&gt;19115.113&lt;/D&gt;&lt;/FQL&gt;&lt;FQL&gt;&lt;Q&gt;MNST-US^FG_MKT_VALUE(20100101,20220930,M,USD)&lt;/Q&gt;&lt;R&gt;153&lt;/R&gt;&lt;C&gt;1&lt;/C&gt;&lt;D xsi:type="xsd:double"&gt;3389.7136&lt;/D&gt;&lt;D xsi:type="xsd:double"&gt;3665.6511&lt;/D&gt;&lt;D xsi:type="xsd:double"&gt;3850.6694&lt;/D&gt;&lt;D xsi:type="xsd:double"&gt;3919.019&lt;/D&gt;&lt;D xsi:type="xsd:double"&gt;3466.3123&lt;/D&gt;&lt;D xsi:type="xsd:double"&gt;3448.172&lt;/D&gt;&lt;D xsi:type="xsd:double"&gt;3693.2734&lt;/D&gt;&lt;D xsi:type="xsd:double"&gt;3970.9966&lt;/D&gt;&lt;D xsi:type="xsd:double"&gt;4128.7134&lt;/D&gt;&lt;D xsi:type="xsd:double"&gt;4535.2085&lt;/D&gt;&lt;D xsi:type="xsd:double"&gt;4713.217&lt;/D&gt;&lt;D xsi:type="xsd:double"&gt;4651.8745&lt;/D&gt;&lt;D xsi:type="xsd:double"&gt;5039.8276&lt;/D&gt;&lt;D xsi:type="xsd:double"&gt;5120.7993&lt;/D&gt;&lt;D xsi:type="xsd:double"&gt;5323.8506&lt;/D&gt;&lt;D xsi:type="xsd:double"&gt;5847.131&lt;/D&gt;&lt;D xsi:type="xsd:double"&gt;6333.287&lt;/D&gt;&lt;D xsi:type="xsd:double"&gt;7173.7886&lt;/D&gt;&lt;D xsi:type="xsd:double"&gt;6790.0645&lt;/D&gt;&lt;D xsi:type="xsd:double"&gt;7561.058&lt;/D&gt;&lt;D xsi:type="xsd:double"&gt;7630.6304&lt;/D&gt;&lt;D xsi:type="xsd:double"&gt;7787.981&lt;/D&gt;&lt;D xsi:type="xsd:double"&gt;8059.8477&lt;/D&gt;&lt;D xsi:type="xsd:double"&gt;8028.9414&lt;/D&gt;&lt;D xsi:type="xsd:double"&gt;9106.846&lt;/D&gt;&lt;D xsi:type="xsd:double"&gt;9965.159&lt;/D&gt;&lt;D xsi:type="xsd:double"&gt;10940.072&lt;/D&gt;&lt;D xsi:type="xsd:double"&gt;11452.806&lt;/D&gt;&lt;D xsi:type="xsd:double"&gt;12791.902&lt;/D&gt;&lt;D xsi:type="xsd:double"&gt;12561.176&lt;/D&gt;&lt;D xsi:type="xsd:double"&gt;11717.883&lt;/D&gt;&lt;D xsi:type="xsd:double"&gt;10398.254&lt;/D&gt;&lt;D xsi:type="xsd:double"&gt;9263.451&lt;/D&gt;&lt;D xsi:type="xsd:double"&gt;7651.001&lt;/D&gt;&lt;D xsi:type="xsd:double"&gt;8919.028&lt;/D&gt;&lt;D xsi:type="xsd:double"&gt;8759.6045&lt;/D&gt;&lt;D xsi:type="xsd:double"&gt;7940.671&lt;/D&gt;&lt;D xsi:type="xsd:double"&gt;8365.057&lt;/D&gt;&lt;D xsi:type="xsd:double"&gt;7908.37&lt;/D&gt;&lt;D xsi:type="xsd:double"&gt;9342.942&lt;/D&gt;&lt;D xsi:type="xsd:double"&gt;9043.106&lt;/D&gt;&lt;D xsi:type="xsd:double"&gt;10180.813&lt;/D&gt;&lt;D xsi:type="xsd:double"&gt;10207.593&lt;/D&gt;&lt;D xsi:type="xsd:double"&gt;9605.078&lt;/D&gt;&lt;D xsi:type="xsd:double"&gt;8759.869&lt;/D&gt;&lt;D xsi:type="xsd:double"&gt;9594.781&lt;/D&gt;&lt;D xsi:type="xsd:double"&gt;9921.705&lt;/D&gt;&lt;D xsi:type="xsd:double"&gt;11305.527&lt;/D&gt;&lt;D xsi:type="xsd:double"&gt;11327.215&lt;/D&gt;&lt;D xsi:type="xsd:double"&gt;12344.829&lt;/D&gt;&lt;D xsi:type="xsd:double"&gt;11603.289&lt;/D&gt;&lt;D xsi:type="xsd:double"&gt;11187.274&lt;/D&gt;&lt;D xsi:type="xsd:double"&gt;11591.594&lt;/D&gt;&lt;D xsi:type="xsd:double"&gt;11874.156&lt;/D&gt;&lt;D xsi:type="xsd:double"&gt;10692.257&lt;/D&gt;&lt;D xsi:type="xsd:double"&gt;14779.589&lt;/D&gt;&lt;D xsi:type="xsd:double"&gt;15367.192&lt;/D&gt;&lt;D xsi:type="xsd:double"&gt;16911.12&lt;/D&gt;&lt;D xsi:type="xsd:double"&gt;18800.377&lt;/D&gt;&lt;D xsi:type="xsd:double"&gt;18172.68&lt;/D&gt;&lt;D xsi:type="xsd:double"&gt;19615.088&lt;/D&gt;&lt;D xsi:type="xsd:double"&gt;23668.928&lt;/D&gt;&lt;D xsi:type="xsd:double"&gt;23549.018&lt;/D&gt;&lt;D xsi:type="xsd:double"&gt;23330.363&lt;/D&gt;&lt;D xsi:type="xsd:double"&gt;21657.71&lt;/D&gt;&lt;D xsi:type="xsd:double"&gt;27539.904&lt;/D&gt;&lt;D xsi:type="xsd:double"&gt;31553.143&lt;/D&gt;&lt;D xsi:type="xsd:double"&gt;28452.283&lt;/D&gt;&lt;D xsi:type="xsd:double"&gt;27397.068&lt;/D&gt;&lt;D xsi:type="xsd:double"&gt;27636.291&lt;/D&gt;&lt;D xsi:type="xsd:double"&gt;31344.24&lt;/D&gt;&lt;D xsi:type="xsd:double"&gt;30223.986&lt;/D&gt;&lt;D xsi:type="xsd:double"&gt;27397.588&lt;/D&gt;&lt;D xsi:type="xsd:double"&gt;25463.951&lt;/D&gt;&lt;D xsi:type="xsd:double"&gt;27081.61&lt;/D&gt;&lt;D xsi:type="xsd:double"&gt;29282.572&lt;/D&gt;&lt;D xsi:type="xsd:double"&gt;30456.148&lt;/D&gt;&lt;D xsi:type="xsd:double"&gt;30589.705&lt;/D&gt;&lt;D xsi:type="xsd:double"&gt;30574.477&lt;/D&gt;&lt;D xsi:type="xsd:double"&gt;29291.578&lt;/D&gt;&lt;D xsi:type="xsd:double"&gt;27956.443&lt;/D&gt;&lt;D xsi:type="xsd:double"&gt;27486.09&lt;/D&gt;&lt;D xsi:type="xsd:double"&gt;25564.691&lt;/D&gt;&lt;D xsi:type="xsd:double"&gt;25121.535&lt;/D&gt;&lt;D xsi:type="xsd:double"&gt;24135.709&lt;/D&gt;&lt;D xsi:type="xsd:double"&gt;23478.494&lt;/D&gt;&lt;D xsi:type="xsd:double"&gt;26213.893&lt;/D&gt;&lt;D xsi:type="xsd:double"&gt;25765.357&lt;/D&gt;&lt;D xsi:type="xsd:double"&gt;28706.4&lt;/D&gt;&lt;D xsi:type="xsd:double"&gt;28224.25&lt;/D&gt;&lt;D xsi:type="xsd:double"&gt;29968.38&lt;/D&gt;&lt;D xsi:type="xsd:double"&gt;31712.512&lt;/D&gt;&lt;D xsi:type="xsd:double"&gt;31158.734&lt;/D&gt;&lt;D xsi:type="xsd:double"&gt;32670.145&lt;/D&gt;&lt;D xsi:type="xsd:double"&gt;35343.31&lt;/D&gt;&lt;D xsi:type="xsd:double"&gt;35841&lt;/D&gt;&lt;D xsi:type="xsd:double"&gt;38638.51&lt;/D&gt;&lt;D xsi:type="xsd:double"&gt;35886.3&lt;/D&gt;&lt;D xsi:type="xsd:double"&gt;32186.63&lt;/D&gt;&lt;D xsi:type="xsd:double"&gt;30943.273&lt;/D&gt;&lt;D xsi:type="xsd:double"&gt;28782.871&lt;/D&gt;&lt;D xsi:type="xsd:double"&gt;31655.783&lt;/D&gt;&lt;D xsi:type="xsd:double"&gt;33158.47&lt;/D&gt;&lt;D xsi:type="xsd:double"&gt;33639.105&lt;/D&gt;&lt;D xsi:type="xsd:double"&gt;32226.043&lt;/D&gt;&lt;D xsi:type="xsd:double"&gt;29223.514&lt;/D&gt;&lt;D xsi:type="xsd:double"&gt;33000.176&lt;/D&gt;&lt;D xsi:type="xsd:double"&gt;26759.734&lt;/D&gt;&lt;D xsi:type="xsd:double"&gt;31120.018&lt;/D&gt;&lt;D xsi:type="xsd:double"&gt;34702.84&lt;/D&gt;&lt;D xsi:type="xsd:double"&gt;29666.797&lt;/D&gt;&lt;D xsi:type="xsd:double"&gt;32395.4&lt;/D&gt;&lt;D xsi:type="xsd:double"&gt;33623.816&lt;/D&gt;&lt;D xsi:type="xsd:double"&gt;34776.18&lt;/D&gt;&lt;D xsi:type="xsd:double"&gt;35124.87&lt;/D&gt;&lt;D xsi:type="xsd:double"&gt;31964.883&lt;/D&gt;&lt;D xsi:type="xsd:double"&gt;31386.715&lt;/D&gt;&lt;D xsi:type="xsd:double"&gt;30343.373&lt;/D&gt;&lt;D xsi:type="xsd:double"&gt;32338.154&lt;/D&gt;&lt;D xsi:type="xsd:double"&gt;34107.156&lt;/D&gt;&lt;D xsi:type="xsd:double"&gt;35744.086&lt;/D&gt;&lt;D xsi:type="xsd:double"&gt;33495.32&lt;/D&gt;&lt;D xsi:type="xsd:double"&gt;29639.96&lt;/D&gt;&lt;D xsi:type="xsd:double"&gt;32563.918&lt;/D&gt;&lt;D xsi:type="xsd:double"&gt;37884.992&lt;/D&gt;&lt;D xsi:type="xsd:double"&gt;36556.664&lt;/D&gt;&lt;D xsi:type="xsd:double"&gt;41387.293&lt;/D&gt;&lt;D xsi:type="xsd:double"&gt;44224.496&lt;/D&gt;&lt;D xsi:type="xsd:double"&gt;42337.016&lt;/D&gt;&lt;D xsi:type="xsd:double"&gt;40420.766&lt;/D&gt;&lt;D xsi:type="xsd:double"&gt;44754.77&lt;/D&gt;&lt;D xsi:type="xsd:double"&gt;48838.41&lt;/D&gt;&lt;D xsi:type="xsd:double"&gt;45854.664&lt;/D&gt;&lt;D xsi:type="xsd:double"&gt;46335.227&lt;/D&gt;&lt;D xsi:type="xsd:double"&gt;48135.508&lt;/D&gt;&lt;D xsi:type="xsd:double"&gt;51285.008&lt;/D&gt;&lt;D xsi:type="xsd:double"&gt;49815.945&lt;/D&gt;&lt;D xsi:type="xsd:double"&gt;48311.086&lt;/D&gt;&lt;D xsi:type="xsd:double"&gt;49881.793&lt;/D&gt;&lt;D xsi:type="xsd:double"&gt;51600.58&lt;/D&gt;&lt;D xsi:type="xsd:double"&gt;47002.797&lt;/D&gt;&lt;D xsi:type="xsd:double"&gt;44976.223&lt;/D&gt;&lt;D xsi:type="xsd:double"&gt;44330.68&lt;/D&gt;&lt;D xsi:type="xsd:double"&gt;50836.18&lt;/D&gt;&lt;D xsi:type="xsd:double"&gt;45902.89&lt;/D&gt;&lt;D xsi:type="xsd:double"&gt;44674.863&lt;/D&gt;&lt;D xsi:type="xsd:double"&gt;42318.4&lt;/D&gt;&lt;D xsi:type="xsd:double"&gt;45379.73&lt;/D&gt;&lt;D xsi:type="xsd:double"&gt;47201.7&lt;/D&gt;&lt;D xsi:type="xsd:double"&gt;48831.76&lt;/D&gt;&lt;D xsi:type="xsd:double"&gt;52477.023&lt;/D&gt;&lt;D xsi:type="xsd:double"&gt;46793.156&lt;/D&gt;&lt;D xsi:type="xsd:double"&gt;45808.09&lt;/D&gt;&lt;/FQL&gt;&lt;FQL&gt;&lt;Q&gt;HSY-US^FG_MKT_VALUE(20100101,20220930,M,USD)&lt;/Q&gt;&lt;R&gt;153&lt;/R&gt;&lt;C&gt;1&lt;/C&gt;&lt;D xsi:type="xsd:double"&gt;8305.978&lt;/D&gt;&lt;D xsi:type="xsd:double"&gt;9065.211&lt;/D&gt;&lt;D xsi:type="xsd:double"&gt;9726.545&lt;/D&gt;&lt;D xsi:type="xsd:double"&gt;10680.796&lt;/D&gt;&lt;D xsi:type="xsd:double"&gt;10633.083&lt;/D&gt;&lt;D xsi:type="xsd:double"&gt;10882.422&lt;/D&gt;&lt;D xsi:type="xsd:double"&gt;10671.267&lt;/D&gt;&lt;D xsi:type="xsd:double"&gt;10550.932&lt;/D&gt;&lt;D xsi:type="xsd:double"&gt;10816.359&lt;/D&gt;&lt;D xsi:type="xsd:double"&gt;11248.195&lt;/D&gt;&lt;D xsi:type="xsd:double"&gt;10636.806&lt;/D&gt;&lt;D xsi:type="xsd:double"&gt;10704.476&lt;/D&gt;&lt;D xsi:type="xsd:double"&gt;10600.041&lt;/D&gt;&lt;D xsi:type="xsd:double"&gt;11878.222&lt;/D&gt;&lt;D xsi:type="xsd:double"&gt;12250.08&lt;/D&gt;&lt;D xsi:type="xsd:double"&gt;13007.399&lt;/D&gt;&lt;D xsi:type="xsd:double"&gt;12561.122&lt;/D&gt;&lt;D xsi:type="xsd:double"&gt;12922.412&lt;/D&gt;&lt;D xsi:type="xsd:double"&gt;12829.216&lt;/D&gt;&lt;D xsi:type="xsd:double"&gt;13331.565&lt;/D&gt;&lt;D xsi:type="xsd:double"&gt;13348.487&lt;/D&gt;&lt;D xsi:type="xsd:double"&gt;12895.575&lt;/D&gt;&lt;D xsi:type="xsd:double"&gt;12996.974&lt;/D&gt;&lt;D xsi:type="xsd:double"&gt;13913.222&lt;/D&gt;&lt;D xsi:type="xsd:double"&gt;13755.578&lt;/D&gt;&lt;D xsi:type="xsd:double"&gt;13669.999&lt;/D&gt;&lt;D xsi:type="xsd:double"&gt;13691.56&lt;/D&gt;&lt;D xsi:type="xsd:double"&gt;14959.586&lt;/D&gt;&lt;D xsi:type="xsd:double"&gt;14926.1&lt;/D&gt;&lt;D xsi:type="xsd:double"&gt;16288.132&lt;/D&gt;&lt;D xsi:type="xsd:double"&gt;16222.554&lt;/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</rPr>
          <t xml:space="preserve">D&gt;&lt;D xsi:type="xsd:double"&gt;16240.645&lt;/D&gt;&lt;D xsi:type="xsd:double"&gt;15821.766&lt;/D&gt;&lt;D xsi:type="xsd:double"&gt;15366.463&lt;/D&gt;&lt;D xsi:type="xsd:double"&gt;16352.952&lt;/D&gt;&lt;D xsi:type="xsd:double"&gt;11783.214&lt;/D&gt;&lt;D xsi:type="xsd:double"&gt;12962.84&lt;/D&gt;&lt;D xsi:type="xsd:double"&gt;13597.521&lt;/D&gt;&lt;D xsi:type="xsd:double"&gt;19572.344&lt;/D&gt;&lt;D xsi:type="xsd:double"&gt;19936.824&lt;/D&gt;&lt;D xsi:type="xsd:double"&gt;19925.645&lt;/D&gt;&lt;D xsi:type="xsd:double"&gt;19922.412&lt;/D&gt;&lt;D xsi:type="xsd:double"&gt;21169.795&lt;/D&gt;&lt;D xsi:type="xsd:double"&gt;20518.209&lt;/D&gt;&lt;D xsi:type="xsd:double"&gt;20681.26&lt;/D&gt;&lt;D xsi:type="xsd:double"&gt;22188.195&lt;/D&gt;&lt;D xsi:type="xsd:double"&gt;21662.78&lt;/D&gt;&lt;D xsi:type="xsd:double"&gt;21769.283&lt;/D&gt;&lt;D xsi:type="xsd:double"&gt;22255.135&lt;/D&gt;&lt;D xsi:type="xsd:double"&gt;23692.54&lt;/D&gt;&lt;D xsi:type="xsd:double"&gt;23313.402&lt;/D&gt;&lt;D xsi:type="xsd:double"&gt;21491.205&lt;/D&gt;&lt;D xsi:type="xsd:double"&gt;21736.844&lt;/D&gt;&lt;D xsi:type="xsd:double"&gt;21602.04&lt;/D&gt;&lt;D xsi:type="xsd:double"&gt;19556.535&lt;/D&gt;&lt;D xsi:type="xsd:double"&gt;20282&lt;/D&gt;&lt;D xsi:type="xsd:double"&gt;21081.877&lt;/D&gt;&lt;D xsi:type="xsd:double"&gt;21187.916&lt;/D&gt;&lt;D xsi:type="xsd:double"&gt;22153.313&lt;/D&gt;&lt;D xsi:type="xsd:double"&gt;22973.201&lt;/D&gt;&lt;D xsi:type="xsd:double"&gt;22593.004&lt;/D&gt;&lt;D xsi:type="xsd:double"&gt;22940.045&lt;/D&gt;&lt;D xsi:type="xsd:double"&gt;22110.5&lt;/D&gt;&lt;D xsi:type="xsd:double"&gt;20140.691&lt;/D&gt;&lt;D xsi:type="xsd:double"&gt;20346.656&lt;/D&gt;&lt;D xsi:type="xsd:double"&gt;19484.988&lt;/D&gt;&lt;D xsi:type="xsd:double"&gt;20375.555&lt;/D&gt;&lt;D xsi:type="xsd:double"&gt;19636.34&lt;/D&gt;&lt;D xsi:type="xsd:double"&gt;19914.646&lt;/D&gt;&lt;D xsi:type="xsd:double"&gt;19223.227&lt;/D&gt;&lt;D xsi:type="xsd:double"&gt;18707.37&lt;/D&gt;&lt;D xsi:type="xsd:double"&gt;19351.715&lt;/D&gt;&lt;D xsi:type="xsd:double"&gt;19100.254&lt;/D&gt;&lt;D xsi:type="xsd:double"&gt;19702.895&lt;/D&gt;&lt;D xsi:type="xsd:double"&gt;19719.156&lt;/D&gt;&lt;D xsi:type="xsd:double"&gt;19937.57&lt;/D&gt;&lt;D xsi:type="xsd:double"&gt;19881.896&lt;/D&gt;&lt;D xsi:type="xsd:double"&gt;24150.354&lt;/D&gt;&lt;D xsi:type="xsd:double"&gt;23569.418&lt;/D&gt;&lt;D xsi:type="xsd:double"&gt;21256.313&lt;/D&gt;&lt;D xsi:type="xsd:double"&gt;20419.83&lt;/D&gt;&lt;D xsi:type="xsd:double"&gt;21885.102&lt;/D&gt;&lt;D xsi:type="xsd:double"&gt;20641.969&lt;/D&gt;&lt;D xsi:type="xsd:double"&gt;21954.025&lt;/D&gt;&lt;D xsi:type="xsd:double"&gt;22387.035&lt;/D&gt;&lt;D xsi:type="xsd:double"&gt;22998.342&lt;/D&gt;&lt;D xsi:type="xsd:double"&gt;23243.045&lt;/D&gt;&lt;D xsi:type="xsd:double"&gt;23019.656&lt;/D&gt;&lt;D xsi:type="xsd:double"&gt;24523.807&lt;/D&gt;&lt;D xsi:type="xsd:double"&gt;22806.963&lt;/D&gt;&lt;D xsi:type="xsd:double"&gt;22369.387&lt;/D&gt;&lt;D xsi:type="xsd:double"&gt;22286.545&lt;/D&gt;&lt;D xsi:type="xsd:double"&gt;22998.729&lt;/D&gt;&lt;D xsi:type="xsd:double"&gt;22368.828&lt;/D&gt;&lt;D xsi:type="xsd:double"&gt;23369.506&lt;/D&gt;&lt;D xsi:type="xsd:double"&gt;23934.813&lt;/D&gt;&lt;D xsi:type="xsd:double"&gt;23264.275&lt;/D&gt;&lt;D xsi:type="xsd:double"&gt;20719.186&lt;/D&gt;&lt;D xsi:type="xsd:double"&gt;20716.537&lt;/D&gt;&lt;D xsi:type="xsd:double"&gt;19246.953&lt;/D&gt;&lt;D xsi:type="xsd:double"&gt;18849.203&lt;/D&gt;&lt;D xsi:type="xsd:double"&gt;19473.092&lt;/D&gt;&lt;D xsi:type="xsd:double"&gt;20550.746&lt;/D&gt;&lt;D xsi:type="xsd:double"&gt;21034.121&lt;/D&gt;&lt;D xsi:type="xsd:double"&gt;21391.5&lt;/D&gt;&lt;D xsi:type="xsd:double"&gt;22471.56&lt;/D&gt;&lt;D xsi:type="xsd:double"&gt;22712.74&lt;/D&gt;&lt;D xsi:type="xsd:double"&gt;22478.744&lt;/D&gt;&lt;D xsi:type="xsd:double"&gt;22252.236&lt;/D&gt;&lt;D xsi:type="xsd:double"&gt;23212.795&lt;/D&gt;&lt;D xsi:type="xsd:double"&gt;23956.508&lt;/D&gt;&lt;D xsi:type="xsd:double"&gt;26046.938&lt;/D&gt;&lt;D xsi:type="xsd:double"&gt;27530.27&lt;/D&gt;&lt;D xsi:type="xsd:double"&gt;28100.66&lt;/D&gt;&lt;D xsi:type="xsd:double"&gt;31813.73&lt;/D&gt;&lt;D xsi:type="xsd:double"&gt;33226.836&lt;/D&gt;&lt;D xsi:type="xsd:double"&gt;32427.04&lt;/D&gt;&lt;D xsi:type="xsd:double"&gt;30728.17&lt;/D&gt;&lt;D xsi:type="xsd:double"&gt;30998.066&lt;/D&gt;&lt;D xsi:type="xsd:double"&gt;30693.75&lt;/D&gt;&lt;D xsi:type="xsd:double"&gt;32404.063&lt;/D&gt;&lt;D xsi:type="xsd:double"&gt;30069.352&lt;/D&gt;&lt;D xsi:type="xsd:double"&gt;27581.469&lt;/D&gt;&lt;D xsi:type="xsd:double"&gt;27566.896&lt;/D&gt;&lt;D xsi:type="xsd:double"&gt;28243.424&lt;/D&gt;&lt;D xsi:type="xsd:double"&gt;26958.674&lt;/D&gt;&lt;D xsi:type="xsd:double"&gt;30242.719&lt;/D&gt;&lt;D xsi:type="xsd:double"&gt;30914.5&lt;/D&gt;&lt;D xsi:type="xsd:double"&gt;29832.914&lt;/D&gt;&lt;D xsi:type="xsd:double"&gt;28609.13&lt;/D&gt;&lt;D xsi:type="xsd:double"&gt;30779.893&lt;/D&gt;&lt;D xsi:type="xsd:double"&gt;31719.238&lt;/D&gt;&lt;D xsi:type="xsd:double"&gt;30284.555&lt;/D&gt;&lt;D xsi:type="xsd:double"&gt;30328.28&lt;/D&gt;&lt;D xsi:type="xsd:double"&gt;32734.246&lt;/D&gt;&lt;D xsi:type="xsd:double"&gt;34005.035&lt;/D&gt;&lt;D xsi:type="xsd:double"&gt;35816.016&lt;/D&gt;&lt;D xsi:type="xsd:double"&gt;35885.293&lt;/D&gt;&lt;D xsi:type="xsd:double"&gt;36853.61&lt;/D&gt;&lt;D xsi:type="xsd:double"&gt;36610.5&lt;/D&gt;&lt;D xsi:type="xsd:double"&gt;34863.48&lt;/D&gt;&lt;D xsi:type="xsd:double"&gt;36120.008&lt;/D&gt;&lt;D xsi:type="xsd:double"&gt;36560.824&lt;/D&gt;&lt;D xsi:type="xsd:double"&gt;39875.91&lt;/D&gt;&lt;D xsi:type="xsd:double"&gt;40617.902&lt;/D&gt;&lt;D xsi:type="xsd:double"&gt;41687.605&lt;/D&gt;&lt;D xsi:type="xsd:double"&gt;44537.28&lt;/D&gt;&lt;D xsi:type="xsd:double"&gt;46416.387&lt;/D&gt;&lt;D xsi:type="xsd:double"&gt;43525.773&lt;/D&gt;&lt;D xsi:type="xsd:double"&gt;44101.645&lt;/D&gt;&lt;D xsi:type="xsd:double"&gt;46725.28&lt;/D&gt;&lt;D xsi:type="xsd:double"&gt;46050.92&lt;/D&gt;&lt;D xsi:type="xsd:double"&gt;45190.043&lt;/D&gt;&lt;/FQL&gt;&lt;FQL&gt;&lt;Q&gt;BF.B-US^FG_MKT_VALUE(20100101,20220930,M,USD)&lt;/Q&gt;&lt;R&gt;153&lt;/R&gt;&lt;C&gt;1&lt;/C&gt;&lt;D xsi:type="xsd:double"&gt;7538.087&lt;/D&gt;&lt;D xsi:type="xsd:double"&gt;7690.847&lt;/D&gt;&lt;D xsi:type="xsd:double"&gt;8732.255&lt;/D&gt;&lt;D xsi:type="xsd:double"&gt;8550.307&lt;/D&gt;&lt;D xsi:type="xsd:double"&gt;8150.568&lt;/D&gt;&lt;D xsi:type="xsd:double"&gt;8410.692&lt;/D&gt;&lt;D xsi:type="xsd:double"&gt;9243.325&lt;/D&gt;&lt;D xsi:type="xsd:double"&gt;8962.56&lt;/D&gt;&lt;D xsi:type="xsd:double"&gt;9013.741&lt;/D&gt;&lt;D xsi:type="xsd:double"&gt;8835.754&lt;/D&gt;&lt;D xsi:type="xsd:double"&gt;9505.591&lt;/D&gt;&lt;D xsi:type="xsd:double"&gt;10115.856&lt;/D&gt;&lt;D xsi:type="xsd:double"&gt;9633.025&lt;/D&gt;&lt;D xsi:type="xsd:double"&gt;10039.543&lt;/D&gt;&lt;D xsi:type="xsd:double"&gt;9916.136&lt;/D&gt;&lt;D xsi:type="xsd:double"&gt;10418.981&lt;/D&gt;&lt;D xsi:type="xsd:double"&gt;10508.875&lt;/D&gt;&lt;D xsi:type="xsd:double"&gt;10829.303&lt;/D&gt;&lt;D xsi:type="xsd:double"&gt;10650.532&lt;/D&gt;&lt;D xsi:type="xsd:double"&gt;10388.468&lt;/D&gt;&lt;D xsi:type="xsd:double"&gt;10155.36&lt;/D&gt;&lt;D xsi:type="xsd:double"&gt;10607.625&lt;/D&gt;&lt;D xsi:type="xsd:double"&gt;11328.71&lt;/D&gt;&lt;D xsi:type="xsd:double"&gt;11428.073&lt;/D&gt;&lt;D xsi:type="xsd:double"&gt;11532.794&lt;/D&gt;&lt;D xsi:type="xsd:double"&gt;11595.28&lt;/D&gt;&lt;D xsi:type="xsd:double"&gt;11842.38&lt;/D&gt;&lt;D xsi:type="xsd:double"&gt;12268.089&lt;/D&gt;&lt;D xsi:type="xsd:double"&gt;12386.011&lt;/D&gt;&lt;D xsi:type="xsd:double"&gt;13759.865&lt;/D&gt;&lt;D xsi:type="xsd:double"&gt;13304.231&lt;/D&gt;&lt;D xsi:type="xsd:double"&gt;13672.529&lt;/D&gt;&lt;D xsi:type="xsd:double"&gt;13917.825&lt;/D&gt;&lt;D xsi:type="xsd:double"&gt;13673.029&lt;/D&gt;&lt;D xsi:type="xsd:double"&gt;14979.289&lt;/D&gt;&lt;D xsi:type="xsd:double"&gt;13500.144&lt;/D&gt;&lt;D xsi:type="xsd:double"&gt;13820.63&lt;/D&gt;&lt;D xsi:type="xsd:double"&gt;14017.153&lt;/D&gt;&lt;D xsi:type="xsd:double"&gt;15251.825&lt;/D&gt;&lt;D xsi:type="xsd:double"&gt;15066.345&lt;/D&gt;&lt;D xsi:type="xsd:double"&gt;14707.316&lt;/D&gt;&lt;D xsi:type="xsd:double"&gt;14435.909&lt;/D&gt;&lt;D xsi:type="xsd:double"&gt;15502.926&lt;/D&gt;&lt;D xsi:type="xsd:double"&gt;14322.727&lt;/D&gt;&lt;D xsi:type="xsd:double"&gt;14566.463&lt;/D&gt;&lt;D xsi:type="xsd:double"&gt;15557.95&lt;/D&gt;&lt;D xsi:type="xsd:double"&gt;15992.839&lt;/D&gt;&lt;D xsi:type="xsd:double"&gt;16110.089&lt;/D&gt;&lt;D xsi:type="xsd:double"&gt;16421.713&lt;/D&gt;&lt;D xsi:type="xsd:double"&gt;17871.941&lt;/D&gt;&lt;D xsi:type="xsd:double"&gt;19128.098&lt;/D&gt;&lt;D xsi:type="xsd:double"&gt;19151.184&lt;/D&gt;&lt;D xsi:type="xsd:double"&gt;19780.875&lt;/D&gt;&lt;D xsi:type="xsd:double"&gt;20101.057&lt;/D&gt;&lt;D xsi:type="xsd:double"&gt;18499.428&lt;/D&gt;&lt;D xsi:type="xsd:double"&gt;19782.541&lt;/D&gt;&lt;D xsi:type="xsd:double"&gt;19261.61&lt;/D&gt;&lt;D xsi:type="xsd:double"&gt;19591.734&lt;/D&gt;&lt;D xsi:type="xsd:double"&gt;20517.73&lt;/D&gt;&lt;D xsi:type="xsd:double"&gt;18570.604&lt;/D&gt;&lt;D xsi:type="xsd:double"&gt;18726.775&lt;/D&gt;&lt;D xsi:type="xsd:double"&gt;19321.01&lt;/D&gt;&lt;D xsi:type="xsd:double"&gt;19038.643&lt;/D&gt;&lt;D xsi:type="xsd:double"&gt;18831.002&lt;/D&gt;&lt;D xsi:type="xsd:double"&gt;19674.148&lt;/D&gt;&lt;D xsi:type="xsd:double"&gt;20907.566&lt;/D&gt;&lt;D xsi:type="xsd:double"&gt;22385.65&lt;/D&gt;&lt;D xsi:type="xsd:double"&gt;20256.73&lt;/D&gt;&lt;D xsi:type="xsd:double"&gt;20008.943&lt;/D&gt;&lt;D xsi:type="xsd:double"&gt;21378.492&lt;/D&gt;&lt;D xsi:type="xsd:double"&gt;20645.61&lt;/D&gt;&lt;D xsi:type="xsd:double"&gt;19989.234&lt;/D&gt;&lt;D xsi:type="xsd:double"&gt;19572.76&lt;/D&gt;&lt;D xsi:type="xsd:double"&gt;19698.793&lt;/D&gt;&lt;D xsi:type="xsd:double"&gt;19698.793&lt;/D&gt;&lt;D xsi:type="xsd:double"&gt;19046.508&lt;/D&gt;&lt;D xsi:type="xsd:double"&gt;19392.557&lt;/D&gt;&lt;D xsi:type="xsd:double"&gt;19726.742&lt;/D&gt;&lt;D xsi:type="xsd:double"&gt;19221.287&lt;/D&gt;&lt;D xsi:type="xsd:double"&gt;19007.912&lt;/D&gt;&lt;D xsi:type="xsd:double"&gt;18573.334&lt;/D&gt;&lt;D xsi:type="xsd:double"&gt;17764.912&lt;/D&gt;&lt;D xsi:type="xsd:double"&gt;17449.398&lt;/D&gt;&lt;D xsi:type="xsd:double"&gt;17283.947&lt;/D&gt;&lt;D xsi:type="xsd:double"&gt;17505.865&lt;/D&gt;&lt;D xsi:type="xsd:double"&gt;18718.99&lt;/D&gt;&lt;D xsi:type="xsd:double"&gt;17728.527&lt;/D&gt;&lt;D xsi:type="xsd:double"&gt;18174.95&lt;/D&gt;&lt;D xsi:type="xsd:double"&gt;19953.268&lt;/D&gt;&lt;D xsi:type="xsd:double"&gt;18666.58&lt;/D&gt;&lt;D xsi:type="xsd:double"&gt;18982.988&lt;/D&gt;&lt;D xsi:type="xsd:double"&gt;20381.734&lt;/D&gt;&lt;D xsi:type="xsd:double"&gt;20865.914&lt;/D&gt;&lt;D xsi:type="xsd:double"&gt;21914.934&lt;/D&gt;&lt;D xsi:type="xsd:double"&gt;22983.393&lt;/D&gt;&lt;D xsi:type="xsd:double"&gt;26392.469&lt;/D&gt;&lt;D xsi:type="xsd:double"&gt;29003.703&lt;/D&gt;&lt;D xsi:type="xsd:double"&gt;29208.78&lt;/D&gt;&lt;D xsi:type="xsd:double"&gt;28459.621&lt;/D&gt;&lt;D xsi:type="xsd:double"&gt;26955.297&lt;/D&gt;&lt;D xsi:type="xsd:double"&gt;27205.418&lt;/D&gt;&lt;D xsi:type="xsd:double"&gt;23573.86&lt;/D&gt;&lt;D xsi:type="xsd:double"&gt;25607.31&lt;/D&gt;&lt;D xsi:type="xsd:double"&gt;25126.15&lt;/D&gt;&lt;D xsi:type="xsd:double"&gt;24322.613&lt;/D&gt;&lt;D xsi:type="xsd:double"&gt;22102.316&lt;/D&gt;&lt;D xsi:type="xsd:double"&gt;22760.521&lt;/D&gt;&lt;D xsi:type="xsd:double"&gt;22693.748&lt;/D&gt;&lt;D xsi:type="xsd:double"&gt;22540.523&lt;/D&gt;&lt;D xsi:type="xsd:double"&gt;23609.111&lt;/D&gt;&lt;D xsi:type="xsd:double"&gt;25178.598&lt;/D&gt;&lt;D xsi:type="xsd:double"&gt;25428.496&lt;/D&gt;&lt;D xsi:type="xsd:double"&gt;23849.057&lt;/D&gt;&lt;D xsi:type="xsd:double"&gt;26449.645&lt;/D&gt;&lt;D xsi:type="xsd:double"&gt;26173.924&lt;/D&gt;&lt;D xsi:type="xsd:double"&gt;28170.037&lt;/D&gt;&lt;D xsi:type="xsd:double"&gt;29979.91&lt;/D&gt;&lt;D xsi:type="xsd:double"&gt;31306.633&lt;/D&gt;&lt;D xsi:type="xsd:double"&gt;32405.615&lt;/D&gt;&lt;D xsi:type="xsd:double"&gt;32300.496&lt;/D&gt;&lt;D xsi:type="xsd:double"&gt;32336.994&lt;/D&gt;&lt;D xsi:type="xsd:double"&gt;29358.586&lt;/D&gt;&lt;D xsi:type="xsd:double"&gt;26537.943&lt;/D&gt;&lt;D xsi:type="xsd:double"&gt;29744.602&lt;/D&gt;&lt;D xsi:type="xsd:double"&gt;31528.32&lt;/D&gt;&lt;D xsi:type="xsd:double"&gt;30442.785&lt;/D&gt;&lt;D xsi:type="xsd:double"&gt;33175.234&lt;/D&gt;&lt;D xsi:type="xsd:double"&gt;35007.67&lt;/D&gt;&lt;D xsi:type="xsd:double"&gt;36036.324&lt;/D&gt;&lt;D xsi:type="xsd:double"&gt;33361.184&lt;/D&gt;&lt;D xsi:type="xsd:double"&gt;38601.54&lt;/D&gt;&lt;D xsi:type="xsd:double"&gt;38012.895&lt;/D&gt;&lt;D xsi:type="xsd:double"&gt;34304.99&lt;/D&gt;&lt;D xsi:type="xsd:double"&gt;34261.91&lt;/D&gt;&lt;D xsi:type="xsd:double"&gt;33012.63&lt;/D&gt;&lt;D xsi:type="xsd:double"&gt;36517.45&lt;/D&gt;&lt;D xsi:type="xsd:double"&gt;38470.664&lt;/D&gt;&lt;D xsi:type="xsd:double"&gt;35875.953&lt;/D&gt;&lt;D xsi:type="xsd:double"&gt;33959.9&lt;/D&gt;&lt;D xsi:type="xsd:double"&gt;33624.707&lt;/D&gt;&lt;D xsi:type="xsd:double"&gt;32087.605&lt;/D&gt;&lt;D xsi:type="xsd:double"&gt;32510.145&lt;/D&gt;&lt;D xsi:type="xsd:double"&gt;33692.94&lt;/D&gt;&lt;D xsi:type="xsd:double"&gt;34890.1&lt;/D&gt;&lt;D xsi:type="xsd:double"&gt;32293.508&lt;/D&gt;&lt;D xsi:type="xsd:double"&gt;31239.889&lt;/D&gt;&lt;D xsi:type="xsd:double"&gt;32097.15&lt;/D&gt;&lt;D xsi:type="xsd:double"&gt;32305.11&lt;/D&gt;&lt;D xsi:type="xsd:double"&gt;31672.803&lt;/D&gt;&lt;D xsi:type="xsd:double"&gt;33608.043&lt;/D&gt;&lt;D xsi:type="xsd:double"&gt;35560.434&lt;/D&gt;&lt;D xsi:type="xsd:double"&gt;34832.168&lt;/D&gt;&lt;D xsi:type="xsd:double"&gt;31895.15&lt;/D&gt;&lt;/FQL&gt;&lt;FQL&gt;&lt;Q&gt;CPB-US^FG_MKT_VALUE(20100101,20220930,M,USD)&lt;/Q&gt;&lt;R&gt;153&lt;/R&gt;&lt;C&gt;1&lt;/C&gt;&lt;D xsi:type="xsd:double"&gt;11224.29&lt;/D&gt;&lt;D xsi:type="xsd:double"&gt;11298.871&lt;/D&gt;&lt;D xsi:type="xsd:double"&gt;11983.649&lt;/D&gt;&lt;D xsi:type="xsd:double"&gt;12120.681&lt;/D&gt;&lt;D xsi:type="xsd:double"&gt;12103.78&lt;/D&gt;&lt;D xsi:type="xsd:double"&gt;12110.541&lt;/D&gt;&lt;D xsi:type="xsd:double"&gt;12062.4&lt;/D&gt;&lt;D xsi:type="xsd:double"&gt;12519.359&lt;/D&gt;&lt;D xsi:type="xsd:double"&gt;12012&lt;/D&gt;&lt;D xsi:type="xsd:double"&gt;12107.5&lt;/D&gt;&lt;D xsi:type="xsd:double"&gt;11322.601&lt;/D&gt;&lt;D xsi:type="xsd:double"&gt;11606.5&lt;/D&gt;&lt;D xsi:type="xsd:double"&gt;11027.22&lt;/D&gt;&lt;D xsi:type="xsd:double"&gt;10872.18&lt;/D&gt;&lt;D xsi:type="xsd:double"&gt;10694.53&lt;/D&gt;&lt;D xsi:type="xsd:double"&gt;10715.21&lt;/D&gt;&lt;D xsi:type="xsd:double"&gt;11085.25&lt;/D&gt;&lt;D xsi:type="xsd:double"&gt;11021.45&lt;/D&gt;&lt;D xsi:type="xsd:double"&gt;10576&lt;/D&gt;&lt;D xsi:type="xsd:double"&gt;10198.4&lt;/D&gt;&lt;D xsi:type="xsd:double"&gt;10358.399&lt;/D&gt;&lt;D xsi:type="xsd:double"&gt;10573.5&lt;/D&gt;&lt;D xsi:type="xsd:double"&gt;10366.8&lt;/D&gt;&lt;D xsi:type="xsd:double"&gt;10570.32&lt;/D&gt;&lt;D xsi:type="xsd:double"&gt;10048.9&lt;/D&gt;&lt;D xsi:type="xsd:double"&gt;10562.439&lt;/D&gt;&lt;D xsi:type="xsd:double"&gt;10730.449&lt;/D&gt;&lt;D xsi:type="xsd:double"&gt;10690.28&lt;/D&gt;&lt;D xsi:type="xsd:double"&gt;10017.2&lt;/D&gt;&lt;D xsi:type="xsd:double"&gt;10548.08&lt;/D&gt;&lt;D xsi:type="xsd:double"&gt;10330.32&lt;/D&gt;&lt;D xsi:type="xsd:double"&gt;10963.68&lt;/D&gt;&lt;D xsi:type="xsd:double"&gt;10863.84&lt;/D&gt;&lt;D xsi:type="xsd:double"&gt;11039.51&lt;/D&gt;&lt;D xsi:type="xsd:double"&gt;11502.75&lt;/D&gt;&lt;D xsi:type="xsd:double"&gt;10920.569&lt;/D&gt;&lt;D xsi:type="xsd:double"&gt;11490.2295&lt;/D&gt;&lt;D xsi:type="xsd:double"&gt;12883.08&lt;/D&gt;&lt;D xsi:type="xsd:double"&gt;14197.681&lt;/D&gt;&lt;D xsi:type="xsd:double"&gt;14479.92&lt;/D&gt;&lt;D xsi:type="xsd:double"&gt;13356.721&lt;/D&gt;&lt;D xsi:type="xsd:double"&gt;13974.48&lt;/D&gt;&lt;D xsi:type="xsd:double"&gt;14601.6&lt;/D&gt;&lt;D xsi:type="xsd:double"&gt;13472.16&lt;/D&gt;&lt;D xsi:type="xsd:double"&gt;12701.52&lt;/D&gt;&lt;D xsi:type="xsd:double"&gt;13366.9795&lt;/D&gt;&lt;D xsi:type="xsd:double"&gt;12161.22&lt;/D&gt;&lt;D xsi:type="xsd:double"&gt;13589.92&lt;/D&gt;&lt;D xsi:type="xsd:double"&gt;12857.52&lt;/D&gt;&lt;D xsi:type="xsd:double"&gt;13512.721&lt;/D&gt;&lt;D xsi:type="xsd:double"&gt;14002.561&lt;/D&gt;&lt;D xsi:type="xsd:double"&gt;14192.881&lt;/D&gt;&lt;D xsi:type="xsd:double"&gt;14320.801&lt;/D&gt;&lt;D xsi:type="xsd:double"&gt;14292.721&lt;/D&gt;&lt;D xsi:type="xsd:double"&gt;13017.67&lt;/D&gt;&lt;D xsi:type="xsd:double"&gt;14028.66&lt;/D&gt;&lt;D xsi:type="xsd:double"&gt;13374.49&lt;/D&gt;&lt;D xsi:type="xsd:double"&gt;13825.209&lt;/D&gt;&lt;D xsi:type="xsd:double"&gt;14172.64&lt;/D&gt;&lt;D xsi:type="xsd:double"&gt;13772&lt;/D&gt;&lt;D xsi:type="xsd:double"&gt;14270.881&lt;/D&gt;&lt;D xsi:type="xsd:double"&gt;14536.08&lt;/D&gt;&lt;D xsi:type="xsd:double"&gt;14523.6&lt;/D&gt;&lt;D xsi:type="xsd:double"&gt;13904.81&lt;/D&gt;&lt;D xsi:type="xsd:double"&gt;15033.74&lt;/D&gt;&lt;D xsi:type="xsd:double"&gt;14819.15&lt;/D&gt;&lt;D xsi:type="xsd:double"&gt;15286.101&lt;/D&gt;&lt;D xsi:type="xsd:double"&gt;14876.9&lt;/D&gt;&lt;D xsi:type="xsd:double"&gt;15710.8&lt;/D&gt;&lt;D xsi:type="xsd:double"&gt;15744.9&lt;/D&gt;&lt;D xsi:type="xsd:double"&gt;16194.4&lt;/D&gt;&lt;D xsi:type="xsd:double"&gt;16290.5&lt;/D&gt;&lt;D xsi:type="xsd:double"&gt;17430.69&lt;/D&gt;&lt;D xsi:type="xsd:double"&gt;19080.75&lt;/D&gt;&lt;D xsi:type="xsd:double"&gt;19711.11&lt;/D&gt;&lt;D xsi:type="xsd:double"&gt;19068.39&lt;/D&gt;&lt;D xsi:type="xsd:double"&gt;18716.13&lt;/D&gt;&lt;D xsi:type="xsd:double"&gt;20557.77&lt;/D&gt;&lt;D xsi:type="xsd:double"&gt;19179.16&lt;/D&gt;&lt;D xsi:type="xsd:double"&gt;18701.76&lt;/D&gt;&lt;D xsi:type="xsd:double"&gt;16847.6&lt;/D&gt;&lt;D xsi:type="xsd:double"&gt;16682.38&lt;/D&gt;&lt;D xsi:type="xsd:double"&gt;17465.23&lt;/D&gt;&lt;D xsi:type="xsd:double"&gt;18564.291&lt;/D&gt;&lt;D xsi:type="xsd:double"&gt;18980.15&lt;/D&gt;&lt;D xsi:type="xsd:double"&gt;18101.75&lt;/D&gt;&lt;D xsi:type="xsd:double"&gt;17458.201&lt;/D&gt;&lt;D xsi:type="xsd:double"&gt;17492.16&lt;/D&gt;&lt;D xsi:type="xsd:double"&gt;17525.6&lt;/D&gt;&lt;D xsi:type="xsd:double"&gt;15853.601&lt;/D&gt;&lt;D xsi:type="xsd:double"&gt;15901.83&lt;/D&gt;&lt;D xsi:type="xsd:double"&gt;13906.2&lt;/D&gt;&lt;D xsi:type="xsd:double"&gt;14092.82&lt;/D&gt;&lt;D xsi:type="xsd:double"&gt;14258.37&lt;/D&gt;&lt;D xsi:type="xsd:double"&gt;14839.3&lt;/D&gt;&lt;D xsi:type="xsd:double"&gt;14481.11&lt;/D&gt;&lt;D xsi:type="xsd:double"&gt;14011.55&lt;/D&gt;&lt;D xsi:type="xsd:double"&gt;12958.05&lt;/D&gt;&lt;D xsi:type="xsd:double"&gt;13036.311&lt;/D&gt;&lt;D xsi:type="xsd:double"&gt;12274.779&lt;/D&gt;&lt;D xsi:type="xsd:double"&gt;10125.64&lt;/D&gt;&lt;D xsi:type="xsd:double"&gt;12202.54&lt;/D&gt;&lt;D xsi:type="xsd:double"&gt;12310.9&lt;/D&gt;&lt;D xsi:type="xsd:double"&gt;11874.45&lt;/D&gt;&lt;D xsi:type="xsd:double"&gt;11025.63&lt;/D&gt;&lt;D xsi:type="xsd:double"&gt;11260.41&lt;/D&gt;&lt;D xsi:type="xsd:double"&gt;11799.2&lt;/D&gt;&lt;D xsi:type="xsd:double"&gt;9929.99&lt;/D&gt;&lt;D xsi:type="xsd:double"&gt;10664.43&lt;/D&gt;&lt;D xsi:type="xsd:double"&gt;10842.0205&lt;/D&gt;&lt;D xsi:type="xsd:double"&gt;11477.13&lt;/D&gt;&lt;D xsi:type="xsd:double"&gt;11645.689&lt;/D&gt;&lt;D xsi:type="xsd:double"&gt;10929.311&lt;/D&gt;&lt;D xsi:type="xsd:double"&gt;12061.07&lt;/D&gt;&lt;D xsi:type="xsd:double"&gt;12443.34&lt;/D&gt;&lt;D xsi:type="xsd:double"&gt;13545&lt;/D&gt;&lt;D xsi:type="xsd:double"&gt;14122.92&lt;/D&gt;&lt;D xsi:type="xsd:double"&gt;13985.62&lt;/D&gt;&lt;D xsi:type="xsd:double"&gt;14064.14&lt;/D&gt;&lt;D xsi:type="xsd:double"&gt;14924.84&lt;/D&gt;&lt;D xsi:type="xsd:double"&gt;14613.78&lt;/D&gt;&lt;D xsi:type="xsd:double"&gt;13626.239&lt;/D&gt;&lt;D xsi:type="xsd:double"&gt;13940.32&lt;/D&gt;&lt;D xsi:type="xsd:double"&gt;15093.96&lt;/D&gt;&lt;D xsi:type="xsd:double"&gt;15395.96&lt;/D&gt;&lt;D xsi:type="xsd:double"&gt;14988.261&lt;/D&gt;&lt;D xsi:type="xsd:double"&gt;14970.14&lt;/D&gt;&lt;D xsi:type="xsd:double"&gt;15888.22&lt;/D&gt;&lt;D xsi:type="xsd:double"&gt;14607.739&lt;/D&gt;&lt;D xsi:type="xsd:double"&gt;14141.01&lt;/D&gt;&lt;D xsi:type="xsd:double"&gt;15156.061&lt;/D&gt;&lt;D xsi:type="xsd:double"&gt;14650.05&lt;/D&gt;&lt;D xsi:type="xsd:double"&gt;15539.53&lt;/D&gt;&lt;D xsi:type="xsd:double"&gt;14690.04&lt;/D&gt;&lt;D xsi:type="xsd:double"&gt;16237.21&lt;/D&gt;&lt;D xsi:type="xsd:double"&gt;14468.25&lt;/D&gt;&lt;D xsi:type="xsd:double"&gt;14747.01&lt;/D&gt;&lt;D xsi:type="xsd:double"&gt;13813.7705&lt;/D&gt;&lt;D xsi:type="xsd:double"&gt;13203.44&lt;/D&gt;&lt;D xsi:type="xsd:double"&gt;12602.46&lt;/D&gt;&lt;D xsi:type="xsd:double"&gt;12626.62&lt;/D&gt;&lt;D xsi:type="xsd:double"&gt;12064.9&lt;/D&gt;&lt;D xsi:type="xsd:double"&gt;12179.66&lt;/D&gt;&lt;D xsi:type="xsd:double"&gt;13124.92&lt;/D&gt;&lt;D xsi:type="xsd:double"&gt;13324.239&lt;/D&gt;&lt;D xsi:type="xsd:double"&gt;13580.94&lt;/D&gt;&lt;D xsi:type="xsd:double"&gt;13460.14&lt;/D&gt;&lt;D xsi:type="xsd:double"&gt;14166&lt;/D&gt;&lt;D xsi:type="xsd:double"&gt;14373&lt;/D&gt;&lt;D xsi:type="xsd:double"&gt;14415&lt;/D&gt;&lt;D xsi:type="xsd:double"&gt;14755.649&lt;/D&gt;&lt;D xsi:type="xsd:double"&gt;15063.62&lt;/D&gt;&lt;D xsi:type="xsd:double"&gt;14088.88&lt;/D&gt;&lt;/FQL&gt;&lt;FQL&gt;&lt;Q&gt;EL-US^FG_MKT_VALUE(20100101,20220930,M,USD)&lt;/Q&gt;&lt;R&gt;153&lt;/R&gt;&lt;C&gt;1&lt;/C&gt;&lt;D xsi:type="xsd:double"&gt;10356.097&lt;/D&gt;&lt;D xsi:type="xsd:double"&gt;11856.666&lt;/D&gt;&lt;D xsi:type="xsd:double"&gt;12903.893&lt;/D&gt;&lt;D xsi:type="xsd:double"&gt;13112.757&lt;/D&gt;&lt;D xsi:type="xsd:double"&gt;11591.024&lt;/D&gt;&lt;D xsi:type="xsd:double"&gt;11019.141&lt;/D&gt;&lt;D xsi:type="xsd:double"&gt;12308.299&lt;/D&gt;&lt;D xsi:type="xsd:double"&gt;11086.366&lt;/D&gt;&lt;D xsi:type="xsd:double"&gt;12377.304&lt;/D&gt;&lt;D xsi:type="xsd:double"&gt;13931.562&lt;/D&gt;&lt;D xsi:type="xsd:double"&gt;14665.626&lt;/D&gt;&lt;D xsi:type="xsd:double"&gt;15923.414&lt;/D&gt;&lt;D xsi:type="xsd:double"&gt;15883.951&lt;/D&gt;&lt;D xsi:type="xsd:double"&gt;18628.62&lt;/D&gt;&lt;D xsi:type="xsd:double"&gt;18991.521&lt;/D&gt;&lt;D xsi:type="xsd:double"&gt;19117.658&lt;/D&gt;&lt;D xsi:type="xsd:double"&gt;20203.621&lt;/D&gt;&lt;D xsi:type="xsd:double"&gt;20752.04&lt;/D&gt;&lt;D xsi:type="xsd:double"&gt;20696.8&lt;/D&gt;&lt;D xsi:type="xsd:double"&gt;19266.51&lt;/D&gt;&lt;D xsi:type="xsd:double"&gt;16997.066&lt;/D&gt;&lt;D xsi:type="xsd:double"&gt;19050.104&lt;/D&gt;&lt;D xsi:type="xsd:double"&gt;22829.166&lt;/D&gt;&lt;D xsi:type="xsd:double"&gt;21771.705&lt;/D&gt;&lt;D xsi:type="xsd:double"&gt;22457.887&lt;/D&gt;&lt;D xsi:type="xsd:double"&gt;22694.367&lt;/D&gt;&lt;D xsi:type="xsd:double"&gt;24076.74&lt;/D&gt;&lt;D xsi:type="xsd:double"&gt;25402.244&lt;/D&gt;&lt;D xsi:type="xsd:double"&gt;21048.686&lt;/D&gt;&lt;D xsi:type="xsd:double"&gt;21047.133&lt;/D&gt;&lt;D xsi:type="xsd:double"&gt;20370.453&lt;/D&gt;&lt;D xsi:type="xsd:double"&gt;23314.406&lt;/D&gt;&lt;D xsi:type="xsd:double"&gt;23840.51&lt;/D&gt;&lt;D xsi:type="xsd:double"&gt;23859.87&lt;/D&gt;&lt;D xsi:type="xsd:double"&gt;22554.973&lt;/D&gt;&lt;D xsi:type="xsd:double"&gt;23160.78&lt;/D&gt;&lt;D xsi:type="xsd:double"&gt;23574.78&lt;/D&gt;&lt;D xsi:type="xsd:double"&gt;24801.303&lt;/D&gt;&lt;D xsi:type="xsd:double"&gt;24824.328&lt;/D&gt;&lt;D xsi:type="xsd:double"&gt;26886.883&lt;/D&gt;&lt;D xsi:type="xsd:double"&gt;26278.197&lt;/D&gt;&lt;D xsi:type="xsd:double"&gt;25518.38&lt;/D&gt;&lt;D xsi:type="xsd:double"&gt;25471.824&lt;/D&gt;&lt;D xsi:type="xsd:double"&gt;25359.305&lt;/D&gt;&lt;D xsi:type="xsd:double"&gt;27116.941&lt;/D&gt;&lt;D xsi:type="xsd:double"&gt;27528.154&lt;/D&gt;&lt;D xsi:type="xsd:double"&gt;29079.912&lt;/D&gt;&lt;D xsi:type="xsd:double"&gt;29220.5&lt;/D&gt;&lt;D xsi:type="xsd:double"&gt;26667.78&lt;/D&gt;&lt;D xsi:type="xsd:double"&gt;26706.574&lt;/D&gt;&lt;D xsi:type="xsd:double"&gt;25610.252&lt;/D&gt;&lt;D xsi:type="xsd:double"&gt;27789.117&lt;/D&gt;&lt;D xsi:type="xsd:double"&gt;29339.979&lt;/D&gt;&lt;D xsi:type="xsd:double"&gt;28433.006&lt;/D&gt;&lt;D xsi:type="xsd:double"&gt;28126.697&lt;/D&gt;&lt;D xsi:type="xsd:double"&gt;29417.018&lt;/D&gt;&lt;D xsi:type="xsd:double"&gt;28485.361&lt;/D&gt;&lt;D xsi:type="xsd:double"&gt;28660.725&lt;/D&gt;&lt;D xsi:type="xsd:double"&gt;28264.248&lt;/D&gt;&lt;D xsi:type="xsd:double"&gt;28867.607&lt;/D&gt;&lt;D xsi:type="xsd:double"&gt;26742.314&lt;/D&gt;&lt;D xsi:type="xsd:double"&gt;31318.701&lt;/D&gt;&lt;D xsi:type="xsd:double"&gt;31465.684&lt;/D&gt;&lt;D xsi:type="xsd:double"&gt;30758.121&lt;/D&gt;&lt;D xsi:type="xsd:double"&gt;33081.344&lt;/D&gt;&lt;D xsi:type="xsd:double"&gt;32487.307&lt;/D&gt;&lt;D xsi:type="xsd:double"&gt;33405.766&lt;/D&gt;&lt;D xsi:type="xsd:double"&gt;29904.363&lt;/D&gt;&lt;D xsi:type="xsd:double"&gt;29907.26&lt;/D&gt;&lt;D xsi:type="xsd:double"&gt;29825.707&lt;/D&gt;&lt;D xsi:type="xsd:double"&gt;31182.434&lt;/D&gt;&lt;D xsi:type="xsd:double"&gt;32528.842&lt;/D&gt;&lt;D xsi:type="xsd:double"&gt;31490.846&lt;/D&gt;&lt;D xsi:type="xsd:double"&gt;33736.76&lt;/D&gt;&lt;D xsi:type="xsd:double"&gt;34816.613&lt;/D&gt;&lt;D xsi:type="xsd:double"&gt;35392.523&lt;/D&gt;&lt;D xsi:type="xsd:double"&gt;33882.61&lt;/D&gt;&lt;D xsi:type="xsd:double"&gt;33473.496&lt;/D&gt;&lt;D xsi:type="xsd:double"&gt;34164.887&lt;/D&gt;&lt;D xsi:type="xsd:double"&gt;32815.207&lt;/D&gt;&lt;D xsi:type="xsd:double"&gt;32441.568&lt;/D&gt;&lt;D xsi:type="xsd:double"&gt;31917.727&lt;/D&gt;&lt;D xsi:type="xsd:double"&gt;28463.3&lt;/D&gt;&lt;D xsi:type="xsd:double"&gt;28005.686&lt;/D&gt;&lt;D xsi:type="xsd:double"&gt;29733.844&lt;/D&gt;&lt;D xsi:type="xsd:double"&gt;30334.305&lt;/D&gt;&lt;D xsi:type="xsd:double"&gt;31177.709&lt;/D&gt;&lt;D xsi:type="xsd:double"&gt;32041.814&lt;/D&gt;&lt;D xsi:type="xsd:double"&gt;34615.75&lt;/D&gt;&lt;D xsi:type="xsd:double"&gt;35330.57&lt;/D&gt;&lt;D xsi:type="xsd:double"&gt;36438.56&lt;/D&gt;&lt;D xsi:type="xsd:double"&gt;39383.387&lt;/D&gt;&lt;D xsi:type="xsd:double"&gt;39741.473&lt;/D&gt;&lt;D xsi:type="xsd:double"&gt;41204.504&lt;/D&gt;&lt;D xsi:type="xsd:double"&gt;46002.67&lt;/D&gt;&lt;D xsi:type="xsd:double"&gt;46833.664&lt;/D&gt;&lt;D xsi:type="xsd:double"&gt;49675.195&lt;/D&gt;&lt;D xsi:type="xsd:double"&gt;50956.09&lt;/D&gt;&lt;D xsi:type="xsd:double"&gt;54992.324&lt;/D&gt;&lt;D xsi:type="xsd:double"&gt;54393.62&lt;/D&gt;&lt;D xsi:type="xsd:double"&gt;54889.48&lt;/D&gt;&lt;D xsi:type="xsd:double"&gt;52387.984&lt;/D&gt;&lt;D xsi:type="xsd:double"&gt;49542.61&lt;/D&gt;&lt;D xsi:type="xsd:double"&gt;51444.418&lt;/D&gt;&lt;D xsi:type="xsd:double"&gt;52961.168&lt;/D&gt;&lt;D xsi:type="xsd:double"&gt;50089.34&lt;/D&gt;&lt;D xsi:type="xsd:double"&gt;51991.742&lt;/D&gt;&lt;D xsi:type="xsd:double"&gt;47077.953&lt;/D&gt;&lt;D xsi:type="xsd:double"&gt;49364.906&lt;/D&gt;&lt;D xsi:type="xsd:double"&gt;56790.27&lt;/D&gt;&lt;D xsi:type="xsd:double"&gt;59891.54&lt;/D&gt;&lt;D xsi:type="xsd:double"&gt;62156.234&lt;/D&gt;&lt;D xsi:type="xsd:double"&gt;58256.32&lt;/D&gt;&lt;D xsi:type="xsd:double"&gt;66121.445&lt;/D&gt;&lt;D xsi:type="xsd:double"&gt;66511.43&lt;/D&gt;&lt;D xsi:type="xsd:double"&gt;71494.65&lt;/D&gt;&lt;D xsi:type="xsd:double"&gt;71761.73&lt;/D&gt;&lt;D xsi:type="xsd:double"&gt;67188.02&lt;/D&gt;&lt;D xsi:type="xsd:double"&gt;70506.484&lt;/D&gt;&lt;D xsi:type="xsd:double"&gt;74229.586&lt;/D&gt;&lt;D xsi:type="xsd:double"&gt;70139.664&lt;/D&gt;&lt;D xsi:type="xsd:double"&gt;65985.055&lt;/D&gt;&lt;D xsi:type="xsd:double"&gt;57360.16&lt;/D&gt;&lt;D xsi:type="xsd:double"&gt;63501.523&lt;/D&gt;&lt;D xsi:type="xsd:double"&gt;71086.43&lt;/D&gt;&lt;D xsi:type="xsd:double"&gt;68023.98&lt;/D&gt;&lt;D xsi:type="xsd:double"&gt;71218.234&lt;/D&gt;&lt;D xsi:type="xsd:double"&gt;79935.74&lt;/D&gt;&lt;D xsi:type="xsd:double"&gt;78895.66&lt;/D&gt;&lt;D xsi:type="xsd:double"&gt;79405.36&lt;/D&gt;&lt;D xsi:type="xsd:double"&gt;88681.25&lt;/D&gt;&lt;D xsi:type="xsd:double"&gt;96529.266&lt;/D&gt;&lt;D xsi:type="xsd:double"&gt;85817.08&lt;/D&gt;&lt;D xsi:type="xsd:double"&gt;103662.24&lt;/D&gt;&lt;D xsi:type="xsd:double"&gt;105452.56&lt;/D&gt;&lt;D xsi:type="xsd:double"&gt;113773.47&lt;/D&gt;&lt;D xsi:type="xsd:double"&gt;111133.984&lt;/D&gt;&lt;D xsi:type="xsd:double"&gt;115068.42&lt;/D&gt;&lt;D xsi:type="xsd:double"&gt;120766.13&lt;/D&gt;&lt;D xsi:type="xsd:double"&gt;123175.45&lt;/D&gt;&lt;D xsi:type="xsd:double"&gt;108170.18&lt;/D&gt;&lt;D xsi:type="xsd:double"&gt;116970.07&lt;/D&gt;&lt;D xsi:type="xsd:double"&gt;119761.52&lt;/D&gt;&lt;D xsi:type="xsd:double"&gt;133001.61&lt;/D&gt;&lt;D xsi:type="xsd:double"&gt;112016.67&lt;/D&gt;&lt;D xsi:type="xsd:double"&gt;106462.35&lt;/D&gt;&lt;D xsi:type="xsd:double"&gt;97442.84&lt;/D&gt;&lt;D xsi:type="xsd:double"&gt;94487.21&lt;/D&gt;&lt;D xsi:type="xsd:double"&gt;91120.08&lt;/D&gt;&lt;D xsi:type="xsd:double"&gt;90931.336&lt;/D&gt;&lt;D xsi:type="xsd:double"&gt;97511.87&lt;/D&gt;&lt;D xsi:type="xsd:double"&gt;90827.79&lt;/D&gt;&lt;D xsi:type="xsd:double"&gt;77088.29&lt;/D&gt;&lt;/FQL&gt;&lt;FQL&gt;&lt;Q&gt;MDLZ-US^FG_MKT_VALUE(20100101,20220930,M,USD)&lt;/Q&gt;&lt;R&gt;153&lt;/R&gt;&lt;C&gt;1&lt;/C&gt;&lt;D xsi:type="xsd:double"&gt;40878.297&lt;/D&gt;&lt;D xsi:type="xsd:double"&gt;42016.27&lt;/D&gt;&lt;D xsi:type="xsd:double"&gt;52538.277&lt;/D&gt;&lt;D xsi:type="xsd:double"&gt;51426.36&lt;/D&gt;&lt;D xsi:type="xsd:double"&gt;49688.98&lt;/D&gt;&lt;D xsi:type="xsd:double"&gt;48826.68&lt;/D&gt;&lt;D xsi:type="xsd:double"&gt;50936.688&lt;/D&gt;&lt;D xsi:type="xsd:double"&gt;52157.355&lt;/D&gt;&lt;D xsi:type="xsd:double"&gt;53874.164&lt;/D&gt;&lt;D xsi:type="xsd:double"&gt;56335.684&lt;/D&gt;&lt;D xsi:type="xsd:double"&gt;52809.246&lt;/D&gt;&lt;D xsi:type="xsd:double"&gt;55081.58&lt;/D&gt;&lt;D xsi:type="xsd:double"&gt;53438.395&lt;/D&gt;&lt;D xsi:type="xsd:double"&gt;55658.438&lt;/D&gt;&lt;D xsi:type="xsd:double"&gt;62611.426&lt;/D&gt;&lt;D xsi:type="xsd:double"&gt;67063.7&lt;/D&gt;&lt;D xsi:type="xsd:double"&gt;69818.93&lt;/D&gt;&lt;D xsi:type="xsd:double"&gt;70338.02&lt;/D&gt;&lt;D xsi:type="xsd:double"&gt;68640.97&lt;/D&gt;&lt;D xsi:type="xsd:double"&gt;69918.75&lt;/D&gt;&lt;D xsi:type="xsd:double"&gt;67043.74&lt;/D&gt;&lt;D xsi:type="xsd:double"&gt;70238.195&lt;/D&gt;&lt;D xsi:type="xsd:double"&gt;72174.84&lt;/D&gt;&lt;D xsi:type="xsd:double"&gt;66048.625&lt;/D&gt;&lt;D xsi:type="xsd:double"&gt;67710.445&lt;/D&gt;&lt;D xsi:type="xsd:double"&gt;67303.83&lt;/D&gt;&lt;D xsi:type="xsd:double"&gt;75888.4&lt;/D&gt;&lt;D xsi:type="xsd:double"&gt;79601.95&lt;/D&gt;&lt;D xsi:type="xsd:double"&gt;76407.5&lt;/D&gt;&lt;D xsi:type="xsd:double"&gt;77106.28&lt;/D&gt;&lt;D xsi:type="xsd:double"&gt;79282.51&lt;/D&gt;&lt;D xsi:type="xsd:double"&gt;82876.28&lt;/D&gt;&lt;D xsi:type="xsd:double"&gt;82556.83&lt;/D&gt;&lt;D xsi:type="xsd:double"&gt;53008.074&lt;/D&gt;&lt;D xsi:type="xsd:double"&gt;51690.36&lt;/D&gt;&lt;D xsi:type="xsd:double"&gt;45255.684&lt;/D&gt;&lt;D xsi:type="xsd:double"&gt;49410.508&lt;/D&gt;&lt;D xsi:type="xsd:double"&gt;49143.805&lt;/D&gt;&lt;D xsi:type="xsd:double"&gt;61124&lt;/D&gt;&lt;D xsi:type="xsd:double"&gt;62791.113&lt;/D&gt;&lt;D xsi:type="xsd:double"&gt;58847.95&lt;/D&gt;&lt;D xsi:type="xsd:double"&gt;56961.223&lt;/D&gt;&lt;D xsi:type="xsd:double"&gt;62431.734&lt;/D&gt;&lt;D xsi:type="xsd:double"&gt;61233.813&lt;/D&gt;&lt;D xsi:type="xsd:double"&gt;62733.21&lt;/D&gt;&lt;D xsi:type="xsd:double"&gt;67183.5&lt;/D&gt;&lt;D xsi:type="xsd:double"&gt;66943.91&lt;/D&gt;&lt;D xsi:type="xsd:double"&gt;60200.5&lt;/D&gt;&lt;D xsi:type="xsd:double"&gt;55868.79&lt;/D&gt;&lt;D xsi:type="xsd:double"&gt;58034.645&lt;/D&gt;&lt;D xsi:type="xsd:double"&gt;58587.668&lt;/D&gt;&lt;D xsi:type="xsd:double"&gt;60452.98&lt;/D&gt;&lt;D xsi:type="xsd:double"&gt;63793.574&lt;/D&gt;&lt;D xsi:type="xsd:double"&gt;63445.11&lt;/D&gt;&lt;D xsi:type="xsd:double"&gt;60762.74&lt;/D&gt;&lt;D xsi:type="xsd:double"&gt;61049.68&lt;/D&gt;&lt;D xsi:type="xsd:double"&gt;57556.855&lt;/D&gt;&lt;D xsi:type="xsd:double"&gt;59228.21&lt;/D&gt;&lt;D xsi:type="xsd:double"&gt;65846.45&lt;/D&gt;&lt;D xsi:type="xsd:double"&gt;60431.76&lt;/D&gt;&lt;D xsi:type="xsd:double"&gt;58626.71&lt;/D&gt;&lt;D xsi:type="xsd:double"&gt;61446.582&lt;/D&gt;&lt;D xsi:type="xsd:double"&gt;58690.6&lt;/D&gt;&lt;D xsi:type="xsd:double"&gt;62398.402&lt;/D&gt;&lt;D xsi:type="xsd:double"&gt;67634.86&lt;/D&gt;&lt;D xsi:type="xsd:double"&gt;66295.125&lt;/D&gt;&lt;D xsi:type="xsd:double"&gt;72724.82&lt;/D&gt;&lt;D xsi:type="xsd:double"&gt;68261.1&lt;/D&gt;&lt;D xsi:type="xsd:double"&gt;66623.164&lt;/D&gt;&lt;D xsi:type="xsd:double"&gt;73449.375&lt;/D&gt;&lt;D xsi:type="xsd:double"&gt;69471.4&lt;/D&gt;&lt;D xsi:type="xsd:double"&gt;70848.69&lt;/D&gt;&lt;D xsi:type="xsd:double"&gt;68099.43&lt;/D&gt;&lt;D xsi:type="xsd:double"&gt;64038.742&lt;/D&gt;&lt;D xsi:type="xsd:double"&gt;62370.133&lt;/D&gt;&lt;D xsi:type="xsd:double"&gt;66785.164&lt;/D&gt;&lt;D xsi:type="xsd:double"&gt;69163.695&lt;/D&gt;&lt;D xsi:type="xsd:double"&gt;70770.66&lt;/D&gt;&lt;D xsi:type="xsd:double"&gt;68391.42&lt;/D&gt;&lt;D xsi:type="xsd:double"&gt;70008.69&lt;/D&gt;&lt;D xsi:type="xsd:double"&gt;67851.67&lt;/D&gt;&lt;D xsi:type="xsd:double"&gt;69459.086&lt;/D&gt;&lt;D xsi:type="xsd:double"&gt;63740.383&lt;/D&gt;&lt;D xsi:type="xsd:double"&gt;67752.45&lt;/D&gt;&lt;D xsi:type="xsd:double"&gt;67676.02&lt;/D&gt;&lt;D xsi:type="xsd:double"&gt;67125.81&lt;/D&gt;&lt;D xsi:type="xsd:double"&gt;65521.008&lt;/D&gt;&lt;D xsi:type="xsd:double"&gt;68486.79&lt;/D&gt;&lt;D xsi:type="xsd:double"&gt;70859.414&lt;/D&gt;&lt;D xsi:type="xsd:double"&gt;65251.406&lt;/D&gt;&lt;D xsi:type="xsd:double"&gt;66505.37&lt;/D&gt;&lt;D xsi:type="xsd:double"&gt;61429.086&lt;/D&gt;&lt;D xsi:type="xsd:double"&gt;60802.125&lt;/D&gt;&lt;D xsi:type="xsd:double"&gt;61953.57&lt;/D&gt;&lt;D xsi:type="xsd:double"&gt;64211.59&lt;/D&gt;&lt;D xsi:type="xsd:double"&gt;63692.223&lt;/D&gt;&lt;D xsi:type="xsd:double"&gt;66073.24&lt;/D&gt;&lt;D xsi:type="xsd:double"&gt;65329.176&lt;/D&gt;&lt;D xsi:type="xsd:double"&gt;61815.883&lt;/D&gt;&lt;D xsi:type="xsd:double"&gt;58512.52&lt;/D&gt;&lt;D xsi:type="xsd:double"&gt;58171.813&lt;/D&gt;&lt;D xsi:type="xsd:double"&gt;60120.86&lt;/D&gt;&lt;D xsi:type="xsd:double"&gt;63610.805&lt;/D&gt;&lt;D xsi:type="xsd:double"&gt;62643.004&lt;/D&gt;&lt;D xsi:type="xsd:double"&gt;62596.39&lt;/D&gt;&lt;D xsi:type="xsd:double"&gt;61168.445&lt;/D&gt;&lt;D xsi:type="xsd:double"&gt;65539.7&lt;/D&gt;&lt;D xsi:type="xsd:double"&gt;58083.523&lt;/D&gt;&lt;D xsi:type="xsd:double"&gt;67123.25&lt;/D&gt;&lt;D xsi:type="xsd:double"&gt;68429.16&lt;/D&gt;&lt;D xsi:type="xsd:double"&gt;72077.836&lt;/D&gt;&lt;D xsi:type="xsd:double"&gt;73420.63&lt;/D&gt;&lt;D xsi:type="xsd:double"&gt;73420.63&lt;/D&gt;&lt;D xsi:type="xsd:double"&gt;77750.87&lt;/D&gt;&lt;D xsi:type="xsd:double"&gt;77159.445&lt;/D&gt;&lt;D xsi:type="xsd:double"&gt;79654.98&lt;/D&gt;&lt;D xsi:type="xsd:double"&gt;79698.2&lt;/D&gt;&lt;D xsi:type="xsd:double"&gt;75563.47&lt;/D&gt;&lt;D xsi:type="xsd:double"&gt;75693.125&lt;/D&gt;&lt;D xsi:type="xsd:double"&gt;79040.15&lt;/D&gt;&lt;D xsi:type="xsd:double"&gt;82340.66&lt;/D&gt;&lt;D xsi:type="xsd:double"&gt;75768.33&lt;/D&gt;&lt;D xsi:type="xsd:double"&gt;71481.82&lt;/D&gt;&lt;D xsi:type="xsd:double"&gt;73423.016&lt;/D&gt;&lt;D xsi:type="xsd:double"&gt;74393.61&lt;/D&gt;&lt;D xsi:type="xsd:double"&gt;73016.43&lt;/D&gt;&lt;D xsi:type="xsd:double"&gt;79242.75&lt;/D&gt;&lt;D xsi:type="xsd:double"&gt;83426.945&lt;/D&gt;&lt;D xsi:type="xsd:double"&gt;82144.5&lt;/D&gt;&lt;D xsi:type="xsd:double"&gt;75953.28&lt;/D&gt;&lt;D xsi:type="xsd:double"&gt;82144.5&lt;/D&gt;&lt;D xsi:type="xsd:double"&gt;82979.12&lt;/D&gt;&lt;D xsi:type="xsd:double"&gt;78679.016&lt;/D&gt;&lt;D xsi:type="xsd:double"&gt;75443.3&lt;/D&gt;&lt;D xsi:type="xsd:double"&gt;82214.58&lt;/D&gt;&lt;D xsi:type="xsd:double"&gt;85417.2&lt;/D&gt;&lt;D xsi:type="xsd:double"&gt;89237.87&lt;/D&gt;&lt;D xsi:type="xsd:double"&gt;87384.74&lt;/D&gt;&lt;D xsi:type="xsd:double"&gt;88532.33&lt;/D&gt;&lt;D xsi:type="xsd:double"&gt;86866.93&lt;/D&gt;&lt;D xsi:type="xsd:double"&gt;81154.26&lt;/D&gt;&lt;D xsi:type="xsd:double"&gt;84725.164&lt;/D&gt;&lt;D xsi:type="xsd:double"&gt;82214.37&lt;/D&gt;&lt;D xsi:type="xsd:double"&gt;92279.016&lt;/D&gt;&lt;D xsi:type="xsd:double"&gt;93280.99&lt;/D&gt;&lt;D xsi:type="xsd:double"&gt;91123.97&lt;/D&gt;&lt;D xsi:type="xsd:double"&gt;86869.92&lt;/D&gt;&lt;D xsi:type="xsd:double"&gt;89222.25&lt;/D&gt;&lt;D xsi:type="xsd:double"&gt;87949.23&lt;/D&gt;&lt;D xsi:type="xsd:double"&gt;85205.97&lt;/D&gt;&lt;D xsi:type="xsd:double"&gt;87881.945&lt;/D&gt;&lt;D xsi:type="xsd:double"&gt;84890.336&lt;/D&gt;&lt;D xsi:type="xsd:double"&gt;75243.086&lt;/D&gt;&lt;/FQL&gt;&lt;FQL&gt;&lt;Q&gt;HRL-US^FG_MKT_VALUE(20100101,20220930,M,USD)&lt;/Q&gt;&lt;R&gt;153&lt;/R&gt;&lt;C&gt;1&lt;/C&gt;&lt;D xsi:type="xsd:double"&gt;5166.3154&lt;/D&gt;&lt;D xsi:type="xsd:double"&gt;5488.042&lt;/D&gt;&lt;D xsi:type="xsd:double"&gt;5608.1885&lt;/D&gt;&lt;D xsi:type="xsd:double"&gt;5442.87&lt;/D&gt;&lt;D xsi:type="xsd:double"&gt;5314.6772&lt;/D&gt;&lt;D xsi:type="xsd:double"&gt;5405.481&lt;/D&gt;&lt;D xsi:type="xsd:double"&gt;5711.331&lt;/D&gt;&lt;D xsi:type="xsd:double"&gt;5741.9375&lt;/D&gt;&lt;D xsi:type="xsd:double"&gt;5934.887&lt;/D&gt;&lt;D xsi:type="xsd:double"&gt;6106.5117&lt;/D&gt;&lt;D xsi:type="xsd:double"&gt;6526.734&lt;/D&gt;&lt;D xsi:type="xsd:double"&gt;6816.6333&lt;/D&gt;&lt;D xsi:type="xsd:double"&gt;6592.898&lt;/D&gt;&lt;D xsi:type="xsd:double"&gt;7313.579&lt;/D&gt;&lt;D xsi:type="xsd:double"&gt;7431.0234&lt;/D&gt;&lt;D xsi:type="xsd:double"&gt;7864.7686&lt;/D&gt;&lt;D xsi:type="xsd:double"&gt;7843.3755&lt;/D&gt;&lt;D xsi:type="xsd:double"&gt;7971.736&lt;/D&gt;&lt;D xsi:type="xsd:double"&gt;7715.5195&lt;/D&gt;&lt;D xsi:type="xsd:double"&gt;7353.314&lt;/D&gt;&lt;D xsi:type="xsd:double"&gt;7196.18&lt;/D&gt;&lt;D xsi:type="xsd:double"&gt;7778.997&lt;/D&gt;&lt;D xsi:type="xsd:double"&gt;7947.9336&lt;/D&gt;&lt;D xsi:type="xsd:double"&gt;7731.484&lt;/D&gt;&lt;D xsi:type="xsd:double"&gt;7593.618&lt;/D&gt;&lt;D xsi:type="xsd:double"&gt;7511.824&lt;/D&gt;&lt;D xsi:type="xsd:double"&gt;7788.8677&lt;/D&gt;&lt;D xsi:type="xsd:double"&gt;7649.7407&lt;/D&gt;&lt;D xsi:type="xsd:double"&gt;7873.494&lt;/D&gt;&lt;D xsi:type="xsd:double"&gt;8007.7466&lt;/D&gt;&lt;D xsi:type="xsd:double"&gt;7347.23&lt;/D&gt;&lt;D xsi:type="xsd:double"&gt;7560.46&lt;/D&gt;&lt;D xsi:type="xsd:double"&gt;7697.3486&lt;/D&gt;&lt;D xsi:type="xsd:double"&gt;7767.6978&lt;/D&gt;&lt;D xsi:type="xsd:double"&gt;8157.0034&lt;/D&gt;&lt;D xsi:type="xsd:double"&gt;8209.611&lt;/D&gt;&lt;D xsi:type="xsd:double"&gt;9160.592&lt;/D&gt;&lt;D xsi:type="xsd:double"&gt;9901.696&lt;/D&gt;&lt;D xsi:type="xsd:double"&gt;10936.598&lt;/D&gt;&lt;D xsi:type="xsd:double"&gt;10934.279&lt;/D&gt;&lt;D xsi:type="xsd:double"&gt;10550.109&lt;/D&gt;&lt;D xsi:type="xsd:double"&gt;10221.578&lt;/D&gt;&lt;D xsi:type="xsd:double"&gt;11182.729&lt;/D&gt;&lt;D xsi:type="xsd:double"&gt;10939.799&lt;/D&gt;&lt;D xsi:type="xsd:double"&gt;11121.996&lt;/D&gt;&lt;D xsi:type="xsd:double"&gt;11458.589&lt;/D&gt;&lt;D xsi:type="xsd:double"&gt;11869.896&lt;/D&gt;&lt;D xsi:type="xsd:double"&gt;11909.444&lt;/D&gt;&lt;D xsi:type="xsd:double"&gt;11992.856&lt;/D&gt;&lt;D xsi:type="xsd:double"&gt;12523.351&lt;/D&gt;&lt;D xsi:type="xsd:double"&gt;13003.698&lt;/D&gt;&lt;D xsi:type="xsd:double"&gt;12586.786&lt;/D&gt;&lt;D xsi:type="xsd:double"&gt;12987.959&lt;/D&gt;&lt;D xsi:type="xsd:double"&gt;13024.908&lt;/D&gt;&lt;D xsi:type="xsd:double"&gt;11948.761&lt;/D&gt;&lt;D xsi:type="xsd:double"&gt;13379.656&lt;/D&gt;&lt;D xsi:type="xsd:double"&gt;13567.098&lt;/D&gt;&lt;D xsi:type="xsd:double"&gt;14211.387&lt;/D&gt;&lt;D xsi:type="xsd:double"&gt;13992.589&lt;/D&gt;&lt;D xsi:type="xsd:double"&gt;13734.247&lt;/D&gt;&lt;D xsi:type="xsd:double"&gt;13510.423&lt;/D&gt;&lt;D xsi:type="xsd:double"&gt;15433.322&lt;/D&gt;&lt;D xsi:type="xsd:double"&gt;14995.461&lt;/D&gt;&lt;D xsi:type="xsd:double"&gt;14357.824&lt;/D&gt;&lt;D xsi:type="xsd:double"&gt;15116.002&lt;/D&gt;&lt;D xsi:type="xsd:double"&gt;14891.454&lt;/D&gt;&lt;D xsi:type="xsd:double"&gt;15650.526&lt;/D&gt;&lt;D xsi:type="xsd:double"&gt;16150.096&lt;/D&gt;&lt;D xsi:type="xsd:double"&gt;16734.248&lt;/D&gt;&lt;D xsi:type="xsd:double"&gt;17847.104&lt;/D&gt;&lt;D xsi:type="xsd:double"&gt;19794.299&lt;/D&gt;&lt;D xsi:type="xsd:double"&gt;20893.396&lt;/D&gt;&lt;D xsi:type="xsd:double"&gt;21283.178&lt;/D&gt;&lt;D xsi:type="xsd:double"&gt;22503.365&lt;/D&gt;&lt;D xsi:type="xsd:double"&gt;22889.805&lt;/D&gt;&lt;D xsi:type="xsd:double"&gt;20433.213&lt;/D&gt;&lt;D xsi:type="xsd:double"&gt;18238.828&lt;/D&gt;&lt;D xsi:type="xsd:double"&gt;19399.625&lt;/D&gt;&lt;D xsi:type="xsd:double"&gt;19763.129&lt;/D&gt;&lt;D xsi:type="xsd:double"&gt;20244.639&lt;/D&gt;&lt;D xsi:type="xsd:double"&gt;20070.025&lt;/D&gt;&lt;D xsi:type="xsd:double"&gt;20346.629&lt;/D&gt;&lt;D xsi:type="xsd:double"&gt;18095.29&lt;/D&gt;&lt;D xsi:type="xsd:double"&gt;18396.525&lt;/D&gt;&lt;D xsi:type="xsd:double"&gt;19195.596&lt;/D&gt;&lt;D xsi:type="xsd:double"&gt;18640.352&lt;/D&gt;&lt;D xsi:type="xsd:double"&gt;18312.494&lt;/D&gt;&lt;D xsi:type="xsd:double"&gt;18541.055&lt;/D&gt;&lt;D xsi:type="xsd:double"&gt;17774.678&lt;/D&gt;&lt;D xsi:type="xsd:double"&gt;18028.375&lt;/D&gt;&lt;D xsi:type="xsd:double"&gt;18032.863&lt;/D&gt;&lt;D xsi:type="xsd:double"&gt;16222.718&lt;/D&gt;&lt;D xsi:type="xsd:double"&gt;16961.553&lt;/D&gt;&lt;D xsi:type="xsd:double"&gt;16465.68&lt;/D&gt;&lt;D xsi:type="xsd:double"&gt;19261.041&lt;/D&gt;&lt;D xsi:type="xsd:double"&gt;19229.334&lt;/D&gt;&lt;D xsi:type="xsd:double"&gt;18194.496&lt;/D&gt;&lt;D xsi:type="xsd:double"&gt;17203.418&lt;/D&gt;&lt;D xsi:type="xsd:double"&gt;18189.195&lt;/D&gt;&lt;D xsi:type="xsd:double"&gt;19217.309&lt;/D&gt;&lt;D xsi:type="xsd:double"&gt;19026.459&lt;/D&gt;&lt;D xsi:type="xsd:double"&gt;19726.234&lt;/D&gt;&lt;D xsi:type="xsd:double"&gt;19103.797&lt;/D&gt;&lt;D xsi:type="xsd:double"&gt;20792.705&lt;/D&gt;&lt;D xsi:type="xsd:double"&gt;20925.482&lt;/D&gt;&lt;D xsi:type="xsd:double"&gt;23309.672&lt;/D&gt;&lt;D xsi:type="xsd:double"&gt;24084.17&lt;/D&gt;&lt;D xsi:type="xsd:double"&gt;22796.902&lt;/D&gt;&lt;D xsi:type="xsd:double"&gt;22606.068&lt;/D&gt;&lt;D xsi:type="xsd:double"&gt;23161.605&lt;/D&gt;&lt;D xsi:type="xsd:double"&gt;23909.441&lt;/D&gt;&lt;D xsi:type="xsd:double"&gt;21411.535&lt;/D&gt;&lt;D xsi:type="xsd:double"&gt;21170.295&lt;/D&gt;&lt;D xsi:type="xsd:double"&gt;21733.191&lt;/D&gt;&lt;D xsi:type="xsd:double"&gt;21875.53&lt;/D&gt;&lt;D xsi:type="xsd:double"&gt;22740.09&lt;/D&gt;&lt;D xsi:type="xsd:double"&gt;23337.81&lt;/D&gt;&lt;D xsi:type="xsd:double"&gt;21855.246&lt;/D&gt;&lt;D xsi:type="xsd:double"&gt;23800.785&lt;/D&gt;&lt;D xsi:type="xsd:double"&gt;24110.79&lt;/D&gt;&lt;D xsi:type="xsd:double"&gt;25398.229&lt;/D&gt;&lt;D xsi:type="xsd:double"&gt;22356.459&lt;/D&gt;&lt;D xsi:type="xsd:double"&gt;25065.031&lt;/D&gt;&lt;D xsi:type="xsd:double"&gt;25249.781&lt;/D&gt;&lt;D xsi:type="xsd:double"&gt;26316.902&lt;/D&gt;&lt;D xsi:type="xsd:double"&gt;26015.092&lt;/D&gt;&lt;D xsi:type="xsd:double"&gt;27433.225&lt;/D&gt;&lt;D xsi:type="xsd:double"&gt;27497.951&lt;/D&gt;&lt;D xsi:type="xsd:double"&gt;26370.63&lt;/D&gt;&lt;D </t>
        </r>
      </text>
    </comment>
    <comment ref="A23" authorId="0" shapeId="0">
      <text>
        <r>
          <rPr>
            <b/>
            <sz val="9"/>
            <color indexed="81"/>
            <rFont val="Tahoma"/>
            <family val="2"/>
          </rPr>
          <t>xsi:type="xsd:double"&gt;26287.102&lt;/D&gt;&lt;D xsi:type="xsd:double"&gt;25471.873&lt;/D&gt;&lt;D xsi:type="xsd:double"&gt;25164.137&lt;/D&gt;&lt;D xsi:type="xsd:double"&gt;25294.855&lt;/D&gt;&lt;D xsi:type="xsd:double"&gt;25030.355&lt;/D&gt;&lt;D xsi:type="xsd:double"&gt;25791.469&lt;/D&gt;&lt;D xsi:type="xsd:double"&gt;24966.988&lt;/D&gt;&lt;D xsi:type="xsd:double"&gt;26231.55&lt;/D&gt;&lt;D xsi:type="xsd:double"&gt;25804.625&lt;/D&gt;&lt;D xsi:type="xsd:double"&gt;25162.84&lt;/D&gt;&lt;D xsi:type="xsd:double"&gt;24707.11&lt;/D&gt;&lt;D xsi:type="xsd:double"&gt;22243.994&lt;/D&gt;&lt;D xsi:type="xsd:double"&gt;22954.893&lt;/D&gt;&lt;D xsi:type="xsd:double"&gt;22455.875&lt;/D&gt;&lt;D xsi:type="xsd:double"&gt;26475.15&lt;/D&gt;&lt;D xsi:type="xsd:double"&gt;25776.773&lt;/D&gt;&lt;D xsi:type="xsd:double"&gt;25869.084&lt;/D&gt;&lt;D xsi:type="xsd:double"&gt;27986.83&lt;/D&gt;&lt;D xsi:type="xsd:double"&gt;28607.703&lt;/D&gt;&lt;D xsi:type="xsd:double"&gt;26576.385&lt;/D&gt;&lt;D xsi:type="xsd:double"&gt;25861.059&lt;/D&gt;&lt;D xsi:type="xsd:double"&gt;26947.316&lt;/D&gt;&lt;D xsi:type="xsd:double"&gt;27460.701&lt;/D&gt;&lt;D xsi:type="xsd:double"&gt;24817.309&lt;/D&gt;&lt;/FQL&gt;&lt;FQL&gt;&lt;Q&gt;KO-US^FG_MKT_VALUE(20100101,20220930,M,USD)&lt;/Q&gt;&lt;R&gt;153&lt;/R&gt;&lt;C&gt;1&lt;/C&gt;&lt;D xsi:type="xsd:double"&gt;124937.75&lt;/D&gt;&lt;D xsi:type="xsd:double"&gt;121414.164&lt;/D&gt;&lt;D xsi:type="xsd:double"&gt;126830&lt;/D&gt;&lt;D xsi:type="xsd:double"&gt;123255.7&lt;/D&gt;&lt;D xsi:type="xsd:double"&gt;118528.41&lt;/D&gt;&lt;D xsi:type="xsd:double"&gt;115626.836&lt;/D&gt;&lt;D xsi:type="xsd:double"&gt;127138.77&lt;/D&gt;&lt;D xsi:type="xsd:double"&gt;128920.93&lt;/D&gt;&lt;D xsi:type="xsd:double"&gt;135473.8&lt;/D&gt;&lt;D xsi:type="xsd:double"&gt;141955.8&lt;/D&gt;&lt;D xsi:type="xsd:double"&gt;146238.55&lt;/D&gt;&lt;D xsi:type="xsd:double"&gt;150744.83&lt;/D&gt;&lt;D xsi:type="xsd:double"&gt;144052.2&lt;/D&gt;&lt;D xsi:type="xsd:double"&gt;146504.64&lt;/D&gt;&lt;D xsi:type="xsd:double"&gt;151719.58&lt;/D&gt;&lt;D xsi:type="xsd:double"&gt;154281.02&lt;/D&gt;&lt;D xsi:type="xsd:double"&gt;152794.47&lt;/D&gt;&lt;D xsi:type="xsd:double"&gt;154295.97&lt;/D&gt;&lt;D xsi:type="xsd:double"&gt;155946.94&lt;/D&gt;&lt;D xsi:type="xsd:double"&gt;161541.84&lt;/D&gt;&lt;D xsi:type="xsd:double"&gt;153428.75&lt;/D&gt;&lt;D xsi:type="xsd:double"&gt;155154.72&lt;/D&gt;&lt;D xsi:type="xsd:double"&gt;152679.34&lt;/D&gt;&lt;D xsi:type="xsd:double"&gt;158342.11&lt;/D&gt;&lt;D xsi:type="xsd:double"&gt;152820.39&lt;/D&gt;&lt;D xsi:type="xsd:double"&gt;158093.19&lt;/D&gt;&lt;D xsi:type="xsd:double"&gt;167040.58&lt;/D&gt;&lt;D xsi:type="xsd:double"&gt;172254.23&lt;/D&gt;&lt;D xsi:type="xsd:double"&gt;168665.63&lt;/D&gt;&lt;D xsi:type="xsd:double"&gt;176005.7&lt;/D&gt;&lt;D xsi:type="xsd:double"&gt;181880.81&lt;/D&gt;&lt;D xsi:type="xsd:double"&gt;168374.81&lt;/D&gt;&lt;D xsi:type="xsd:double"&gt;170153.98&lt;/D&gt;&lt;D xsi:type="xsd:double"&gt;166789.48&lt;/D&gt;&lt;D xsi:type="xsd:double"&gt;170109.11&lt;/D&gt;&lt;D xsi:type="xsd:double"&gt;162001.25&lt;/D&gt;&lt;D xsi:type="xsd:double"&gt;166425.56&lt;/D&gt;&lt;D xsi:type="xsd:double"&gt;173039.69&lt;/D&gt;&lt;D xsi:type="xsd:double"&gt;179877.11&lt;/D&gt;&lt;D xsi:type="xsd:double"&gt;188283.84&lt;/D&gt;&lt;D xsi:type="xsd:double"&gt;177875.53&lt;/D&gt;&lt;D xsi:type="xsd:double"&gt;177847.75&lt;/D&gt;&lt;D xsi:type="xsd:double"&gt;177714.73&lt;/D&gt;&lt;D xsi:type="xsd:double"&gt;169290.13&lt;/D&gt;&lt;D xsi:type="xsd:double"&gt;167278.08&lt;/D&gt;&lt;D xsi:type="xsd:double"&gt;174741.13&lt;/D&gt;&lt;D xsi:type="xsd:double"&gt;177479.03&lt;/D&gt;&lt;D xsi:type="xsd:double"&gt;181846.63&lt;/D&gt;&lt;D xsi:type="xsd:double"&gt;166483.64&lt;/D&gt;&lt;D xsi:type="xsd:double"&gt;168156.4&lt;/D&gt;&lt;D xsi:type="xsd:double"&gt;169794.72&lt;/D&gt;&lt;D xsi:type="xsd:double"&gt;179149.69&lt;/D&gt;&lt;D xsi:type="xsd:double"&gt;179676.72&lt;/D&gt;&lt;D xsi:type="xsd:double"&gt;185748.61&lt;/D&gt;&lt;D xsi:type="xsd:double"&gt;172286.66&lt;/D&gt;&lt;D xsi:type="xsd:double"&gt;182942.2&lt;/D&gt;&lt;D xsi:type="xsd:double"&gt;186637.5&lt;/D&gt;&lt;D xsi:type="xsd:double"&gt;183225&lt;/D&gt;&lt;D xsi:type="xsd:double"&gt;196131.27&lt;/D&gt;&lt;D xsi:type="xsd:double"&gt;184332.53&lt;/D&gt;&lt;D xsi:type="xsd:double"&gt;179748.22&lt;/D&gt;&lt;D xsi:type="xsd:double"&gt;189047.8&lt;/D&gt;&lt;D xsi:type="xsd:double"&gt;176798&lt;/D&gt;&lt;D xsi:type="xsd:double"&gt;176841.61&lt;/D&gt;&lt;D xsi:type="xsd:double"&gt;178585.6&lt;/D&gt;&lt;D xsi:type="xsd:double"&gt;170611.27&lt;/D&gt;&lt;D xsi:type="xsd:double"&gt;178656.92&lt;/D&gt;&lt;D xsi:type="xsd:double"&gt;171002.67&lt;/D&gt;&lt;D xsi:type="xsd:double"&gt;174201.03&lt;/D&gt;&lt;D xsi:type="xsd:double"&gt;183883.69&lt;/D&gt;&lt;D xsi:type="xsd:double"&gt;185056.03&lt;/D&gt;&lt;D xsi:type="xsd:double"&gt;185759.03&lt;/D&gt;&lt;D xsi:type="xsd:double"&gt;185586.08&lt;/D&gt;&lt;D xsi:type="xsd:double"&gt;186494.13&lt;/D&gt;&lt;D xsi:type="xsd:double"&gt;200961.48&lt;/D&gt;&lt;D xsi:type="xsd:double"&gt;194073.6&lt;/D&gt;&lt;D xsi:type="xsd:double"&gt;193207.19&lt;/D&gt;&lt;D xsi:type="xsd:double"&gt;195598.95&lt;/D&gt;&lt;D xsi:type="xsd:double"&gt;188263.45&lt;/D&gt;&lt;D xsi:type="xsd:double"&gt;187400.45&lt;/D&gt;&lt;D xsi:type="xsd:double"&gt;182526.16&lt;/D&gt;&lt;D xsi:type="xsd:double"&gt;182871.2&lt;/D&gt;&lt;D xsi:type="xsd:double"&gt;174029.55&lt;/D&gt;&lt;D xsi:type="xsd:double"&gt;177780.47&lt;/D&gt;&lt;D xsi:type="xsd:double"&gt;178252.16&lt;/D&gt;&lt;D xsi:type="xsd:double"&gt;179924.47&lt;/D&gt;&lt;D xsi:type="xsd:double"&gt;181346.11&lt;/D&gt;&lt;D xsi:type="xsd:double"&gt;184379.95&lt;/D&gt;&lt;D xsi:type="xsd:double"&gt;194293.31&lt;/D&gt;&lt;D xsi:type="xsd:double"&gt;191419.8&lt;/D&gt;&lt;D xsi:type="xsd:double"&gt;195645.13&lt;/D&gt;&lt;D xsi:type="xsd:double"&gt;194407.39&lt;/D&gt;&lt;D xsi:type="xsd:double"&gt;191832.61&lt;/D&gt;&lt;D xsi:type="xsd:double"&gt;195966.77&lt;/D&gt;&lt;D xsi:type="xsd:double"&gt;195071.73&lt;/D&gt;&lt;D xsi:type="xsd:double"&gt;195402.92&lt;/D&gt;&lt;D xsi:type="xsd:double"&gt;202685.81&lt;/D&gt;&lt;D xsi:type="xsd:double"&gt;184073.98&lt;/D&gt;&lt;D xsi:type="xsd:double"&gt;184968.38&lt;/D&gt;&lt;D xsi:type="xsd:double"&gt;184031.39&lt;/D&gt;&lt;D xsi:type="xsd:double"&gt;183137&lt;/D&gt;&lt;D xsi:type="xsd:double"&gt;186536.58&lt;/D&gt;&lt;D xsi:type="xsd:double"&gt;198317.39&lt;/D&gt;&lt;D xsi:type="xsd:double"&gt;189556.2&lt;/D&gt;&lt;D xsi:type="xsd:double"&gt;196584.64&lt;/D&gt;&lt;D xsi:type="xsd:double"&gt;203777.28&lt;/D&gt;&lt;D xsi:type="xsd:double"&gt;214502.4&lt;/D&gt;&lt;D xsi:type="xsd:double"&gt;202089.8&lt;/D&gt;&lt;D xsi:type="xsd:double"&gt;205418.84&lt;/D&gt;&lt;D xsi:type="xsd:double"&gt;193511.13&lt;/D&gt;&lt;D xsi:type="xsd:double"&gt;199998.48&lt;/D&gt;&lt;D xsi:type="xsd:double"&gt;209388.08&lt;/D&gt;&lt;D xsi:type="xsd:double"&gt;209686.84&lt;/D&gt;&lt;D xsi:type="xsd:double"&gt;217682.98&lt;/D&gt;&lt;D xsi:type="xsd:double"&gt;224993.25&lt;/D&gt;&lt;D xsi:type="xsd:double"&gt;235296&lt;/D&gt;&lt;D xsi:type="xsd:double"&gt;233220.95&lt;/D&gt;&lt;D xsi:type="xsd:double"&gt;233178.13&lt;/D&gt;&lt;D xsi:type="xsd:double"&gt;228765.61&lt;/D&gt;&lt;D xsi:type="xsd:double"&gt;236898&lt;/D&gt;&lt;D xsi:type="xsd:double"&gt;249952&lt;/D&gt;&lt;D xsi:type="xsd:double"&gt;228937.2&lt;/D&gt;&lt;D xsi:type="xsd:double"&gt;190009.5&lt;/D&gt;&lt;D xsi:type="xsd:double"&gt;197051.66&lt;/D&gt;&lt;D xsi:type="xsd:double"&gt;200443.92&lt;/D&gt;&lt;D xsi:type="xsd:double"&gt;191900.6&lt;/D&gt;&lt;D xsi:type="xsd:double"&gt;202895.81&lt;/D&gt;&lt;D xsi:type="xsd:double"&gt;212731.34&lt;/D&gt;&lt;D xsi:type="xsd:double"&gt;212142.89&lt;/D&gt;&lt;D xsi:type="xsd:double"&gt;206513.83&lt;/D&gt;&lt;D xsi:type="xsd:double"&gt;221725.19&lt;/D&gt;&lt;D xsi:type="xsd:double"&gt;235921.69&lt;/D&gt;&lt;D xsi:type="xsd:double"&gt;207141.31&lt;/D&gt;&lt;D xsi:type="xsd:double"&gt;210754.98&lt;/D&gt;&lt;D xsi:type="xsd:double"&gt;227232.81&lt;/D&gt;&lt;D xsi:type="xsd:double"&gt;232707.78&lt;/D&gt;&lt;D xsi:type="xsd:double"&gt;238355.19&lt;/D&gt;&lt;D xsi:type="xsd:double"&gt;233484.66&lt;/D&gt;&lt;D xsi:type="xsd:double"&gt;246084.44&lt;/D&gt;&lt;D xsi:type="xsd:double"&gt;242977.66&lt;/D&gt;&lt;D xsi:type="xsd:double"&gt;226617.94&lt;/D&gt;&lt;D xsi:type="xsd:double"&gt;243462.03&lt;/D&gt;&lt;D xsi:type="xsd:double"&gt;226531.55&lt;/D&gt;&lt;D xsi:type="xsd:double"&gt;256083.25&lt;/D&gt;&lt;D xsi:type="xsd:double"&gt;263868.25&lt;/D&gt;&lt;D xsi:type="xsd:double"&gt;269188&lt;/D&gt;&lt;D xsi:type="xsd:double"&gt;268522&lt;/D&gt;&lt;D xsi:type="xsd:double"&gt;279825.9&lt;/D&gt;&lt;D xsi:type="xsd:double"&gt;274498.78&lt;/D&gt;&lt;D xsi:type="xsd:double"&gt;272148.66&lt;/D&gt;&lt;D xsi:type="xsd:double"&gt;277599.4&lt;/D&gt;&lt;D xsi:type="xsd:double"&gt;266957.47&lt;/D&gt;&lt;D xsi:type="xsd:double"&gt;242342.52&lt;/D&gt;&lt;/FQL&gt;&lt;FQL&gt;&lt;Q&gt;WMT-US^FG_MKT_VALUE(20100101,20220930,M,USD)&lt;/Q&gt;&lt;R&gt;153&lt;/R&gt;&lt;C&gt;1&lt;/C&gt;&lt;D xsi:type="xsd:double"&gt;202285.98&lt;/D&gt;&lt;D xsi:type="xsd:double"&gt;204709.02&lt;/D&gt;&lt;D xsi:type="xsd:double"&gt;210501.6&lt;/D&gt;&lt;D xsi:type="xsd:double"&gt;200399.03&lt;/D&gt;&lt;D xsi:type="xsd:double"&gt;188892.17&lt;/D&gt;&lt;D xsi:type="xsd:double"&gt;179589.52&lt;/D&gt;&lt;D xsi:type="xsd:double"&gt;187099.44&lt;/D&gt;&lt;D xsi:type="xsd:double"&gt;183261.7&lt;/D&gt;&lt;D xsi:type="xsd:double"&gt;195615.61&lt;/D&gt;&lt;D xsi:type="xsd:double"&gt;194091.11&lt;/D&gt;&lt;D xsi:type="xsd:double"&gt;193804.47&lt;/D&gt;&lt;D xsi:type="xsd:double"&gt;193231.19&lt;/D&gt;&lt;D xsi:type="xsd:double"&gt;197142.13&lt;/D&gt;&lt;D xsi:type="xsd:double"&gt;182761.67&lt;/D&gt;&lt;D xsi:type="xsd:double"&gt;183007.8&lt;/D&gt;&lt;D xsi:type="xsd:double"&gt;191275.42&lt;/D&gt;&lt;D xsi:type="xsd:double"&gt;192110.39&lt;/D&gt;&lt;D xsi:type="xsd:double"&gt;184874.06&lt;/D&gt;&lt;D xsi:type="xsd:double"&gt;182482.02&lt;/D&gt;&lt;D xsi:type="xsd:double"&gt;184143.78&lt;/D&gt;&lt;D xsi:type="xsd:double"&gt;179677.81&lt;/D&gt;&lt;D xsi:type="xsd:double"&gt;194946.64&lt;/D&gt;&lt;D xsi:type="xsd:double"&gt;202439.31&lt;/D&gt;&lt;D xsi:type="xsd:double"&gt;205395.11&lt;/D&gt;&lt;D xsi:type="xsd:double"&gt;209728.48&lt;/D&gt;&lt;D xsi:type="xsd:double"&gt;201935.45&lt;/D&gt;&lt;D xsi:type="xsd:double"&gt;209181.61&lt;/D&gt;&lt;D xsi:type="xsd:double"&gt;199999.45&lt;/D&gt;&lt;D xsi:type="xsd:double"&gt;223458.9&lt;/D&gt;&lt;D xsi:type="xsd:double"&gt;236699.4&lt;/D&gt;&lt;D xsi:type="xsd:double"&gt;250977.97&lt;/D&gt;&lt;D xsi:type="xsd:double"&gt;244807.19&lt;/D&gt;&lt;D xsi:type="xsd:double"&gt;248853.61&lt;/D&gt;&lt;D xsi:type="xsd:double"&gt;251917.16&lt;/D&gt;&lt;D xsi:type="xsd:double"&gt;241843.16&lt;/D&gt;&lt;D xsi:type="xsd:double"&gt;229116.34&lt;/D&gt;&lt;D xsi:type="xsd:double"&gt;231814.3&lt;/D&gt;&lt;D xsi:type="xsd:double"&gt;234564.92&lt;/D&gt;&lt;D xsi:type="xsd:double"&gt;247986.63&lt;/D&gt;&lt;D xsi:type="xsd:double"&gt;255465.64&lt;/D&gt;&lt;D xsi:type="xsd:double"&gt;245999.06&lt;/D&gt;&lt;D xsi:type="xsd:double"&gt;244848.63&lt;/D&gt;&lt;D xsi:type="xsd:double"&gt;254552.05&lt;/D&gt;&lt;D xsi:type="xsd:double"&gt;238352.69&lt;/D&gt;&lt;D xsi:type="xsd:double"&gt;241553.36&lt;/D&gt;&lt;D xsi:type="xsd:double"&gt;248823.5&lt;/D&gt;&lt;D xsi:type="xsd:double"&gt;262634.44&lt;/D&gt;&lt;D xsi:type="xsd:double"&gt;255112.98&lt;/D&gt;&lt;D xsi:type="xsd:double"&gt;241440.44&lt;/D&gt;&lt;D xsi:type="xsd:double"&gt;241505.1&lt;/D&gt;&lt;D xsi:type="xsd:double"&gt;247098.19&lt;/D&gt;&lt;D xsi:type="xsd:double"&gt;257463.3&lt;/D&gt;&lt;D xsi:type="xsd:double"&gt;247967.1&lt;/D&gt;&lt;D xsi:type="xsd:double"&gt;242476.1&lt;/D&gt;&lt;D xsi:type="xsd:double"&gt;237442.67&lt;/D&gt;&lt;D xsi:type="xsd:double"&gt;243638.5&lt;/D&gt;&lt;D xsi:type="xsd:double"&gt;246768.69&lt;/D&gt;&lt;D xsi:type="xsd:double"&gt;246123.28&lt;/D&gt;&lt;D xsi:type="xsd:double"&gt;282491.6&lt;/D&gt;&lt;D xsi:type="xsd:double"&gt;277134.75&lt;/D&gt;&lt;D xsi:type="xsd:double"&gt;274315.44&lt;/D&gt;&lt;D xsi:type="xsd:double"&gt;270926.03&lt;/D&gt;&lt;D xsi:type="xsd:double"&gt;265503&lt;/D&gt;&lt;D xsi:type="xsd:double"&gt;251867.36&lt;/D&gt;&lt;D xsi:type="xsd:double"&gt;239669.28&lt;/D&gt;&lt;D xsi:type="xsd:double"&gt;228891.11&lt;/D&gt;&lt;D xsi:type="xsd:double"&gt;231415.7&lt;/D&gt;&lt;D xsi:type="xsd:double"&gt;208106.95&lt;/D&gt;&lt;D xsi:type="xsd:double"&gt;208460.6&lt;/D&gt;&lt;D xsi:type="xsd:double"&gt;183740.4&lt;/D&gt;&lt;D xsi:type="xsd:double"&gt;188876.4&lt;/D&gt;&lt;D xsi:type="xsd:double"&gt;196773&lt;/D&gt;&lt;D xsi:type="xsd:double"&gt;209830.33&lt;/D&gt;&lt;D xsi:type="xsd:double"&gt;209767.06&lt;/D&gt;&lt;D xsi:type="xsd:double"&gt;216565.38&lt;/D&gt;&lt;D xsi:type="xsd:double"&gt;208968.77&lt;/D&gt;&lt;D xsi:type="xsd:double"&gt;221187.5&lt;/D&gt;&lt;D xsi:type="xsd:double"&gt;228187.48&lt;/D&gt;&lt;D xsi:type="xsd:double"&gt;225988.1&lt;/D&gt;&lt;D xsi:type="xsd:double"&gt;221249.69&lt;/D&gt;&lt;D xsi:type="xsd:double"&gt;223355.66&lt;/D&gt;&lt;D xsi:type="xsd:double"&gt;215591.56&lt;/D&gt;&lt;D xsi:type="xsd:double"&gt;216853.97&lt;/D&gt;&lt;D xsi:type="xsd:double"&gt;212820.48&lt;/D&gt;&lt;D xsi:type="xsd:double"&gt;203423.52&lt;/D&gt;&lt;D xsi:type="xsd:double"&gt;216194.64&lt;/D&gt;&lt;D xsi:type="xsd:double"&gt;219699.84&lt;/D&gt;&lt;D xsi:type="xsd:double"&gt;227269.14&lt;/D&gt;&lt;D xsi:type="xsd:double"&gt;237607.8&lt;/D&gt;&lt;D xsi:type="xsd:double"&gt;228780.64&lt;/D&gt;&lt;D xsi:type="xsd:double"&gt;239410.06&lt;/D&gt;&lt;D xsi:type="xsd:double"&gt;233663.52&lt;/D&gt;&lt;D xsi:type="xsd:double"&gt;233873.02&lt;/D&gt;&lt;D xsi:type="xsd:double"&gt;259136.08&lt;/D&gt;&lt;D xsi:type="xsd:double"&gt;288578.66&lt;/D&gt;&lt;D xsi:type="xsd:double"&gt;293090&lt;/D&gt;&lt;D xsi:type="xsd:double"&gt;314683.2&lt;/D&gt;&lt;D xsi:type="xsd:double"&gt;265709.53&lt;/D&gt;&lt;D xsi:type="xsd:double"&gt;262639.44&lt;/D&gt;&lt;D xsi:type="xsd:double"&gt;261045.45&lt;/D&gt;&lt;D xsi:type="xsd:double"&gt;243575.55&lt;/D&gt;&lt;D xsi:type="xsd:double"&gt;252753.16&lt;/D&gt;&lt;D xsi:type="xsd:double"&gt;261890.06&lt;/D&gt;&lt;D xsi:type="xsd:double"&gt;281349.1&lt;/D&gt;&lt;D xsi:type="xsd:double"&gt;275625.88&lt;/D&gt;&lt;D xsi:type="xsd:double"&gt;292015.34&lt;/D&gt;&lt;D xsi:type="xsd:double"&gt;284356.8&lt;/D&gt;&lt;D xsi:type="xsd:double"&gt;271252.8&lt;/D&gt;&lt;D xsi:type="xsd:double"&gt;275798.75&lt;/D&gt;&lt;D xsi:type="xsd:double"&gt;284893.22&lt;/D&gt;&lt;D xsi:type="xsd:double"&gt;280691.34&lt;/D&gt;&lt;D xsi:type="xsd:double"&gt;294328.06&lt;/D&gt;&lt;D xsi:type="xsd:double"&gt;290321.28&lt;/D&gt;&lt;D xsi:type="xsd:double"&gt;316222.38&lt;/D&gt;&lt;D xsi:type="xsd:double"&gt;314251.84&lt;/D&gt;&lt;D xsi:type="xsd:double"&gt;325298.22&lt;/D&gt;&lt;D xsi:type="xsd:double"&gt;337881.97&lt;/D&gt;&lt;D xsi:type="xsd:double"&gt;332901.16&lt;/D&gt;&lt;D xsi:type="xsd:double"&gt;338096.5&lt;/D&gt;&lt;D xsi:type="xsd:double"&gt;337386.75&lt;/D&gt;&lt;D xsi:type="xsd:double"&gt;324292.1&lt;/D&gt;&lt;D xsi:type="xsd:double"&gt;305002.84&lt;/D&gt;&lt;D xsi:type="xsd:double"&gt;321827.84&lt;/D&gt;&lt;D xsi:type="xsd:double"&gt;344229.6&lt;/D&gt;&lt;D xsi:type="xsd:double"&gt;351337.9&lt;/D&gt;&lt;D xsi:type="xsd:double"&gt;339216.97&lt;/D&gt;&lt;D xsi:type="xsd:double"&gt;366719.6&lt;/D&gt;&lt;D xsi:type="xsd:double"&gt;393500.9&lt;/D&gt;&lt;D xsi:type="xsd:double"&gt;396504.94&lt;/D&gt;&lt;D xsi:type="xsd:double"&gt;392801.25&lt;/D&gt;&lt;D xsi:type="xsd:double"&gt;432548.47&lt;/D&gt;&lt;D xsi:type="xsd:double"&gt;408088.63&lt;/D&gt;&lt;D xsi:type="xsd:double"&gt;396322.3&lt;/D&gt;&lt;D xsi:type="xsd:double"&gt;366504.3&lt;/D&gt;&lt;D xsi:type="xsd:double"&gt;383176.44&lt;/D&gt;&lt;D xsi:type="xsd:double"&gt;392447.56&lt;/D&gt;&lt;D xsi:type="xsd:double"&gt;398394.16&lt;/D&gt;&lt;D xsi:type="xsd:double"&gt;395561.13&lt;/D&gt;&lt;D xsi:type="xsd:double"&gt;397857.06&lt;/D&gt;&lt;D xsi:type="xsd:double"&gt;413347.13&lt;/D&gt;&lt;D xsi:type="xsd:double"&gt;389009.6&lt;/D&gt;&lt;D xsi:type="xsd:double"&gt;415088.75&lt;/D&gt;&lt;D xsi:type="xsd:double"&gt;390670.16&lt;/D&gt;&lt;D xsi:type="xsd:double"&gt;401948.8&lt;/D&gt;&lt;D xsi:type="xsd:double"&gt;386015.4&lt;/D&gt;&lt;D xsi:type="xsd:double"&gt;373176.78&lt;/D&gt;&lt;D xsi:type="xsd:double"&gt;411168.13&lt;/D&gt;&lt;D xsi:type="xsd:double"&gt;420416.53&lt;/D&gt;&lt;D xsi:type="xsd:double"&gt;353475.25&lt;/D&gt;&lt;D xsi:type="xsd:double"&gt;334101.84&lt;/D&gt;&lt;D xsi:type="xsd:double"&gt;359440.1&lt;/D&gt;&lt;D xsi:type="xsd:double"&gt;360801.1&lt;/D&gt;&lt;D xsi:type="xsd:double"&gt;353043.4&lt;/D&gt;&lt;/FQL&gt;&lt;FQL&gt;&lt;Q&gt;CLX-US^FG_MKT_VALUE(20100101,20220930,M,USD)&lt;/Q&gt;&lt;R&gt;153&lt;/R&gt;&lt;C&gt;1&lt;/C&gt;&lt;D xsi:type="xsd:double"&gt;8297.997&lt;/D&gt;&lt;D xsi:type="xsd:double"&gt;8598.111&lt;/D&gt;&lt;D xsi:type="xsd:double"&gt;9033.557&lt;/D&gt;&lt;D xsi:type="xsd:double"&gt;9112.428&lt;/D&gt;&lt;D xsi:type="xsd:double"&gt;8847.646&lt;/D&gt;&lt;D xsi:type="xsd:double"&gt;8625.602&lt;/D&gt;&lt;D xsi:type="xsd:double"&gt;9003.041&lt;/D&gt;&lt;D xsi:type="xsd:double"&gt;8994.716&lt;/D&gt;&lt;D xsi:type="xsd:double"&gt;9309.233&lt;/D&gt;&lt;D xsi:type="xsd:double"&gt;9279.951&lt;/D&gt;&lt;D xsi:type="xsd:double"&gt;8618.989&lt;/D&gt;&lt;D xsi:type="xsd:double"&gt;8707.993&lt;/D&gt;&lt;D xsi:type="xsd:double"&gt;8654.325&lt;/D&gt;&lt;D xsi:type="xsd:double"&gt;9324.489&lt;/D&gt;&lt;D xsi:type="xsd:double"&gt;9342.77&lt;/D&gt;&lt;D xsi:type="xsd:double"&gt;9288.104&lt;/D&gt;&lt;D xsi:type="xsd:double"&gt;9397.4375&lt;/D&gt;&lt;D xsi:type="xsd:double"&gt;8839.149&lt;/D&gt;&lt;D xsi:type="xsd:double"&gt;9383.076&lt;/D&gt;&lt;D xsi:type="xsd:double"&gt;9135.36&lt;/D&gt;&lt;D xsi:type="xsd:double"&gt;8749.246&lt;/D&gt;&lt;D xsi:type="xsd:double"&gt;8829.708&lt;/D&gt;&lt;D xsi:type="xsd:double"&gt;8568.536&lt;/D&gt;&lt;D xsi:type="xsd:double"&gt;8632.436&lt;/D&gt;&lt;D xsi:type="xsd:double"&gt;8904.794&lt;/D&gt;&lt;D xsi:type="xsd:double"&gt;8768.614&lt;/D&gt;&lt;D xsi:type="xsd:double"&gt;8933.853&lt;/D&gt;&lt;D xsi:type="xsd:double"&gt;9109.28&lt;/D&gt;&lt;D xsi:type="xsd:double"&gt;8940.351&lt;/D&gt;&lt;D xsi:type="xsd:double"&gt;9388.068&lt;/D&gt;&lt;D xsi:type="xsd:double"&gt;9420.459&lt;/D&gt;&lt;D xsi:type="xsd:double"&gt;9425.642&lt;/D&gt;&lt;D xsi:type="xsd:double"&gt;9389.478&lt;/D&gt;&lt;D xsi:type="xsd:double"&gt;9422.058&lt;/D&gt;&lt;D xsi:type="xsd:double"&gt;9949.849&lt;/D&gt;&lt;D xsi:type="xsd:double"&gt;9581.733&lt;/D&gt;&lt;D xsi:type="xsd:double"&gt;10260.909&lt;/D&gt;&lt;D xsi:type="xsd:double"&gt;10993.737&lt;/D&gt;&lt;D xsi:type="xsd:double"&gt;11646.937&lt;/D&gt;&lt;D xsi:type="xsd:double"&gt;11346.981&lt;/D&gt;&lt;D xsi:type="xsd:double"&gt;10929.938&lt;/D&gt;&lt;D xsi:type="xsd:double"&gt;10838.705&lt;/D&gt;&lt;D xsi:type="xsd:double"&gt;11203.732&lt;/D&gt;&lt;D xsi:type="xsd:double"&gt;10781.344&lt;/D&gt;&lt;D xsi:type="xsd:double"&gt;10541.555&lt;/D&gt;&lt;D xsi:type="xsd:double"&gt;11634.151&lt;/D&gt;&lt;D xsi:type="xsd:double"&gt;12018.559&lt;/D&gt;&lt;D xsi:type="xsd:double"&gt;12045.579&lt;/D&gt;&lt;D xsi:type="xsd:double"&gt;11462.519&lt;/D&gt;&lt;D xsi:type="xsd:double"&gt;11333.96&lt;/D&gt;&lt;D xsi:type="xsd:double"&gt;11309.038&lt;/D&gt;&lt;D xsi:type="xsd:double"&gt;11654.695&lt;/D&gt;&lt;D xsi:type="xsd:double"&gt;11515.919&lt;/D&gt;&lt;D xsi:type="xsd:double"&gt;11771.976&lt;/D&gt;&lt;D xsi:type="xsd:double"&gt;11188.529&lt;/D&gt;&lt;D xsi:type="xsd:double"&gt;11411.346&lt;/D&gt;&lt;D xsi:type="xsd:double"&gt;12424.469&lt;/D&gt;&lt;D xsi:type="xsd:double"&gt;12872.081&lt;/D&gt;&lt;D xsi:type="xsd:double"&gt;13146.341&lt;/D&gt;&lt;D xsi:type="xsd:double"&gt;13648.244&lt;/D&gt;&lt;D xsi:type="xsd:double"&gt;13975.665&lt;/D&gt;&lt;D xsi:type="xsd:double"&gt;14228.435&lt;/D&gt;&lt;D xsi:type="xsd:double"&gt;14462.586&lt;/D&gt;&lt;D xsi:type="xsd:double"&gt;13900.537&lt;/D&gt;&lt;D xsi:type="xsd:double"&gt;14104.919&lt;/D&gt;&lt;D xsi:type="xsd:double"&gt;13378.459&lt;/D&gt;&lt;D xsi:type="xsd:double"&gt;14397.086&lt;/D&gt;&lt;D xsi:type="xsd:double"&gt;14298.052&lt;/D&gt;&lt;D xsi:type="xsd:double"&gt;14878.842&lt;/D&gt;&lt;D xsi:type="xsd:double"&gt;15704.371&lt;/D&gt;&lt;D xsi:type="xsd:double"&gt;16008.311&lt;/D&gt;&lt;D xsi:type="xsd:double"&gt;16406.373&lt;/D&gt;&lt;D xsi:type="xsd:double"&gt;16693.547&lt;/D&gt;&lt;D xsi:type="xsd:double"&gt;16353.336&lt;/D&gt;&lt;D xsi:type="xsd:double"&gt;16299.135&lt;/D&gt;&lt;D xsi:type="xsd:double"&gt;16191.819&lt;/D&gt;&lt;D xsi:type="xsd:double"&gt;16619.79&lt;/D&gt;&lt;D xsi:type="xsd:double"&gt;17901.477&lt;/D&gt;&lt;D xsi:type="xsd:double"&gt;16954.596&lt;/D&gt;&lt;D xsi:type="xsd:double"&gt;16950.713&lt;/D&gt;&lt;D xsi:type="xsd:double"&gt;16111.642&lt;/D&gt;&lt;D xsi:type="xsd:double"&gt;15447.509&lt;/D&gt;&lt;D xsi:type="xsd:double"&gt;14873.473&lt;/D&gt;&lt;D xsi:type="xsd:double"&gt;15383.848&lt;/D&gt;&lt;D xsi:type="xsd:double"&gt;15381.284&lt;/D&gt;&lt;D xsi:type="xsd:double"&gt;17535.945&lt;/D&gt;&lt;D xsi:type="xsd:double"&gt;17363.49&lt;/D&gt;&lt;D xsi:type="xsd:double"&gt;17216.68&lt;/D&gt;&lt;D xsi:type="xsd:double"&gt;17479.39&lt;/D&gt;&lt;D xsi:type="xsd:double"&gt;17189.85&lt;/D&gt;&lt;D xsi:type="xsd:double"&gt;17222.104&lt;/D&gt;&lt;D xsi:type="xsd:double"&gt;17872.334&lt;/D&gt;&lt;D xsi:type="xsd:double"&gt;17006.322&lt;/D&gt;&lt;D xsi:type="xsd:double"&gt;16312.713&lt;/D&gt;&lt;D xsi:type="xsd:double"&gt;17957.777&lt;/D&gt;&lt;D xsi:type="xsd:double"&gt;19239.238&lt;/D&gt;&lt;D xsi:type="xsd:double"&gt;18327.334&lt;/D&gt;&lt;D xsi:type="xsd:double"&gt;16696.254&lt;/D&gt;&lt;D xsi:type="xsd:double"&gt;17236.332&lt;/D&gt;&lt;D xsi:type="xsd:double"&gt;15176.155&lt;/D&gt;&lt;D xsi:type="xsd:double"&gt;15646.202&lt;/D&gt;&lt;D xsi:type="xsd:double"&gt;17309.67&lt;/D&gt;&lt;D xsi:type="xsd:double"&gt;17299.43&lt;/D&gt;&lt;D xsi:type="xsd:double"&gt;18554.941&lt;/D&gt;&lt;D xsi:type="xsd:double"&gt;19193.08&lt;/D&gt;&lt;D xsi:type="xsd:double"&gt;18942.973&lt;/D&gt;&lt;D xsi:type="xsd:double"&gt;21133.951&lt;/D&gt;&lt;D xsi:type="xsd:double"&gt;19743.855&lt;/D&gt;&lt;D xsi:type="xsd:double"&gt;19006.055&lt;/D&gt;&lt;D xsi:type="xsd:double"&gt;20242.127&lt;/D&gt;&lt;D xsi:type="xsd:double"&gt;20520.945&lt;/D&gt;&lt;D xsi:type="xsd:double"&gt;20427.586&lt;/D&gt;&lt;D xsi:type="xsd:double"&gt;19031.047&lt;/D&gt;&lt;D xsi:type="xsd:double"&gt;19243.834&lt;/D&gt;&lt;D xsi:type="xsd:double"&gt;20436.598&lt;/D&gt;&lt;D xsi:type="xsd:double"&gt;19878.549&lt;/D&gt;&lt;D xsi:type="xsd:double"&gt;19059&lt;/D&gt;&lt;D xsi:type="xsd:double"&gt;18534.43&lt;/D&gt;&lt;D xsi:type="xsd:double"&gt;18602.195&lt;/D&gt;&lt;D xsi:type="xsd:double"&gt;19196.281&lt;/D&gt;&lt;D xsi:type="xsd:double"&gt;19667.623&lt;/D&gt;&lt;D xsi:type="xsd:double"&gt;19931.426&lt;/D&gt;&lt;D xsi:type="xsd:double"&gt;21816.164&lt;/D&gt;&lt;D xsi:type="xsd:double"&gt;23477.09&lt;/D&gt;&lt;D xsi:type="xsd:double"&gt;25971.625&lt;/D&gt;&lt;D xsi:type="xsd:double"&gt;27684.188&lt;/D&gt;&lt;D xsi:type="xsd:double"&gt;29847.232&lt;/D&gt;&lt;D xsi:type="xsd:double"&gt;28205.389&lt;/D&gt;&lt;D xsi:type="xsd:double"&gt;26489.2&lt;/D&gt;&lt;D xsi:type="xsd:double"&gt;26121.172&lt;/D&gt;&lt;D xsi:type="xsd:double"&gt;25580.475&lt;/D&gt;&lt;D xsi:type="xsd:double"&gt;25386.256&lt;/D&gt;&lt;D xsi:type="xsd:double"&gt;26334.219&lt;/D&gt;&lt;D xsi:type="xsd:double"&gt;22762.39&lt;/D&gt;&lt;D xsi:type="xsd:double"&gt;23986.502&lt;/D&gt;&lt;D xsi:type="xsd:double"&gt;22695.646&lt;/D&gt;&lt;D xsi:type="xsd:double"&gt;21978.092&lt;/D&gt;&lt;D xsi:type="xsd:double"&gt;22089.39&lt;/D&gt;&lt;D xsi:type="xsd:double"&gt;22209.715&lt;/D&gt;&lt;D xsi:type="xsd:double"&gt;20633.217&lt;/D&gt;&lt;D xsi:type="xsd:double"&gt;20346.225&lt;/D&gt;&lt;D xsi:type="xsd:double"&gt;20026.797&lt;/D&gt;&lt;D xsi:type="xsd:double"&gt;20007.143&lt;/D&gt;&lt;D xsi:type="xsd:double"&gt;21440.098&lt;/D&gt;&lt;D xsi:type="xsd:double"&gt;20640.828&lt;/D&gt;&lt;D xsi:type="xsd:double"&gt;17927&lt;/D&gt;&lt;D xsi:type="xsd:double"&gt;17110.611&lt;/D&gt;&lt;D xsi:type="xsd:double"&gt;17657.047&lt;/D&gt;&lt;D xsi:type="xsd:double"&gt;17889.652&lt;/D&gt;&lt;D xsi:type="xsd:double"&gt;17361.986&lt;/D&gt;&lt;D xsi:type="xsd:double"&gt;17467.898&lt;/D&gt;&lt;D xsi:type="xsd:double"&gt;17775.777&lt;/D&gt;&lt;D xsi:type="xsd:double"&gt;15811.502&lt;/D&gt;&lt;/FQL&gt;&lt;FQL&gt;&lt;Q&gt;KDP-US^FG_MKT_VALUE(20100101,20220930,M,USD)&lt;/Q&gt;&lt;R&gt;153&lt;/R&gt;&lt;C&gt;1&lt;/C&gt;&lt;D xsi:type="xsd:double"&gt;7028.6563&lt;/D&gt;&lt;D xsi:type="xsd:double"&gt;8067.9624&lt;/D&gt;&lt;D xsi:type="xsd:double"&gt;8741.334&lt;/D&gt;&lt;D xsi:type="xsd:double"&gt;8134.884&lt;/D&gt;&lt;D xsi:type="xsd:double"&gt;9409.921&lt;/D&gt;&lt;D xsi:type="xsd:double"&gt;8930.085&lt;/D&gt;&lt;D xsi:type="xsd:double"&gt;8968.299&lt;/D&gt;&lt;D xsi:type="xsd:double"&gt;8793.948&lt;/D&gt;&lt;D xsi:type="xsd:double"&gt;8149.9277&lt;/D&gt;&lt;D xsi:type="xsd:double"&gt;8395.436&lt;/D&gt;&lt;D xsi:type="xsd:double"&gt;8404.613&lt;/D&gt;&lt;D xsi:type="xsd:double"&gt;7873.595&lt;/D&gt;&lt;D xsi:type="xsd:double"&gt;7934.058&lt;/D&gt;&lt;D xsi:type="xsd:double"&gt;8075.138&lt;/D&gt;&lt;D xsi:type="xsd:double"&gt;8225.256&lt;/D&gt;&lt;D xsi:type="xsd:double"&gt;8676.805&lt;/D&gt;&lt;D xsi:type="xsd:double"&gt;9119.498&lt;/D&gt;&lt;D xsi:type="xsd:double"&gt;9097.083&lt;/D&gt;&lt;D xsi:type="xsd:double"&gt;8192.364&lt;/D&gt;&lt;D xsi:type="xsd:double"&gt;8348.574&lt;/D&gt;&lt;D xsi:type="xsd:double"&gt;8312.72&lt;/D&gt;&lt;D xsi:type="xsd:double"&gt;8027.6274&lt;/D&gt;&lt;D xsi:type="xsd:double"&gt;7830.4194&lt;/D&gt;&lt;D xsi:type="xsd:double"&gt;8374.901&lt;/D&gt;&lt;D xsi:type="xsd:double"&gt;8234.8955&lt;/D&gt;&lt;D xsi:type="xsd:double"&gt;8071.555&lt;/D&gt;&lt;D xsi:type="xsd:double"&gt;8517.797&lt;/D&gt;&lt;D xsi:type="xsd:double"&gt;8596.176&lt;/D&gt;&lt;D xsi:type="xsd:double"&gt;8740.222&lt;/D&gt;&lt;D xsi:type="xsd:double"&gt;9211.67&lt;/D&gt;&lt;D xsi:type="xsd:double"&gt;9596.98&lt;/D&gt;&lt;D xsi:type="xsd:double"&gt;9434.855&lt;/D&gt;&lt;D xsi:type="xsd:double"&gt;9279.768&lt;/D&gt;&lt;D xsi:type="xsd:double"&gt;8929.666&lt;/D&gt;&lt;D xsi:type="xsd:double"&gt;9346.453&lt;/D&gt;&lt;D xsi:type="xsd:double"&gt;9069.83&lt;/D&gt;&lt;D xsi:type="xsd:double"&gt;9252.54&lt;/D&gt;&lt;D xsi:type="xsd:double"&gt;8954.866&lt;/D&gt;&lt;D xsi:type="xsd:double"&gt;9578.502&lt;/D&gt;&lt;D xsi:type="xsd:double"&gt;9962.05&lt;/D&gt;&lt;D xsi:type="xsd:double"&gt;9380.606&lt;/D&gt;&lt;D xsi:type="xsd:double"&gt;9360.954&lt;/D&gt;&lt;D xsi:type="xsd:double"&gt;9526.04&lt;/D&gt;&lt;D xsi:type="xsd:double"&gt;9122.497&lt;/D&gt;&lt;D xsi:type="xsd:double"&gt;9022.44&lt;/D&gt;&lt;D xsi:type="xsd:double"&gt;9531.739&lt;/D&gt;&lt;D xsi:type="xsd:double"&gt;9714.926&lt;/D&gt;&lt;D xsi:type="xsd:double"&gt;9645.584&lt;/D&gt;&lt;D xsi:type="xsd:double"&gt;9479.281&lt;/D&gt;&lt;D xsi:type="xsd:double"&gt;10316.736&lt;/D&gt;&lt;D xsi:type="xsd:double"&gt;10786.841&lt;/D&gt;&lt;D xsi:type="xsd:double"&gt;10976.987&lt;/D&gt;&lt;D xsi:type="xsd:double"&gt;11428.585&lt;/D&gt;&lt;D xsi:type="xsd:double"&gt;11454.074&lt;/D&gt;&lt;D xsi:type="xsd:double"&gt;11489.269&lt;/D&gt;&lt;D xsi:type="xsd:double"&gt;12302.668&lt;/D&gt;&lt;D xsi:type="xsd:double"&gt;12506.616&lt;/D&gt;&lt;D xsi:type="xsd:double"&gt;13467.318&lt;/D&gt;&lt;D xsi:type="xsd:double"&gt;14391.069&lt;/D&gt;&lt;D xsi:type="xsd:double"&gt;13831.208&lt;/D&gt;&lt;D xsi:type="xsd:double"&gt;14909.841&lt;/D&gt;&lt;D xsi:type="xsd:double"&gt;15203.138&lt;/D&gt;&lt;D xsi:type="xsd:double"&gt;15095.003&lt;/D&gt;&lt;D xsi:type="xsd:double"&gt;14344.868&lt;/D&gt;&lt;D xsi:type="xsd:double"&gt;14741.093&lt;/D&gt;&lt;D xsi:type="xsd:double"&gt;13918.493&lt;/D&gt;&lt;D xsi:type="xsd:double"&gt;15316.07&lt;/D&gt;&lt;D xsi:type="xsd:double"&gt;14649.739&lt;/D&gt;&lt;D xsi:type="xsd:double"&gt;14949.358&lt;/D&gt;&lt;D xsi:type="xsd:double"&gt;16901.002&lt;/D&gt;&lt;D xsi:type="xsd:double"&gt;16972.863&lt;/D&gt;&lt;D xsi:type="xsd:double"&gt;17506.828&lt;/D&gt;&lt;D xsi:type="xsd:double"&gt;17627.047&lt;/D&gt;&lt;D xsi:type="xsd:double"&gt;17193.133&lt;/D&gt;&lt;D xsi:type="xsd:double"&gt;16694.191&lt;/D&gt;&lt;D xsi:type="xsd:double"&gt;16972.365&lt;/D&gt;&lt;D xsi:type="xsd:double"&gt;17063.846&lt;/D&gt;&lt;D xsi:type="xsd:double"&gt;17915.53&lt;/D&gt;&lt;D xsi:type="xsd:double"&gt;18264.09&lt;/D&gt;&lt;D xsi:type="xsd:double"&gt;17372.297&lt;/D&gt;&lt;D xsi:type="xsd:double"&gt;16779.953&lt;/D&gt;&lt;D xsi:type="xsd:double"&gt;16133.086&lt;/D&gt;&lt;D xsi:type="xsd:double"&gt;15940.128&lt;/D&gt;&lt;D xsi:type="xsd:double"&gt;16603.477&lt;/D&gt;&lt;D xsi:type="xsd:double"&gt;16700.53&lt;/D&gt;&lt;D xsi:type="xsd:double"&gt;17110.719&lt;/D&gt;&lt;D xsi:type="xsd:double"&gt;17997.232&lt;/D&gt;&lt;D xsi:type="xsd:double"&gt;16844.838&lt;/D&gt;&lt;D xsi:type="xsd:double"&gt;17058.04&lt;/D&gt;&lt;D xsi:type="xsd:double"&gt;16601.744&lt;/D&gt;&lt;D xsi:type="xsd:double"&gt;16610.855&lt;/D&gt;&lt;D xsi:type="xsd:double"&gt;16590.813&lt;/D&gt;&lt;D xsi:type="xsd:double"&gt;15981.259&lt;/D&gt;&lt;D xsi:type="xsd:double"&gt;15473.659&lt;/D&gt;&lt;D xsi:type="xsd:double"&gt;16291.961&lt;/D&gt;&lt;D xsi:type="xsd:double"&gt;17445.857&lt;/D&gt;&lt;D xsi:type="xsd:double"&gt;21452.33&lt;/D&gt;&lt;D xsi:type="xsd:double"&gt;20895.127&lt;/D&gt;&lt;D xsi:type="xsd:double"&gt;21334.291&lt;/D&gt;&lt;D xsi:type="xsd:double"&gt;21619.037&lt;/D&gt;&lt;D xsi:type="xsd:double"&gt;21500.094&lt;/D&gt;&lt;D xsi:type="xsd:double"&gt;21995.236&lt;/D&gt;&lt;D xsi:type="xsd:double"&gt;4328.7344&lt;/D&gt;&lt;D xsi:type="xsd:double"&gt;4110.585&lt;/D&gt;&lt;D xsi:type="xsd:double"&gt;32185.236&lt;/D&gt;&lt;D xsi:type="xsd:double"&gt;36116.363&lt;/D&gt;&lt;D xsi:type="xsd:double"&gt;37505.457&lt;/D&gt;&lt;D xsi:type="xsd:double"&gt;36048.426&lt;/D&gt;&lt;D xsi:type="xsd:double"&gt;38269.82&lt;/D&gt;&lt;D xsi:type="xsd:double"&gt;35359.516&lt;/D&gt;&lt;D xsi:type="xsd:double"&gt;39345.1&lt;/D&gt;&lt;D xsi:type="xsd:double"&gt;40892.457&lt;/D&gt;&lt;D xsi:type="xsd:double"&gt;39654.574&lt;/D&gt;&lt;D xsi:type="xsd:double"&gt;40653.805&lt;/D&gt;&lt;D xsi:type="xsd:double"&gt;39584.707&lt;/D&gt;&lt;D xsi:type="xsd:double"&gt;38374.94&lt;/D&gt;&lt;D xsi:type="xsd:double"&gt;38433.43&lt;/D&gt;&lt;D xsi:type="xsd:double"&gt;39615.133&lt;/D&gt;&lt;D xsi:type="xsd:double"&gt;43526&lt;/D&gt;&lt;D xsi:type="xsd:double"&gt;40728.375&lt;/D&gt;&lt;D xsi:type="xsd:double"&gt;40137.496&lt;/D&gt;&lt;D xsi:type="xsd:double"&gt;39223.04&lt;/D&gt;&lt;D xsi:type="xsd:double"&gt;34149.832&lt;/D&gt;&lt;D xsi:type="xsd:double"&gt;37231.336&lt;/D&gt;&lt;D xsi:type="xsd:double"&gt;39285.67&lt;/D&gt;&lt;D xsi:type="xsd:double"&gt;39964.3&lt;/D&gt;&lt;D xsi:type="xsd:double"&gt;43046.055&lt;/D&gt;&lt;D xsi:type="xsd:double"&gt;41976.59&lt;/D&gt;&lt;D xsi:type="xsd:double"&gt;38840.19&lt;/D&gt;&lt;D xsi:type="xsd:double"&gt;37855.113&lt;/D&gt;&lt;D xsi:type="xsd:double"&gt;42850.863&lt;/D&gt;&lt;D xsi:type="xsd:double"&gt;45032.34&lt;/D&gt;&lt;D xsi:type="xsd:double"&gt;44750.887&lt;/D&gt;&lt;D xsi:type="xsd:double"&gt;42949.594&lt;/D&gt;&lt;D xsi:type="xsd:double"&gt;48713.473&lt;/D&gt;&lt;D xsi:type="xsd:double"&gt;50811.113&lt;/D&gt;&lt;D xsi:type="xsd:double"&gt;52384.348&lt;/D&gt;&lt;D xsi:type="xsd:double"&gt;49950.625&lt;/D&gt;&lt;D xsi:type="xsd:double"&gt;49908.098&lt;/D&gt;&lt;D xsi:type="xsd:double"&gt;50560.12&lt;/D&gt;&lt;D xsi:type="xsd:double"&gt;48435.957&lt;/D&gt;&lt;D xsi:type="xsd:double"&gt;51172.53&lt;/D&gt;&lt;D xsi:type="xsd:double"&gt;48194.914&lt;/D&gt;&lt;D xsi:type="xsd:double"&gt;52271.87&lt;/D&gt;&lt;D xsi:type="xsd:double"&gt;53817.62&lt;/D&gt;&lt;D xsi:type="xsd:double"&gt;54838.664&lt;/D&gt;&lt;D xsi:type="xsd:double"&gt;53759.723&lt;/D&gt;&lt;D xsi:type="xsd:double"&gt;53050.492&lt;/D&gt;&lt;D xsi:type="xsd:double"&gt;49277.383&lt;/D&gt;&lt;D xsi:type="xsd:double"&gt;50114.816&lt;/D&gt;&lt;D xsi:type="xsd:double"&gt;54858.664&lt;/D&gt;&lt;D xsi:type="xsd:double"&gt;53980.695&lt;/D&gt;&lt;D xsi:type="xsd:double"&gt;50723.73&lt;/D&gt;&lt;/FQL&gt;&lt;FQL&gt;&lt;Q&gt;KMB-US^FG_MKT_VALUE(20100101,20220930,M,USD)&lt;/Q&gt;&lt;R&gt;153&lt;/R&gt;&lt;C&gt;1&lt;/C&gt;&lt;D xsi:type="xsd:double"&gt;24762.541&lt;/D&gt;&lt;D xsi:type="xsd:double"&gt;25325.422&lt;/D&gt;&lt;D xsi:type="xsd:double"&gt;26088.912&lt;/D&gt;&lt;D xsi:type="xsd:double"&gt;25416.773&lt;/D&gt;&lt;D xsi:type="xsd:double"&gt;25184.43&lt;/D&gt;&lt;D xsi:type="xsd:double"&gt;24840.111&lt;/D&gt;&lt;D xsi:type="xsd:double"&gt;26269.967&lt;/D&gt;&lt;D xsi:type="xsd:double"&gt;26384.682&lt;/D&gt;&lt;D xsi:type="xsd:double"&gt;26540.4&lt;/D&gt;&lt;D xsi:type="xsd:double"&gt;25842.72&lt;/D&gt;&lt;D xsi:type="xsd:double"&gt;25251.12&lt;/D&gt;&lt;D xsi:type="xsd:double"&gt;25648.201&lt;/D&gt;&lt;D xsi:type="xsd:double"&gt;26335.79&lt;/D&gt;&lt;D xsi:type="xsd:double"&gt;26811.81&lt;/D&gt;&lt;D xsi:type="xsd:double"&gt;25794.703&lt;/D&gt;&lt;D xsi:type="xsd:double"&gt;26106.912&lt;/D&gt;&lt;D xsi:type="xsd:double"&gt;26992.162&lt;/D&gt;&lt;D xsi:type="xsd:double"&gt;26104.832&lt;/D&gt;&lt;D xsi:type="xsd:double"&gt;25634.193&lt;/D&gt;&lt;D xsi:type="xsd:double"&gt;27124.555&lt;/D&gt;&lt;D xsi:type="xsd:double"&gt;27928.232&lt;/D&gt;&lt;D xsi:type="xsd:double"&gt;27416.941&lt;/D&gt;&lt;D xsi:type="xsd:double"&gt;28109.15&lt;/D&gt;&lt;D xsi:type="xsd:double"&gt;29104.748&lt;/D&gt;&lt;D xsi:type="xsd:double"&gt;28313.43&lt;/D&gt;&lt;D xsi:type="xsd:double"&gt;28835.7&lt;/D&gt;&lt;D xsi:type="xsd:double"&gt;28920.545&lt;/D&gt;&lt;D xsi:type="xsd:double"&gt;30713.158&lt;/D&gt;&lt;D xsi:type="xsd:double"&gt;31057.59&lt;/D&gt;&lt;D xsi:type="xsd:double"&gt;33055.64&lt;/D&gt;&lt;D xsi:type="xsd:double"&gt;34294.688&lt;/D&gt;&lt;D xsi:type="xsd:double"&gt;32988.56&lt;/D&gt;&lt;D xsi:type="xsd:double"&gt;33651.492&lt;/D&gt;&lt;D xsi:type="xsd:double"&gt;32737.434&lt;/D&gt;&lt;D xsi:type="xsd:double"&gt;33627.957&lt;/D&gt;&lt;D xsi:type="xsd:double"&gt;32866.49&lt;/D&gt;&lt;D xsi:type="xsd:double"&gt;34844.004&lt;/D&gt;&lt;D xsi:type="xsd:double"&gt;36700.848&lt;/D&gt;&lt;D xsi:type="xsd:double"&gt;37692.91&lt;/D&gt;&lt;D xsi:type="xsd:double"&gt;39697.195&lt;/D&gt;&lt;D xsi:type="xsd:double"&gt;37250.504&lt;/D&gt;&lt;D xsi:type="xsd:double"&gt;37243.477&lt;/D&gt;&lt;D xsi:type="xsd:double"&gt;37879.92&lt;/D&gt;&lt;D xsi:type="xsd:double"&gt;35840.234&lt;/D&gt;&lt;D xsi:type="xsd:double"&gt;36001.465&lt;/D&gt;&lt;D xsi:type="xsd:double"&gt;41266.8&lt;/D&gt;&lt;D xsi:type="xsd:double"&gt;41710.04&lt;/D&gt;&lt;D xsi:type="xsd:double"&gt;39778.266&lt;/D&gt;&lt;D xsi:type="xsd:double"&gt;41647.99&lt;/D&gt;&lt;D xsi:type="xsd:double"&gt;42021.17&lt;/D&gt;&lt;D xsi:type="xsd:double"&gt;41586.3&lt;/D&gt;&lt;D xsi:type="xsd:double"&gt;42340.703&lt;/D&gt;&lt;D xsi:type="xsd:double"&gt;42378.42&lt;/D&gt;&lt;D xsi:type="xsd:double"&gt;41596.28&lt;/D&gt;&lt;D xsi:type="xsd:double"&gt;38847.383&lt;/D&gt;&lt;D xsi:type="xsd:double"&gt;40392&lt;/D&gt;&lt;D xsi:type="xsd:double"&gt;40069.824&lt;/D&gt;&lt;D xsi:type="xsd:double"&gt;42565.574&lt;/D&gt;&lt;D xsi:type="xsd:double"&gt;43429.773&lt;/D&gt;&lt;D xsi:type="xsd:double"&gt;42210.92&lt;/D&gt;&lt;D xsi:type="xsd:double"&gt;39441.676&lt;/D&gt;&lt;D xsi:type="xsd:double"&gt;40062.746&lt;/D&gt;&lt;D xsi:type="xsd:double"&gt;39020.17&lt;/D&gt;&lt;D xsi:type="xsd:double"&gt;39960.066&lt;/D&gt;&lt;D xsi:type="xsd:double"&gt;39657.695&lt;/D&gt;&lt;D xsi:type="xsd:double"&gt;38604.87&lt;/D&gt;&lt;D xsi:type="xsd:double"&gt;41883.57&lt;/D&gt;&lt;D xsi:type="xsd:double"&gt;38808.88&lt;/D&gt;&lt;D xsi:type="xsd:double"&gt;39614.23&lt;/D&gt;&lt;D xsi:type="xsd:double"&gt;43490.64&lt;/D&gt;&lt;D xsi:type="xsd:double"&gt;43287.195&lt;/D&gt;&lt;D xsi:type="xsd:double"&gt;45937.477&lt;/D&gt;&lt;D xsi:type="xsd:double"&gt;46341.637&lt;/D&gt;&lt;D xsi:type="xsd:double"&gt;47020.06&lt;/D&gt;&lt;D xsi:type="xsd:double"&gt;48450.5&lt;/D&gt;&lt;D xsi:type="xsd:double"&gt;45093.44&lt;/D&gt;&lt;D xsi:type="xsd:double"&gt;45759.81&lt;/D&gt;&lt;D xsi:type="xsd:double"&gt;49451.555&lt;/D&gt;&lt;D xsi:type="xsd:double"&gt;46599.137&lt;/D&gt;&lt;D xsi:type="xsd:double"&gt;46063.184&lt;/D&gt;&lt;D xsi:type="xsd:double"&gt;45208.574&lt;/D&gt;&lt;D xsi:type="xsd:double"&gt;41004.543&lt;/D&gt;&lt;D xsi:type="xsd:double"&gt;41434.625&lt;/D&gt;&lt;D xsi:type="xsd:double"&gt;40691.54&lt;/D&gt;&lt;D xsi:type="xsd:double"&gt;43191.08&lt;/D&gt;&lt;D xsi:type="xsd:double"&gt;47263.09&lt;/D&gt;&lt;D xsi:type="xsd:double"&gt;46754.98&lt;/D&gt;&lt;D xsi:type="xsd:double"&gt;46087.203&lt;/D&gt;&lt;D xsi:type="xsd:double"&gt;46080.098&lt;/D&gt;&lt;D xsi:type="xsd:double"&gt;45627.473&lt;/D&gt;&lt;D xsi:type="xsd:double"&gt;43524.746&lt;/D&gt;&lt;D xsi:type="xsd:double"&gt;43570.688&lt;/D&gt;&lt;D xsi:type="xsd:double"&gt;41411.59&lt;/D&gt;&lt;D xsi:type="xsd:double"&gt;39592.27&lt;/D&gt;&lt;D xsi:type="xsd:double"&gt;42143.543&lt;/D&gt;&lt;D xsi:type="xsd:double"&gt;42364.813&lt;/D&gt;&lt;D xsi:type="xsd:double"&gt;41079.754&lt;/D&gt;&lt;D xsi:type="xsd:double"&gt;38945.01&lt;/D&gt;&lt;D xsi:type="xsd:double"&gt;38501.45&lt;/D&gt;&lt;D xsi:type="xsd:double"&gt;36197.586&lt;/D&gt;&lt;D xsi:type="xsd:double"&gt;35257.16&lt;/D&gt;&lt;D xsi:type="xsd:double"&gt;36647.785&lt;/D&gt;&lt;D xsi:type="xsd:double"&gt;39611.895&lt;/D&gt;&lt;D xsi:type="xsd:double"&gt;40196.367&lt;/D&gt;&lt;D xsi:type="xsd:double"&gt;39387.625&lt;/D&gt;&lt;D xsi:type="xsd:double"&gt;36150.383&lt;/D&gt;&lt;D xsi:type="xsd:double"&gt;39987.242&lt;/D&gt;&lt;D xsi:type="xsd:double"&gt;39304.973&lt;/D&gt;&lt;D xsi:type="xsd:double"&gt;38421.867&lt;/D&gt;&lt;D xsi:type="xsd:double"&gt;40301.91&lt;/D&gt;&lt;D xsi:type="xsd:double"&gt;42609.21&lt;/D&gt;&lt;D xsi:type="xsd:double"&gt;44149.883&lt;/D&gt;&lt;D xsi:type="xsd:double"&gt;43981.37&lt;/D&gt;&lt;D xsi:type="xsd:double"&gt;45877.11&lt;/D&gt;&lt;D xsi:type="xsd:double"&gt;46692.9&lt;/D&gt;&lt;D xsi:type="xsd:double"&gt;48572.32&lt;/D&gt;&lt;D xsi:type="xsd:double"&gt;48742.61&lt;/D&gt;&lt;D xsi:type="xsd:double"&gt;45596.047&lt;/D&gt;&lt;D xsi:type="xsd:double"&gt;46783.297&lt;/D&gt;&lt;D xsi:type="xsd:double"&gt;46966.17&lt;/D&gt;&lt;D xsi:type="xsd:double"&gt;48909.01&lt;/D&gt;&lt;D xsi:type="xsd:double"&gt;44794.563&lt;/D&gt;&lt;D xsi:type="xsd:double"&gt;43582.7&lt;/D&gt;&lt;D xsi:type="xsd:double"&gt;47198.97&lt;/D&gt;&lt;D xsi:type="xsd:double"&gt;48207.844&lt;/D&gt;&lt;D xsi:type="xsd:double"&gt;48203.605&lt;/D&gt;&lt;D xsi:type="xsd:double"&gt;51849.137&lt;/D&gt;&lt;D xsi:type="xsd:double"&gt;53799.79&lt;/D&gt;&lt;D xsi:type="xsd:double"&gt;50265.68&lt;/D&gt;&lt;D xsi:type="xsd:double"&gt;45135.625&lt;/D&gt;&lt;D xsi:type="xsd:double"&gt;47423.215&lt;/D&gt;&lt;D xsi:type="xsd:double"&gt;45670.156&lt;/D&gt;&lt;D xsi:type="xsd:double"&gt;44745.44&lt;/D&gt;&lt;D xsi:type="xsd:double"&gt;43468.453&lt;/D&gt;&lt;D xsi:type="xsd:double"&gt;46948.98&lt;/D&gt;&lt;D xsi:type="xsd:double"&gt;45014.3&lt;/D&gt;&lt;D xsi:type="xsd:double"&gt;44106.043&lt;/D&gt;&lt;D xsi:type="xsd:double"&gt;45075.297&lt;/D&gt;&lt;D xsi:type="xsd:double"&gt;45728.953&lt;/D&gt;&lt;D xsi:type="xsd:double"&gt;46433.15&lt;/D&gt;&lt;D xsi:type="xsd:double"&gt;44598.375&lt;/D&gt;&lt;D xsi:type="xsd:double"&gt;43604.98&lt;/D&gt;&lt;D xsi:type="xsd:double"&gt;43881.11&lt;/D&gt;&lt;D xsi:type="xsd:double"&gt;48140.457&lt;/D&gt;&lt;D xsi:type="xsd:double"&gt;46365.336&lt;/D&gt;&lt;D xsi:type="xsd:double"&gt;43839.07&lt;/D&gt;&lt;D xsi:type="xsd:double"&gt;41504.555&lt;/D&gt;&lt;D xsi:type="xsd:double"&gt;46785.297&lt;/D&gt;&lt;D xsi:type="xsd:double"&gt;44827.344&lt;/D&gt;&lt;D xsi:type="xsd:double"&gt;45631.37&lt;/D&gt;&lt;D xsi:type="xsd:double"&gt;44496.914&lt;/D&gt;&lt;D xsi:type="xsd:double"&gt;43055.215&lt;/D&gt;&lt;D xsi:type="xsd:double"&gt;37997.445&lt;/D&gt;&lt;/FQL&gt;&lt;FQL&gt;&lt;Q&gt;COST-US^FG_MKT_VALUE(20100101,20220930,M,USD)&lt;/Q&gt;&lt;R&gt;153&lt;/R&gt;&lt;C&gt;1&lt;/C&gt;&lt;D xsi:type="xsd:double"&gt;25230.436&lt;/D&gt;&lt;D xsi:type="xsd:double"&gt;26849.908&lt;/D&gt;&lt;D xsi:type="xsd:double"&gt;26295.03&lt;/D&gt;&lt;D xsi:type="xsd:double"&gt;26029.172&lt;/D&gt;&lt;D xsi:type="xsd:double"&gt;25663.494&lt;/D&gt;&lt;D xsi:type="xsd:double"&gt;24156.729&lt;/D&gt;&lt;D xsi:type="xsd:double"&gt;24985.008&lt;/D&gt;&lt;D xsi:type="xsd:double"&gt;24493.316&lt;/D&gt;&lt;D xsi:type="xsd:double"&gt;27957.06&lt;/D&gt;&lt;D xsi:type="xsd:double"&gt;27211.424&lt;/D&gt;&lt;D xsi:type="xsd:double"&gt;29500.746&lt;/D&gt;&lt;D xsi:type="xsd:double"&gt;31507.895&lt;/D&gt;&lt;D xsi:type="xsd:double"&gt;31346.45&lt;/D&gt;&lt;D xsi:type="xsd:double"&gt;32695.496&lt;/D&gt;&lt;D xsi:type="xsd:double"&gt;32052.865&lt;/D&gt;&lt;D xsi:type="xsd:double"&gt;35408.383&lt;/D&gt;&lt;D xsi:type="xsd:double"&gt;36104.383&lt;/D&gt;&lt;D xsi:type="xsd:double"&gt;35561.59&lt;/D&gt;&lt;D xsi:type="xsd:double"&gt;34252.76&lt;/D&gt;&lt;D xsi:type="xsd:double"&gt;34107.25&lt;/D&gt;&lt;D xsi:type="xsd:double"&gt;35666.266&lt;/D&gt;&lt;D xsi:type="xsd:double"&gt;36152.645&lt;/D&gt;&lt;D xsi:type="xsd:double"&gt;37127.168&lt;/D&gt;&lt;D xsi:type="xsd:double"&gt;36265.363&lt;/D&gt;&lt;D xsi:type="xsd:double"&gt;35808.344&lt;/D&gt;&lt;D xsi:type="xsd:double"&gt;37339.28&lt;/D&gt;&lt;D xsi:type="xsd:double"&gt;39395.85&lt;/D&gt;&lt;D xsi:type="xsd:double"&gt;38203.367&lt;/D&gt;&lt;D xsi:type="xsd:double"&gt;37427.863&lt;/D&gt;&lt;D xsi:type="xsd:double"&gt;41158.086&lt;/D&gt;&lt;D xsi:type="xsd:double"&gt;41669.313&lt;/D&gt;&lt;D xsi:type="xsd:double"&gt;42314.098&lt;/D&gt;&lt;D xsi:type="xsd:double"&gt;43304.18&lt;/D&gt;&lt;D xsi:type="xsd:double"&gt;42556.21&lt;/D&gt;&lt;D xsi:type="xsd:double"&gt;45186.91&lt;/D&gt;&lt;D xsi:type="xsd:double"&gt;42930.176&lt;/D&gt;&lt;D xsi:type="xsd:double"&gt;44499.887&lt;/D&gt;&lt;D xsi:type="xsd:double"&gt;44196.473&lt;/D&gt;&lt;D xsi:type="xsd:double"&gt;46299.613&lt;/D&gt;&lt;D xsi:type="xsd:double"&gt;47311.914&lt;/D&gt;&lt;D xsi:type="xsd:double"&gt;47873.992&lt;/D&gt;&lt;D xsi:type="xsd:double"&gt;48284.04&lt;/D&gt;&lt;D xsi:type="xsd:double"&gt;51275.316&lt;/D&gt;&lt;D xsi:type="xsd:double"&gt;48869.18&lt;/D&gt;&lt;D xsi:type="xsd:double"&gt;50310.746&lt;/D&gt;&lt;D xsi:type="xsd:double"&gt;51547&lt;/D&gt;&lt;D xsi:type="xsd:double"&gt;55154.33&lt;/D&gt;&lt;D xsi:type="xsd:double"&gt;52335.71&lt;/D&gt;&lt;D xsi:type="xsd:double"&gt;49407.164&lt;/D&gt;&lt;D xsi:type="xsd:double"&gt;51378.918&lt;/D&gt;&lt;D xsi:type="xsd:double"&gt;49126.69&lt;/D&gt;&lt;D xsi:type="xsd:double"&gt;50886.242&lt;/D&gt;&lt;D xsi:type="xsd:double"&gt;50884.28&lt;/D&gt;&lt;D xsi:type="xsd:double"&gt;50507.105&lt;/D&gt;&lt;D xsi:type="xsd:double"&gt;51550.93&lt;/D&gt;&lt;D xsi:type="xsd:double"&gt;52994.66&lt;/D&gt;&lt;D xsi:type="xsd:double"&gt;54850.434&lt;/D&gt;&lt;D xsi:type="xsd:double"&gt;58373.78&lt;/D&gt;&lt;D xsi:type="xsd:double"&gt;62603.715&lt;/D&gt;&lt;D xsi:type="xsd:double"&gt;62440.73&lt;/D&gt;&lt;D xsi:type="xsd:double"&gt;62986.953&lt;/D&gt;&lt;D xsi:type="xsd:double"&gt;64688.563&lt;/D&gt;&lt;D xsi:type="xsd:double"&gt;66684.766&lt;/D&gt;&lt;D xsi:type="xsd:double"&gt;62967.465&lt;/D&gt;&lt;D xsi:type="xsd:double"&gt;62703.81&lt;/D&gt;&lt;D xsi:type="xsd:double"&gt;59392.496&lt;/D&gt;&lt;D xsi:type="xsd:double"&gt;63895.53&lt;/D&gt;&lt;D xsi:type="xsd:double"&gt;61335.18&lt;/D&gt;&lt;D xsi:type="xsd:double"&gt;63314.723&lt;/D&gt;&lt;D xsi:type="xsd:double"&gt;6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</rPr>
          <t>9248.97&lt;/D&gt;&lt;D xsi:type="xsd:double"&gt;70988.805&lt;/D&gt;&lt;D xsi:type="xsd:double"&gt;71023.984&lt;/D&gt;&lt;D xsi:type="xsd:double"&gt;66459.1&lt;/D&gt;&lt;D xsi:type="xsd:double"&gt;65901.58&lt;/D&gt;&lt;D xsi:type="xsd:double"&gt;69217.96&lt;/D&gt;&lt;D xsi:type="xsd:double"&gt;64935.457&lt;/D&gt;&lt;D xsi:type="xsd:double"&gt;65216.01&lt;/D&gt;&lt;D xsi:type="xsd:double"&gt;68841.31&lt;/D&gt;&lt;D xsi:type="xsd:double"&gt;73303.9&lt;/D&gt;&lt;D xsi:type="xsd:double"&gt;70918.26&lt;/D&gt;&lt;D xsi:type="xsd:double"&gt;66726.78&lt;/D&gt;&lt;D xsi:type="xsd:double"&gt;64696.668&lt;/D&gt;&lt;D xsi:type="xsd:double"&gt;65949.77&lt;/D&gt;&lt;D xsi:type="xsd:double"&gt;70343.2&lt;/D&gt;&lt;D xsi:type="xsd:double"&gt;72030.28&lt;/D&gt;&lt;D xsi:type="xsd:double"&gt;77771.56&lt;/D&gt;&lt;D xsi:type="xsd:double"&gt;73606.016&lt;/D&gt;&lt;D xsi:type="xsd:double"&gt;77874.3&lt;/D&gt;&lt;D xsi:type="xsd:double"&gt;79150.84&lt;/D&gt;&lt;D xsi:type="xsd:double"&gt;70157.93&lt;/D&gt;&lt;D xsi:type="xsd:double"&gt;69535&lt;/D&gt;&lt;D xsi:type="xsd:double"&gt;68527.36&lt;/D&gt;&lt;D xsi:type="xsd:double"&gt;71828.24&lt;/D&gt;&lt;D xsi:type="xsd:double"&gt;70424.82&lt;/D&gt;&lt;D xsi:type="xsd:double"&gt;80998.88&lt;/D&gt;&lt;D xsi:type="xsd:double"&gt;81741.11&lt;/D&gt;&lt;D xsi:type="xsd:double"&gt;85583.98&lt;/D&gt;&lt;D xsi:type="xsd:double"&gt;83782.76&lt;/D&gt;&lt;D xsi:type="xsd:double"&gt;82698.72&lt;/D&gt;&lt;D xsi:type="xsd:double"&gt;86530.17&lt;/D&gt;&lt;D xsi:type="xsd:double"&gt;86948.46&lt;/D&gt;&lt;D xsi:type="xsd:double"&gt;91659.04&lt;/D&gt;&lt;D xsi:type="xsd:double"&gt;95926.64&lt;/D&gt;&lt;D xsi:type="xsd:double"&gt;102155&lt;/D&gt;&lt;D xsi:type="xsd:double"&gt;102921.836&lt;/D&gt;&lt;D xsi:type="xsd:double"&gt;100183.15&lt;/D&gt;&lt;D xsi:type="xsd:double"&gt;101889.48&lt;/D&gt;&lt;D xsi:type="xsd:double"&gt;89743.625&lt;/D&gt;&lt;D xsi:type="xsd:double"&gt;94554.39&lt;/D&gt;&lt;D xsi:type="xsd:double"&gt;96243.2&lt;/D&gt;&lt;D xsi:type="xsd:double"&gt;106538.94&lt;/D&gt;&lt;D xsi:type="xsd:double"&gt;108030.5&lt;/D&gt;&lt;D xsi:type="xsd:double"&gt;105369.92&lt;/D&gt;&lt;D xsi:type="xsd:double"&gt;116224.46&lt;/D&gt;&lt;D xsi:type="xsd:double"&gt;121225.11&lt;/D&gt;&lt;D xsi:type="xsd:double"&gt;129583.87&lt;/D&gt;&lt;D xsi:type="xsd:double"&gt;126660.35&lt;/D&gt;&lt;D xsi:type="xsd:double"&gt;130616.98&lt;/D&gt;&lt;D xsi:type="xsd:double"&gt;132449.47&lt;/D&gt;&lt;D xsi:type="xsd:double"&gt;129847.4&lt;/D&gt;&lt;D xsi:type="xsd:double"&gt;134972.02&lt;/D&gt;&lt;D xsi:type="xsd:double"&gt;124157.62&lt;/D&gt;&lt;D xsi:type="xsd:double"&gt;125919.69&lt;/D&gt;&lt;D xsi:type="xsd:double"&gt;133811.47&lt;/D&gt;&lt;D xsi:type="xsd:double"&gt;136196.61&lt;/D&gt;&lt;D xsi:type="xsd:double"&gt;133874.19&lt;/D&gt;&lt;D xsi:type="xsd:double"&gt;143728.98&lt;/D&gt;&lt;D xsi:type="xsd:double"&gt;153406.72&lt;/D&gt;&lt;D xsi:type="xsd:double"&gt;156645.53&lt;/D&gt;&lt;D xsi:type="xsd:double"&gt;157801.61&lt;/D&gt;&lt;D xsi:type="xsd:double"&gt;173536.47&lt;/D&gt;&lt;D xsi:type="xsd:double"&gt;166896.58&lt;/D&gt;&lt;D xsi:type="xsd:double"&gt;156110.63&lt;/D&gt;&lt;D xsi:type="xsd:double"&gt;146518.47&lt;/D&gt;&lt;D xsi:type="xsd:double"&gt;156026.69&lt;/D&gt;&lt;D xsi:type="xsd:double"&gt;164516.23&lt;/D&gt;&lt;D xsi:type="xsd:double"&gt;167248.67&lt;/D&gt;&lt;D xsi:type="xsd:double"&gt;174941.94&lt;/D&gt;&lt;D xsi:type="xsd:double"&gt;189996.83&lt;/D&gt;&lt;D xsi:type="xsd:double"&gt;201246.88&lt;/D&gt;&lt;D xsi:type="xsd:double"&gt;198534.08&lt;/D&gt;&lt;D xsi:type="xsd:double"&gt;217174.67&lt;/D&gt;&lt;D xsi:type="xsd:double"&gt;239179.42&lt;/D&gt;&lt;D xsi:type="xsd:double"&gt;251737.48&lt;/D&gt;&lt;D xsi:type="xsd:double"&gt;223991.81&lt;/D&gt;&lt;D xsi:type="xsd:double"&gt;230172.61&lt;/D&gt;&lt;D xsi:type="xsd:double"&gt;255262.2&lt;/D&gt;&lt;D xsi:type="xsd:double"&gt;235567.36&lt;/D&gt;&lt;D xsi:type="xsd:double"&gt;206548.98&lt;/D&gt;&lt;D xsi:type="xsd:double"&gt;212334.94&lt;/D&gt;&lt;D xsi:type="xsd:double"&gt;239811.6&lt;/D&gt;&lt;D xsi:type="xsd:double"&gt;231114.86&lt;/D&gt;&lt;D xsi:type="xsd:double"&gt;209056.92&lt;/D&gt;&lt;/FQL&gt;&lt;FQL&gt;&lt;Q&gt;DD-US^FG_MKT_VALUE(20100101,20220930,M,USD)&lt;/Q&gt;&lt;R&gt;153&lt;/R&gt;&lt;C&gt;1&lt;/C&gt;&lt;D xsi:type="xsd:double"&gt;31159.375&lt;/D&gt;&lt;D xsi:type="xsd:double"&gt;32562.639&lt;/D&gt;&lt;D xsi:type="xsd:double"&gt;34150.395&lt;/D&gt;&lt;D xsi:type="xsd:double"&gt;35605.57&lt;/D&gt;&lt;D xsi:type="xsd:double"&gt;31078.361&lt;/D&gt;&lt;D xsi:type="xsd:double"&gt;27511.773&lt;/D&gt;&lt;D xsi:type="xsd:double"&gt;31698.852&lt;/D&gt;&lt;D xsi:type="xsd:double"&gt;28265.682&lt;/D&gt;&lt;D xsi:type="xsd:double"&gt;31873.258&lt;/D&gt;&lt;D xsi:type="xsd:double"&gt;35796.48&lt;/D&gt;&lt;D xsi:type="xsd:double"&gt;36191.12&lt;/D&gt;&lt;D xsi:type="xsd:double"&gt;39848.785&lt;/D&gt;&lt;D xsi:type="xsd:double"&gt;41412.86&lt;/D&gt;&lt;D xsi:type="xsd:double"&gt;43373.78&lt;/D&gt;&lt;D xsi:type="xsd:double"&gt;44378.125&lt;/D&gt;&lt;D xsi:type="xsd:double"&gt;48187.004&lt;/D&gt;&lt;D xsi:type="xsd:double"&gt;42473.688&lt;/D&gt;&lt;D xsi:type="xsd:double"&gt;42523.88&lt;/D&gt;&lt;D xsi:type="xsd:double"&gt;41189.1&lt;/D&gt;&lt;D xsi:type="xsd:double"&gt;33605.68&lt;/D&gt;&lt;D xsi:type="xsd:double"&gt;26543.506&lt;/D&gt;&lt;D xsi:type="xsd:double"&gt;32948.93&lt;/D&gt;&lt;D xsi:type="xsd:double"&gt;32748.021&lt;/D&gt;&lt;D xsi:type="xsd:double"&gt;34068.01&lt;/D&gt;&lt;D xsi:type="xsd:double"&gt;39694.684&lt;/D&gt;&lt;D xsi:type="xsd:double"&gt;39694.684&lt;/D&gt;&lt;D xsi:type="xsd:double"&gt;41407.96&lt;/D&gt;&lt;D xsi:type="xsd:double"&gt;40499.473&lt;/D&gt;&lt;D xsi:type="xsd:double"&gt;37128.504&lt;/D&gt;&lt;D xsi:type="xsd:double"&gt;37740.375&lt;/D&gt;&lt;D xsi:type="xsd:double"&gt;34481.523&lt;/D&gt;&lt;D xsi:type="xsd:double"&gt;35116.52&lt;/D&gt;&lt;D xsi:type="xsd:double"&gt;34723.75&lt;/D&gt;&lt;D xsi:type="xsd:double"&gt;35137.484&lt;/D&gt;&lt;D xsi:type="xsd:double"&gt;36204.8&lt;/D&gt;&lt;D xsi:type="xsd:double"&gt;38901.734&lt;/D&gt;&lt;D xsi:type="xsd:double"&gt;38746.03&lt;/D&gt;&lt;D xsi:type="xsd:double"&gt;38168.445&lt;/D&gt;&lt;D xsi:type="xsd:double"&gt;38513.313&lt;/D&gt;&lt;D xsi:type="xsd:double"&gt;41017.16&lt;/D&gt;&lt;D xsi:type="xsd:double"&gt;41682.434&lt;/D&gt;&lt;D xsi:type="xsd:double"&gt;38932.58&lt;/D&gt;&lt;D xsi:type="xsd:double"&gt;42405.895&lt;/D&gt;&lt;D xsi:type="xsd:double"&gt;45262&lt;/D&gt;&lt;D xsi:type="xsd:double"&gt;46574.055&lt;/D&gt;&lt;D xsi:type="xsd:double"&gt;47871.824&lt;/D&gt;&lt;D xsi:type="xsd:double"&gt;47374.55&lt;/D&gt;&lt;D xsi:type="xsd:double"&gt;53875.2&lt;/D&gt;&lt;D xsi:type="xsd:double"&gt;55222.07&lt;/D&gt;&lt;D xsi:type="xsd:double"&gt;59104.973&lt;/D&gt;&lt;D xsi:type="xsd:double"&gt;58505.19&lt;/D&gt;&lt;D xsi:type="xsd:double"&gt;60082.51&lt;/D&gt;&lt;D xsi:type="xsd:double"&gt;62755.516&lt;/D&gt;&lt;D xsi:type="xsd:double"&gt;61448.04&lt;/D&gt;&lt;D xsi:type="xsd:double"&gt;60982.336&lt;/D&gt;&lt;D xsi:type="xsd:double"&gt;63943.688&lt;/D&gt;&lt;D xsi:type="xsd:double"&gt;61803.715&lt;/D&gt;&lt;D xsi:type="xsd:double"&gt;58220.9&lt;/D&gt;&lt;D xsi:type="xsd:double"&gt;57360.543&lt;/D&gt;&lt;D xsi:type="xsd:double"&gt;52797.895&lt;/D&gt;&lt;D xsi:type="xsd:double"&gt;52276.977&lt;/D&gt;&lt;D xsi:type="xsd:double"&gt;56999.965&lt;/D&gt;&lt;D xsi:type="xsd:double"&gt;55315.223&lt;/D&gt;&lt;D xsi:type="xsd:double"&gt;58796.92&lt;/D&gt;&lt;D xsi:type="xsd:double"&gt;60030.5&lt;/D&gt;&lt;D xsi:type="xsd:double"&gt;59260.07&lt;/D&gt;&lt;D xsi:type="xsd:double"&gt;54500.277&lt;/D&gt;&lt;D xsi:type="xsd:double"&gt;50678.54&lt;/D&gt;&lt;D xsi:type="xsd:double"&gt;49125.26&lt;/D&gt;&lt;D xsi:type="xsd:double"&gt;59865.613&lt;/D&gt;&lt;D xsi:type="xsd:double"&gt;60398.58&lt;/D&gt;&lt;D xsi:type="xsd:double"&gt;57500.156&lt;/D&gt;&lt;D xsi:type="xsd:double"&gt;46911.547&lt;/D&gt;&lt;D xsi:type="xsd:double"&gt;54294.53&lt;/D&gt;&lt;D xsi:type="xsd:double"&gt;57107.027&lt;/D&gt;&lt;D xsi:type="xsd:double"&gt;59071.977&lt;/D&gt;&lt;D xsi:type="xsd:double"&gt;57668.44&lt;/D&gt;&lt;D xsi:type="xsd:double"&gt;56014.74&lt;/D&gt;&lt;D xsi:type="xsd:double"&gt;60476.98&lt;/D&gt;&lt;D xsi:type="xsd:double"&gt;60443.18&lt;/D&gt;&lt;D xsi:type="xsd:double"&gt;58121.17&lt;/D&gt;&lt;D xsi:type="xsd:double"&gt;60341.504&lt;/D&gt;&lt;D xsi:type="xsd:double"&gt;62483.34&lt;/D&gt;&lt;D xsi:type="xsd:double"&gt;69301.055&lt;/D&gt;&lt;D xsi:type="xsd:double"&gt;72219.88&lt;/D&gt;&lt;D xsi:type="xsd:double"&gt;75405.164&lt;/D&gt;&lt;D xsi:type="xsd:double"&gt;77626.99&lt;/D&gt;&lt;D xsi:type="xsd:double"&gt;76722.93&lt;/D&gt;&lt;D xsi:type="xsd:double"&gt;75696.7&lt;/D&gt;&lt;D xsi:type="xsd:double"&gt;77162.664&lt;/D&gt;&lt;D xsi:type="xsd:double"&gt;78594.1&lt;/D&gt;&lt;D xsi:type="xsd:double"&gt;81542.61&lt;/D&gt;&lt;D xsi:type="xsd:double"&gt;161956.45&lt;/D&gt;&lt;D xsi:type="xsd:double"&gt;169161.78&lt;/D&gt;&lt;D xsi:type="xsd:double"&gt;168343&lt;/D&gt;&lt;D xsi:type="xsd:double"&gt;165752.61&lt;/D&gt;&lt;D xsi:type="xsd:double"&gt;175899.78&lt;/D&gt;&lt;D xsi:type="xsd:double"&gt;163611.47&lt;/D&gt;&lt;D xsi:type="xsd:double"&gt;147841.97&lt;/D&gt;&lt;D xsi:type="xsd:double"&gt;146751.3&lt;/D&gt;&lt;D xsi:type="xsd:double"&gt;148770.17&lt;/D&gt;&lt;D xsi:type="xsd:double"&gt;152083.61&lt;/D&gt;&lt;D xsi:type="xsd:double"&gt;158658.83&lt;/D&gt;&lt;D xsi:type="xsd:double"&gt;161796.47&lt;/D&gt;&lt;D xsi:type="xsd:double"&gt;147529.75&lt;/D&gt;&lt;D xsi:type="xsd:double"&gt;123694.67&lt;/D&gt;&lt;D xsi:type="xsd:double"&gt;132710.25&lt;/D&gt;&lt;D xsi:type="xsd:double"&gt;121344.94&lt;/D&gt;&lt;D xsi:type="xsd:double"&gt;122093.7&lt;/D&gt;&lt;D xsi:type="xsd:double"&gt;120777.69&lt;/D&gt;&lt;D xsi:type="xsd:double"&gt;119750.99&lt;/D&gt;&lt;D xsi:type="xsd:double"&gt;86370.766&lt;/D&gt;&lt;D xsi:type="xsd:double"&gt;68557.49&lt;/D&gt;&lt;D xsi:type="xsd:double"&gt;56110.586&lt;/D&gt;&lt;D xsi:type="xsd:double"&gt;53935.527&lt;/D&gt;&lt;D xsi:type="xsd:double"&gt;50773.84&lt;/D&gt;&lt;D xsi:type="xsd:double"&gt;52960.43&lt;/D&gt;&lt;D xsi:type="xsd:double"&gt;48949.97&lt;/D&gt;&lt;D xsi:type="xsd:double"&gt;48133.016&lt;/D&gt;&lt;D xsi:type="xsd:double"&gt;47415.855&lt;/D&gt;&lt;D xsi:type="xsd:double"&gt;37799.746&lt;/D&gt;&lt;D xsi:type="xsd:double"&gt;31684.43&lt;/D&gt;&lt;D xsi:type="xsd:double"&gt;25022.365&lt;/D&gt;&lt;D xsi:type="xsd:double"&gt;34502.984&lt;/D&gt;&lt;D xsi:type="xsd:double"&gt;37225.355&lt;/D&gt;&lt;D xsi:type="xsd:double"&gt;38987.848&lt;/D&gt;&lt;D xsi:type="xsd:double"&gt;39244.684&lt;/D&gt;&lt;D xsi:type="xsd:double"&gt;40917.793&lt;/D&gt;&lt;D xsi:type="xsd:double"&gt;40713.742&lt;/D&gt;&lt;D xsi:type="xsd:double"&gt;41741.13&lt;/D&gt;&lt;D xsi:type="xsd:double"&gt;46555.152&lt;/D&gt;&lt;D xsi:type="xsd:double"&gt;52209.25&lt;/D&gt;&lt;D xsi:type="xsd:double"&gt;58332.508&lt;/D&gt;&lt;D xsi:type="xsd:double"&gt;51629.227&lt;/D&gt;&lt;D xsi:type="xsd:double"&gt;41119.96&lt;/D&gt;&lt;D xsi:type="xsd:double"&gt;41029.504&lt;/D&gt;&lt;D xsi:type="xsd:double"&gt;45009.54&lt;/D&gt;&lt;D xsi:type="xsd:double"&gt;40612.71&lt;/D&gt;&lt;D xsi:type="xsd:double"&gt;39374.55&lt;/D&gt;&lt;D xsi:type="xsd:double"&gt;38834.164&lt;/D&gt;&lt;D xsi:type="xsd:double"&gt;35225.832&lt;/D&gt;&lt;D xsi:type="xsd:double"&gt;36059.977&lt;/D&gt;&lt;D xsi:type="xsd:double"&gt;38318.91&lt;/D&gt;&lt;D xsi:type="xsd:double"&gt;41342.62&lt;/D&gt;&lt;D xsi:type="xsd:double"&gt;39203.33&lt;/D&gt;&lt;D xsi:type="xsd:double"&gt;39597.41&lt;/D&gt;&lt;D xsi:type="xsd:double"&gt;37417.547&lt;/D&gt;&lt;D xsi:type="xsd:double"&gt;33527.3&lt;/D&gt;&lt;D xsi:type="xsd:double"&gt;34503.676&lt;/D&gt;&lt;D xsi:type="xsd:double"&gt;27839.824&lt;/D&gt;&lt;D xsi:type="xsd:double"&gt;30669.889&lt;/D&gt;&lt;D xsi:type="xsd:double"&gt;27869.877&lt;/D&gt;&lt;D xsi:type="xsd:double"&gt;25245.18&lt;/D&gt;&lt;/FQL&gt;&lt;FQL&gt;&lt;Q&gt;CE-US^FG_MKT_VALUE(20100101,20220930,M,USD)&lt;/Q&gt;&lt;R&gt;153&lt;/R&gt;&lt;C&gt;1&lt;/C&gt;&lt;D xsi:type="xsd:double"&gt;4201.8677&lt;/D&gt;&lt;D xsi:type="xsd:double"&gt;4503.6514&lt;/D&gt;&lt;D xsi:type="xsd:double"&gt;4989.0244&lt;/D&gt;&lt;D xsi:type="xsd:double"&gt;5010.954&lt;/D&gt;&lt;D xsi:type="xsd:double"&gt;4490.9053&lt;/D&gt;&lt;D xsi:type="xsd:double"&gt;3887.7585&lt;/D&gt;&lt;D xsi:type="xsd:double"&gt;4384.0684&lt;/D&gt;&lt;D xsi:type="xsd:double"&gt;4167.128&lt;/D&gt;&lt;D xsi:type="xsd:double"&gt;4992.955&lt;/D&gt;&lt;D xsi:type="xsd:double"&gt;5545.1357&lt;/D&gt;&lt;D xsi:type="xsd:double"&gt;5755.1196&lt;/D&gt;&lt;D xsi:type="xsd:double"&gt;6412.61&lt;/D&gt;&lt;D xsi:type="xsd:double"&gt;6462.453&lt;/D&gt;&lt;D xsi:type="xsd:double"&gt;6456.2227&lt;/D&gt;&lt;D xsi:type="xsd:double"&gt;6923.7754&lt;/D&gt;&lt;D xsi:type="xsd:double"&gt;7789.8325&lt;/D&gt;&lt;D xsi:type="xsd:double"&gt;8128.453&lt;/D&gt;&lt;D xsi:type="xsd:double"&gt;8334.652&lt;/D&gt;&lt;D xsi:type="xsd:double"&gt;8619.196&lt;/D&gt;&lt;D xsi:type="xsd:double"&gt;7349.69&lt;/D&gt;&lt;D xsi:type="xsd:double"&gt;5077.989&lt;/D&gt;&lt;D xsi:type="xsd:double"&gt;6798.2295&lt;/D&gt;&lt;D xsi:type="xsd:double"&gt;7257.169&lt;/D&gt;&lt;D xsi:type="xsd:double"&gt;6926.653&lt;/D&gt;&lt;D xsi:type="xsd:double"&gt;7621.352&lt;/D&gt;&lt;D xsi:type="xsd:double"&gt;7442.9834&lt;/D&gt;&lt;D xsi:type="xsd:double"&gt;7221.431&lt;/D&gt;&lt;D xsi:type="xsd:double"&gt;7577.968&lt;/D&gt;&lt;D xsi:type="xsd:double"&gt;6225.3184&lt;/D&gt;&lt;D xsi:type="xsd:double"&gt;5514.28&lt;/D&gt;&lt;D xsi:type="xsd:double"&gt;6073.3535&lt;/D&gt;&lt;D xsi:type="xsd:double"&gt;6094.0596&lt;/D&gt;&lt;D xsi:type="xsd:double"&gt;6036.342&lt;/D&gt;&lt;D xsi:type="xsd:double"&gt;6049.0806&lt;/D&gt;&lt;D xsi:type="xsd:double"&gt;6534.7266&lt;/D&gt;&lt;D xsi:type="xsd:double"&gt;7108.8755&lt;/D&gt;&lt;D xsi:type="xsd:double"&gt;7484.0356&lt;/D&gt;&lt;D xsi:type="xsd:double"&gt;7479.246&lt;/D&gt;&lt;D xsi:type="xsd:double"&gt;7033.908&lt;/D&gt;&lt;D xsi:type="xsd:double"&gt;7889.7935&lt;/D&gt;&lt;D xsi:type="xsd:double"&gt;7880.213&lt;/D&gt;&lt;D xsi:type="xsd:double"&gt;7149.6646&lt;/D&gt;&lt;D xsi:type="xsd:double"&gt;7669.9307&lt;/D&gt;&lt;D xsi:type="xsd:double"&gt;7858.2476&lt;/D&gt;&lt;D xsi:type="xsd:double"&gt;8324.578&lt;/D&gt;&lt;D xsi:type="xsd:double"&gt;8832.347&lt;/D&gt;&lt;D xsi:type="xsd:double"&gt;8851.2705&lt;/D&gt;&lt;D xsi:type="xsd:double"&gt;8680.343&lt;/D&gt;&lt;D xsi:type="xsd:double"&gt;7947.433&lt;/D&gt;&lt;D xsi:type="xsd:double"&gt;8379.018&lt;/D&gt;&lt;D xsi:type="xsd:double"&gt;8655.772&lt;/D&gt;&lt;D xsi:type="xsd:double"&gt;9578.89&lt;/D&gt;&lt;D xsi:type="xsd:double"&gt;9776.923&lt;/D&gt;&lt;D xsi:type="xsd:double"&gt;9978.862&lt;/D&gt;&lt;D xsi:type="xsd:double"&gt;9036.553&lt;/D&gt;&lt;D xsi:type="xsd:double"&gt;9708.744&lt;/D&gt;&lt;D xsi:type="xsd:double"&gt;8990.571&lt;/D&gt;&lt;D xsi:type="xsd:double"&gt;9022.834&lt;/D&gt;&lt;D xsi:type="xsd:double"&gt;9228.702&lt;/D&gt;&lt;D xsi:type="xsd:double"&gt;9168.046&lt;/D&gt;&lt;D xsi:type="xsd:double"&gt;8220.05&lt;/D&gt;&lt;D xsi:type="xsd:double"&gt;8732.273&lt;/D&gt;&lt;D xsi:type="xsd:double"&gt;8560.574&lt;/D&gt;&lt;D xsi:type="xsd:double"&gt;10169.704&lt;/D&gt;&lt;D xsi:type="xsd:double"&gt;10551.298&lt;/D&gt;&lt;D xsi:type="xsd:double"&gt;11022.312&lt;/D&gt;&lt;D xsi:type="xsd:double"&gt;10108.386&lt;/D&gt;&lt;D xsi:type="xsd:double"&gt;9298.733&lt;/D&gt;&lt;D xsi:type="xsd:double"&gt;8680.451&lt;/D&gt;&lt;D xsi:type="xsd:double"&gt;10423.291&lt;/D&gt;&lt;D xsi:type="xsd:double"&gt;10379.279&lt;/D&gt;&lt;D xsi:type="xsd:double"&gt;9882.853&lt;/D&gt;&lt;D xsi:type="xsd:double"&gt;9345.629&lt;/D&gt;&lt;D xsi:type="xsd:double"&gt;8856.844&lt;/D&gt;&lt;D xsi:type="xsd:double"&gt;9657.268&lt;/D&gt;&lt;D xsi:type="xsd:double"&gt;10423.95&lt;/D&gt;&lt;D xsi:type="xsd:double"&gt;10391.515&lt;/D&gt;&lt;D xsi:type="xsd:double"&gt;9473.015&lt;/D&gt;&lt;D xsi:type="xsd:double"&gt;9179.199&lt;/D&gt;&lt;D xsi:type="xsd:double"&gt;9325.383&lt;/D&gt;&lt;D xsi:type="xsd:double"&gt;9531.358&lt;/D&gt;&lt;D xsi:type="xsd:double"&gt;10442.106&lt;/D&gt;&lt;D xsi:type="xsd:double"&gt;11358.584&lt;/D&gt;&lt;D xsi:type="xsd:double"&gt;11075.604&lt;/D&gt;&lt;D xsi:type="xsd:double"&gt;11871.742&lt;/D&gt;&lt;D xsi:type="xsd:double"&gt;12542.691&lt;/D&gt;&lt;D xsi:type="xsd:double"&gt;12538.797&lt;/D&gt;&lt;D xsi:type="xsd:double"&gt;12146.654&lt;/D&gt;&lt;D xsi:type="xsd:double"&gt;12078.273&lt;/D&gt;&lt;D xsi:type="xsd:double"&gt;13068.944&lt;/D&gt;&lt;D xsi:type="xsd:double"&gt;13238.259&lt;/D&gt;&lt;D xsi:type="xsd:double"&gt;13355.266&lt;/D&gt;&lt;D xsi:type="xsd:double"&gt;14142.806&lt;/D&gt;&lt;D xsi:type="xsd:double"&gt;14148.23&lt;/D&gt;&lt;D xsi:type="xsd:double"&gt;14545.6455&lt;/D&gt;&lt;D xsi:type="xsd:double"&gt;14538.172&lt;/D&gt;&lt;D xsi:type="xsd:double"&gt;14684.804&lt;/D&gt;&lt;D xsi:type="xsd:double"&gt;13693.6875&lt;/D&gt;&lt;D xsi:type="xsd:double"&gt;13614.101&lt;/D&gt;&lt;D xsi:type="xsd:double"&gt;14763.44&lt;/D&gt;&lt;D xsi:type="xsd:double"&gt;15340.827&lt;/D&gt;&lt;D xsi:type="xsd:double"&gt;14995.114&lt;/D&gt;&lt;D xsi:type="xsd:double"&gt;15946.993&lt;/D&gt;&lt;D xsi:type="xsd:double"&gt;15774.17&lt;/D&gt;&lt;D xsi:type="xsd:double"&gt;15245.392&lt;/D&gt;&lt;D xsi:type="xsd:double"&gt;12963.933&lt;/D&gt;&lt;D xsi:type="xsd:double"&gt;13497.5205&lt;/D&gt;&lt;D xsi:type="xsd:double"&gt;11524.784&lt;/D&gt;&lt;D xsi:type="xsd:double"&gt;12266.459&lt;/D&gt;&lt;D xsi:type="xsd:double"&gt;13102.925&lt;/D&gt;&lt;D xsi:type="xsd:double"&gt;12485.258&lt;/D&gt;&lt;D xsi:type="xsd:double"&gt;13660.222&lt;/D&gt;&lt;D xsi:type="xsd:double"&gt;12019.324&lt;/D&gt;&lt;D xsi:type="xsd:double"&gt;13339.21&lt;/D&gt;&lt;D xsi:type="xsd:double"&gt;13879.955&lt;/D&gt;&lt;D xsi:type="xsd:double"&gt;14028.443&lt;/D&gt;&lt;D xsi:type="xsd:double"&gt;14837.85&lt;/D&gt;&lt;D xsi:type="xsd:double"&gt;14699.53&lt;/D&gt;&lt;D xsi:type="xsd:double"&gt;15235.823&lt;/D&gt;&lt;D xsi:type="xsd:double"&gt;14719.638&lt;/D&gt;&lt;D xsi:type="xsd:double"&gt;12373.964&lt;/D&gt;&lt;D xsi:type="xsd:double"&gt;11207.1045&lt;/D&gt;&lt;D xsi:type="xsd:double"&gt;8676.818&lt;/D&gt;&lt;D xsi:type="xsd:double"&gt;9821.274&lt;/D&gt;&lt;D xsi:type="xsd:double"&gt;10629.961&lt;/D&gt;&lt;D xsi:type="xsd:double"&gt;10213.012&lt;/D&gt;&lt;D xsi:type="xsd:double"&gt;11497.622&lt;/D&gt;&lt;D xsi:type="xsd:double"&gt;11964.861&lt;/D&gt;&lt;D xsi:type="xsd:double"&gt;12596.341&lt;/D&gt;&lt;D xsi:type="xsd:double"&gt;13306.754&lt;/D&gt;&lt;D xsi:type="xsd:double"&gt;15161.329&lt;/D&gt;&lt;D xsi:type="xsd:double"&gt;14835.051&lt;/D&gt;&lt;D xsi:type="xsd:double"&gt;13945.678&lt;/D&gt;&lt;D xsi:type="xsd:double"&gt;15859.142&lt;/D&gt;&lt;D xsi:type="xsd:double"&gt;16873.486&lt;/D&gt;&lt;D xsi:type="xsd:double"&gt;17643.893&lt;/D&gt;&lt;D xsi:type="xsd:double"&gt;18635.06&lt;/D&gt;&lt;D xsi:type="xsd:double"&gt;16845.102&lt;/D&gt;&lt;D xsi:type="xsd:double"&gt;17308.453&lt;/D&gt;&lt;D xsi:type="xsd:double"&gt;17622.91&lt;/D&gt;&lt;D xsi:type="xsd:double"&gt;16446.924&lt;/D&gt;&lt;D xsi:type="xsd:double"&gt;17633.713&lt;/D&gt;&lt;D xsi:type="xsd:double"&gt;16525.533&lt;/D&gt;&lt;D xsi:type="xsd:double"&gt;18154.469&lt;/D&gt;&lt;D xsi:type="xsd:double"&gt;16820.377&lt;/D&gt;&lt;D xsi:type="xsd:double"&gt;15045.546&lt;/D&gt;&lt;D xsi:type="xsd:double"&gt;15473.869&lt;/D&gt;&lt;D xsi:type="xsd:double"&gt;15914.682&lt;/D&gt;&lt;D xsi:type="xsd:double"&gt;16952.266&lt;/D&gt;&lt;D xsi:type="xsd:double"&gt;12742.577&lt;/D&gt;&lt;D xsi:type="xsd:double"&gt;12731.742&lt;/D&gt;&lt;D xsi:type="xsd:double"&gt;12011.241&lt;/D&gt;&lt;D xsi:type="xsd:double"&gt;9787.98&lt;/D&gt;&lt;/FQL&gt;&lt;FQL&gt;&lt;Q&gt;VMC-US^FG_MKT_VALUE(20100101,20220930,M,USD)&lt;/Q&gt;&lt;R&gt;153&lt;/R&gt;&lt;C&gt;1&lt;/C&gt;&lt;D xsi:type="xsd:double"&gt;5564.0513&lt;/D&gt;&lt;D xsi:type="xsd:double"&gt;5465.84&lt;/D&gt;&lt;D xsi:type="xsd:double"&gt;6032.218&lt;/D&gt;&lt;D xsi:type="xsd:double"&gt;7314.255&lt;/D&gt;&lt;D xsi:type="xsd:double"&gt;6445.943&lt;/D&gt;&lt;D xsi:type="xsd:double"&gt;5622.0747&lt;/D&gt;&lt;D xsi:type="xsd:double"&gt;5802.935&lt;/D&gt;&lt;D xsi:type="xsd:double"&gt;4715.2056&lt;/D&gt;&lt;D xsi:type="xsd:double"&gt;4740.196&lt;/D&gt;&lt;D xsi:type="xsd:double"&gt;4687.556&lt;/D&gt;&lt;D xsi:type="xsd:double"&gt;5151.0474&lt;/D&gt;&lt;D xsi:type="xsd:double"&gt;5703.3657&lt;/D&gt;&lt;D xsi:type="xsd:double"&gt;5471.94&lt;/D&gt;&lt;D xsi:type="xsd:double"&gt;5894.9346&lt;/D&gt;&lt;D xsi:type="xsd:double"&gt;5887.279&lt;/D&gt;&lt;D xsi:type="xsd:double"&gt;5835.6367&lt;/D&gt;&lt;D xsi:type="xsd:double"&gt;5227.5425&lt;/D&gt;&lt;D xsi:type="xsd:double"&gt;4979.0005&lt;/D&gt;&lt;D xsi:type="xsd:double"&gt;4431.091&lt;/D&gt;&lt;D xsi:type="xsd:double"&gt;4526.7163&lt;/D&gt;&lt;D xsi:type="xsd:double"&gt;3561.6619&lt;/D&gt;&lt;D xsi:type="xsd:double"&gt;4043.7007&lt;/D&gt;&lt;D xsi:type="xsd:double"&gt;4192.3184&lt;/D&gt;&lt;D xsi:type="xsd:double"&gt;5085.7905&lt;/D&gt;&lt;D xsi:type="xsd:double"&gt;5668.6855&lt;/D&gt;&lt;D xsi:type="xsd:double"&gt;5759.158&lt;/D&gt;&lt;D xsi:type="xsd:double"&gt;5528.793&lt;/D&gt;&lt;D xsi:type="xsd:double"&gt;5539.1445&lt;/D&gt;&lt;D xsi:type="xsd:double"&gt;4483.329&lt;/D&gt;&lt;D xsi:type="xsd:double"&gt;5138.1963&lt;/D&gt;&lt;D xsi:type="xsd:double"&gt;5012.685&lt;/D&gt;&lt;D xsi:type="xsd:double"&gt;5035.9756&lt;/D&gt;&lt;D xsi:type="xsd:double"&gt;6129.89&lt;/D&gt;&lt;D xsi:type="xsd:double"&gt;5957.528&lt;/D&gt;&lt;D xsi:type="xsd:double"&gt;6847.8535&lt;/D&gt;&lt;D xsi:type="xsd:double"&gt;6751.9775&lt;/D&gt;&lt;D xsi:type="xsd:double"&gt;7337.0205&lt;/D&gt;&lt;D xsi:type="xsd:double"&gt;6606.691&lt;/D&gt;&lt;D xsi:type="xsd:double"&gt;6718.5186&lt;/D&gt;&lt;D xsi:type="xsd:double"&gt;6482.006&lt;/D&gt;&lt;D xsi:type="xsd:double"&gt;6962.828&lt;/D&gt;&lt;D xsi:type="xsd:double"&gt;6291.509&lt;/D&gt;&lt;D xsi:type="xsd:double"&gt;6131.655&lt;/D&gt;&lt;D xsi:type="xsd:double"&gt;6212.231&lt;/D&gt;&lt;D xsi:type="xsd:double"&gt;6734.756&lt;/D&gt;&lt;D xsi:type="xsd:double"&gt;6960.936&lt;/D&gt;&lt;D xsi:type="xsd:double"&gt;7327.5073&lt;/D&gt;&lt;D xsi:type="xsd:double"&gt;7736.4834&lt;/D&gt;&lt;D xsi:type="xsd:double"&gt;8037.246&lt;/D&gt;&lt;D xsi:type="xsd:double"&gt;8844.487&lt;/D&gt;&lt;D xsi:type="xsd:double"&gt;8691.775&lt;/D&gt;&lt;D xsi:type="xsd:double"&gt;8440.637&lt;/D&gt;&lt;D xsi:type="xsd:double"&gt;7974.9824&lt;/D&gt;&lt;D xsi:type="xsd:double"&gt;8345.513&lt;/D&gt;&lt;D xsi:type="xsd:double"&gt;8264.349&lt;/D&gt;&lt;D xsi:type="xsd:double"&gt;8297.076&lt;/D&gt;&lt;D xsi:type="xsd:double"&gt;7932.472&lt;/D&gt;&lt;D xsi:type="xsd:double"&gt;8127.3926&lt;/D&gt;&lt;D xsi:type="xsd:double"&gt;8705.568&lt;/D&gt;&lt;D xsi:type="xsd:double"&gt;8670.247&lt;/D&gt;&lt;D xsi:type="xsd:double"&gt;9300.763&lt;/D&gt;&lt;D xsi:type="xsd:double"&gt;10948.281&lt;/D&gt;&lt;D xsi:type="xsd:double"&gt;11183.238&lt;/D&gt;&lt;D xsi:type="xsd:double"&gt;11345.084&lt;/D&gt;&lt;D xsi:type="xsd:double"&gt;11930.116&lt;/D&gt;&lt;D xsi:type="xsd:double"&gt;11161.348&lt;/D&gt;&lt;D xsi:type="xsd:double"&gt;12104.204&lt;/D&gt;&lt;D xsi:type="xsd:double"&gt;12449.964&lt;/D&gt;&lt;D xsi:type="xsd:double"&gt;11891.698&lt;/D&gt;&lt;D xsi:type="xsd:double"&gt;12875.563&lt;/D&gt;&lt;D xsi:type="xsd:double"&gt;13687.452&lt;/D&gt;&lt;D xsi:type="xsd:double"&gt;12647.345&lt;/D&gt;&lt;D xsi:type="xsd:double"&gt;11745.77&lt;/D&gt;&lt;D xsi:type="xsd:double"&gt;13121.437&lt;/D&gt;&lt;D xsi:type="xsd:double"&gt;14077.549&lt;/D&gt;&lt;D xsi:type="xsd:double"&gt;14352.246&lt;/D&gt;&lt;D xsi:type="xsd:double"&gt;15568.38&lt;/D&gt;&lt;D xsi:type="xsd:double"&gt;16011.13&lt;/D&gt;&lt;D xsi:type="xsd:double"&gt;16492.688&lt;/D&gt;&lt;D xsi:type="xsd:double"&gt;15147.786&lt;/D&gt;&lt;D xsi:type="xsd:double"&gt;15047.504&lt;/D&gt;&lt;D xsi:type="xsd:double"&gt;14977.379&lt;/D&gt;&lt;D xsi:type="xsd:double"&gt;16624.627&lt;/D&gt;&lt;D xsi:type="xsd:double"&gt;16562.229&lt;/D&gt;&lt;D xsi:type="xsd:double"&gt;16983.064&lt;/D&gt;&lt;D xsi:type="xsd:double"&gt;15961.408&lt;/D&gt;&lt;D xsi:type="xsd:double"&gt;15930.107&lt;/D&gt;&lt;D xsi:type="xsd:double"&gt;15982.995&lt;/D&gt;&lt;D xsi:type="xsd:double"&gt;16481.473&lt;/D&gt;&lt;D xsi:type="xsd:double"&gt;16744.691&lt;/D&gt;&lt;D xsi:type="xsd:double"&gt;16274.127&lt;/D&gt;&lt;D xsi:type="xsd:double"&gt;16028.269&lt;/D&gt;&lt;D xsi:type="xsd:double"&gt;15820.808&lt;/D&gt;&lt;D xsi:type="xsd:double"&gt;16105.213&lt;/D&gt;&lt;D xsi:type="xsd:double"&gt;16621.11&lt;/D&gt;&lt;D xsi:type="xsd:double"&gt;16986.432&lt;/D&gt;&lt;D xsi:type="xsd:double"&gt;17916.67&lt;/D&gt;&lt;D xsi:type="xsd:double"&gt;15578.506&lt;/D&gt;&lt;D xsi:type="xsd:double"&gt;15103.549&lt;/D&gt;&lt;D xsi:type="xsd:double"&gt;14775.47&lt;/D&gt;&lt;D xsi:type="xsd:double"&gt;16898.725&lt;/D&gt;&lt;D xsi:type="xsd:double"&gt;17070.508&lt;/D&gt;&lt;D xsi:type="xsd:double"&gt;14814.017&lt;/D&gt;&lt;D xsi:type="xsd:double"&gt;14655.297&lt;/D&gt;&lt;D xsi:type="xsd:double"&gt;14683.403&lt;/D&gt;&lt;D xsi:type="xsd:double"&gt;13355.031&lt;/D&gt;&lt;D xsi:type="xsd:double"&gt;13958.478&lt;/D&gt;&lt;D xsi:type="xsd:double"&gt;13018.086&lt;/D&gt;&lt;D xsi:type="xsd:double"&gt;13393.607&lt;/D&gt;&lt;D xsi:type="xsd:double"&gt;14686.192&lt;/D&gt;&lt;D xsi:type="xsd:double"&gt;15636.971&lt;/D&gt;&lt;D xsi:type="xsd:double"&gt;16655.223&lt;/D&gt;&lt;D xsi:type="xsd:double"&gt;16496.74&lt;/D&gt;&lt;D xsi:type="xsd:double"&gt;18156.639&lt;/D&gt;&lt;D xsi:type="xsd:double"&gt;18294.16&lt;/D&gt;&lt;D xsi:type="xsd:double"&gt;18677.629&lt;/D&gt;&lt;D xsi:type="xsd:double"&gt;20016.617&lt;/D&gt;&lt;D xsi:type="xsd:double"&gt;18908.844&lt;/D&gt;&lt;D xsi:type="xsd:double"&gt;18776.494&lt;/D&gt;&lt;D xsi:type="xsd:double"&gt;19060.104&lt;/D&gt;&lt;D xsi:type="xsd:double"&gt;18747.705&lt;/D&gt;&lt;D xsi:type="xsd:double"&gt;15918.937&lt;/D&gt;&lt;D xsi:type="xsd:double"&gt;14312.034&lt;/D&gt;&lt;D xsi:type="xsd:double"&gt;14960.956&lt;/D&gt;&lt;D xsi:type="xsd:double"&gt;14345.143&lt;/D&gt;&lt;D xsi:type="xsd:double"&gt;15343.869&lt;/D&gt;&lt;D xsi:type="xsd:double"&gt;15551.81&lt;/D&gt;&lt;D xsi:type="xsd:double"&gt;15893.52&lt;/D&gt;&lt;D xsi:type="xsd:double"&gt;17952.816&lt;/D&gt;&lt;D xsi:type="xsd:double"&gt;19184.637&lt;/D&gt;&lt;D xsi:type="xsd:double"&gt;18497.2&lt;/D&gt;&lt;D xsi:type="xsd:double"&gt;19653.45&lt;/D&gt;&lt;D xsi:type="xsd:double"&gt;19763.438&lt;/D&gt;&lt;D xsi:type="xsd:double"&gt;22128.852&lt;/D&gt;&lt;D xsi:type="xsd:double"&gt;22387.05&lt;/D&gt;&lt;D xsi:type="xsd:double"&gt;23646.033&lt;/D&gt;&lt;D xsi:type="xsd:double"&gt;24319.965&lt;/D&gt;&lt;D xsi:type="xsd:double"&gt;23095.26&lt;/D&gt;&lt;D xsi:type="xsd:double"&gt;23880.713&lt;/D&gt;&lt;D xsi:type="xsd:double"&gt;24668.818&lt;/D&gt;&lt;D xsi:type="xsd:double"&gt;22448.209&lt;/D&gt;&lt;D xsi:type="xsd:double"&gt;25229.684&lt;/D&gt;&lt;D xsi:type="xsd:double"&gt;25431.393&lt;/D&gt;&lt;D xsi:type="xsd:double"&gt;27545.865&lt;/D&gt;&lt;D xsi:type="xsd:double"&gt;25254.137&lt;/D&gt;&lt;D xsi:type="xsd:double"&gt;24078.414&lt;/D&gt;&lt;D xsi:type="xsd:double"&gt;24413.729&lt;/D&gt;&lt;D xsi:type="xsd:double"&gt;22897.34&lt;/D&gt;&lt;D xsi:type="xsd:double"&gt;21911.22&lt;/D&gt;&lt;D xsi:type="xsd:double"&gt;18885.09&lt;/D&gt;&lt;D xsi:type="xsd:double"&gt;21972.355&lt;/D&gt;&lt;D xsi:type="xsd:double"&gt;22126.521&lt;/D&gt;&lt;D xsi:type="xsd:double"&gt;20959.658&lt;/D&gt;&lt;/FQL&gt;&lt;FQL&gt;&lt;Q&gt;PPG-US^FG_MKT_VALUE(20100101,20220930,M,USD)&lt;/Q&gt;&lt;R&gt;153&lt;/R&gt;&lt;C&gt;1&lt;/C&gt;&lt;D xsi:type="xsd:double"&gt;9721.379&lt;/D&gt;&lt;D xsi:type="xsd:double"&gt;10195.188&lt;/D&gt;&lt;D xsi:type="xsd:double"&gt;10877.791&lt;/D&gt;&lt;D xsi:type="xsd:double"&gt;11704.437&lt;/D&gt;&lt;D xsi:type="xsd:double"&gt;10656.575&lt;/D&gt;&lt;D xsi:type="xsd:double"&gt;9976.701&lt;/D&gt;&lt;D xsi:type="xsd:double"&gt;11472.959&lt;/D&gt;&lt;D xsi:type="xsd:double"&gt;10871.813&lt;/D&gt;&lt;D xsi:type="xsd:double"&gt;11867.803&lt;/D&gt;&lt;D xsi:type="xsd:double"&gt;12503.576&lt;/D&gt;&lt;D xsi:type="xsd:double"&gt;12708.981&lt;/D&gt;&lt;D xsi:type="xsd:double"&gt;13483.3&lt;/D&gt;&lt;D xsi:type="xsd:double"&gt;13516.9795&lt;/D&gt;&lt;D xsi:type="xsd:double"&gt;14174.545&lt;/D&gt;&lt;D xsi:type="xsd:double"&gt;15057.664&lt;/D&gt;&lt;D xsi:type="xsd:double"&gt;14972.262&lt;/D&gt;&lt;D xsi:type="xsd:double"&gt;14028.094&lt;/D&gt;&lt;D xsi:type="xsd:double"&gt;14301.096&lt;/D&gt;&lt;D xsi:type="xsd:double"&gt;13263.049&lt;/D&gt;&lt;D xsi:type="xsd:double"&gt;12064.334&lt;/D&gt;&lt;D xsi:type="xsd:double"&gt;10911.483&lt;/D&gt;&lt;D xsi:type="xsd:double"&gt;13343.636&lt;/D&gt;&lt;D xsi:type="xsd:double"&gt;13550.562&lt;/D&gt;&lt;D xsi:type="xsd:double"&gt;12681.193&lt;/D&gt;&lt;D xsi:type="xsd:double"&gt;13606.197&lt;/D&gt;&lt;D xsi:type="xsd:double"&gt;13859.851&lt;/D&gt;&lt;D xsi:type="xsd:double"&gt;14589.047&lt;/D&gt;&lt;D xsi:type="xsd:double"&gt;16026.631&lt;/D&gt;&lt;D xsi:type="xsd:double"&gt;15752.516&lt;/D&gt;&lt;D xsi:type="xsd:double"&gt;16203.261&lt;/D&gt;&lt;D xsi:type="xsd:double"&gt;16713.238&lt;/D&gt;&lt;D xsi:type="xsd:double"&gt;16798.744&lt;/D&gt;&lt;D xsi:type="xsd:double"&gt;17610.756&lt;/D&gt;&lt;D xsi:type="xsd:double"&gt;17954.262&lt;/D&gt;&lt;D xsi:type="xsd:double"&gt;19056.85&lt;/D&gt;&lt;D xsi:type="xsd:double"&gt;20785.2&lt;/D&gt;&lt;D xsi:type="xsd:double"&gt;21172.186&lt;/D&gt;&lt;D xsi:type="xsd:double"&gt;20679.238&lt;/D&gt;&lt;D xsi:type="xsd:double"&gt;19106.066&lt;/D&gt;&lt;D xsi:type="xsd:double"&gt;20989&lt;/D&gt;&lt;D xsi:type="xsd:double"&gt;21911.922&lt;/D&gt;&lt;D xsi:type="xsd:double"&gt;20923.13&lt;/D&gt;&lt;D xsi:type="xsd:double"&gt;22928.127&lt;/D&gt;&lt;D xsi:type="xsd:double"&gt;22323.627&lt;/D&gt;&lt;D xsi:type="xsd:double"&gt;23726.3&lt;/D&gt;&lt;D xsi:type="xsd:double"&gt;25930.492&lt;/D&gt;&lt;D xsi:type="xsd:double"&gt;26140.686&lt;/D&gt;&lt;D xsi:type="xsd:double"&gt;26295.672&lt;/D&gt;&lt;D xsi:type="xsd:double"&gt;25283.553&lt;/D&gt;&lt;D xsi:type="xsd:double"&gt;27427.027&lt;/D&gt;&lt;D xsi:type="xsd:double"&gt;26747.809&lt;/D&gt;&lt;D xsi:type="xsd:double"&gt;26769.93&lt;/D&gt;&lt;D xsi:type="xsd:double"&gt;27874.629&lt;/D&gt;&lt;D xsi:type="xsd:double"&gt;28965.934&lt;/D&gt;&lt;D xsi:type="xsd:double"&gt;27340.863&lt;/D&gt;&lt;D xsi:type="xsd:double"&gt;28374.623&lt;/D&gt;&lt;D xsi:type="xsd:double"&gt;26999.623&lt;/D&gt;&lt;D xsi:type="xsd:double"&gt;27953.406&lt;/D&gt;&lt;D xsi:type="xsd:double"&gt;30029.773&lt;/D&gt;&lt;D xsi:type="xsd:double"&gt;31432.305&lt;/D&gt;&lt;D xsi:type="xsd:double"&gt;30307.732&lt;/D&gt;&lt;D xsi:type="xsd:double"&gt;32007.512&lt;/D&gt;&lt;D xsi:type="xsd:double"&gt;30656.738&lt;/D&gt;&lt;D xsi:type="xsd:double"&gt;30115.754&lt;/D&gt;&lt;D xsi:type="xsd:double"&gt;31112.09&lt;/D&gt;&lt;D xsi:type="xsd:double"&gt;31057.156&lt;/D&gt;&lt;D xsi:type="xsd:double"&gt;29340.781&lt;/D&gt;&lt;D xsi:type="xsd:double"&gt;25797.04&lt;/D&gt;&lt;D xsi:type="xsd:double"&gt;23612.217&lt;/D&gt;&lt;D xsi:type="xsd:double"&gt;28074.008&lt;/D&gt;&lt;D xsi:type="xsd:double"&gt;28472.523&lt;/D&gt;&lt;D xsi:type="xsd:double"&gt;26372.688&lt;/D&gt;&lt;D xsi:type="xsd:double"&gt;25385.246&lt;/D&gt;&lt;D xsi:type="xsd:double"&gt;25761.541&lt;/D&gt;&lt;D xsi:type="xsd:double"&gt;29663.41&lt;/D&gt;&lt;D xsi:type="xsd:double"&gt;29370.74&lt;/D&gt;&lt;D xsi:type="xsd:double"&gt;28649.709&lt;/D&gt;&lt;D xsi:type="xsd:double"&gt;27733.3&lt;/D&gt;&lt;D xsi:type="xsd:double"&gt;27882.418&lt;/D&gt;&lt;D xsi:type="xsd:double"&gt;28193.969&lt;/D&gt;&lt;D xsi:type="xsd:double"&gt;27286.549&lt;/D&gt;&lt;D xsi:type="xsd:double"&gt;24585.875&lt;/D&gt;&lt;D xsi:type="xsd:double"&gt;25325.063&lt;/D&gt;&lt;D xsi:type="xsd:double"&gt;24384.607&lt;/D&gt;&lt;D xsi:type="xsd:double"&gt;25735.59&lt;/D&gt;&lt;D xsi:type="xsd:double"&gt;26358.33&lt;/D&gt;&lt;D xsi:type="xsd:double"&gt;26921.168&lt;/D&gt;&lt;D xsi:type="xsd:double"&gt;28140.664&lt;/D&gt;&lt;D xsi:type="xsd:double"&gt;27249.1&lt;/D&gt;&lt;D xsi:type="xsd:double"&gt;28202.516&lt;/D&gt;&lt;D xsi:type="xsd:double"&gt;26994.496&lt;/D&gt;&lt;D xsi:type="xsd:double"&gt;26755.969&lt;/D&gt;&lt;D xsi:type="xsd:double"&gt;27651.355&lt;/D&gt;&lt;D xsi:type="xsd:double"&gt;29580.281&lt;/D&gt;&lt;D xsi:type="xsd:double"&gt;29735.512&lt;/D&gt;&lt;D xsi:type="xsd:double"&gt;29342.193&lt;/D&gt;&lt;D xsi:type="xsd:double"&gt;29821.936&lt;/D&gt;&lt;D xsi:type="xsd:double"&gt;28242.049&lt;/D&gt;&lt;D xsi:type="xsd:double"&gt;27171.703&lt;/D&gt;&lt;D xsi:type="xsd:double"&gt;25779.031&lt;/D&gt;&lt;D xsi:type="xsd:double"&gt;24571.4&lt;/D&gt;&lt;D xsi:type="xsd:double"&gt;25104.537&lt;/D&gt;&lt;D xsi:type="xsd:double"&gt;26781.723&lt;/D&gt;&lt;D xsi:type="xsd:double"&gt;26752.68&lt;/D&gt;&lt;D xsi:type="xsd:double"&gt;26178.63&lt;/D&gt;&lt;D xsi:type="xsd:double"&gt;25209.496&lt;/D&gt;&lt;D xsi:type="xsd:double"&gt;26226.61&lt;/D&gt;&lt;D xsi:type="xsd:double"&gt;24112.115&lt;/D&gt;&lt;D xsi:type="xsd:double"&gt;24869.23&lt;/D&gt;&lt;D xsi:type="xsd:double"&gt;26409.404&lt;/D&gt;&lt;D xsi:type="xsd:double"&gt;26644.09&lt;/D&gt;&lt;D xsi:type="xsd:double"&gt;27737.047&lt;/D&gt;&lt;D xsi:type="xsd:double"&gt;24703.676&lt;/D&gt;&lt;D xsi:type="xsd:double"&gt;27577.744&lt;/D&gt;&lt;D xsi:type="xsd:double"&gt;27738.422&lt;/D&gt;&lt;D xsi:type="xsd:double"&gt;26178.89&lt;/D&gt;&lt;D xsi:type="xsd:double"&gt;28023.256&lt;/D&gt;&lt;D xsi:type="xsd:double"&gt;29586.277&lt;/D&gt;&lt;D xsi:type="xsd:double"&gt;30465.92&lt;/D&gt;&lt;D xsi:type="xsd:double"&gt;31460.986&lt;/D&gt;&lt;D xsi:type="xsd:double"&gt;28243.945&lt;/D&gt;&lt;D xsi:type="xsd:double"&gt;24616.824&lt;/D&gt;&lt;D xsi:type="xsd:double"&gt;19723.2&lt;/D&gt;&lt;D xsi:type="xsd:double"&gt;21428.926&lt;/D&gt;&lt;D xsi:type="xsd:double"&gt;23986.334&lt;/D&gt;&lt;D xsi:type="xsd:double"&gt;25027.758&lt;/D&gt;&lt;D xsi:type="xsd:double"&gt;25402.963&lt;/D&gt;&lt;D xsi:type="xsd:double"&gt;28411.674&lt;/D&gt;&lt;D xsi:type="xsd:double"&gt;28835.836&lt;/D&gt;&lt;D xsi:type="xsd:double"&gt;30640.438&lt;/D&gt;&lt;D xsi:type="xsd:double"&gt;34667.723&lt;/D&gt;&lt;D xsi:type="xsd:double"&gt;34134.895&lt;/D&gt;&lt;D xsi:type="xsd:double"&gt;31884.008&lt;/D&gt;&lt;D xsi:type="xsd:double"&gt;31910.043&lt;/D&gt;&lt;D xsi:type="xsd:double"&gt;35625.32&lt;/D&gt;&lt;D xsi:type="xsd:double"&gt;40599.496&lt;/D&gt;&lt;D xsi:type="xsd:double"&gt;42610.027&lt;/D&gt;&lt;D xsi:type="xsd:double"&gt;40296.027&lt;/D&gt;&lt;D xsi:type="xsd:double"&gt;38812.55&lt;/D&gt;&lt;D xsi:type="xsd:double"&gt;37870.242&lt;/D&gt;&lt;D xsi:type="xsd:double"&gt;33950.695&lt;/D&gt;&lt;D xsi:type="xsd:double"&gt;38119.457&lt;/D&gt;&lt;D xsi:type="xsd:double"&gt;36600.09&lt;/D&gt;&lt;D xsi:type="xsd:double"&gt;40679.81&lt;/D&gt;&lt;D xsi:type="xsd:double"&gt;36848.676&lt;/D&gt;&lt;D xsi:type="xsd:double"&gt;31481.793&lt;/D&gt;&lt;D xsi:type="xsd:double"&gt;30957.996&lt;/D&gt;&lt;D xsi:type="xsd:double"&gt;30230.514&lt;/D&gt;&lt;D xsi:type="xsd:double"&gt;29876.223&lt;/D&gt;&lt;D xsi:type="xsd:double"&gt;27006.46&lt;/D&gt;&lt;D xsi:type="xsd:double"&gt;30537.566&lt;/D&gt;&lt;D xsi:type="xsd:double"&gt;29991.959&lt;/D&gt;&lt;D xsi:type="xsd:double"&gt;26144.354&lt;/D&gt;&lt;/FQL&gt;&lt;FQL&gt;&lt;Q&gt;LYB-US^FG_MKT_VALUE(20100101,20220930,M,USD)&lt;/Q&gt;&lt;R&gt;153&lt;/R&gt;&lt;C&gt;1&lt;/C&gt;&lt;D xsi:type="xsd:string"&gt;@NA&lt;/D&gt;&lt;D xsi:type="xsd:string"&gt;@NA&lt;/D&gt;&lt;D xsi:type="xsd:string"&gt;@NA&lt;/D&gt;&lt;D xsi:type="xsd:double"&gt;12549.883&lt;/D&gt;&lt;D xsi:type="xsd:double"&gt;10000.513&lt;/D&gt;&lt;D xsi:type="xsd:double"&gt;9088.816&lt;/D&gt;&lt;D xsi:type="xsd:double"&gt;10129.95&lt;/D&gt;&lt;D xsi:type="xsd:double"&gt;11536.888&lt;/D&gt;&lt;D xsi:type="xsd:double"&gt;13492.715&lt;/D&gt;&lt;D xsi:type="xsd:double"&gt;15163.78&lt;/D&gt;&lt;D xsi:type="xsd:double"&gt;16490.469&lt;/D&gt;&lt;D xsi:type="xsd:double"&gt;19420.645&lt;/D&gt;&lt;D xsi:type="xsd:double"&gt;20290.055&lt;/D&gt;&lt;D xsi:type="xsd:double"&gt;21498.201&lt;/D&gt;&lt;D xsi:type="xsd:double"&gt;22420.14&lt;/D&gt;&lt;D xsi:type="xsd:double"&gt;25226.201&lt;/D&gt;&lt;D xsi:type="xsd:double"&gt;24835.055&lt;/D&gt;&lt;D xsi:type="xsd:double"&gt;21859.754&lt;/D&gt;&lt;D xsi:type="xsd:double"&gt;22393.195&lt;/D&gt;&lt;D xsi:type="xsd:double"&gt;19663.564&lt;/D&gt;&lt;D xsi:type="xsd:double"&gt;13902.446&lt;/D&gt;&lt;D xsi:type="xsd:double"&gt;18699.729&lt;/D&gt;&lt;D xsi:type="xsd:double"&gt;18591.604&lt;/D&gt;&lt;D xsi:type="xsd:double"&gt;18497.84&lt;/D&gt;&lt;D xsi:type="xsd:double"&gt;24538.531&lt;/D&gt;&lt;D xsi:type="xsd:double"&gt;24584.078&lt;/D&gt;&lt;D xsi:type="xsd:double"&gt;25075.498&lt;/D&gt;&lt;D xsi:type="xsd:double"&gt;24001.242&lt;/D&gt;&lt;D xsi:type="xsd:double"&gt;22668.479&lt;/D&gt;&lt;D xsi:type="xsd:double"&gt;23147.025&lt;/D&gt;&lt;D xsi:type="xsd:double"&gt;25595.654&lt;/D&gt;&lt;D xsi:type="xsd:double"&gt;28073.025&lt;/D&gt;&lt;D xsi:type="xsd:double"&gt;29713.846&lt;/D&gt;&lt;D xsi:type="xsd:double"&gt;30708.908&lt;/D&gt;&lt;D xsi:type="xsd:double"&gt;28603.746&lt;/D&gt;&lt;D xsi:type="xsd:double"&gt;32656.09&lt;/D&gt;&lt;D xsi:type="xsd:double"&gt;36276.918&lt;/D&gt;&lt;D xsi:type="xsd:double"&gt;33531.266&lt;/D&gt;&lt;D xsi:type="xsd:double"&gt;36418.21&lt;/D&gt;&lt;D xsi:type="xsd:double"&gt;34927.88&lt;/D&gt;&lt;D xsi:type="xsd:double"&gt;38351.617&lt;/D&gt;&lt;D xsi:type="xsd:double"&gt;37801.418&lt;/D&gt;&lt;D xsi:type="xsd:double"&gt;39199.14&lt;/D&gt;&lt;D xsi:type="xsd:double"&gt;40020.664&lt;/D&gt;&lt;D xsi:type="xsd:double"&gt;39225.418&lt;/D&gt;&lt;D xsi:type="xsd:double"&gt;39959.25&lt;/D&gt;&lt;D xsi:type="xsd:double"&gt;41341.22&lt;/D&gt;&lt;D xsi:type="xsd:double"&gt;44059.6&lt;/D&gt;&lt;D xsi:type="xsd:double"&gt;43225.39&lt;/D&gt;&lt;D xsi:type="xsd:double"&gt;48340.434&lt;/D&gt;&lt;D xsi:type="xsd:double"&gt;47483.08&lt;/D&gt;&lt;D xsi:type="xsd:double"&gt;49383.68&lt;/D&gt;&lt;D xsi:type="xsd:double"&gt;53158.195&lt;/D&gt;&lt;D xsi:type="xsd:double"&gt;50331.406&lt;/D&gt;&lt;D xsi:type="xsd:double"&gt;54764.074&lt;/D&gt;&lt;D xsi:type="xsd:double"&gt;58939.027&lt;/D&gt;&lt;D xsi:type="xsd:double"&gt;54765.3&lt;/D&gt;&lt;D xsi:type="xsd:double"&gt;46182.074&lt;/D&gt;&lt;D xsi:type="xsd:double"&gt;39745.918&lt;/D&gt;&lt;D xsi:type="xsd:double"&gt;38660.5&lt;/D&gt;&lt;D xsi:type="xsd:double"&gt;38514.406&lt;/D&gt;&lt;D xsi:type="xsd:double"&gt;41835.543&lt;/D&gt;&lt;D xsi:type="xsd:double"&gt;41738.324&lt;/D&gt;&lt;D xsi:type="xsd:double"&gt;49211.29&lt;/D&gt;&lt;D xsi:type="xsd:double"&gt;48060.87&lt;/D&gt;&lt;D xsi:type="xsd:double"&gt;48455.82&lt;/D&gt;&lt;D xsi:type="xsd:double"&gt;43920.11&lt;/D&gt;&lt;D xsi:type="xsd:double"&gt;39964.816&lt;/D&gt;&lt;D xsi:type="xsd:double"&gt;37749.156&lt;/D&gt;&lt;D xsi:type="xsd:double"&gt;42073.83&lt;/D&gt;&lt;D xsi:type="xsd:double"&gt;43391.605&lt;/D&gt;&lt;D xsi:type="xsd:double"&gt;38249.04&lt;/D&gt;&lt;D xsi:type="xsd:double"&gt;34318.5&lt;/D&gt;&lt;D xsi:type="xsd:double"&gt;35304.434&lt;/D&gt;&lt;D xsi:type="xsd:double"&gt;36641.793&lt;/D&gt;&lt;D xsi:type="xsd:double"&gt;35395.85&lt;/D&gt;&lt;D xsi:type="xsd:double"&gt;34834.965&lt;/D&gt;&lt;D xsi:type="xsd:double"&gt;31210.375&lt;/D&gt;&lt;D xsi:type="xsd:double"&gt;31562.656&lt;/D&gt;&lt;D xsi:type="xsd:double"&gt;33085.01&lt;/D&gt;&lt;D xsi:type="xsd:double"&gt;33003.297&lt;/D&gt;&lt;D xsi:type="xsd:double"&gt;32549.121&lt;/D&gt;&lt;D xsi:type="xsd:double"&gt;36955.832&lt;/D&gt;&lt;D xsi:type="xsd:double"&gt;34659.094&lt;/D&gt;&lt;D xsi:type="xsd:double"&gt;37685.4&lt;/D&gt;&lt;D xsi:type="xsd:double"&gt;36865.188&lt;/D&gt;&lt;D xsi:type="xsd:double"&gt;36729.633&lt;/D&gt;&lt;D xsi:type="xsd:double"&gt;34139.75&lt;/D&gt;&lt;D xsi:type="xsd:double"&gt;32431.955&lt;/D&gt;&lt;D xsi:type="xsd:double"&gt;33541.43&lt;/D&gt;&lt;D xsi:type="xsd:double"&gt;35806.934&lt;/D&gt;&lt;D xsi:type="xsd:double"&gt;36005.664&lt;/D&gt;&lt;D xsi:type="xsd:double"&gt;39071.08&lt;/D&gt;&lt;D xsi:type="xsd:double"&gt;40838.25&lt;/D&gt;&lt;D xsi:type="xsd:double"&gt;41299.766&lt;/D&gt;&lt;D xsi:type="xsd:double"&gt;43522.57&lt;/D&gt;&lt;D xsi:type="xsd:double"&gt;47278.324&lt;/D&gt;&lt;D xsi:type="xsd:double"&gt;42694.094&lt;/D&gt;&lt;D xsi:type="xsd:double"&gt;41583.223&lt;/D&gt;&lt;D xsi:type="xsd:double"&gt;41602.9&lt;/D&gt;&lt;D xsi:type="xsd:double"&gt;44117.25&lt;/D&gt;&lt;D xsi:type="xsd:double"&gt;42879.21&lt;/D&gt;&lt;D xsi:type="xsd:double"&gt;43246.133&lt;/D&gt;&lt;D xsi:type="xsd:double"&gt;44022.918&lt;/D&gt;&lt;D xsi:type="xsd:double"&gt;39689.594&lt;/D&gt;&lt;D xsi:type="xsd:double"&gt;34563.36&lt;/D&gt;&lt;D xsi:type="xsd:double"&gt;36127.555&lt;/D&gt;&lt;D xsi:type="xsd:double"&gt;31242.936&lt;/D&gt;&lt;D xsi:type="xsd:double"&gt;32674.338&lt;/D&gt;&lt;D xsi:type="xsd:double"&gt;32129.576&lt;/D&gt;&lt;D xsi:type="xsd:double"&gt;31137.02&lt;/D&gt;&lt;D xsi:type="xsd:double"&gt;32673.873&lt;/D&gt;&lt;D xsi:type="xsd:double"&gt;27496.713&lt;/D&gt;&lt;D xsi:type="xsd:double"&gt;31901.463&lt;/D&gt;&lt;D xsi:type="xsd:double"&gt;30997.719&lt;/D&gt;&lt;D xsi:type="xsd:double"&gt;28660.572&lt;/D&gt;&lt;D xsi:type="xsd:double"&gt;29830.002&lt;/D&gt;&lt;D xsi:type="xsd:double"&gt;29906.686&lt;/D&gt;&lt;D xsi:type="xsd:double"&gt;30853.564&lt;/D&gt;&lt;D xsi:type="xsd:double"&gt;31506.898&lt;/D&gt;&lt;D xsi:type="xsd:double"&gt;25964.512&lt;/D&gt;&lt;D xsi:type="xsd:double"&gt;23830.26&lt;/D&gt;&lt;D xsi:type="xsd:double"&gt;16561.703&lt;/D&gt;&lt;D xsi:type="xsd:double"&gt;19338.115&lt;/D&gt;&lt;D xsi:type="xsd:double"&gt;21276.932&lt;/D&gt;&lt;D xsi:type="xsd:double"&gt;21939.295&lt;/D&gt;&lt;D xsi:type="xsd:double"&gt;20871.04&lt;/D&gt;&lt;D xsi:type="xsd:double"&gt;21859.176&lt;/D&gt;&lt;D xsi:type="xsd:double"&gt;23537.904&lt;/D&gt;&lt;D xsi:type="xsd:double"&gt;22856.71&lt;/D&gt;&lt;D xsi:type="xsd:double"&gt;28416.453&lt;/D&gt;&lt;D xsi:type="xsd:double"&gt;30615.838&lt;/D&gt;&lt;D xsi:type="xsd:double"&gt;28645.146&lt;/D&gt;&lt;D xsi:type="xsd:double"&gt;34433.63&lt;/D&gt;&lt;D xsi:type="xsd:double"&gt;34785.285&lt;/D&gt;&lt;D xsi:type="xsd:double"&gt;34681.645&lt;/D&gt;&lt;D xsi:type="xsd:double"&gt;37650.348&lt;/D&gt;&lt;D xsi:type="xsd:double"&gt;34410.375&lt;/D&gt;&lt;D xsi:type="xsd:double"&gt;33226.234&lt;/D&gt;&lt;D xsi:type="xsd:double"&gt;33567.426&lt;/D&gt;&lt;D xsi:type="xsd:double"&gt;31310.926&lt;/D&gt;&lt;D xsi:type="xsd:double"&gt;30967.291&lt;/D&gt;&lt;D xsi:type="xsd:double"&gt;29068.95&lt;/D&gt;&lt;D xsi:type="xsd:double"&gt;30393.14&lt;/D&gt;&lt;D xsi:type="xsd:double"&gt;31876.055&lt;/D&gt;&lt;D xsi:type="xsd:double"&gt;32040.822&lt;/D&gt;&lt;D xsi:type="xsd:double"&gt;33688.36&lt;/D&gt;&lt;D xsi:type="xsd:double"&gt;34740.098&lt;/D&gt;&lt;D xsi:type="xsd:double"&gt;37433.332&lt;/D&gt;&lt;D xsi:type="xsd:double"&gt;28620.818&lt;/D&gt;&lt;D xsi:type="xsd:double"&gt;29164.045&lt;/D&gt;&lt;D xsi:type="xsd:double"&gt;27161.307&lt;/D&gt;&lt;D xsi:type="xsd:double"&gt;24634.979&lt;/D&gt;&lt;/FQL&gt;&lt;FQL&gt;&lt;Q&gt;EMN-US^FG_MKT_VALUE(20100101,20220930,M,USD)&lt;/Q&gt;&lt;R&gt;153&lt;/R&gt;&lt;C&gt;1&lt;/C&gt;&lt;D xsi:type="xsd:double"&gt;4091.9448&lt;/D&gt;&lt;D xsi:type="xsd:double"&gt;4310.549&lt;/D&gt;&lt;D xsi:type="xsd:double"&gt;4604.7427&lt;/D&gt;&lt;D xsi:type="xsd:double"&gt;4839.029&lt;/D&gt;&lt;D xsi:type="xsd:double"&gt;4366.8403&lt;/D&gt;&lt;D xsi:type="xsd:double"&gt;3850.4338&lt;/D&gt;&lt;D xsi:type="xsd:double"&gt;4520.074&lt;/D&gt;&lt;D xsi:type="xsd:double"&gt;4441.4204&lt;/D&gt;&lt;D xsi:type="xsd:double"&gt;5331.347&lt;/D&gt;&lt;D xsi:type="xsd:double"&gt;5660.594&lt;/D&gt;&lt;D xsi:type="xsd:double"&gt;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5605.8394&lt;/D&gt;&lt;D xsi:type="xsd:double"&gt;5942.0845&lt;/D&gt;&lt;D xsi:type="xsd:double"&gt;6562.5825&lt;/D&gt;&lt;D xsi:type="xsd:double"&gt;6601.452&lt;/D&gt;&lt;D xsi:type="xsd:double"&gt;7053.641&lt;/D&gt;&lt;D xsi:type="xsd:double"&gt;7616.824&lt;/D&gt;&lt;D xsi:type="xsd:double"&gt;7517.397&lt;/D&gt;&lt;D xsi:type="xsd:double"&gt;7159.238&lt;/D&gt;&lt;D xsi:type="xsd:double"&gt;6774.868&lt;/D&gt;&lt;D xsi:type="xsd:double"&gt;5802.7217&lt;/D&gt;&lt;D xsi:type="xsd:double"&gt;4709.9526&lt;/D&gt;&lt;D xsi:type="xsd:double"&gt;5400.6724&lt;/D&gt;&lt;D xsi:type="xsd:double"&gt;5446.0327&lt;/D&gt;&lt;D xsi:type="xsd:double"&gt;5347.9194&lt;/D&gt;&lt;D xsi:type="xsd:double"&gt;6889.588&lt;/D&gt;&lt;D xsi:type="xsd:double"&gt;7411.236&lt;/D&gt;&lt;D xsi:type="xsd:double"&gt;7126.5015&lt;/D&gt;&lt;D xsi:type="xsd:double"&gt;7440.845&lt;/D&gt;&lt;D xsi:type="xsd:double"&gt;6419.2285&lt;/D&gt;&lt;D xsi:type="xsd:double"&gt;6959.7188&lt;/D&gt;&lt;D xsi:type="xsd:double"&gt;7223.627&lt;/D&gt;&lt;D xsi:type="xsd:double"&gt;7635.3794&lt;/D&gt;&lt;D xsi:type="xsd:double"&gt;8740.011&lt;/D&gt;&lt;D xsi:type="xsd:double"&gt;9081.885&lt;/D&gt;&lt;D xsi:type="xsd:double"&gt;9328.708&lt;/D&gt;&lt;D xsi:type="xsd:double"&gt;10472.546&lt;/D&gt;&lt;D xsi:type="xsd:double"&gt;10949.62&lt;/D&gt;&lt;D xsi:type="xsd:double"&gt;10731.09&lt;/D&gt;&lt;D xsi:type="xsd:double"&gt;10814.791&lt;/D&gt;&lt;D xsi:type="xsd:double"&gt;10316.385&lt;/D&gt;&lt;D xsi:type="xsd:double"&gt;11101.143&lt;/D&gt;&lt;D xsi:type="xsd:double"&gt;10794.016&lt;/D&gt;&lt;D xsi:type="xsd:double"&gt;12400.552&lt;/D&gt;&lt;D xsi:type="xsd:double"&gt;11717.543&lt;/D&gt;&lt;D xsi:type="xsd:double"&gt;11986.436&lt;/D&gt;&lt;D xsi:type="xsd:double"&gt;12123.38&lt;/D&gt;&lt;D xsi:type="xsd:double"&gt;11852.569&lt;/D&gt;&lt;D xsi:type="xsd:double"&gt;12300.002&lt;/D&gt;&lt;D xsi:type="xsd:double"&gt;11882.381&lt;/D&gt;&lt;D xsi:type="xsd:double"&gt;13325.765&lt;/D&gt;&lt;D xsi:type="xsd:double"&gt;12947.99&lt;/D&gt;&lt;D xsi:type="xsd:double"&gt;13092.174&lt;/D&gt;&lt;D xsi:type="xsd:double"&gt;13255.883&lt;/D&gt;&lt;D xsi:type="xsd:double"&gt;13022.182&lt;/D&gt;&lt;D xsi:type="xsd:double"&gt;11744.5625&lt;/D&gt;&lt;D xsi:type="xsd:double"&gt;12294.67&lt;/D&gt;&lt;D xsi:type="xsd:double"&gt;12010.271&lt;/D&gt;&lt;D xsi:type="xsd:double"&gt;11993.939&lt;/D&gt;&lt;D xsi:type="xsd:double"&gt;12311.679&lt;/D&gt;&lt;D xsi:type="xsd:double"&gt;11272.543&lt;/D&gt;&lt;D xsi:type="xsd:double"&gt;10534.018&lt;/D&gt;&lt;D xsi:type="xsd:double"&gt;11064.508&lt;/D&gt;&lt;D xsi:type="xsd:double"&gt;10292.543&lt;/D&gt;&lt;D xsi:type="xsd:double"&gt;11326.85&lt;/D&gt;&lt;D xsi:type="xsd:double"&gt;11408.583&lt;/D&gt;&lt;D xsi:type="xsd:double"&gt;12159.56&lt;/D&gt;&lt;D xsi:type="xsd:double"&gt;11651.302&lt;/D&gt;&lt;D xsi:type="xsd:double"&gt;10768.537&lt;/D&gt;&lt;D xsi:type="xsd:double"&gt;9614.592&lt;/D&gt;&lt;D xsi:type="xsd:double"&gt;10721.339&lt;/D&gt;&lt;D xsi:type="xsd:double"&gt;10792.646&lt;/D&gt;&lt;D xsi:type="xsd:double"&gt;9975.412&lt;/D&gt;&lt;D xsi:type="xsd:double"&gt;9044.512&lt;/D&gt;&lt;D xsi:type="xsd:double"&gt;9478.932&lt;/D&gt;&lt;D xsi:type="xsd:double"&gt;10674.572&lt;/D&gt;&lt;D xsi:type="xsd:double"&gt;11287.882&lt;/D&gt;&lt;D xsi:type="xsd:double"&gt;10841.569&lt;/D&gt;&lt;D xsi:type="xsd:double"&gt;10026.195&lt;/D&gt;&lt;D xsi:type="xsd:double"&gt;9631.94&lt;/D&gt;&lt;D xsi:type="xsd:double"&gt;10024.719&lt;/D&gt;&lt;D xsi:type="xsd:double"&gt;9928.661&lt;/D&gt;&lt;D xsi:type="xsd:double"&gt;10549.203&lt;/D&gt;&lt;D xsi:type="xsd:double"&gt;11020.11&lt;/D&gt;&lt;D xsi:type="xsd:double"&gt;11013.611&lt;/D&gt;&lt;D xsi:type="xsd:double"&gt;11348.955&lt;/D&gt;&lt;D xsi:type="xsd:double"&gt;11751.659&lt;/D&gt;&lt;D xsi:type="xsd:double"&gt;11778.721&lt;/D&gt;&lt;D xsi:type="xsd:double"&gt;11625.655&lt;/D&gt;&lt;D xsi:type="xsd:double"&gt;11678.135&lt;/D&gt;&lt;D xsi:type="xsd:double"&gt;12164.128&lt;/D&gt;&lt;D xsi:type="xsd:double"&gt;12043.921&lt;/D&gt;&lt;D xsi:type="xsd:double"&gt;12484.198&lt;/D&gt;&lt;D xsi:type="xsd:double"&gt;13001.928&lt;/D&gt;&lt;D xsi:type="xsd:double"&gt;13047.907&lt;/D&gt;&lt;D xsi:type="xsd:double"&gt;13272.054&lt;/D&gt;&lt;D xsi:type="xsd:double"&gt;13239.727&lt;/D&gt;&lt;D xsi:type="xsd:double"&gt;14174.396&lt;/D&gt;&lt;D xsi:type="xsd:double"&gt;14445.9375&lt;/D&gt;&lt;D xsi:type="xsd:double"&gt;15054.05&lt;/D&gt;&lt;D xsi:type="xsd:double"&gt;14555.005&lt;/D&gt;&lt;D xsi:type="xsd:double"&gt;14872.967&lt;/D&gt;&lt;D xsi:type="xsd:double"&gt;14117.275&lt;/D&gt;&lt;D xsi:type="xsd:double"&gt;14634.175&lt;/D&gt;&lt;D xsi:type="xsd:double"&gt;13703.474&lt;/D&gt;&lt;D xsi:type="xsd:double"&gt;13399.968&lt;/D&gt;&lt;D xsi:type="xsd:double"&gt;10968.318&lt;/D&gt;&lt;D xsi:type="xsd:double"&gt;11034.114&lt;/D&gt;&lt;D xsi:type="xsd:double"&gt;10215.407&lt;/D&gt;&lt;D xsi:type="xsd:double"&gt;11264.753&lt;/D&gt;&lt;D xsi:type="xsd:double"&gt;11553.987&lt;/D&gt;&lt;D xsi:type="xsd:double"&gt;10511.489&lt;/D&gt;&lt;D xsi:type="xsd:double"&gt;10927.072&lt;/D&gt;&lt;D xsi:type="xsd:double"&gt;8993.225&lt;/D&gt;&lt;D xsi:type="xsd:double"&gt;10658.301&lt;/D&gt;&lt;D xsi:type="xsd:double"&gt;10318.681&lt;/D&gt;&lt;D xsi:type="xsd:double"&gt;8951.986&lt;/D&gt;&lt;D xsi:type="xsd:double"&gt;10035.596&lt;/D&gt;&lt;D xsi:type="xsd:double"&gt;10335.997&lt;/D&gt;&lt;D xsi:type="xsd:double"&gt;10652.711&lt;/D&gt;&lt;D xsi:type="xsd:double"&gt;10774.782&lt;/D&gt;&lt;D xsi:type="xsd:double"&gt;9688.604&lt;/D&gt;&lt;D xsi:type="xsd:double"&gt;8361.808&lt;/D&gt;&lt;D xsi:type="xsd:double"&gt;6327.5884&lt;/D&gt;&lt;D xsi:type="xsd:double"&gt;8219.888&lt;/D&gt;&lt;D xsi:type="xsd:double"&gt;9248.223&lt;/D&gt;&lt;D xsi:type="xsd:double"&gt;9422.22&lt;/D&gt;&lt;D xsi:type="xsd:double"&gt;10097.361&lt;/D&gt;&lt;D xsi:type="xsd:double"&gt;9891.707&lt;/D&gt;&lt;D xsi:type="xsd:double"&gt;10578.784&lt;/D&gt;&lt;D xsi:type="xsd:double"&gt;10947.118&lt;/D&gt;&lt;D xsi:type="xsd:double"&gt;13189.626&lt;/D&gt;&lt;D xsi:type="xsd:double"&gt;13619.132&lt;/D&gt;&lt;D xsi:type="xsd:double"&gt;13357.017&lt;/D&gt;&lt;D xsi:type="xsd:double"&gt;14838.716&lt;/D&gt;&lt;D xsi:type="xsd:double"&gt;15006.353&lt;/D&gt;&lt;D xsi:type="xsd:double"&gt;15724.509&lt;/D&gt;&lt;D xsi:type="xsd:double"&gt;17088.6&lt;/D&gt;&lt;D xsi:type="xsd:double"&gt;15852.632&lt;/D&gt;&lt;D xsi:type="xsd:double"&gt;15305.428&lt;/D&gt;&lt;D xsi:type="xsd:double"&gt;15365.173&lt;/D&gt;&lt;D xsi:type="xsd:double"&gt;13538.3955&lt;/D&gt;&lt;D xsi:type="xsd:double"&gt;13980.537&lt;/D&gt;&lt;D xsi:type="xsd:double"&gt;14015.4795&lt;/D&gt;&lt;D xsi:type="xsd:double"&gt;15587.365&lt;/D&gt;&lt;D xsi:type="xsd:double"&gt;15332.108&lt;/D&gt;&lt;D xsi:type="xsd:double"&gt;15272.807&lt;/D&gt;&lt;D xsi:type="xsd:double"&gt;14436.864&lt;/D&gt;&lt;D xsi:type="xsd:double"&gt;13227.136&lt;/D&gt;&lt;D xsi:type="xsd:double"&gt;14192.085&lt;/D&gt;&lt;D xsi:type="xsd:double"&gt;11019.959&lt;/D&gt;&lt;D xsi:type="xsd:double"&gt;11776.146&lt;/D&gt;&lt;D xsi:type="xsd:double"&gt;11170.951&lt;/D&gt;&lt;D xsi:type="xsd:double"&gt;8721.936&lt;/D&gt;&lt;/FQL&gt;&lt;FQL&gt;&lt;Q&gt;SHW-US^FG_MKT_VALUE(20100101,20220930,M,USD)&lt;/Q&gt;&lt;R&gt;153&lt;/R&gt;&lt;C&gt;1&lt;/C&gt;&lt;D xsi:type="xsd:double"&gt;6932.8257&lt;/D&gt;&lt;D xsi:type="xsd:double"&gt;6936.109&lt;/D&gt;&lt;D xsi:type="xsd:double"&gt;7426.873&lt;/D&gt;&lt;D xsi:type="xsd:double"&gt;8567.021&lt;/D&gt;&lt;D xsi:type="xsd:double"&gt;8409.002&lt;/D&gt;&lt;D xsi:type="xsd:double"&gt;7527.2017&lt;/D&gt;&lt;D xsi:type="xsd:double"&gt;7522.85&lt;/D&gt;&lt;D xsi:type="xsd:double"&gt;7656.661&lt;/D&gt;&lt;D xsi:type="xsd:double"&gt;8110.2207&lt;/D&gt;&lt;D xsi:type="xsd:double"&gt;7876.002&lt;/D&gt;&lt;D xsi:type="xsd:double"&gt;8005.524&lt;/D&gt;&lt;D xsi:type="xsd:double"&gt;8962.985&lt;/D&gt;&lt;D xsi:type="xsd:double"&gt;9067.866&lt;/D&gt;&lt;D xsi:type="xsd:double"&gt;8788.542&lt;/D&gt;&lt;D xsi:type="xsd:double"&gt;8941.88&lt;/D&gt;&lt;D xsi:type="xsd:double"&gt;8760.892&lt;/D&gt;&lt;D xsi:type="xsd:double"&gt;9351.765&lt;/D&gt;&lt;D xsi:type="xsd:double"&gt;8913.601&lt;/D&gt;&lt;D xsi:type="xsd:double"&gt;8201.532&lt;/D&gt;&lt;D xsi:type="xsd:double"&gt;8049.5537&lt;/D&gt;&lt;D xsi:type="xsd:double"&gt;7711.4937&lt;/D&gt;&lt;D xsi:type="xsd:double"&gt;8582.045&lt;/D&gt;&lt;D xsi:type="xsd:double"&gt;9009.539&lt;/D&gt;&lt;D xsi:type="xsd:double"&gt;9271.066&lt;/D&gt;&lt;D xsi:type="xsd:double"&gt;10128.903&lt;/D&gt;&lt;D xsi:type="xsd:double"&gt;10712.564&lt;/D&gt;&lt;D xsi:type="xsd:double"&gt;11223.125&lt;/D&gt;&lt;D xsi:type="xsd:double"&gt;12422.172&lt;/D&gt;&lt;D xsi:type="xsd:double"&gt;13388.846&lt;/D&gt;&lt;D xsi:type="xsd:double"&gt;13583.384&lt;/D&gt;&lt;D xsi:type="xsd:double"&gt;13788.648&lt;/D&gt;&lt;D xsi:type="xsd:double"&gt;14684.628&lt;/D&gt;&lt;D xsi:type="xsd:double"&gt;15353.671&lt;/D&gt;&lt;D xsi:type="xsd:double"&gt;14701.003&lt;/D&gt;&lt;D xsi:type="xsd:double"&gt;15725.888&lt;/D&gt;&lt;D xsi:type="xsd:double"&gt;15885.002&lt;/D&gt;&lt;D xsi:type="xsd:double"&gt;16744.209&lt;/D&gt;&lt;D xsi:type="xsd:double"&gt;16687.41&lt;/D&gt;&lt;D xsi:type="xsd:double"&gt;17423.457&lt;/D&gt;&lt;D xsi:type="xsd:double"&gt;18890.455&lt;/D&gt;&lt;D xsi:type="xsd:double"&gt;19449.607&lt;/D&gt;&lt;D xsi:type="xsd:double"&gt;18133.84&lt;/D&gt;&lt;D xsi:type="xsd:double"&gt;17884.32&lt;/D&gt;&lt;D xsi:type="xsd:double"&gt;17702.57&lt;/D&gt;&lt;D xsi:type="xsd:double"&gt;18460.852&lt;/D&gt;&lt;D xsi:type="xsd:double"&gt;19050.61&lt;/D&gt;&lt;D xsi:type="xsd:double"&gt;18546.984&lt;/D&gt;&lt;D xsi:type="xsd:double"&gt;18373.74&lt;/D&gt;&lt;D xsi:type="xsd:double"&gt;18349.709&lt;/D&gt;&lt;D xsi:type="xsd:double"&gt;20073.938&lt;/D&gt;&lt;D xsi:type="xsd:double"&gt;19644.377&lt;/D&gt;&lt;D xsi:type="xsd:double"&gt;19914.432&lt;/D&gt;&lt;D xsi:type="xsd:double"&gt;20389.771&lt;/D&gt;&lt;D xsi:type="xsd:double"&gt;20233.307&lt;/D&gt;&lt;D xsi:type="xsd:double"&gt;20166.809&lt;/D&gt;&lt;D xsi:type="xsd:double"&gt;21328.531&lt;/D&gt;&lt;D xsi:type="xsd:double"&gt;21022.537&lt;/D&gt;&lt;D xsi:type="xsd:double"&gt;22037.23&lt;/D&gt;&lt;D xsi:type="xsd:double"&gt;23505.996&lt;/D&gt;&lt;D xsi:type="xsd:double"&gt;24910.988&lt;/D&gt;&lt;D xsi:type="xsd:double"&gt;25690.4&lt;/D&gt;&lt;D xsi:type="xsd:double"&gt;27009.633&lt;/D&gt;&lt;D xsi:type="xsd:double"&gt;26511.5&lt;/D&gt;&lt;D xsi:type="xsd:double"&gt;25905.79&lt;/D&gt;&lt;D xsi:type="xsd:double"&gt;26854.424&lt;/D&gt;&lt;D xsi:type="xsd:double"&gt;25634.791&lt;/D&gt;&lt;D xsi:type="xsd:double"&gt;25890.19&lt;/D&gt;&lt;D xsi:type="xsd:double"&gt;23844.215&lt;/D&gt;&lt;D xsi:type="xsd:double"&gt;20740.934&lt;/D&gt;&lt;D xsi:type="xsd:double"&gt;24842.01&lt;/D&gt;&lt;D xsi:type="xsd:double"&gt;25702.26&lt;/D&gt;&lt;D xsi:type="xsd:double"&gt;23947.2&lt;/D&gt;&lt;D xsi:type="xsd:double"&gt;23584.668&lt;/D&gt;&lt;D xsi:type="xsd:double"&gt;24952.686&lt;/D&gt;&lt;D xsi:type="xsd:double"&gt;26330.584&lt;/D&gt;&lt;D xsi:type="xsd:double"&gt;26574.77&lt;/D&gt;&lt;D xsi:type="xsd:double"&gt;26924.4&lt;/D&gt;&lt;D xsi:type="xsd:double"&gt;27082.752&lt;/D&gt;&lt;D xsi:type="xsd:double"&gt;27641.613&lt;/D&gt;&lt;D xsi:type="xsd:double"&gt;26164.22&lt;/D&gt;&lt;D xsi:type="xsd:double"&gt;25703.854&lt;/D&gt;&lt;D xsi:type="xsd:double"&gt;22749.389&lt;/D&gt;&lt;D xsi:type="xsd:double"&gt;24961.521&lt;/D&gt;&lt;D xsi:type="xsd:double"&gt;24996.322&lt;/D&gt;&lt;D xsi:type="xsd:double"&gt;28258.291&lt;/D&gt;&lt;D xsi:type="xsd:double"&gt;28698.242&lt;/D&gt;&lt;D xsi:type="xsd:double"&gt;28887.469&lt;/D&gt;&lt;D xsi:type="xsd:double"&gt;31168.182&lt;/D&gt;&lt;D xsi:type="xsd:double"&gt;30897.178&lt;/D&gt;&lt;D xsi:type="xsd:double"&gt;32783.23&lt;/D&gt;&lt;D xsi:type="xsd:double"&gt;31504.447&lt;/D&gt;&lt;D xsi:type="xsd:double"&gt;31691.266&lt;/D&gt;&lt;D xsi:type="xsd:double"&gt;33481.723&lt;/D&gt;&lt;D xsi:type="xsd:double"&gt;36952.027&lt;/D&gt;&lt;D xsi:type="xsd:double"&gt;37351.332&lt;/D&gt;&lt;D xsi:type="xsd:double"&gt;38496.05&lt;/D&gt;&lt;D xsi:type="xsd:double"&gt;39159.81&lt;/D&gt;&lt;D xsi:type="xsd:double"&gt;37701.797&lt;/D&gt;&lt;D xsi:type="xsd:double"&gt;36681.133&lt;/D&gt;&lt;D xsi:type="xsd:double"&gt;34393.008&lt;/D&gt;&lt;D xsi:type="xsd:double"&gt;35477.203&lt;/D&gt;&lt;D xsi:type="xsd:double"&gt;38059.305&lt;/D&gt;&lt;D xsi:type="xsd:double"&gt;41155.82&lt;/D&gt;&lt;D xsi:type="xsd:double"&gt;42542.527&lt;/D&gt;&lt;D xsi:type="xsd:double"&gt;42619.633&lt;/D&gt;&lt;D xsi:type="xsd:double"&gt;36839.15&lt;/D&gt;&lt;D xsi:type="xsd:double"&gt;39704.113&lt;/D&gt;&lt;D xsi:type="xsd:double"&gt;36637.723&lt;/D&gt;&lt;D xsi:type="xsd:double"&gt;39250.58&lt;/D&gt;&lt;D xsi:type="xsd:double"&gt;40338.184&lt;/D&gt;&lt;D xsi:type="xsd:double"&gt;39761.516&lt;/D&gt;&lt;D xsi:type="xsd:double"&gt;41988.18&lt;/D&gt;&lt;D xsi:type="xsd:double"&gt;38722.035&lt;/D&gt;&lt;D xsi:type="xsd:double"&gt;42280.164&lt;/D&gt;&lt;D xsi:type="xsd:double"&gt;47331.2&lt;/D&gt;&lt;D xsi:type="xsd:double"&gt;48596.035&lt;/D&gt;&lt;D xsi:type="xsd:double"&gt;50758.082&lt;/D&gt;&lt;D xsi:type="xsd:double"&gt;52830.426&lt;/D&gt;&lt;D xsi:type="xsd:double"&gt;53828.29&lt;/D&gt;&lt;D xsi:type="xsd:double"&gt;53770.2&lt;/D&gt;&lt;D xsi:type="xsd:double"&gt;51323.75&lt;/D&gt;&lt;D xsi:type="xsd:double"&gt;47615.844&lt;/D&gt;&lt;D xsi:type="xsd:double"&gt;41724.418&lt;/D&gt;&lt;D xsi:type="xsd:double"&gt;48702.4&lt;/D&gt;&lt;D xsi:type="xsd:double"&gt;53921.58&lt;/D&gt;&lt;D xsi:type="xsd:double"&gt;52584.35&lt;/D&gt;&lt;D xsi:type="xsd:double"&gt;58960.72&lt;/D&gt;&lt;D xsi:type="xsd:double"&gt;61065.55&lt;/D&gt;&lt;D xsi:type="xsd:double"&gt;63263.992&lt;/D&gt;&lt;D xsi:type="xsd:double"&gt;62468.582&lt;/D&gt;&lt;D xsi:type="xsd:double"&gt;67884.805&lt;/D&gt;&lt;D xsi:type="xsd:double"&gt;65847.93&lt;/D&gt;&lt;D xsi:type="xsd:double"&gt;61985.277&lt;/D&gt;&lt;D xsi:type="xsd:double"&gt;60958.465&lt;/D&gt;&lt;D xsi:type="xsd:double"&gt;65412.285&lt;/D&gt;&lt;D xsi:type="xsd:double"&gt;72822.03&lt;/D&gt;&lt;D xsi:type="xsd:double"&gt;75390.625&lt;/D&gt;&lt;D xsi:type="xsd:double"&gt;71736.086&lt;/D&gt;&lt;D xsi:type="xsd:double"&gt;76628.195&lt;/D&gt;&lt;D xsi:type="xsd:double"&gt;79956.31&lt;/D&gt;&lt;D xsi:type="xsd:double"&gt;73345.21&lt;/D&gt;&lt;D xsi:type="xsd:double"&gt;83015.14&lt;/D&gt;&lt;D xsi:type="xsd:double"&gt;86851.13&lt;/D&gt;&lt;D xsi:type="xsd:double"&gt;91948.98&lt;/D&gt;&lt;D xsi:type="xsd:double"&gt;74807.766&lt;/D&gt;&lt;D xsi:type="xsd:double"&gt;68703.24&lt;/D&gt;&lt;D xsi:type="xsd:double"&gt;64926.164&lt;/D&gt;&lt;D xsi:type="xsd:double"&gt;71517.09&lt;/D&gt;&lt;D xsi:type="xsd:double"&gt;69717.21&lt;/D&gt;&lt;D xsi:type="xsd:double"&gt;58037.477&lt;/D&gt;&lt;D xsi:type="xsd:double"&gt;62710.85&lt;/D&gt;&lt;D xsi:type="xsd:double"&gt;60160.324&lt;/D&gt;&lt;D xsi:type="xsd:double"&gt;53071.203&lt;/D&gt;&lt;/FQL&gt;&lt;FQL&gt;&lt;Q&gt;DOW-US^FG_MKT_VALUE(20100101,20220930,M,USD)&lt;/Q&gt;&lt;R&gt;153&lt;/R&gt;&lt;C&gt;1&lt;/C&gt;&lt;D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xsi:type="xsd:double"&gt;38661.793&lt;/D&gt;&lt;D xsi:type="xsd:double"&gt;42480.793&lt;/D&gt;&lt;D xsi:type="xsd:double"&gt;35015.016&lt;/D&gt;&lt;D xsi:type="xsd:double"&gt;36647.785&lt;/D&gt;&lt;D xsi:type="xsd:double"&gt;36001.19&lt;/D&gt;&lt;D xsi:type="xsd:double"&gt;31683.13&lt;/D&gt;&lt;D xsi:type="xsd:double"&gt;35332.28&lt;/D&gt;&lt;D xsi:type="xsd:double"&gt;37438.13&lt;/D&gt;&lt;D xsi:type="xsd:double"&gt;39573.637&lt;/D&gt;&lt;D xsi:type="xsd:double"&gt;40582.23&lt;/D&gt;&lt;D xsi:type="xsd:double"&gt;34160.85&lt;/D&gt;&lt;D xsi:type="xsd:double"&gt;29963.969&lt;/D&gt;&lt;D xsi:type="xsd:double"&gt;21658.969&lt;/D&gt;&lt;D xsi:type="xsd:double"&gt;27177.414&lt;/D&gt;&lt;D xsi:type="xsd:double"&gt;28592.209&lt;/D&gt;&lt;D xsi:type="xsd:double"&gt;30208.11&lt;/D&gt;&lt;D xsi:type="xsd:double"&gt;30430.447&lt;/D&gt;&lt;D xsi:type="xsd:double"&gt;33439.4&lt;/D&gt;&lt;D xsi:type="xsd:double"&gt;34899.42&lt;/D&gt;&lt;D xsi:type="xsd:double"&gt;33742.29&lt;/D&gt;&lt;D xsi:type="xsd:double"&gt;39320.26&lt;/D&gt;&lt;D xsi:type="xsd:double"&gt;41247.04&lt;/D&gt;&lt;D xsi:type="xsd:double"&gt;38571.555&lt;/D&gt;&lt;D xsi:type="xsd:double"&gt;44078.594&lt;/D&gt;&lt;D xsi:type="xsd:double"&gt;47762.504&lt;/D&gt;&lt;D xsi:type="xsd:double"&gt;46686.84&lt;/D&gt;&lt;D xsi:type="xsd:double"&gt;51109.016&lt;/D&gt;&lt;D xsi:type="xsd:double"&gt;47192.438&lt;/D&gt;&lt;D xsi:type="xsd:double"&gt;46357.176&lt;/D&gt;&lt;D xsi:type="xsd:double"&gt;46909.047&lt;/D&gt;&lt;D xsi:type="xsd:double"&gt;42572.207&lt;/D&gt;&lt;D xsi:type="xsd:double"&gt;41396.223&lt;/D&gt;&lt;D xsi:type="xsd:double"&gt;40627.02&lt;/D&gt;&lt;D xsi:type="xsd:double"&gt;41701.414&lt;/D&gt;&lt;D xsi:type="xsd:double"&gt;43914.41&lt;/D&gt;&lt;D xsi:type="xsd:double"&gt;43348.297&lt;/D&gt;&lt;D xsi:type="xsd:double"&gt;46394.652&lt;/D&gt;&lt;D xsi:type="xsd:double"&gt;48418.773&lt;/D&gt;&lt;D xsi:type="xsd:double"&gt;49496.367&lt;/D&gt;&lt;D xsi:type="xsd:double"&gt;37064.625&lt;/D&gt;&lt;D xsi:type="xsd:double"&gt;38213.69&lt;/D&gt;&lt;D xsi:type="xsd:double"&gt;36626.543&lt;/D&gt;&lt;D xsi:type="xsd:double"&gt;31549.098&lt;/D&gt;&lt;/FQL&gt;&lt;FQL&gt;&lt;Q&gt;AAPL-US^JULIAN(FE_GROWTHPOP(EPS,MEAN,ANN_ROLL,+1,20100101,20220930,M,'').DATES)&lt;/Q&gt;&lt;R&gt;153&lt;/R&gt;&lt;C&gt;1&lt;/C&gt;&lt;D xsi:type="xsd:long"&gt;40207&lt;/D&gt;&lt;D xsi:type="xsd:long"&gt;40235&lt;/D&gt;&lt;D xsi:type="xsd:long"&gt;40268&lt;/D&gt;&lt;D xsi:type="xsd:long"&gt;40298&lt;/D&gt;&lt;D xsi:type="xsd:long"&gt;40326&lt;/D&gt;&lt;D xsi:type="xsd:long"&gt;40359&lt;/D&gt;&lt;D xsi:type="xsd:long"&gt;40389&lt;/D&gt;&lt;D xsi:type="xsd:long"&gt;40421&lt;/D&gt;&lt;D xsi:type="xsd:long"&gt;40451&lt;/D&gt;&lt;D xsi:type="xsd:long"&gt;40480&lt;/D&gt;&lt;D xsi:type="xsd:long"&gt;40512&lt;/D&gt;&lt;D xsi:type="xsd:long"&gt;40543&lt;/D&gt;&lt;D xsi:type="xsd:long"&gt;40574&lt;/D&gt;&lt;D xsi:type="xsd:long"&gt;40602&lt;/D&gt;&lt;D xsi:type="xsd:long"&gt;40633&lt;/D&gt;&lt;D xsi:type="xsd:long"&gt;40662&lt;/D&gt;&lt;D xsi:type="xsd:long"&gt;40694&lt;/D&gt;&lt;D xsi:type="xsd:long"&gt;40724&lt;/D&gt;&lt;D xsi:type="xsd:long"&gt;40753&lt;/D&gt;&lt;D xsi:type="xsd:long"&gt;40786&lt;/D&gt;&lt;D xsi:type="xsd:long"&gt;40816&lt;/D&gt;&lt;D xsi:type="xsd:long"&gt;40847&lt;/D&gt;&lt;D xsi:type="xsd:long"&gt;40877&lt;/D&gt;&lt;D xsi:type="xsd:long"&gt;40907&lt;/D&gt;&lt;D xsi:type="xsd:long"&gt;40939&lt;/D&gt;&lt;D xsi:type="xsd:long"&gt;40968&lt;/D&gt;&lt;D xsi:type="xsd:long"&gt;40998&lt;/D&gt;&lt;D xsi:type="xsd:long"&gt;41029&lt;/D&gt;&lt;D xsi:type="xsd:long"&gt;41060&lt;/D&gt;&lt;D xsi:type="xsd:long"&gt;41089&lt;/D&gt;&lt;D xsi:type="xsd:long"&gt;41121&lt;/D&gt;&lt;D xsi:type="xsd:long"&gt;41152&lt;/D&gt;&lt;D xsi:type="xsd:long"&gt;41180&lt;/D&gt;&lt;D xsi:type="xsd:long"&gt;41213&lt;/D&gt;&lt;D xsi:type="xsd:long"&gt;41243&lt;/D&gt;&lt;D xsi:type="xsd:long"&gt;41274&lt;/D&gt;&lt;D xsi:type="xsd:long"&gt;41305&lt;/D&gt;&lt;D xsi:type="xsd:long"&gt;41333&lt;/D&gt;&lt;D xsi:type="xsd:long"&gt;41361&lt;/D&gt;&lt;D xsi:type="xsd:long"&gt;41394&lt;/D&gt;&lt;D xsi:type="xsd:long"&gt;41425&lt;/D&gt;&lt;D xsi:type="xsd:long"&gt;41453&lt;/D&gt;&lt;D xsi:type="xsd:long"&gt;41486&lt;/D&gt;&lt;D xsi:type="xsd:long"&gt;41516&lt;/D&gt;&lt;D xsi:type="xsd:long"&gt;41547&lt;/D&gt;&lt;D xsi:type="xsd:long"&gt;41578&lt;/D&gt;&lt;D xsi:type="xsd:long"&gt;41607&lt;/D&gt;&lt;D xsi:type="xsd:long"&gt;41639&lt;/D&gt;&lt;D xsi:type="xsd:long"&gt;41670&lt;/D&gt;&lt;D xsi:type="xsd:long"&gt;41698&lt;/D&gt;&lt;D xsi:type="xsd:long"&gt;41729&lt;/D&gt;&lt;D xsi:type="xsd:long"&gt;41759&lt;/D&gt;&lt;D xsi:type="xsd:long"&gt;41789&lt;/D&gt;&lt;D xsi:type="xsd:long"&gt;41820&lt;/D&gt;&lt;D xsi:type="xsd:long"&gt;41851&lt;/D&gt;&lt;D xsi:type="xsd:long"&gt;41880&lt;/D&gt;&lt;D xsi:type="xsd:long"&gt;41912&lt;/D&gt;&lt;D xsi:type="xsd:long"&gt;41943&lt;/D&gt;&lt;D xsi:type="xsd:long"&gt;41971&lt;/D&gt;&lt;D xsi:type="xsd:long"&gt;42004&lt;/D&gt;&lt;D xsi:type="xsd:long"&gt;42034&lt;/D&gt;&lt;D xsi:type="xsd:long"&gt;42062&lt;/D&gt;&lt;D xsi:type="xsd:long"&gt;42094&lt;/D&gt;&lt;D xsi:type="xsd:long"&gt;42124&lt;/D&gt;&lt;D xsi:type="xsd:long"&gt;42153&lt;/D&gt;&lt;D xsi:type="xsd:long"&gt;42185&lt;/D&gt;&lt;D xsi:type="xsd:long"&gt;42216&lt;/D&gt;&lt;D xsi:type="xsd:long"&gt;42247&lt;/D&gt;&lt;D xsi:type="xsd:long"&gt;42277&lt;/D&gt;&lt;D xsi:type="xsd:long"&gt;42307&lt;/D&gt;&lt;D xsi:type="xsd:long"&gt;42338&lt;/D&gt;&lt;D xsi:type="xsd:long"&gt;42369&lt;/D&gt;&lt;D xsi:type="xsd:long"&gt;42398&lt;/D&gt;&lt;D xsi:type="xsd:long"&gt;42429&lt;/D&gt;&lt;D xsi:type="xsd:long"&gt;42460&lt;/D&gt;&lt;D xsi:type="xsd:long"&gt;42489&lt;/D&gt;&lt;D xsi:type="xsd:long"&gt;42521&lt;/D&gt;&lt;D xsi:type="xsd:long"&gt;42551&lt;/D&gt;&lt;D xsi:type="xsd:long"&gt;42580&lt;/D&gt;&lt;D xsi:type="xsd:long"&gt;42613&lt;/D&gt;&lt;D xsi:type="xsd:long"&gt;42643&lt;/D&gt;&lt;D xsi:type="xsd:long"&gt;42674&lt;/D&gt;&lt;D xsi:type="xsd:long"&gt;42704&lt;/D&gt;&lt;D xsi:type="xsd:long"&gt;42734&lt;/D&gt;&lt;D xsi:type="xsd:long"&gt;42766&lt;/D&gt;&lt;D xsi:type="xsd:long"&gt;42794&lt;/D&gt;&lt;D xsi:type="xsd:long"&gt;42825&lt;/D&gt;&lt;D xsi:type="xsd:long"&gt;42853&lt;/D&gt;&lt;D xsi:type="xsd:long"&gt;42886&lt;/D&gt;&lt;D xsi:type="xsd:long"&gt;42916&lt;/D&gt;&lt;D xsi:type="xsd:long"&gt;42947&lt;/D&gt;&lt;D xsi:type="xsd:long"&gt;42978&lt;/D&gt;&lt;D xsi:type="xsd:long"&gt;43007&lt;/D&gt;&lt;D xsi:type="xsd:long"&gt;43039&lt;/D&gt;&lt;D xsi:type="xsd:long"&gt;43069&lt;/D&gt;&lt;D xsi:type="xsd:long"&gt;43098&lt;/D&gt;&lt;D xsi:type="xsd:long"&gt;43131&lt;/D&gt;&lt;D xsi:type="xsd:long"&gt;43159&lt;/D&gt;&lt;D xsi:type="xsd:long"&gt;43188&lt;/D&gt;&lt;D xsi:type="xsd:long"&gt;43220&lt;/D&gt;&lt;D xsi:type="xsd:long"&gt;43251&lt;/D&gt;&lt;D xsi:type="xsd:long"&gt;43280&lt;/D&gt;&lt;D xsi:type="xsd:long"&gt;43312&lt;/D&gt;&lt;D xsi:type="xsd:long"&gt;43343&lt;/D&gt;&lt;D xsi:type="xsd:long"&gt;43371&lt;/D&gt;&lt;D xsi:type="xsd:long"&gt;43404&lt;/D&gt;&lt;D xsi:type="xsd:long"&gt;43434&lt;/D&gt;&lt;D xsi:type="xsd:long"&gt;43465&lt;/D&gt;&lt;D xsi:type="xsd:long"&gt;43496&lt;/D&gt;&lt;D xsi:type="xsd:long"&gt;43524&lt;/D&gt;&lt;D xsi:type="xsd:long"&gt;43553&lt;/D&gt;&lt;D xsi:type="xsd:long"&gt;43585&lt;/D&gt;&lt;D xsi:type="xsd:long"&gt;43616&lt;/D&gt;&lt;D xsi:type="xsd:long"&gt;43644&lt;/D&gt;&lt;D xsi:type="xsd:long"&gt;43677&lt;/D&gt;&lt;D xsi:type="xsd:long"&gt;43707&lt;/D&gt;&lt;D xsi:type="xsd:long"&gt;43738&lt;/D&gt;&lt;D xsi:type="xsd:long"&gt;43769&lt;/D&gt;&lt;D xsi:type="xsd:long"&gt;43798&lt;/D&gt;&lt;D xsi:type="xsd:long"&gt;43830&lt;/D&gt;&lt;D xsi:type="xsd:long"&gt;43861&lt;/D&gt;&lt;D xsi:type="xsd:long"&gt;43889&lt;/D&gt;&lt;D xsi:type="xsd:long"&gt;43921&lt;/D&gt;&lt;D xsi:type="xsd:long"&gt;43951&lt;/D&gt;&lt;D xsi:type="xsd:long"&gt;43980&lt;/D&gt;&lt;D xsi:type="xsd:long"&gt;44012&lt;/D&gt;&lt;D xsi:type="xsd:long"&gt;44043&lt;/D&gt;&lt;D xsi:type="xsd:long"&gt;44074&lt;/D&gt;&lt;D xsi:type="xsd:long"&gt;44104&lt;/D&gt;&lt;D xsi:type="xsd:long"&gt;44134&lt;/D&gt;&lt;D xsi:type="xsd:long"&gt;44165&lt;/D&gt;&lt;D xsi:type="xsd:long"&gt;44196&lt;/D&gt;&lt;D xsi:type="xsd:long"&gt;44225&lt;/D&gt;&lt;D xsi:type="xsd:long"&gt;44253&lt;/D&gt;&lt;D xsi:type="xsd:long"&gt;44286&lt;/D&gt;&lt;D xsi:type="xsd:long"&gt;44316&lt;/D&gt;&lt;D xsi:type="xsd:long"&gt;44344&lt;/D&gt;&lt;D xsi:type="xsd:long"&gt;44377&lt;/D&gt;&lt;D xsi:type="xsd:long"&gt;44407&lt;/D&gt;&lt;D xsi:type="xsd:long"&gt;44439&lt;/D&gt;&lt;D xsi:type="xsd:long"&gt;44469&lt;/D&gt;&lt;D xsi:type="xsd:long"&gt;44498&lt;/D&gt;&lt;D xsi:type="xsd:long"&gt;44530&lt;/D&gt;&lt;D xsi:type="xsd:long"&gt;44561&lt;/D&gt;&lt;D xsi:type="xsd:long"&gt;44592&lt;/D&gt;&lt;D xsi:type="xsd:long"&gt;44620&lt;/D&gt;&lt;D xsi:type="xsd:long"&gt;44651&lt;/D&gt;&lt;D xsi:type="xsd:long"&gt;44680&lt;/D&gt;&lt;D xsi:type="xsd:long"&gt;44712&lt;/D&gt;&lt;D xsi:type="xsd:long"&gt;44742&lt;/D&gt;&lt;D xsi:type="xsd:long"&gt;44771&lt;/D&gt;&lt;D xsi:type="xsd:long"&gt;44804&lt;/D&gt;&lt;D xsi:type="xsd:long"&gt;44834&lt;/D&gt;&lt;/FQL&gt;&lt;/Schema&gt;</t>
        </r>
      </text>
    </comment>
  </commentList>
</comments>
</file>

<file path=xl/sharedStrings.xml><?xml version="1.0" encoding="utf-8"?>
<sst xmlns="http://schemas.openxmlformats.org/spreadsheetml/2006/main" count="140" uniqueCount="140">
  <si>
    <t>td</t>
  </si>
  <si>
    <t>DOW-US</t>
  </si>
  <si>
    <t>SHW-US</t>
  </si>
  <si>
    <t>EMN-US</t>
  </si>
  <si>
    <t>LYB-US</t>
  </si>
  <si>
    <t>PPG-US</t>
  </si>
  <si>
    <t>VMC-US</t>
  </si>
  <si>
    <t>CE-US</t>
  </si>
  <si>
    <t>DD-US</t>
  </si>
  <si>
    <t>COST-US</t>
  </si>
  <si>
    <t>KMB-US</t>
  </si>
  <si>
    <t>KDP-US</t>
  </si>
  <si>
    <t>CLX-US</t>
  </si>
  <si>
    <t>WMT-US</t>
  </si>
  <si>
    <t>KO-US</t>
  </si>
  <si>
    <t>HRL-US</t>
  </si>
  <si>
    <t>MDLZ-US</t>
  </si>
  <si>
    <t>EL-US</t>
  </si>
  <si>
    <t>CPB-US</t>
  </si>
  <si>
    <t>BF.B-US</t>
  </si>
  <si>
    <t>HSY-US</t>
  </si>
  <si>
    <t>MNST-US</t>
  </si>
  <si>
    <t>MKC-US</t>
  </si>
  <si>
    <t>PEP-US</t>
  </si>
  <si>
    <t>KHC-US</t>
  </si>
  <si>
    <t>KR-US</t>
  </si>
  <si>
    <t>STZ-US</t>
  </si>
  <si>
    <t>PG-US</t>
  </si>
  <si>
    <t>WBA-US</t>
  </si>
  <si>
    <t>CHD-US</t>
  </si>
  <si>
    <t>SYY-US</t>
  </si>
  <si>
    <t>ZION-US</t>
  </si>
  <si>
    <t>HOMB-US</t>
  </si>
  <si>
    <t>RF-US</t>
  </si>
  <si>
    <t>HBAN-US</t>
  </si>
  <si>
    <t>TFC-US</t>
  </si>
  <si>
    <t>FRC-US</t>
  </si>
  <si>
    <t>UBSI-US</t>
  </si>
  <si>
    <t>WBS-US</t>
  </si>
  <si>
    <t>UMBF-US</t>
  </si>
  <si>
    <t>SNV-US</t>
  </si>
  <si>
    <t>FNB-US</t>
  </si>
  <si>
    <t>SIVB-US</t>
  </si>
  <si>
    <t>BPOP-US</t>
  </si>
  <si>
    <t>UMPQ-US</t>
  </si>
  <si>
    <t>FCNCA-US</t>
  </si>
  <si>
    <t>FITB-US</t>
  </si>
  <si>
    <t>KEY-US</t>
  </si>
  <si>
    <t>WAL-US</t>
  </si>
  <si>
    <t>WTFC-US</t>
  </si>
  <si>
    <t>TFSL-US</t>
  </si>
  <si>
    <t>PNC-US</t>
  </si>
  <si>
    <t>FHN-US</t>
  </si>
  <si>
    <t>CMA-US</t>
  </si>
  <si>
    <t>BOKF-US</t>
  </si>
  <si>
    <t>SBNY-US</t>
  </si>
  <si>
    <t>GBCI-US</t>
  </si>
  <si>
    <t>VLY-US</t>
  </si>
  <si>
    <t>NYCB-US</t>
  </si>
  <si>
    <t>OZK-US</t>
  </si>
  <si>
    <t>PB-US</t>
  </si>
  <si>
    <t>CFG-US</t>
  </si>
  <si>
    <t>CFR-US</t>
  </si>
  <si>
    <t>CBSH-US</t>
  </si>
  <si>
    <t>EWBC-US</t>
  </si>
  <si>
    <t>FFIN-US</t>
  </si>
  <si>
    <t>PNFP-US</t>
  </si>
  <si>
    <t>USB-US</t>
  </si>
  <si>
    <t>MTB-US</t>
  </si>
  <si>
    <t>AMP-US</t>
  </si>
  <si>
    <t>FDS-US</t>
  </si>
  <si>
    <t>L-US</t>
  </si>
  <si>
    <t>TROW-US</t>
  </si>
  <si>
    <t>SYF-US</t>
  </si>
  <si>
    <t>AIG-US</t>
  </si>
  <si>
    <t>WFC-US</t>
  </si>
  <si>
    <t>NTRS-US</t>
  </si>
  <si>
    <t>MMC-US</t>
  </si>
  <si>
    <t>AFL-US</t>
  </si>
  <si>
    <t>ALL-US</t>
  </si>
  <si>
    <t>MS-US</t>
  </si>
  <si>
    <t>BRK.B-US</t>
  </si>
  <si>
    <t>BK-US</t>
  </si>
  <si>
    <t>BAC-US</t>
  </si>
  <si>
    <t>PFG-US</t>
  </si>
  <si>
    <t>RJF-US</t>
  </si>
  <si>
    <t>AJG-US</t>
  </si>
  <si>
    <t>TRV-US</t>
  </si>
  <si>
    <t>CME-US</t>
  </si>
  <si>
    <t>IVZ-US</t>
  </si>
  <si>
    <t>RE-US</t>
  </si>
  <si>
    <t>BEN-US</t>
  </si>
  <si>
    <t>PGR-US</t>
  </si>
  <si>
    <t>BRO-US</t>
  </si>
  <si>
    <t>GS-US</t>
  </si>
  <si>
    <t>CB-US</t>
  </si>
  <si>
    <t>STT-US</t>
  </si>
  <si>
    <t>SCHW-US</t>
  </si>
  <si>
    <t>LNC-US</t>
  </si>
  <si>
    <t>COF-US</t>
  </si>
  <si>
    <t>WTW-US</t>
  </si>
  <si>
    <t>MCO-US</t>
  </si>
  <si>
    <t>MSCI-US</t>
  </si>
  <si>
    <t>AXP-US</t>
  </si>
  <si>
    <t>JPM-US</t>
  </si>
  <si>
    <t>MET-US</t>
  </si>
  <si>
    <t>HIG-US</t>
  </si>
  <si>
    <t>CINF-US</t>
  </si>
  <si>
    <t>SPGI-US</t>
  </si>
  <si>
    <t>AIZ-US</t>
  </si>
  <si>
    <t>AON-US</t>
  </si>
  <si>
    <t>GL-US</t>
  </si>
  <si>
    <t>WRB-US</t>
  </si>
  <si>
    <t>C-US</t>
  </si>
  <si>
    <t>BLK-US</t>
  </si>
  <si>
    <t>PRU-US</t>
  </si>
  <si>
    <t>CVS-US</t>
  </si>
  <si>
    <t>MAA-US</t>
  </si>
  <si>
    <t>GLW-US</t>
  </si>
  <si>
    <t>PARA-US</t>
  </si>
  <si>
    <t>UPS-US</t>
  </si>
  <si>
    <t>TPR-US</t>
  </si>
  <si>
    <t>VTRS-US</t>
  </si>
  <si>
    <t>IPG-US</t>
  </si>
  <si>
    <t>RL-US</t>
  </si>
  <si>
    <t>PPL-US</t>
  </si>
  <si>
    <t>ITW-US</t>
  </si>
  <si>
    <t>GPC-US</t>
  </si>
  <si>
    <t>DTE-US</t>
  </si>
  <si>
    <t>BBY-US</t>
  </si>
  <si>
    <t>REG-US</t>
  </si>
  <si>
    <t>WHR-US</t>
  </si>
  <si>
    <t>SNA-US</t>
  </si>
  <si>
    <t>PAYX-US</t>
  </si>
  <si>
    <t>FAST-US</t>
  </si>
  <si>
    <t>MMM-US</t>
  </si>
  <si>
    <t>DRI-US</t>
  </si>
  <si>
    <t>HAS-US</t>
  </si>
  <si>
    <t>TGT-US</t>
  </si>
  <si>
    <t>This sheet contains FactSet XML data for use with this workbook's =FDS codes.  Modifying the worksheet's contents may damage the workbook's =FDS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</si>
</sst>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6.5" x14ac:dyDescent="0.3"/>
  <sheetData>
    <row r="1" spans="1:2" x14ac:dyDescent="0.3">
      <c r="B1" t="s">
        <v>139</v>
      </c>
    </row>
    <row r="2" spans="1:2" x14ac:dyDescent="0.3"/>
    <row r="3" spans="1:2" x14ac:dyDescent="0.3"/>
    <row r="4" spans="1:2" x14ac:dyDescent="0.3"/>
    <row r="5" spans="1:2" x14ac:dyDescent="0.3"/>
    <row r="6" spans="1:2" x14ac:dyDescent="0.3"/>
    <row r="7" spans="1:2" x14ac:dyDescent="0.3"/>
    <row r="8" spans="1:2" x14ac:dyDescent="0.3"/>
    <row r="9" spans="1:2" x14ac:dyDescent="0.3"/>
    <row r="10" spans="1:2" x14ac:dyDescent="0.3"/>
    <row r="11" spans="1:2" x14ac:dyDescent="0.3"/>
    <row r="12" spans="1:2" x14ac:dyDescent="0.3"/>
    <row r="13" spans="1:2" x14ac:dyDescent="0.3"/>
    <row r="14" spans="1:2" x14ac:dyDescent="0.3"/>
    <row r="15" spans="1:2" x14ac:dyDescent="0.3"/>
    <row r="16" spans="1:2" x14ac:dyDescent="0.3"/>
    <row r="17" spans="1:1" x14ac:dyDescent="0.3"/>
    <row r="18" spans="1:1" x14ac:dyDescent="0.3"/>
    <row r="19" spans="1:1" x14ac:dyDescent="0.3"/>
    <row r="20" spans="1:1" x14ac:dyDescent="0.3"/>
    <row r="21" spans="1:1" x14ac:dyDescent="0.3"/>
    <row r="22" spans="1:1" x14ac:dyDescent="0.3"/>
    <row r="23" spans="1:1" x14ac:dyDescent="0.3"/>
    <row r="24" spans="1:1" x14ac:dyDescent="0.3"/>
    <row r="25" spans="1:1" x14ac:dyDescent="0.3"/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54"/>
  <sheetViews>
    <sheetView tabSelected="1" workbookViewId="0">
      <selection activeCell="V11" sqref="V11"/>
    </sheetView>
  </sheetViews>
  <sheetFormatPr defaultRowHeight="16.5" x14ac:dyDescent="0.3"/>
  <cols>
    <col min="1" max="1" width="11.125" style="3" bestFit="1" customWidth="1"/>
  </cols>
  <sheetData>
    <row r="1" spans="1:139" s="1" customForma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x14ac:dyDescent="0.3">
      <c r="A2" s="3">
        <f t="array" ref="A2:A154">_xll.FDSB("AAPL-US","JULIAN(FE_GROWTHPOP(EPS,MEAN,ANN_ROLL,+1,20100101,20220930,M,'').dates)")</f>
        <v>40207</v>
      </c>
      <c r="B2" t="str">
        <f t="array" ref="B2:B154">_xll.FDSB("DOW-US","FG_MKT_VALUE(20100101,20220930,M,USD)")</f>
        <v/>
      </c>
      <c r="C2">
        <f t="array" ref="C2:C154">_xll.FDSB("SHW-US","FG_MKT_VALUE(20100101,20220930,M,USD)")</f>
        <v>6932.8257000000003</v>
      </c>
      <c r="D2">
        <f t="array" ref="D2:D154">_xll.FDSB("EMN-US","FG_MKT_VALUE(20100101,20220930,M,USD)")</f>
        <v>4091.9448000000002</v>
      </c>
      <c r="E2" t="str">
        <f t="array" ref="E2:E154">_xll.FDSB("LYB-US","FG_MKT_VALUE(20100101,20220930,M,USD)")</f>
        <v/>
      </c>
      <c r="F2">
        <f t="array" ref="F2:F154">_xll.FDSB("PPG-US","FG_MKT_VALUE(20100101,20220930,M,USD)")</f>
        <v>9721.3790000000008</v>
      </c>
      <c r="G2">
        <f t="array" ref="G2:G154">_xll.FDSB("VMC-US","FG_MKT_VALUE(20100101,20220930,M,USD)")</f>
        <v>5564.0513000000001</v>
      </c>
      <c r="H2">
        <f t="array" ref="H2:H154">_xll.FDSB("CE-US","FG_MKT_VALUE(20100101,20220930,M,USD)")</f>
        <v>4201.8676999999998</v>
      </c>
      <c r="I2">
        <f t="array" ref="I2:I154">_xll.FDSB("DD-US","FG_MKT_VALUE(20100101,20220930,M,USD)")</f>
        <v>31159.375</v>
      </c>
      <c r="J2">
        <f t="array" ref="J2:J154">_xll.FDSB("COST-US","FG_MKT_VALUE(20100101,20220930,M,USD)")</f>
        <v>25230.436000000002</v>
      </c>
      <c r="K2">
        <f t="array" ref="K2:K154">_xll.FDSB("KMB-US","FG_MKT_VALUE(20100101,20220930,M,USD)")</f>
        <v>24762.541000000001</v>
      </c>
      <c r="L2">
        <f t="array" ref="L2:L154">_xll.FDSB("KDP-US","FG_MKT_VALUE(20100101,20220930,M,USD)")</f>
        <v>7028.6562999999996</v>
      </c>
      <c r="M2">
        <f t="array" ref="M2:M154">_xll.FDSB("CLX-US","FG_MKT_VALUE(20100101,20220930,M,USD)")</f>
        <v>8297.9969999999994</v>
      </c>
      <c r="N2">
        <f t="array" ref="N2:N154">_xll.FDSB("WMT-US","FG_MKT_VALUE(20100101,20220930,M,USD)")</f>
        <v>202285.98</v>
      </c>
      <c r="O2">
        <f t="array" ref="O2:O154">_xll.FDSB("KO-US","FG_MKT_VALUE(20100101,20220930,M,USD)")</f>
        <v>124937.75</v>
      </c>
      <c r="P2">
        <f t="array" ref="P2:P154">_xll.FDSB("HRL-US","FG_MKT_VALUE(20100101,20220930,M,USD)")</f>
        <v>5166.3154000000004</v>
      </c>
      <c r="Q2">
        <f t="array" ref="Q2:Q154">_xll.FDSB("MDLZ-US","FG_MKT_VALUE(20100101,20220930,M,USD)")</f>
        <v>40878.296999999999</v>
      </c>
      <c r="R2">
        <f t="array" ref="R2:R154">_xll.FDSB("EL-US","FG_MKT_VALUE(20100101,20220930,M,USD)")</f>
        <v>10356.097</v>
      </c>
      <c r="S2">
        <f t="array" ref="S2:S154">_xll.FDSB("CPB-US","FG_MKT_VALUE(20100101,20220930,M,USD)")</f>
        <v>11224.29</v>
      </c>
      <c r="T2">
        <f t="array" ref="T2:T154">_xll.FDSB("BF.B-US","FG_MKT_VALUE(20100101,20220930,M,USD)")</f>
        <v>7538.0870000000004</v>
      </c>
      <c r="U2">
        <f t="array" ref="U2:U154">_xll.FDSB("HSY-US","FG_MKT_VALUE(20100101,20220930,M,USD)")</f>
        <v>8305.9779999999992</v>
      </c>
      <c r="V2">
        <f t="array" ref="V2:V154">_xll.FDSB("MNST-US","FG_MKT_VALUE(20100101,20220930,M,USD)")</f>
        <v>3389.7136</v>
      </c>
      <c r="W2">
        <f t="array" ref="W2:W154">_xll.FDSB("MKC-US","FG_MKT_VALUE(20100101,20220930,M,USD)")</f>
        <v>4784.34</v>
      </c>
      <c r="X2">
        <f t="array" ref="X2:X154">_xll.FDSB("PEP-US","FG_MKT_VALUE(20100101,20220930,M,USD)")</f>
        <v>93305.3</v>
      </c>
      <c r="Y2" t="str">
        <f t="array" ref="Y2:Y154">_xll.FDSB("KHC-US","FG_MKT_VALUE(20100101,20220930,M,USD)")</f>
        <v/>
      </c>
      <c r="Z2">
        <f t="array" ref="Z2:Z154">_xll.FDSB("KR-US","FG_MKT_VALUE(20100101,20220930,M,USD)")</f>
        <v>13758.061</v>
      </c>
      <c r="AA2">
        <f t="array" ref="AA2:AA154">_xll.FDSB("STZ-US","FG_MKT_VALUE(20100101,20220930,M,USD)")</f>
        <v>3529.6093999999998</v>
      </c>
      <c r="AB2">
        <f t="array" ref="AB2:AB154">_xll.FDSB("PG-US","FG_MKT_VALUE(20100101,20220930,M,USD)")</f>
        <v>178777.7</v>
      </c>
      <c r="AC2">
        <f t="array" ref="AC2:AC154">_xll.FDSB("WBA-US","FG_MKT_VALUE(20100101,20220930,M,USD)")</f>
        <v>35515.519999999997</v>
      </c>
      <c r="AD2">
        <f t="array" ref="AD2:AD154">_xll.FDSB("CHD-US","FG_MKT_VALUE(20100101,20220930,M,USD)")</f>
        <v>4253.4272000000001</v>
      </c>
      <c r="AE2">
        <f t="array" ref="AE2:AE154">_xll.FDSB("SYY-US","FG_MKT_VALUE(20100101,20220930,M,USD)")</f>
        <v>16572.157999999999</v>
      </c>
      <c r="AF2">
        <f t="array" ref="AF2:AF154">_xll.FDSB("ZION-US","FG_MKT_VALUE(20100101,20220930,M,USD)")</f>
        <v>2853.5635000000002</v>
      </c>
      <c r="AG2">
        <f t="array" ref="AG2:AG154">_xll.FDSB("HOMB-US","FG_MKT_VALUE(20100101,20220930,M,USD)")</f>
        <v>631.46356000000003</v>
      </c>
      <c r="AH2">
        <f t="array" ref="AH2:AH154">_xll.FDSB("RF-US","FG_MKT_VALUE(20100101,20220930,M,USD)")</f>
        <v>7573.0709999999999</v>
      </c>
      <c r="AI2">
        <f t="array" ref="AI2:AI154">_xll.FDSB("HBAN-US","FG_MKT_VALUE(20100101,20220930,M,USD)")</f>
        <v>3428.4983000000002</v>
      </c>
      <c r="AJ2">
        <f t="array" ref="AJ2:AJ154">_xll.FDSB("TFC-US","FG_MKT_VALUE(20100101,20220930,M,USD)")</f>
        <v>19223.333999999999</v>
      </c>
      <c r="AK2" t="str">
        <f t="array" ref="AK2:AK154">_xll.FDSB("FRC-US","FG_MKT_VALUE(20100101,20220930,M,USD)")</f>
        <v/>
      </c>
      <c r="AL2">
        <f t="array" ref="AL2:AL154">_xll.FDSB("UBSI-US","FG_MKT_VALUE(20100101,20220930,M,USD)")</f>
        <v>1081.5996</v>
      </c>
      <c r="AM2">
        <f t="array" ref="AM2:AM154">_xll.FDSB("WBS-US","FG_MKT_VALUE(20100101,20220930,M,USD)")</f>
        <v>1205.0616</v>
      </c>
      <c r="AN2">
        <f t="array" ref="AN2:AN154">_xll.FDSB("UMBF-US","FG_MKT_VALUE(20100101,20220930,M,USD)")</f>
        <v>1597.7688000000001</v>
      </c>
      <c r="AO2">
        <f t="array" ref="AO2:AO154">_xll.FDSB("SNV-US","FG_MKT_VALUE(20100101,20220930,M,USD)")</f>
        <v>1351.9260999999999</v>
      </c>
      <c r="AP2">
        <f t="array" ref="AP2:AP154">_xll.FDSB("FNB-US","FG_MKT_VALUE(20100101,20220930,M,USD)")</f>
        <v>809.05193999999995</v>
      </c>
      <c r="AQ2">
        <f t="array" ref="AQ2:AQ154">_xll.FDSB("SIVB-US","FG_MKT_VALUE(20100101,20220930,M,USD)")</f>
        <v>1793.6727000000001</v>
      </c>
      <c r="AR2">
        <f t="array" ref="AR2:AR154">_xll.FDSB("BPOP-US","FG_MKT_VALUE(20100101,20220930,M,USD)")</f>
        <v>1375.0111999999999</v>
      </c>
      <c r="AS2">
        <f t="array" ref="AS2:AS154">_xll.FDSB("UMPQ-US","FG_MKT_VALUE(20100101,20220930,M,USD)")</f>
        <v>1072.6699000000001</v>
      </c>
      <c r="AT2">
        <f t="array" ref="AT2:AT154">_xll.FDSB("FCNCA-US","FG_MKT_VALUE(20100101,20220930,M,USD)")</f>
        <v>1749.9621999999999</v>
      </c>
      <c r="AU2">
        <f t="array" ref="AU2:AU154">_xll.FDSB("FITB-US","FG_MKT_VALUE(20100101,20220930,M,USD)")</f>
        <v>9890.6470000000008</v>
      </c>
      <c r="AV2">
        <f t="array" ref="AV2:AV154">_xll.FDSB("KEY-US","FG_MKT_VALUE(20100101,20220930,M,USD)")</f>
        <v>6307.8810000000003</v>
      </c>
      <c r="AW2">
        <f t="array" ref="AW2:AW154">_xll.FDSB("WAL-US","FG_MKT_VALUE(20100101,20220930,M,USD)")</f>
        <v>371.94499999999999</v>
      </c>
      <c r="AX2">
        <f t="array" ref="AX2:AX154">_xll.FDSB("WTFC-US","FG_MKT_VALUE(20100101,20220930,M,USD)")</f>
        <v>840.94494999999995</v>
      </c>
      <c r="AY2">
        <f t="array" ref="AY2:AY154">_xll.FDSB("TFSL-US","FG_MKT_VALUE(20100101,20220930,M,USD)")</f>
        <v>3964.931</v>
      </c>
      <c r="AZ2">
        <f t="array" ref="AZ2:AZ154">_xll.FDSB("PNC-US","FG_MKT_VALUE(20100101,20220930,M,USD)")</f>
        <v>25608.66</v>
      </c>
      <c r="BA2">
        <f t="array" ref="BA2:BA154">_xll.FDSB("FHN-US","FG_MKT_VALUE(20100101,20220930,M,USD)")</f>
        <v>2874.6435999999999</v>
      </c>
      <c r="BB2">
        <f t="array" ref="BB2:BB154">_xll.FDSB("CMA-US","FG_MKT_VALUE(20100101,20220930,M,USD)")</f>
        <v>5217.2084999999997</v>
      </c>
      <c r="BC2">
        <f t="array" ref="BC2:BC154">_xll.FDSB("BOKF-US","FG_MKT_VALUE(20100101,20220930,M,USD)")</f>
        <v>3214.5313000000001</v>
      </c>
      <c r="BD2">
        <f t="array" ref="BD2:BD154">_xll.FDSB("SBNY-US","FG_MKT_VALUE(20100101,20220930,M,USD)")</f>
        <v>1404.6243999999999</v>
      </c>
      <c r="BE2">
        <f t="array" ref="BE2:BE154">_xll.FDSB("GBCI-US","FG_MKT_VALUE(20100101,20220930,M,USD)")</f>
        <v>883.62800000000004</v>
      </c>
      <c r="BF2">
        <f t="array" ref="BF2:BF154">_xll.FDSB("VLY-US","FG_MKT_VALUE(20100101,20220930,M,USD)")</f>
        <v>2103.5835000000002</v>
      </c>
      <c r="BG2">
        <f t="array" ref="BG2:BG154">_xll.FDSB("NYCB-US","FG_MKT_VALUE(20100101,20220930,M,USD)")</f>
        <v>6510.9556000000002</v>
      </c>
      <c r="BH2">
        <f t="array" ref="BH2:BH154">_xll.FDSB("OZK-US","FG_MKT_VALUE(20100101,20220930,M,USD)")</f>
        <v>500.88146999999998</v>
      </c>
      <c r="BI2">
        <f t="array" ref="BI2:BI154">_xll.FDSB("PB-US","FG_MKT_VALUE(20100101,20220930,M,USD)")</f>
        <v>1876.5282</v>
      </c>
      <c r="BJ2" t="str">
        <f t="array" ref="BJ2:BJ154">_xll.FDSB("CFG-US","FG_MKT_VALUE(20100101,20220930,M,USD)")</f>
        <v/>
      </c>
      <c r="BK2">
        <f t="array" ref="BK2:BK154">_xll.FDSB("CFR-US","FG_MKT_VALUE(20100101,20220930,M,USD)")</f>
        <v>3081.1642999999999</v>
      </c>
      <c r="BL2">
        <f t="array" ref="BL2:BL154">_xll.FDSB("CBSH-US","FG_MKT_VALUE(20100101,20220930,M,USD)")</f>
        <v>3289.2986000000001</v>
      </c>
      <c r="BM2">
        <f t="array" ref="BM2:BM154">_xll.FDSB("EWBC-US","FG_MKT_VALUE(20100101,20220930,M,USD)")</f>
        <v>1806.6914999999999</v>
      </c>
      <c r="BN2">
        <f t="array" ref="BN2:BN154">_xll.FDSB("FFIN-US","FG_MKT_VALUE(20100101,20220930,M,USD)")</f>
        <v>1096.2037</v>
      </c>
      <c r="BO2">
        <f t="array" ref="BO2:BO154">_xll.FDSB("PNFP-US","FG_MKT_VALUE(20100101,20220930,M,USD)")</f>
        <v>499.40935999999999</v>
      </c>
      <c r="BP2">
        <f t="array" ref="BP2:BP154">_xll.FDSB("USB-US","FG_MKT_VALUE(20100101,20220930,M,USD)")</f>
        <v>47976.508000000002</v>
      </c>
      <c r="BQ2">
        <f t="array" ref="BQ2:BQ154">_xll.FDSB("MTB-US","FG_MKT_VALUE(20100101,20220930,M,USD)")</f>
        <v>8724.4680000000008</v>
      </c>
      <c r="BR2">
        <f t="array" ref="BR2:BR154">_xll.FDSB("AMP-US","FG_MKT_VALUE(20100101,20220930,M,USD)")</f>
        <v>9754.8520000000008</v>
      </c>
      <c r="BS2">
        <f t="array" ref="BS2:BS154">_xll.FDSB("FDS-US","FG_MKT_VALUE(20100101,20220930,M,USD)")</f>
        <v>2968.3449999999998</v>
      </c>
      <c r="BT2">
        <f t="array" ref="BT2:BT154">_xll.FDSB("L-US","FG_MKT_VALUE(20100101,20220930,M,USD)")</f>
        <v>15204.766</v>
      </c>
      <c r="BU2">
        <f t="array" ref="BU2:BU154">_xll.FDSB("TROW-US","FG_MKT_VALUE(20100101,20220930,M,USD)")</f>
        <v>12828.457</v>
      </c>
      <c r="BV2" t="str">
        <f t="array" ref="BV2:BV154">_xll.FDSB("SYF-US","FG_MKT_VALUE(20100101,20220930,M,USD)")</f>
        <v/>
      </c>
      <c r="BW2">
        <f t="array" ref="BW2:BW154">_xll.FDSB("AIG-US","FG_MKT_VALUE(20100101,20220930,M,USD)")</f>
        <v>3272.768</v>
      </c>
      <c r="BX2">
        <f t="array" ref="BX2:BX154">_xll.FDSB("WFC-US","FG_MKT_VALUE(20100101,20220930,M,USD)")</f>
        <v>147228.29999999999</v>
      </c>
      <c r="BY2">
        <f t="array" ref="BY2:BY154">_xll.FDSB("NTRS-US","FG_MKT_VALUE(20100101,20220930,M,USD)")</f>
        <v>12209.671</v>
      </c>
      <c r="BZ2">
        <f t="array" ref="BZ2:BZ154">_xll.FDSB("MMC-US","FG_MKT_VALUE(20100101,20220930,M,USD)")</f>
        <v>11419.781999999999</v>
      </c>
      <c r="CA2">
        <f t="array" ref="CA2:CA154">_xll.FDSB("AFL-US","FG_MKT_VALUE(20100101,20220930,M,USD)")</f>
        <v>22692.748</v>
      </c>
      <c r="CB2">
        <f t="array" ref="CB2:CB154">_xll.FDSB("ALL-US","FG_MKT_VALUE(20100101,20220930,M,USD)")</f>
        <v>16072.41</v>
      </c>
      <c r="CC2">
        <f t="array" ref="CC2:CC154">_xll.FDSB("MS-US","FG_MKT_VALUE(20100101,20220930,M,USD)")</f>
        <v>36436.741999999998</v>
      </c>
      <c r="CD2">
        <f t="array" ref="CD2:CD154">_xll.FDSB("BRK.B-US","FG_MKT_VALUE(20100101,20220930,M,USD)")</f>
        <v>177900.22</v>
      </c>
      <c r="CE2">
        <f t="array" ref="CE2:CE154">_xll.FDSB("BK-US","FG_MKT_VALUE(20100101,20220930,M,USD)")</f>
        <v>35135.910000000003</v>
      </c>
      <c r="CF2">
        <f t="array" ref="CF2:CF154">_xll.FDSB("BAC-US","FG_MKT_VALUE(20100101,20220930,M,USD)")</f>
        <v>131310.70000000001</v>
      </c>
      <c r="CG2">
        <f t="array" ref="CG2:CG154">_xll.FDSB("PFG-US","FG_MKT_VALUE(20100101,20220930,M,USD)")</f>
        <v>7352.9497000000001</v>
      </c>
      <c r="CH2">
        <f t="array" ref="CH2:CH154">_xll.FDSB("RJF-US","FG_MKT_VALUE(20100101,20220930,M,USD)")</f>
        <v>3131.7379999999998</v>
      </c>
      <c r="CI2">
        <f t="array" ref="CI2:CI154">_xll.FDSB("AJG-US","FG_MKT_VALUE(20100101,20220930,M,USD)")</f>
        <v>2311.375</v>
      </c>
      <c r="CJ2">
        <f t="array" ref="CJ2:CJ154">_xll.FDSB("TRV-US","FG_MKT_VALUE(20100101,20220930,M,USD)")</f>
        <v>26363.599999999999</v>
      </c>
      <c r="CK2">
        <f t="array" ref="CK2:CK154">_xll.FDSB("CME-US","FG_MKT_VALUE(20100101,20220930,M,USD)")</f>
        <v>19077.546999999999</v>
      </c>
      <c r="CL2">
        <f t="array" ref="CL2:CL154">_xll.FDSB("IVZ-US","FG_MKT_VALUE(20100101,20220930,M,USD)")</f>
        <v>8868.35</v>
      </c>
      <c r="CM2">
        <f t="array" ref="CM2:CM154">_xll.FDSB("RE-US","FG_MKT_VALUE(20100101,20220930,M,USD)")</f>
        <v>5085.9030000000002</v>
      </c>
      <c r="CN2">
        <f t="array" ref="CN2:CN154">_xll.FDSB("BEN-US","FG_MKT_VALUE(20100101,20220930,M,USD)")</f>
        <v>22599.178</v>
      </c>
      <c r="CO2">
        <f t="array" ref="CO2:CO154">_xll.FDSB("PGR-US","FG_MKT_VALUE(20100101,20220930,M,USD)")</f>
        <v>11151.708000000001</v>
      </c>
      <c r="CP2">
        <f t="array" ref="CP2:CP154">_xll.FDSB("BRO-US","FG_MKT_VALUE(20100101,20220930,M,USD)")</f>
        <v>2500.5378000000001</v>
      </c>
      <c r="CQ2">
        <f t="array" ref="CQ2:CQ154">_xll.FDSB("GS-US","FG_MKT_VALUE(20100101,20220930,M,USD)")</f>
        <v>76607.740000000005</v>
      </c>
      <c r="CR2">
        <f t="array" ref="CR2:CR154">_xll.FDSB("CB-US","FG_MKT_VALUE(20100101,20220930,M,USD)")</f>
        <v>16580.57</v>
      </c>
      <c r="CS2">
        <f t="array" ref="CS2:CS154">_xll.FDSB("STT-US","FG_MKT_VALUE(20100101,20220930,M,USD)")</f>
        <v>21222.76</v>
      </c>
      <c r="CT2">
        <f t="array" ref="CT2:CT154">_xll.FDSB("SCHW-US","FG_MKT_VALUE(20100101,20220930,M,USD)")</f>
        <v>21254.951000000001</v>
      </c>
      <c r="CU2">
        <f t="array" ref="CU2:CU154">_xll.FDSB("LNC-US","FG_MKT_VALUE(20100101,20220930,M,USD)")</f>
        <v>7428.6480000000001</v>
      </c>
      <c r="CV2">
        <f t="array" ref="CV2:CV154">_xll.FDSB("COF-US","FG_MKT_VALUE(20100101,20220930,M,USD)")</f>
        <v>16777.574000000001</v>
      </c>
      <c r="CW2">
        <f t="array" ref="CW2:CW154">_xll.FDSB("WTW-US","FG_MKT_VALUE(20100101,20220930,M,USD)")</f>
        <v>4423.9823999999999</v>
      </c>
      <c r="CX2">
        <f t="array" ref="CX2:CX154">_xll.FDSB("MCO-US","FG_MKT_VALUE(20100101,20220930,M,USD)")</f>
        <v>6534.8964999999998</v>
      </c>
      <c r="CY2">
        <f t="array" ref="CY2:CY154">_xll.FDSB("MSCI-US","FG_MKT_VALUE(20100101,20220930,M,USD)")</f>
        <v>3097.3380999999999</v>
      </c>
      <c r="CZ2">
        <f t="array" ref="CZ2:CZ154">_xll.FDSB("AXP-US","FG_MKT_VALUE(20100101,20220930,M,USD)")</f>
        <v>44890.720000000001</v>
      </c>
      <c r="DA2">
        <f t="array" ref="DA2:DA154">_xll.FDSB("JPM-US","FG_MKT_VALUE(20100101,20220930,M,USD)")</f>
        <v>153499.89000000001</v>
      </c>
      <c r="DB2">
        <f t="array" ref="DB2:DB154">_xll.FDSB("MET-US","FG_MKT_VALUE(20100101,20220930,M,USD)")</f>
        <v>28921.208999999999</v>
      </c>
      <c r="DC2">
        <f t="array" ref="DC2:DC154">_xll.FDSB("HIG-US","FG_MKT_VALUE(20100101,20220930,M,USD)")</f>
        <v>9188.3420000000006</v>
      </c>
      <c r="DD2">
        <f t="array" ref="DD2:DD154">_xll.FDSB("CINF-US","FG_MKT_VALUE(20100101,20220930,M,USD)")</f>
        <v>4275.1796999999997</v>
      </c>
      <c r="DE2">
        <f t="array" ref="DE2:DE154">_xll.FDSB("SPGI-US","FG_MKT_VALUE(20100101,20220930,M,USD)")</f>
        <v>11178.829</v>
      </c>
      <c r="DF2">
        <f t="array" ref="DF2:DF154">_xll.FDSB("AIZ-US","FG_MKT_VALUE(20100101,20220930,M,USD)")</f>
        <v>3666.2689999999998</v>
      </c>
      <c r="DG2">
        <f t="array" ref="DG2:DG154">_xll.FDSB("AON-US","FG_MKT_VALUE(20100101,20220930,M,USD)")</f>
        <v>10359.07</v>
      </c>
      <c r="DH2">
        <f t="array" ref="DH2:DH154">_xll.FDSB("GL-US","FG_MKT_VALUE(20100101,20220930,M,USD)")</f>
        <v>3719.5486000000001</v>
      </c>
      <c r="DI2">
        <f t="array" ref="DI2:DI154">_xll.FDSB("WRB-US","FG_MKT_VALUE(20100101,20220930,M,USD)")</f>
        <v>3808.9189999999999</v>
      </c>
      <c r="DJ2">
        <f t="array" ref="DJ2:DJ154">_xll.FDSB("C-US","FG_MKT_VALUE(20100101,20220930,M,USD)")</f>
        <v>94564.445000000007</v>
      </c>
      <c r="DK2">
        <f t="array" ref="DK2:DK154">_xll.FDSB("BLK-US","FG_MKT_VALUE(20100101,20220930,M,USD)")</f>
        <v>13234.653</v>
      </c>
      <c r="DL2">
        <f t="array" ref="DL2:DL154">_xll.FDSB("PRU-US","FG_MKT_VALUE(20100101,20220930,M,USD)")</f>
        <v>23200.916000000001</v>
      </c>
      <c r="DM2">
        <f t="array" ref="DM2:DM154">_xll.FDSB("CVS-US","FG_MKT_VALUE(20100101,20220930,M,USD)")</f>
        <v>45026.667999999998</v>
      </c>
      <c r="DN2">
        <f t="array" ref="DN2:DN154">_xll.FDSB("MAA-US","FG_MKT_VALUE(20100101,20220930,M,USD)")</f>
        <v>1352.9748999999999</v>
      </c>
      <c r="DO2">
        <f t="array" ref="DO2:DO154">_xll.FDSB("GLW-US","FG_MKT_VALUE(20100101,20220930,M,USD)")</f>
        <v>28078.240000000002</v>
      </c>
      <c r="DP2">
        <f t="array" ref="DP2:DP154">_xll.FDSB("PARA-US","FG_MKT_VALUE(20100101,20220930,M,USD)")</f>
        <v>8725.1640000000007</v>
      </c>
      <c r="DQ2">
        <f t="array" ref="DQ2:DQ154">_xll.FDSB("UPS-US","FG_MKT_VALUE(20100101,20220930,M,USD)")</f>
        <v>57423.38</v>
      </c>
      <c r="DR2">
        <f t="array" ref="DR2:DR154">_xll.FDSB("TPR-US","FG_MKT_VALUE(20100101,20220930,M,USD)")</f>
        <v>10951.763000000001</v>
      </c>
      <c r="DS2">
        <f t="array" ref="DS2:DS154">_xll.FDSB("VTRS-US","FG_MKT_VALUE(20100101,20220930,M,USD)")</f>
        <v>5587.2169999999996</v>
      </c>
      <c r="DT2">
        <f t="array" ref="DT2:DT154">_xll.FDSB("IPG-US","FG_MKT_VALUE(20100101,20220930,M,USD)")</f>
        <v>3140.2060000000001</v>
      </c>
      <c r="DU2">
        <f t="array" ref="DU2:DU154">_xll.FDSB("RL-US","FG_MKT_VALUE(20100101,20220930,M,USD)")</f>
        <v>8085.1997000000001</v>
      </c>
      <c r="DV2">
        <f t="array" ref="DV2:DV154">_xll.FDSB("PPL-US","FG_MKT_VALUE(20100101,20220930,M,USD)")</f>
        <v>11123.127</v>
      </c>
      <c r="DW2">
        <f t="array" ref="DW2:DW154">_xll.FDSB("ITW-US","FG_MKT_VALUE(20100101,20220930,M,USD)")</f>
        <v>21896.835999999999</v>
      </c>
      <c r="DX2">
        <f t="array" ref="DX2:DX154">_xll.FDSB("GPC-US","FG_MKT_VALUE(20100101,20220930,M,USD)")</f>
        <v>5988.0244000000002</v>
      </c>
      <c r="DY2">
        <f t="array" ref="DY2:DY154">_xll.FDSB("DTE-US","FG_MKT_VALUE(20100101,20220930,M,USD)")</f>
        <v>6953.4179999999997</v>
      </c>
      <c r="DZ2">
        <f t="array" ref="DZ2:DZ154">_xll.FDSB("BBY-US","FG_MKT_VALUE(20100101,20220930,M,USD)")</f>
        <v>15266.155000000001</v>
      </c>
      <c r="EA2">
        <f t="array" ref="EA2:EA154">_xll.FDSB("REG-US","FG_MKT_VALUE(20100101,20220930,M,USD)")</f>
        <v>2730.7512000000002</v>
      </c>
      <c r="EB2">
        <f t="array" ref="EB2:EB154">_xll.FDSB("WHR-US","FG_MKT_VALUE(20100101,20220930,M,USD)")</f>
        <v>5616.2470000000003</v>
      </c>
      <c r="EC2">
        <f t="array" ref="EC2:EC154">_xll.FDSB("SNA-US","FG_MKT_VALUE(20100101,20220930,M,USD)")</f>
        <v>2360.6176999999998</v>
      </c>
      <c r="ED2">
        <f t="array" ref="ED2:ED154">_xll.FDSB("PAYX-US","FG_MKT_VALUE(20100101,20220930,M,USD)")</f>
        <v>10477.183999999999</v>
      </c>
      <c r="EE2">
        <f t="array" ref="EE2:EE154">_xll.FDSB("FAST-US","FG_MKT_VALUE(20100101,20220930,M,USD)")</f>
        <v>6115.4260000000004</v>
      </c>
      <c r="EF2">
        <f t="array" ref="EF2:EF154">_xll.FDSB("MMM-US","FG_MKT_VALUE(20100101,20220930,M,USD)")</f>
        <v>57196.12</v>
      </c>
      <c r="EG2">
        <f t="array" ref="EG2:EG154">_xll.FDSB("DRI-US","FG_MKT_VALUE(20100101,20220930,M,USD)")</f>
        <v>5167.9785000000002</v>
      </c>
      <c r="EH2">
        <f t="array" ref="EH2:EH154">_xll.FDSB("HAS-US","FG_MKT_VALUE(20100101,20220930,M,USD)")</f>
        <v>4188.3280000000004</v>
      </c>
      <c r="EI2">
        <f t="array" ref="EI2:EI154">_xll.FDSB("TGT-US","FG_MKT_VALUE(20100101,20220930,M,USD)")</f>
        <v>38177.919999999998</v>
      </c>
    </row>
    <row r="3" spans="1:139" x14ac:dyDescent="0.3">
      <c r="A3" s="3">
        <v>40235</v>
      </c>
      <c r="B3" t="str">
        <v/>
      </c>
      <c r="C3">
        <v>6936.1090000000004</v>
      </c>
      <c r="D3">
        <v>4310.549</v>
      </c>
      <c r="E3" t="str">
        <v/>
      </c>
      <c r="F3">
        <v>10195.188</v>
      </c>
      <c r="G3">
        <v>5465.84</v>
      </c>
      <c r="H3">
        <v>4503.6513999999997</v>
      </c>
      <c r="I3">
        <v>32562.638999999999</v>
      </c>
      <c r="J3">
        <v>26849.907999999999</v>
      </c>
      <c r="K3">
        <v>25325.421999999999</v>
      </c>
      <c r="L3">
        <v>8067.9624000000003</v>
      </c>
      <c r="M3">
        <v>8598.1110000000008</v>
      </c>
      <c r="N3">
        <v>204709.02</v>
      </c>
      <c r="O3">
        <v>121414.164</v>
      </c>
      <c r="P3">
        <v>5488.0420000000004</v>
      </c>
      <c r="Q3">
        <v>42016.27</v>
      </c>
      <c r="R3">
        <v>11856.665999999999</v>
      </c>
      <c r="S3">
        <v>11298.870999999999</v>
      </c>
      <c r="T3">
        <v>7690.8469999999998</v>
      </c>
      <c r="U3">
        <v>9065.2109999999993</v>
      </c>
      <c r="V3">
        <v>3665.6511</v>
      </c>
      <c r="W3">
        <v>4916.5204999999996</v>
      </c>
      <c r="X3">
        <v>97765.554999999993</v>
      </c>
      <c r="Y3" t="str">
        <v/>
      </c>
      <c r="Z3">
        <v>14188.2</v>
      </c>
      <c r="AA3">
        <v>3306.8290000000002</v>
      </c>
      <c r="AB3">
        <v>183802.64</v>
      </c>
      <c r="AC3">
        <v>34479.85</v>
      </c>
      <c r="AD3">
        <v>4739.5127000000002</v>
      </c>
      <c r="AE3">
        <v>17110.947</v>
      </c>
      <c r="AF3">
        <v>2788.8809000000001</v>
      </c>
      <c r="AG3">
        <v>623.75653</v>
      </c>
      <c r="AH3">
        <v>8050.1147000000001</v>
      </c>
      <c r="AI3">
        <v>3442.8135000000002</v>
      </c>
      <c r="AJ3">
        <v>19678.567999999999</v>
      </c>
      <c r="AK3" t="str">
        <v/>
      </c>
      <c r="AL3">
        <v>1069.4371000000001</v>
      </c>
      <c r="AM3">
        <v>1246.3468</v>
      </c>
      <c r="AN3">
        <v>1549.2412999999999</v>
      </c>
      <c r="AO3">
        <v>1396.0106000000001</v>
      </c>
      <c r="AP3">
        <v>867.24883999999997</v>
      </c>
      <c r="AQ3">
        <v>1842.0387000000001</v>
      </c>
      <c r="AR3">
        <v>1234.3124</v>
      </c>
      <c r="AS3">
        <v>1082.2163</v>
      </c>
      <c r="AT3">
        <v>1909.4005999999999</v>
      </c>
      <c r="AU3">
        <v>9707.7819999999992</v>
      </c>
      <c r="AV3">
        <v>6281.5249999999996</v>
      </c>
      <c r="AW3">
        <v>417.62247000000002</v>
      </c>
      <c r="AX3">
        <v>824.00019999999995</v>
      </c>
      <c r="AY3">
        <v>3961.848</v>
      </c>
      <c r="AZ3">
        <v>24837.119999999999</v>
      </c>
      <c r="BA3">
        <v>2841.3467000000001</v>
      </c>
      <c r="BB3">
        <v>5454.5609999999997</v>
      </c>
      <c r="BC3">
        <v>3117.5731999999998</v>
      </c>
      <c r="BD3">
        <v>1512.2661000000001</v>
      </c>
      <c r="BE3">
        <v>893.48720000000003</v>
      </c>
      <c r="BF3">
        <v>2203.0255999999999</v>
      </c>
      <c r="BG3">
        <v>6710.2266</v>
      </c>
      <c r="BH3">
        <v>519.30742999999995</v>
      </c>
      <c r="BI3">
        <v>1946.8050000000001</v>
      </c>
      <c r="BJ3" t="str">
        <v/>
      </c>
      <c r="BK3">
        <v>3251.0727999999999</v>
      </c>
      <c r="BL3">
        <v>3366.5862000000002</v>
      </c>
      <c r="BM3">
        <v>1926.5513000000001</v>
      </c>
      <c r="BN3">
        <v>1081.7393</v>
      </c>
      <c r="BO3">
        <v>499.07907</v>
      </c>
      <c r="BP3">
        <v>47077.425999999999</v>
      </c>
      <c r="BQ3">
        <v>9159.8040000000001</v>
      </c>
      <c r="BR3">
        <v>10211.472</v>
      </c>
      <c r="BS3">
        <v>3087.9054999999998</v>
      </c>
      <c r="BT3">
        <v>15498.063</v>
      </c>
      <c r="BU3">
        <v>13105.088</v>
      </c>
      <c r="BV3" t="str">
        <v/>
      </c>
      <c r="BW3">
        <v>3345.7064999999998</v>
      </c>
      <c r="BX3">
        <v>141583.6</v>
      </c>
      <c r="BY3">
        <v>12879.125</v>
      </c>
      <c r="BZ3">
        <v>12299.041999999999</v>
      </c>
      <c r="CA3">
        <v>23170.687999999998</v>
      </c>
      <c r="CB3">
        <v>16781.25</v>
      </c>
      <c r="CC3">
        <v>38341.574000000001</v>
      </c>
      <c r="CD3">
        <v>186512.4</v>
      </c>
      <c r="CE3">
        <v>34447.445</v>
      </c>
      <c r="CF3">
        <v>144113.06</v>
      </c>
      <c r="CG3">
        <v>7403.9897000000001</v>
      </c>
      <c r="CH3">
        <v>3199.7927</v>
      </c>
      <c r="CI3">
        <v>2432.3249999999998</v>
      </c>
      <c r="CJ3">
        <v>27362.576000000001</v>
      </c>
      <c r="CK3">
        <v>20066.61</v>
      </c>
      <c r="CL3">
        <v>9006.2000000000007</v>
      </c>
      <c r="CM3">
        <v>5066.9214000000002</v>
      </c>
      <c r="CN3">
        <v>23213.05</v>
      </c>
      <c r="CO3">
        <v>11535.089</v>
      </c>
      <c r="CP3">
        <v>2384.0354000000002</v>
      </c>
      <c r="CQ3">
        <v>80538.06</v>
      </c>
      <c r="CR3">
        <v>16822.87</v>
      </c>
      <c r="CS3">
        <v>22227.474999999999</v>
      </c>
      <c r="CT3">
        <v>21278.190999999999</v>
      </c>
      <c r="CU3">
        <v>7609.982</v>
      </c>
      <c r="CV3">
        <v>17182.675999999999</v>
      </c>
      <c r="CW3">
        <v>5022.7299999999996</v>
      </c>
      <c r="CX3">
        <v>6305.1450000000004</v>
      </c>
      <c r="CY3">
        <v>3147.8240000000001</v>
      </c>
      <c r="CZ3">
        <v>45522.476999999999</v>
      </c>
      <c r="DA3">
        <v>165444.03</v>
      </c>
      <c r="DB3">
        <v>29797.361000000001</v>
      </c>
      <c r="DC3">
        <v>9333.8850000000002</v>
      </c>
      <c r="DD3">
        <v>4356.1796999999997</v>
      </c>
      <c r="DE3">
        <v>10784.653</v>
      </c>
      <c r="DF3">
        <v>3560.1187</v>
      </c>
      <c r="DG3">
        <v>10902.321</v>
      </c>
      <c r="DH3">
        <v>3852.0938000000001</v>
      </c>
      <c r="DI3">
        <v>4029.6574999999998</v>
      </c>
      <c r="DJ3">
        <v>96843.11</v>
      </c>
      <c r="DK3">
        <v>13542.896000000001</v>
      </c>
      <c r="DL3">
        <v>24324.063999999998</v>
      </c>
      <c r="DM3">
        <v>46946.25</v>
      </c>
      <c r="DN3">
        <v>1497.7304999999999</v>
      </c>
      <c r="DO3">
        <v>27379.388999999999</v>
      </c>
      <c r="DP3">
        <v>8765.6509999999998</v>
      </c>
      <c r="DQ3">
        <v>58387.563000000002</v>
      </c>
      <c r="DR3">
        <v>11441.576999999999</v>
      </c>
      <c r="DS3">
        <v>6540.3842999999997</v>
      </c>
      <c r="DT3">
        <v>3645.75</v>
      </c>
      <c r="DU3">
        <v>7881.098</v>
      </c>
      <c r="DV3">
        <v>10742.172</v>
      </c>
      <c r="DW3">
        <v>22866.344000000001</v>
      </c>
      <c r="DX3">
        <v>6413.9242999999997</v>
      </c>
      <c r="DY3">
        <v>7181.6693999999998</v>
      </c>
      <c r="DZ3">
        <v>15286.748</v>
      </c>
      <c r="EA3">
        <v>2826.9672999999998</v>
      </c>
      <c r="EB3">
        <v>6287.0893999999998</v>
      </c>
      <c r="EC3">
        <v>2437.9960000000001</v>
      </c>
      <c r="ED3">
        <v>10820.945</v>
      </c>
      <c r="EE3">
        <v>6541.5005000000001</v>
      </c>
      <c r="EF3">
        <v>56954.52</v>
      </c>
      <c r="EG3">
        <v>5701.1216000000004</v>
      </c>
      <c r="EH3">
        <v>4905.348</v>
      </c>
      <c r="EI3">
        <v>38364.082000000002</v>
      </c>
    </row>
    <row r="4" spans="1:139" x14ac:dyDescent="0.3">
      <c r="A4" s="3">
        <v>40268</v>
      </c>
      <c r="B4" t="str">
        <v/>
      </c>
      <c r="C4">
        <v>7426.8729999999996</v>
      </c>
      <c r="D4">
        <v>4604.7426999999998</v>
      </c>
      <c r="E4" t="str">
        <v/>
      </c>
      <c r="F4">
        <v>10877.790999999999</v>
      </c>
      <c r="G4">
        <v>6032.2179999999998</v>
      </c>
      <c r="H4">
        <v>4989.0244000000002</v>
      </c>
      <c r="I4">
        <v>34150.394999999997</v>
      </c>
      <c r="J4">
        <v>26295.03</v>
      </c>
      <c r="K4">
        <v>26088.912</v>
      </c>
      <c r="L4">
        <v>8741.3340000000007</v>
      </c>
      <c r="M4">
        <v>9033.5570000000007</v>
      </c>
      <c r="N4">
        <v>210501.6</v>
      </c>
      <c r="O4">
        <v>126830</v>
      </c>
      <c r="P4">
        <v>5608.1885000000002</v>
      </c>
      <c r="Q4">
        <v>52538.277000000002</v>
      </c>
      <c r="R4">
        <v>12903.893</v>
      </c>
      <c r="S4">
        <v>11983.648999999999</v>
      </c>
      <c r="T4">
        <v>8732.2549999999992</v>
      </c>
      <c r="U4">
        <v>9726.5450000000001</v>
      </c>
      <c r="V4">
        <v>3850.6694000000002</v>
      </c>
      <c r="W4">
        <v>5082.1270000000004</v>
      </c>
      <c r="X4">
        <v>107576.164</v>
      </c>
      <c r="Y4" t="str">
        <v/>
      </c>
      <c r="Z4">
        <v>13905.72</v>
      </c>
      <c r="AA4">
        <v>3614.6457999999998</v>
      </c>
      <c r="AB4">
        <v>182211.55</v>
      </c>
      <c r="AC4">
        <v>36289.945</v>
      </c>
      <c r="AD4">
        <v>4741.4269999999997</v>
      </c>
      <c r="AE4">
        <v>17443.407999999999</v>
      </c>
      <c r="AF4">
        <v>3500.9553000000001</v>
      </c>
      <c r="AG4">
        <v>679.91863999999998</v>
      </c>
      <c r="AH4">
        <v>9358.5689999999995</v>
      </c>
      <c r="AI4">
        <v>3862.2402000000002</v>
      </c>
      <c r="AJ4">
        <v>22409.636999999999</v>
      </c>
      <c r="AK4" t="str">
        <v/>
      </c>
      <c r="AL4">
        <v>1140.5372</v>
      </c>
      <c r="AM4">
        <v>1363.35</v>
      </c>
      <c r="AN4">
        <v>1643.8206</v>
      </c>
      <c r="AO4">
        <v>1611.5856000000001</v>
      </c>
      <c r="AP4">
        <v>927.82410000000004</v>
      </c>
      <c r="AQ4">
        <v>1937.6088999999999</v>
      </c>
      <c r="AR4">
        <v>1861.0612000000001</v>
      </c>
      <c r="AS4">
        <v>1266.6937</v>
      </c>
      <c r="AT4">
        <v>2073.9520000000002</v>
      </c>
      <c r="AU4">
        <v>10777.707</v>
      </c>
      <c r="AV4">
        <v>6812.6543000000001</v>
      </c>
      <c r="AW4">
        <v>415.54608000000002</v>
      </c>
      <c r="AX4">
        <v>1007.62103</v>
      </c>
      <c r="AY4">
        <v>4116.0054</v>
      </c>
      <c r="AZ4">
        <v>31402.201000000001</v>
      </c>
      <c r="BA4">
        <v>3170.7570000000001</v>
      </c>
      <c r="BB4">
        <v>5750.1255000000001</v>
      </c>
      <c r="BC4">
        <v>3568.1704</v>
      </c>
      <c r="BD4">
        <v>1504.9546</v>
      </c>
      <c r="BE4">
        <v>1095.2085999999999</v>
      </c>
      <c r="BF4">
        <v>2471.5796</v>
      </c>
      <c r="BG4">
        <v>7202.1962999999996</v>
      </c>
      <c r="BH4">
        <v>595.62379999999996</v>
      </c>
      <c r="BI4">
        <v>1909.1343999999999</v>
      </c>
      <c r="BJ4" t="str">
        <v/>
      </c>
      <c r="BK4">
        <v>3372.7316999999998</v>
      </c>
      <c r="BL4">
        <v>3431.4733999999999</v>
      </c>
      <c r="BM4">
        <v>2576.5540000000001</v>
      </c>
      <c r="BN4">
        <v>1066.3259</v>
      </c>
      <c r="BO4">
        <v>503.93536</v>
      </c>
      <c r="BP4">
        <v>49587.91</v>
      </c>
      <c r="BQ4">
        <v>9432.1620000000003</v>
      </c>
      <c r="BR4">
        <v>11675.913</v>
      </c>
      <c r="BS4">
        <v>3422.3510000000001</v>
      </c>
      <c r="BT4">
        <v>15647.646000000001</v>
      </c>
      <c r="BU4">
        <v>14260.482</v>
      </c>
      <c r="BV4" t="str">
        <v/>
      </c>
      <c r="BW4">
        <v>4607.0050000000001</v>
      </c>
      <c r="BX4">
        <v>162001.75</v>
      </c>
      <c r="BY4">
        <v>13364.61</v>
      </c>
      <c r="BZ4">
        <v>13206.727999999999</v>
      </c>
      <c r="CA4">
        <v>25484.92</v>
      </c>
      <c r="CB4">
        <v>17382.780999999999</v>
      </c>
      <c r="CC4">
        <v>40961.175999999999</v>
      </c>
      <c r="CD4">
        <v>200790.58</v>
      </c>
      <c r="CE4">
        <v>37455.599999999999</v>
      </c>
      <c r="CF4">
        <v>179071.22</v>
      </c>
      <c r="CG4">
        <v>9338.4375</v>
      </c>
      <c r="CH4">
        <v>3314.5050999999999</v>
      </c>
      <c r="CI4">
        <v>2543.38</v>
      </c>
      <c r="CJ4">
        <v>26808.18</v>
      </c>
      <c r="CK4">
        <v>20738.078000000001</v>
      </c>
      <c r="CL4">
        <v>9558.9150000000009</v>
      </c>
      <c r="CM4">
        <v>4768.5956999999999</v>
      </c>
      <c r="CN4">
        <v>25217.690999999999</v>
      </c>
      <c r="CO4">
        <v>12799.844999999999</v>
      </c>
      <c r="CP4">
        <v>2546.9337999999998</v>
      </c>
      <c r="CQ4">
        <v>87736.37</v>
      </c>
      <c r="CR4">
        <v>17709.34</v>
      </c>
      <c r="CS4">
        <v>22629.521000000001</v>
      </c>
      <c r="CT4">
        <v>22300.363000000001</v>
      </c>
      <c r="CU4">
        <v>9285.7379999999994</v>
      </c>
      <c r="CV4">
        <v>18900.370999999999</v>
      </c>
      <c r="CW4">
        <v>5301.1396000000004</v>
      </c>
      <c r="CX4">
        <v>7049.6409999999996</v>
      </c>
      <c r="CY4">
        <v>3790.4083999999998</v>
      </c>
      <c r="CZ4">
        <v>49181.917999999998</v>
      </c>
      <c r="DA4">
        <v>177897.2</v>
      </c>
      <c r="DB4">
        <v>35512.491999999998</v>
      </c>
      <c r="DC4">
        <v>12616.41</v>
      </c>
      <c r="DD4">
        <v>4712.33</v>
      </c>
      <c r="DE4">
        <v>11233.315000000001</v>
      </c>
      <c r="DF4">
        <v>3905.0266000000001</v>
      </c>
      <c r="DG4">
        <v>11510.344999999999</v>
      </c>
      <c r="DH4">
        <v>4425.6777000000002</v>
      </c>
      <c r="DI4">
        <v>3996.681</v>
      </c>
      <c r="DJ4">
        <v>115912.01</v>
      </c>
      <c r="DK4">
        <v>13797.433999999999</v>
      </c>
      <c r="DL4">
        <v>28169.478999999999</v>
      </c>
      <c r="DM4">
        <v>50123.76</v>
      </c>
      <c r="DN4">
        <v>1537.3501000000001</v>
      </c>
      <c r="DO4">
        <v>31446.758000000002</v>
      </c>
      <c r="DP4">
        <v>9455.5020000000004</v>
      </c>
      <c r="DQ4">
        <v>63765.902000000002</v>
      </c>
      <c r="DR4">
        <v>12020.826999999999</v>
      </c>
      <c r="DS4">
        <v>7005.6989999999996</v>
      </c>
      <c r="DT4">
        <v>4045.1837999999998</v>
      </c>
      <c r="DU4">
        <v>8350.9279999999999</v>
      </c>
      <c r="DV4">
        <v>10478.01</v>
      </c>
      <c r="DW4">
        <v>23797.71</v>
      </c>
      <c r="DX4">
        <v>6707.3954999999996</v>
      </c>
      <c r="DY4">
        <v>7511.0690000000004</v>
      </c>
      <c r="DZ4">
        <v>17816.39</v>
      </c>
      <c r="EA4">
        <v>3056.9582999999998</v>
      </c>
      <c r="EB4">
        <v>6543.75</v>
      </c>
      <c r="EC4">
        <v>2505.4987999999998</v>
      </c>
      <c r="ED4">
        <v>11102.853999999999</v>
      </c>
      <c r="EE4">
        <v>7075.2</v>
      </c>
      <c r="EF4">
        <v>59591.097999999998</v>
      </c>
      <c r="EG4">
        <v>6262.0950000000003</v>
      </c>
      <c r="EH4">
        <v>5374.7563</v>
      </c>
      <c r="EI4">
        <v>39168.296999999999</v>
      </c>
    </row>
    <row r="5" spans="1:139" x14ac:dyDescent="0.3">
      <c r="A5" s="3">
        <v>40298</v>
      </c>
      <c r="B5" t="str">
        <v/>
      </c>
      <c r="C5">
        <v>8567.0210000000006</v>
      </c>
      <c r="D5">
        <v>4839.0290000000005</v>
      </c>
      <c r="E5">
        <v>12549.883</v>
      </c>
      <c r="F5">
        <v>11704.437</v>
      </c>
      <c r="G5">
        <v>7314.2550000000001</v>
      </c>
      <c r="H5">
        <v>5010.9539999999997</v>
      </c>
      <c r="I5">
        <v>35605.57</v>
      </c>
      <c r="J5">
        <v>26029.171999999999</v>
      </c>
      <c r="K5">
        <v>25416.773000000001</v>
      </c>
      <c r="L5">
        <v>8134.884</v>
      </c>
      <c r="M5">
        <v>9112.4279999999999</v>
      </c>
      <c r="N5">
        <v>200399.03</v>
      </c>
      <c r="O5">
        <v>123255.7</v>
      </c>
      <c r="P5">
        <v>5442.87</v>
      </c>
      <c r="Q5">
        <v>51426.36</v>
      </c>
      <c r="R5">
        <v>13112.757</v>
      </c>
      <c r="S5">
        <v>12120.681</v>
      </c>
      <c r="T5">
        <v>8550.3070000000007</v>
      </c>
      <c r="U5">
        <v>10680.796</v>
      </c>
      <c r="V5">
        <v>3919.0189999999998</v>
      </c>
      <c r="W5">
        <v>5242.4340000000002</v>
      </c>
      <c r="X5">
        <v>106047.72</v>
      </c>
      <c r="Y5" t="str">
        <v/>
      </c>
      <c r="Z5">
        <v>14271.66</v>
      </c>
      <c r="AA5">
        <v>4017.0059000000001</v>
      </c>
      <c r="AB5">
        <v>179014.84</v>
      </c>
      <c r="AC5">
        <v>34391.792999999998</v>
      </c>
      <c r="AD5">
        <v>4904.3140000000003</v>
      </c>
      <c r="AE5">
        <v>18649.664000000001</v>
      </c>
      <c r="AF5">
        <v>4605.4233000000004</v>
      </c>
      <c r="AG5">
        <v>723.12070000000006</v>
      </c>
      <c r="AH5">
        <v>10535.841</v>
      </c>
      <c r="AI5">
        <v>4843.9229999999998</v>
      </c>
      <c r="AJ5">
        <v>22997.726999999999</v>
      </c>
      <c r="AK5" t="str">
        <v/>
      </c>
      <c r="AL5">
        <v>1263.2039</v>
      </c>
      <c r="AM5">
        <v>1615.1293000000001</v>
      </c>
      <c r="AN5">
        <v>1705.3626999999999</v>
      </c>
      <c r="AO5">
        <v>1474.4294</v>
      </c>
      <c r="AP5">
        <v>1066.2539999999999</v>
      </c>
      <c r="AQ5">
        <v>2042.2547999999999</v>
      </c>
      <c r="AR5">
        <v>2526.1826000000001</v>
      </c>
      <c r="AS5">
        <v>1427.1796999999999</v>
      </c>
      <c r="AT5">
        <v>2149.4973</v>
      </c>
      <c r="AU5">
        <v>11854.682000000001</v>
      </c>
      <c r="AV5">
        <v>7929.0513000000001</v>
      </c>
      <c r="AW5">
        <v>635.36919999999998</v>
      </c>
      <c r="AX5">
        <v>1010.05817</v>
      </c>
      <c r="AY5">
        <v>4359.5739999999996</v>
      </c>
      <c r="AZ5">
        <v>35352.46</v>
      </c>
      <c r="BA5">
        <v>3193.3245000000002</v>
      </c>
      <c r="BB5">
        <v>6348.7187999999996</v>
      </c>
      <c r="BC5">
        <v>3703.576</v>
      </c>
      <c r="BD5">
        <v>1640.2177999999999</v>
      </c>
      <c r="BE5">
        <v>1329.6394</v>
      </c>
      <c r="BF5">
        <v>2611.4805000000001</v>
      </c>
      <c r="BG5">
        <v>7171.7150000000001</v>
      </c>
      <c r="BH5">
        <v>651.14089999999999</v>
      </c>
      <c r="BI5">
        <v>1826.6956</v>
      </c>
      <c r="BJ5" t="str">
        <v/>
      </c>
      <c r="BK5">
        <v>3587.9097000000002</v>
      </c>
      <c r="BL5">
        <v>3454.4124000000002</v>
      </c>
      <c r="BM5">
        <v>2900.4722000000002</v>
      </c>
      <c r="BN5">
        <v>1106.0338999999999</v>
      </c>
      <c r="BO5">
        <v>509.60503999999997</v>
      </c>
      <c r="BP5">
        <v>51293.214999999997</v>
      </c>
      <c r="BQ5">
        <v>10379.182000000001</v>
      </c>
      <c r="BR5">
        <v>11933.317999999999</v>
      </c>
      <c r="BS5">
        <v>3508.6444999999999</v>
      </c>
      <c r="BT5">
        <v>15630.858</v>
      </c>
      <c r="BU5">
        <v>14927.2</v>
      </c>
      <c r="BV5" t="str">
        <v/>
      </c>
      <c r="BW5">
        <v>5249.3410000000003</v>
      </c>
      <c r="BX5">
        <v>172361.11</v>
      </c>
      <c r="BY5">
        <v>13296.894</v>
      </c>
      <c r="BZ5">
        <v>13098.564</v>
      </c>
      <c r="CA5">
        <v>23921.743999999999</v>
      </c>
      <c r="CB5">
        <v>17576.458999999999</v>
      </c>
      <c r="CC5">
        <v>42261.75</v>
      </c>
      <c r="CD5">
        <v>190240.88</v>
      </c>
      <c r="CE5">
        <v>37758.839999999997</v>
      </c>
      <c r="CF5">
        <v>178870.58</v>
      </c>
      <c r="CG5">
        <v>9341.634</v>
      </c>
      <c r="CH5">
        <v>3797.9218999999998</v>
      </c>
      <c r="CI5">
        <v>2721.5720000000001</v>
      </c>
      <c r="CJ5">
        <v>25217.780999999999</v>
      </c>
      <c r="CK5">
        <v>21601.428</v>
      </c>
      <c r="CL5">
        <v>10030.099</v>
      </c>
      <c r="CM5">
        <v>4516.4076999999997</v>
      </c>
      <c r="CN5">
        <v>26295.526999999998</v>
      </c>
      <c r="CO5">
        <v>13470.344999999999</v>
      </c>
      <c r="CP5">
        <v>2862.4580000000001</v>
      </c>
      <c r="CQ5">
        <v>74660.490000000005</v>
      </c>
      <c r="CR5">
        <v>18010.703000000001</v>
      </c>
      <c r="CS5">
        <v>21807.360000000001</v>
      </c>
      <c r="CT5">
        <v>23016.266</v>
      </c>
      <c r="CU5">
        <v>9252.4670000000006</v>
      </c>
      <c r="CV5">
        <v>19813.21</v>
      </c>
      <c r="CW5">
        <v>5836.5060000000003</v>
      </c>
      <c r="CX5">
        <v>5857.7183000000005</v>
      </c>
      <c r="CY5">
        <v>3638.1624000000002</v>
      </c>
      <c r="CZ5">
        <v>54975.040000000001</v>
      </c>
      <c r="DA5">
        <v>169270.69</v>
      </c>
      <c r="DB5">
        <v>37347.934000000001</v>
      </c>
      <c r="DC5">
        <v>12682.999</v>
      </c>
      <c r="DD5">
        <v>4635.72</v>
      </c>
      <c r="DE5">
        <v>10625.173000000001</v>
      </c>
      <c r="DF5">
        <v>4137.8744999999999</v>
      </c>
      <c r="DG5">
        <v>11442.97</v>
      </c>
      <c r="DH5">
        <v>4428.1589999999997</v>
      </c>
      <c r="DI5">
        <v>4136.0820000000003</v>
      </c>
      <c r="DJ5">
        <v>125070.48</v>
      </c>
      <c r="DK5">
        <v>11658.376</v>
      </c>
      <c r="DL5">
        <v>29594.248</v>
      </c>
      <c r="DM5">
        <v>50617.315999999999</v>
      </c>
      <c r="DN5">
        <v>1640.6514999999999</v>
      </c>
      <c r="DO5">
        <v>29953</v>
      </c>
      <c r="DP5">
        <v>10995.242</v>
      </c>
      <c r="DQ5">
        <v>68448.600000000006</v>
      </c>
      <c r="DR5">
        <v>12699.127</v>
      </c>
      <c r="DS5">
        <v>6789.76</v>
      </c>
      <c r="DT5">
        <v>4332.0420000000004</v>
      </c>
      <c r="DU5">
        <v>8828.18</v>
      </c>
      <c r="DV5">
        <v>9362.5239999999994</v>
      </c>
      <c r="DW5">
        <v>25677.006000000001</v>
      </c>
      <c r="DX5">
        <v>6796.3190000000004</v>
      </c>
      <c r="DY5">
        <v>8112.2910000000002</v>
      </c>
      <c r="DZ5">
        <v>19064.458999999999</v>
      </c>
      <c r="EA5">
        <v>3349.0293000000001</v>
      </c>
      <c r="EB5">
        <v>8165.25</v>
      </c>
      <c r="EC5">
        <v>2785.3008</v>
      </c>
      <c r="ED5">
        <v>11048.641</v>
      </c>
      <c r="EE5">
        <v>8062.9853999999996</v>
      </c>
      <c r="EF5">
        <v>63227.741999999998</v>
      </c>
      <c r="EG5">
        <v>6291.62</v>
      </c>
      <c r="EH5">
        <v>5385.9893000000002</v>
      </c>
      <c r="EI5">
        <v>42021.241999999998</v>
      </c>
    </row>
    <row r="6" spans="1:139" x14ac:dyDescent="0.3">
      <c r="A6" s="3">
        <v>40326</v>
      </c>
      <c r="B6" t="str">
        <v/>
      </c>
      <c r="C6">
        <v>8409.0020000000004</v>
      </c>
      <c r="D6">
        <v>4366.8402999999998</v>
      </c>
      <c r="E6">
        <v>10000.513000000001</v>
      </c>
      <c r="F6">
        <v>10656.575000000001</v>
      </c>
      <c r="G6">
        <v>6445.9430000000002</v>
      </c>
      <c r="H6">
        <v>4490.9053000000004</v>
      </c>
      <c r="I6">
        <v>31078.361000000001</v>
      </c>
      <c r="J6">
        <v>25663.493999999999</v>
      </c>
      <c r="K6">
        <v>25184.43</v>
      </c>
      <c r="L6">
        <v>9409.9210000000003</v>
      </c>
      <c r="M6">
        <v>8847.6460000000006</v>
      </c>
      <c r="N6">
        <v>188892.17</v>
      </c>
      <c r="O6">
        <v>118528.41</v>
      </c>
      <c r="P6">
        <v>5314.6772000000001</v>
      </c>
      <c r="Q6">
        <v>49688.98</v>
      </c>
      <c r="R6">
        <v>11591.023999999999</v>
      </c>
      <c r="S6">
        <v>12103.78</v>
      </c>
      <c r="T6">
        <v>8150.5680000000002</v>
      </c>
      <c r="U6">
        <v>10633.083000000001</v>
      </c>
      <c r="V6">
        <v>3466.3123000000001</v>
      </c>
      <c r="W6">
        <v>5139.1549999999997</v>
      </c>
      <c r="X6">
        <v>102259.14</v>
      </c>
      <c r="Y6" t="str">
        <v/>
      </c>
      <c r="Z6">
        <v>12883.199000000001</v>
      </c>
      <c r="AA6">
        <v>3474.4312</v>
      </c>
      <c r="AB6">
        <v>175933.36</v>
      </c>
      <c r="AC6">
        <v>31180.627</v>
      </c>
      <c r="AD6">
        <v>4660.6913999999997</v>
      </c>
      <c r="AE6">
        <v>17626.71</v>
      </c>
      <c r="AF6">
        <v>3839.1889999999999</v>
      </c>
      <c r="AG6">
        <v>667.00933999999995</v>
      </c>
      <c r="AH6">
        <v>9096.2909999999993</v>
      </c>
      <c r="AI6">
        <v>4413.9889999999996</v>
      </c>
      <c r="AJ6">
        <v>20922.12</v>
      </c>
      <c r="AK6" t="str">
        <v/>
      </c>
      <c r="AL6">
        <v>1170.9865</v>
      </c>
      <c r="AM6">
        <v>1492.7474</v>
      </c>
      <c r="AN6">
        <v>1577.0151000000001</v>
      </c>
      <c r="AO6">
        <v>1449.9374</v>
      </c>
      <c r="AP6">
        <v>936.97644000000003</v>
      </c>
      <c r="AQ6">
        <v>1862.8619000000001</v>
      </c>
      <c r="AR6">
        <v>1937.8059000000001</v>
      </c>
      <c r="AS6">
        <v>1199.8245999999999</v>
      </c>
      <c r="AT6">
        <v>2086.8906000000002</v>
      </c>
      <c r="AU6">
        <v>10332.609</v>
      </c>
      <c r="AV6">
        <v>7049.9989999999998</v>
      </c>
      <c r="AW6">
        <v>587.89909999999998</v>
      </c>
      <c r="AX6">
        <v>965.64813000000004</v>
      </c>
      <c r="AY6">
        <v>4082.0906</v>
      </c>
      <c r="AZ6">
        <v>33006.5</v>
      </c>
      <c r="BA6">
        <v>2809.6743000000001</v>
      </c>
      <c r="BB6">
        <v>5759.1949999999997</v>
      </c>
      <c r="BC6">
        <v>3439.5693000000001</v>
      </c>
      <c r="BD6">
        <v>1537.0441000000001</v>
      </c>
      <c r="BE6">
        <v>1140.5127</v>
      </c>
      <c r="BF6">
        <v>2441.509</v>
      </c>
      <c r="BG6">
        <v>6988.8289999999997</v>
      </c>
      <c r="BH6">
        <v>597.31640000000004</v>
      </c>
      <c r="BI6">
        <v>1678.5851</v>
      </c>
      <c r="BJ6" t="str">
        <v/>
      </c>
      <c r="BK6">
        <v>3317.1239999999998</v>
      </c>
      <c r="BL6">
        <v>3100.3380000000002</v>
      </c>
      <c r="BM6">
        <v>2514.4326000000001</v>
      </c>
      <c r="BN6">
        <v>1037.7858000000001</v>
      </c>
      <c r="BO6">
        <v>455.90976000000001</v>
      </c>
      <c r="BP6">
        <v>45909.055</v>
      </c>
      <c r="BQ6">
        <v>9415.527</v>
      </c>
      <c r="BR6">
        <v>10242.165000000001</v>
      </c>
      <c r="BS6">
        <v>3152.4634000000001</v>
      </c>
      <c r="BT6">
        <v>13645.520500000001</v>
      </c>
      <c r="BU6">
        <v>12846.627</v>
      </c>
      <c r="BV6" t="str">
        <v/>
      </c>
      <c r="BW6">
        <v>4774.3360000000002</v>
      </c>
      <c r="BX6">
        <v>149351.85999999999</v>
      </c>
      <c r="BY6">
        <v>12288.380999999999</v>
      </c>
      <c r="BZ6">
        <v>11795.197</v>
      </c>
      <c r="CA6">
        <v>20795.395</v>
      </c>
      <c r="CB6">
        <v>16478.939999999999</v>
      </c>
      <c r="CC6">
        <v>37912.51</v>
      </c>
      <c r="CD6">
        <v>174305.11</v>
      </c>
      <c r="CE6">
        <v>32991.983999999997</v>
      </c>
      <c r="CF6">
        <v>157903.69</v>
      </c>
      <c r="CG6">
        <v>8692.6440000000002</v>
      </c>
      <c r="CH6">
        <v>3504.1532999999999</v>
      </c>
      <c r="CI6">
        <v>2557.884</v>
      </c>
      <c r="CJ6">
        <v>24586.59</v>
      </c>
      <c r="CK6">
        <v>20773.506000000001</v>
      </c>
      <c r="CL6">
        <v>8097.3739999999998</v>
      </c>
      <c r="CM6">
        <v>4282.4853999999996</v>
      </c>
      <c r="CN6">
        <v>22304.809000000001</v>
      </c>
      <c r="CO6">
        <v>13135.094999999999</v>
      </c>
      <c r="CP6">
        <v>2785.7089999999998</v>
      </c>
      <c r="CQ6">
        <v>74177.16</v>
      </c>
      <c r="CR6">
        <v>16646.103999999999</v>
      </c>
      <c r="CS6">
        <v>19135.330000000002</v>
      </c>
      <c r="CT6">
        <v>19496.41</v>
      </c>
      <c r="CU6">
        <v>8003.2780000000002</v>
      </c>
      <c r="CV6">
        <v>18850.164000000001</v>
      </c>
      <c r="CW6">
        <v>5187.6289999999999</v>
      </c>
      <c r="CX6">
        <v>4857.7359999999999</v>
      </c>
      <c r="CY6">
        <v>3113.828</v>
      </c>
      <c r="CZ6">
        <v>47525.04</v>
      </c>
      <c r="DA6">
        <v>157344.60999999999</v>
      </c>
      <c r="DB6">
        <v>33177.222999999998</v>
      </c>
      <c r="DC6">
        <v>11129.254000000001</v>
      </c>
      <c r="DD6">
        <v>4431.97</v>
      </c>
      <c r="DE6">
        <v>8759.7800000000007</v>
      </c>
      <c r="DF6">
        <v>3941.3735000000001</v>
      </c>
      <c r="DG6">
        <v>10637.165000000001</v>
      </c>
      <c r="DH6">
        <v>4261.9165000000003</v>
      </c>
      <c r="DI6">
        <v>4175.9110000000001</v>
      </c>
      <c r="DJ6">
        <v>113336.18</v>
      </c>
      <c r="DK6">
        <v>10637.001</v>
      </c>
      <c r="DL6">
        <v>26870.421999999999</v>
      </c>
      <c r="DM6">
        <v>47477.73</v>
      </c>
      <c r="DN6">
        <v>1621.6536000000001</v>
      </c>
      <c r="DO6">
        <v>27121.08</v>
      </c>
      <c r="DP6">
        <v>9876.0480000000007</v>
      </c>
      <c r="DQ6">
        <v>62132.4</v>
      </c>
      <c r="DR6">
        <v>12504.458000000001</v>
      </c>
      <c r="DS6">
        <v>5996.9530000000004</v>
      </c>
      <c r="DT6">
        <v>4059.7703000000001</v>
      </c>
      <c r="DU6">
        <v>8529.6509999999998</v>
      </c>
      <c r="DV6">
        <v>9759.5619999999999</v>
      </c>
      <c r="DW6">
        <v>23330.398000000001</v>
      </c>
      <c r="DX6">
        <v>6448.5635000000002</v>
      </c>
      <c r="DY6">
        <v>7664.3220000000001</v>
      </c>
      <c r="DZ6">
        <v>17747.62</v>
      </c>
      <c r="EA6">
        <v>2998.2175000000002</v>
      </c>
      <c r="EB6">
        <v>7833</v>
      </c>
      <c r="EC6">
        <v>2555.2157999999999</v>
      </c>
      <c r="ED6">
        <v>10316.154</v>
      </c>
      <c r="EE6">
        <v>7436.4049999999997</v>
      </c>
      <c r="EF6">
        <v>56553.425999999999</v>
      </c>
      <c r="EG6">
        <v>6031.74</v>
      </c>
      <c r="EH6">
        <v>5637.317</v>
      </c>
      <c r="EI6">
        <v>40292.22</v>
      </c>
    </row>
    <row r="7" spans="1:139" x14ac:dyDescent="0.3">
      <c r="A7" s="3">
        <v>40359</v>
      </c>
      <c r="B7" t="str">
        <v/>
      </c>
      <c r="C7">
        <v>7527.2016999999996</v>
      </c>
      <c r="D7">
        <v>3850.4337999999998</v>
      </c>
      <c r="E7">
        <v>9088.8160000000007</v>
      </c>
      <c r="F7">
        <v>9976.7009999999991</v>
      </c>
      <c r="G7">
        <v>5622.0747000000001</v>
      </c>
      <c r="H7">
        <v>3887.7584999999999</v>
      </c>
      <c r="I7">
        <v>27511.773000000001</v>
      </c>
      <c r="J7">
        <v>24156.728999999999</v>
      </c>
      <c r="K7">
        <v>24840.111000000001</v>
      </c>
      <c r="L7">
        <v>8930.0849999999991</v>
      </c>
      <c r="M7">
        <v>8625.6020000000008</v>
      </c>
      <c r="N7">
        <v>179589.52</v>
      </c>
      <c r="O7">
        <v>115626.836</v>
      </c>
      <c r="P7">
        <v>5405.4809999999998</v>
      </c>
      <c r="Q7">
        <v>48826.68</v>
      </c>
      <c r="R7">
        <v>11019.141</v>
      </c>
      <c r="S7">
        <v>12110.540999999999</v>
      </c>
      <c r="T7">
        <v>8410.6919999999991</v>
      </c>
      <c r="U7">
        <v>10882.422</v>
      </c>
      <c r="V7">
        <v>3448.172</v>
      </c>
      <c r="W7">
        <v>5057.8770000000004</v>
      </c>
      <c r="X7">
        <v>97093.35</v>
      </c>
      <c r="Y7" t="str">
        <v/>
      </c>
      <c r="Z7">
        <v>12601.601000000001</v>
      </c>
      <c r="AA7">
        <v>3257.5398</v>
      </c>
      <c r="AB7">
        <v>170551.39</v>
      </c>
      <c r="AC7">
        <v>25983.855</v>
      </c>
      <c r="AD7">
        <v>4451.3222999999998</v>
      </c>
      <c r="AE7">
        <v>16810.763999999999</v>
      </c>
      <c r="AF7">
        <v>3738.7556</v>
      </c>
      <c r="AG7">
        <v>646.5204</v>
      </c>
      <c r="AH7">
        <v>8264.1</v>
      </c>
      <c r="AI7">
        <v>3970.0893999999998</v>
      </c>
      <c r="AJ7">
        <v>18226.96</v>
      </c>
      <c r="AK7" t="str">
        <v/>
      </c>
      <c r="AL7">
        <v>1043.3490999999999</v>
      </c>
      <c r="AM7">
        <v>1400.3400999999999</v>
      </c>
      <c r="AN7">
        <v>1438.1617000000001</v>
      </c>
      <c r="AO7">
        <v>1994.0427999999999</v>
      </c>
      <c r="AP7">
        <v>919.69910000000004</v>
      </c>
      <c r="AQ7">
        <v>1726.9679000000001</v>
      </c>
      <c r="AR7">
        <v>2740.8247000000001</v>
      </c>
      <c r="AS7">
        <v>1314.7465999999999</v>
      </c>
      <c r="AT7">
        <v>2006.8584000000001</v>
      </c>
      <c r="AU7">
        <v>9786.77</v>
      </c>
      <c r="AV7">
        <v>6771.1580000000004</v>
      </c>
      <c r="AW7">
        <v>525.87940000000003</v>
      </c>
      <c r="AX7">
        <v>1036.3505</v>
      </c>
      <c r="AY7">
        <v>3826.1891999999998</v>
      </c>
      <c r="AZ7">
        <v>29662.5</v>
      </c>
      <c r="BA7">
        <v>2620.1367</v>
      </c>
      <c r="BB7">
        <v>6493.7439999999997</v>
      </c>
      <c r="BC7">
        <v>3231.7954</v>
      </c>
      <c r="BD7">
        <v>1558.4368999999999</v>
      </c>
      <c r="BE7">
        <v>1054.9939999999999</v>
      </c>
      <c r="BF7">
        <v>2192.4645999999998</v>
      </c>
      <c r="BG7">
        <v>6650.1543000000001</v>
      </c>
      <c r="BH7">
        <v>601.43960000000004</v>
      </c>
      <c r="BI7">
        <v>1620.1105</v>
      </c>
      <c r="BJ7" t="str">
        <v/>
      </c>
      <c r="BK7">
        <v>3117.7370000000001</v>
      </c>
      <c r="BL7">
        <v>3004.0001999999999</v>
      </c>
      <c r="BM7">
        <v>2256.0673999999999</v>
      </c>
      <c r="BN7">
        <v>994.66740000000004</v>
      </c>
      <c r="BO7">
        <v>429.46940000000001</v>
      </c>
      <c r="BP7">
        <v>42844.633000000002</v>
      </c>
      <c r="BQ7">
        <v>10122.761</v>
      </c>
      <c r="BR7">
        <v>9106.143</v>
      </c>
      <c r="BS7">
        <v>3103.3580000000002</v>
      </c>
      <c r="BT7">
        <v>13931.981</v>
      </c>
      <c r="BU7">
        <v>11416.486000000001</v>
      </c>
      <c r="BV7" t="str">
        <v/>
      </c>
      <c r="BW7">
        <v>4653.4053000000004</v>
      </c>
      <c r="BX7">
        <v>133923.73000000001</v>
      </c>
      <c r="BY7">
        <v>11305.643</v>
      </c>
      <c r="BZ7">
        <v>12211.227999999999</v>
      </c>
      <c r="CA7">
        <v>20087.713</v>
      </c>
      <c r="CB7">
        <v>15456.74</v>
      </c>
      <c r="CC7">
        <v>32424.541000000001</v>
      </c>
      <c r="CD7">
        <v>196918.78</v>
      </c>
      <c r="CE7">
        <v>29974.687999999998</v>
      </c>
      <c r="CF7">
        <v>144174.45000000001</v>
      </c>
      <c r="CG7">
        <v>7496.1120000000001</v>
      </c>
      <c r="CH7">
        <v>3067.0475999999999</v>
      </c>
      <c r="CI7">
        <v>2564.7759999999998</v>
      </c>
      <c r="CJ7">
        <v>23186.898000000001</v>
      </c>
      <c r="CK7">
        <v>18466.3</v>
      </c>
      <c r="CL7">
        <v>7878.6440000000002</v>
      </c>
      <c r="CM7">
        <v>3977.4358000000002</v>
      </c>
      <c r="CN7">
        <v>19425.936000000002</v>
      </c>
      <c r="CO7">
        <v>12497.471</v>
      </c>
      <c r="CP7">
        <v>2722.1671999999999</v>
      </c>
      <c r="CQ7">
        <v>67667.960000000006</v>
      </c>
      <c r="CR7">
        <v>17439.138999999999</v>
      </c>
      <c r="CS7">
        <v>16958.275000000001</v>
      </c>
      <c r="CT7">
        <v>16927.057000000001</v>
      </c>
      <c r="CU7">
        <v>7691.732</v>
      </c>
      <c r="CV7">
        <v>18406.888999999999</v>
      </c>
      <c r="CW7">
        <v>5116.2065000000002</v>
      </c>
      <c r="CX7">
        <v>4666.2610000000004</v>
      </c>
      <c r="CY7">
        <v>2877.5342000000001</v>
      </c>
      <c r="CZ7">
        <v>47719.402000000002</v>
      </c>
      <c r="DA7">
        <v>145554.44</v>
      </c>
      <c r="DB7">
        <v>30978.192999999999</v>
      </c>
      <c r="DC7">
        <v>9828.1720000000005</v>
      </c>
      <c r="DD7">
        <v>4216.8100000000004</v>
      </c>
      <c r="DE7">
        <v>8878.17</v>
      </c>
      <c r="DF7">
        <v>3731.9726999999998</v>
      </c>
      <c r="DG7">
        <v>10011.459000000001</v>
      </c>
      <c r="DH7">
        <v>4034.7795000000001</v>
      </c>
      <c r="DI7">
        <v>3927.2307000000001</v>
      </c>
      <c r="DJ7">
        <v>108947.58</v>
      </c>
      <c r="DK7">
        <v>9109.6029999999992</v>
      </c>
      <c r="DL7">
        <v>25030.344000000001</v>
      </c>
      <c r="DM7">
        <v>39757.917999999998</v>
      </c>
      <c r="DN7">
        <v>1662.4548</v>
      </c>
      <c r="DO7">
        <v>25161.7</v>
      </c>
      <c r="DP7">
        <v>8783.3490000000002</v>
      </c>
      <c r="DQ7">
        <v>56377.99</v>
      </c>
      <c r="DR7">
        <v>10850.498</v>
      </c>
      <c r="DS7">
        <v>5271.3867</v>
      </c>
      <c r="DT7">
        <v>3485.857</v>
      </c>
      <c r="DU7">
        <v>6989.5684000000001</v>
      </c>
      <c r="DV7">
        <v>12030.591</v>
      </c>
      <c r="DW7">
        <v>20784.934000000001</v>
      </c>
      <c r="DX7">
        <v>6217.8193000000001</v>
      </c>
      <c r="DY7">
        <v>7698.6019999999999</v>
      </c>
      <c r="DZ7">
        <v>14223.3</v>
      </c>
      <c r="EA7">
        <v>2815.9128000000001</v>
      </c>
      <c r="EB7">
        <v>6674.32</v>
      </c>
      <c r="EC7">
        <v>2376.4962999999998</v>
      </c>
      <c r="ED7">
        <v>9387.1939999999995</v>
      </c>
      <c r="EE7">
        <v>7399.5474000000004</v>
      </c>
      <c r="EF7">
        <v>56330.48</v>
      </c>
      <c r="EG7">
        <v>5462.31</v>
      </c>
      <c r="EH7">
        <v>5806.2866000000004</v>
      </c>
      <c r="EI7">
        <v>36331.71</v>
      </c>
    </row>
    <row r="8" spans="1:139" x14ac:dyDescent="0.3">
      <c r="A8" s="3">
        <v>40389</v>
      </c>
      <c r="B8" t="str">
        <v/>
      </c>
      <c r="C8">
        <v>7522.85</v>
      </c>
      <c r="D8">
        <v>4520.0739999999996</v>
      </c>
      <c r="E8">
        <v>10129.950000000001</v>
      </c>
      <c r="F8">
        <v>11472.959000000001</v>
      </c>
      <c r="G8">
        <v>5802.9350000000004</v>
      </c>
      <c r="H8">
        <v>4384.0684000000001</v>
      </c>
      <c r="I8">
        <v>31698.851999999999</v>
      </c>
      <c r="J8">
        <v>24985.008000000002</v>
      </c>
      <c r="K8">
        <v>26269.967000000001</v>
      </c>
      <c r="L8">
        <v>8968.2990000000009</v>
      </c>
      <c r="M8">
        <v>9003.0409999999993</v>
      </c>
      <c r="N8">
        <v>187099.44</v>
      </c>
      <c r="O8">
        <v>127138.77</v>
      </c>
      <c r="P8">
        <v>5711.3310000000001</v>
      </c>
      <c r="Q8">
        <v>50936.688000000002</v>
      </c>
      <c r="R8">
        <v>12308.299000000001</v>
      </c>
      <c r="S8">
        <v>12062.4</v>
      </c>
      <c r="T8">
        <v>9243.3250000000007</v>
      </c>
      <c r="U8">
        <v>10671.267</v>
      </c>
      <c r="V8">
        <v>3693.2734</v>
      </c>
      <c r="W8">
        <v>5240.4189999999999</v>
      </c>
      <c r="X8">
        <v>103401.63</v>
      </c>
      <c r="Y8" t="str">
        <v/>
      </c>
      <c r="Z8">
        <v>13555.2</v>
      </c>
      <c r="AA8">
        <v>3557.8506000000002</v>
      </c>
      <c r="AB8">
        <v>173906.69</v>
      </c>
      <c r="AC8">
        <v>27784.234</v>
      </c>
      <c r="AD8">
        <v>4704.0204999999996</v>
      </c>
      <c r="AE8">
        <v>18222.937999999998</v>
      </c>
      <c r="AF8">
        <v>3846.2212</v>
      </c>
      <c r="AG8">
        <v>681.09973000000002</v>
      </c>
      <c r="AH8">
        <v>9206.0570000000007</v>
      </c>
      <c r="AI8">
        <v>4342.7330000000002</v>
      </c>
      <c r="AJ8">
        <v>17201.651999999998</v>
      </c>
      <c r="AK8" t="str">
        <v/>
      </c>
      <c r="AL8">
        <v>1112.6442</v>
      </c>
      <c r="AM8">
        <v>1454.9799</v>
      </c>
      <c r="AN8">
        <v>1521.4747</v>
      </c>
      <c r="AO8">
        <v>2056.8476999999998</v>
      </c>
      <c r="AP8">
        <v>981.54679999999996</v>
      </c>
      <c r="AQ8">
        <v>1809.0646999999999</v>
      </c>
      <c r="AR8">
        <v>2935.1367</v>
      </c>
      <c r="AS8">
        <v>1434.9978000000001</v>
      </c>
      <c r="AT8">
        <v>1972.2159999999999</v>
      </c>
      <c r="AU8">
        <v>10121.224</v>
      </c>
      <c r="AV8">
        <v>7449.1543000000001</v>
      </c>
      <c r="AW8">
        <v>533.21379999999999</v>
      </c>
      <c r="AX8">
        <v>967.34339999999997</v>
      </c>
      <c r="AY8">
        <v>3841.605</v>
      </c>
      <c r="AZ8">
        <v>31179.75</v>
      </c>
      <c r="BA8">
        <v>2624.7130999999999</v>
      </c>
      <c r="BB8">
        <v>6763.509</v>
      </c>
      <c r="BC8">
        <v>3316.2156</v>
      </c>
      <c r="BD8">
        <v>1576.0672999999999</v>
      </c>
      <c r="BE8">
        <v>1149.2028</v>
      </c>
      <c r="BF8">
        <v>2335.7314000000001</v>
      </c>
      <c r="BG8">
        <v>7516.808</v>
      </c>
      <c r="BH8">
        <v>635.01306</v>
      </c>
      <c r="BI8">
        <v>1579.5494000000001</v>
      </c>
      <c r="BJ8" t="str">
        <v/>
      </c>
      <c r="BK8">
        <v>3348.8375999999998</v>
      </c>
      <c r="BL8">
        <v>3267.7583</v>
      </c>
      <c r="BM8">
        <v>2306.3667</v>
      </c>
      <c r="BN8">
        <v>1013.90295</v>
      </c>
      <c r="BO8">
        <v>337.22537</v>
      </c>
      <c r="BP8">
        <v>45815.957000000002</v>
      </c>
      <c r="BQ8">
        <v>10407.557000000001</v>
      </c>
      <c r="BR8">
        <v>10683.901</v>
      </c>
      <c r="BS8">
        <v>3474.4268000000002</v>
      </c>
      <c r="BT8">
        <v>15538.069</v>
      </c>
      <c r="BU8">
        <v>12404.081</v>
      </c>
      <c r="BV8" t="str">
        <v/>
      </c>
      <c r="BW8">
        <v>5197.9242999999997</v>
      </c>
      <c r="BX8">
        <v>145066.6</v>
      </c>
      <c r="BY8">
        <v>11375.85</v>
      </c>
      <c r="BZ8">
        <v>12736.501</v>
      </c>
      <c r="CA8">
        <v>23157.127</v>
      </c>
      <c r="CB8">
        <v>15193.12</v>
      </c>
      <c r="CC8">
        <v>37705.230000000003</v>
      </c>
      <c r="CD8">
        <v>193039.22</v>
      </c>
      <c r="CE8">
        <v>30436.023000000001</v>
      </c>
      <c r="CF8">
        <v>140863.54999999999</v>
      </c>
      <c r="CG8">
        <v>8190.0780000000004</v>
      </c>
      <c r="CH8">
        <v>3314.2498000000001</v>
      </c>
      <c r="CI8">
        <v>2674.1837999999998</v>
      </c>
      <c r="CJ8">
        <v>23751.86</v>
      </c>
      <c r="CK8">
        <v>18285.934000000001</v>
      </c>
      <c r="CL8">
        <v>9147.2790000000005</v>
      </c>
      <c r="CM8">
        <v>4365.5060000000003</v>
      </c>
      <c r="CN8">
        <v>22669.224999999999</v>
      </c>
      <c r="CO8">
        <v>13111.663</v>
      </c>
      <c r="CP8">
        <v>2847.3245000000002</v>
      </c>
      <c r="CQ8">
        <v>77745.733999999997</v>
      </c>
      <c r="CR8">
        <v>17981.148000000001</v>
      </c>
      <c r="CS8">
        <v>19515.553</v>
      </c>
      <c r="CT8">
        <v>17655.23</v>
      </c>
      <c r="CU8">
        <v>8245.8919999999998</v>
      </c>
      <c r="CV8">
        <v>19334.085999999999</v>
      </c>
      <c r="CW8">
        <v>5209.8477000000003</v>
      </c>
      <c r="CX8">
        <v>5516.5889999999999</v>
      </c>
      <c r="CY8">
        <v>3388.9789999999998</v>
      </c>
      <c r="CZ8">
        <v>53657.277000000002</v>
      </c>
      <c r="DA8">
        <v>160145.66</v>
      </c>
      <c r="DB8">
        <v>34505.902000000002</v>
      </c>
      <c r="DC8">
        <v>10396.634</v>
      </c>
      <c r="DD8">
        <v>4490.6499999999996</v>
      </c>
      <c r="DE8">
        <v>9682.6949999999997</v>
      </c>
      <c r="DF8">
        <v>4010.5264000000002</v>
      </c>
      <c r="DG8">
        <v>10159.797</v>
      </c>
      <c r="DH8">
        <v>4324.8990000000003</v>
      </c>
      <c r="DI8">
        <v>4008.8629999999998</v>
      </c>
      <c r="DJ8">
        <v>118799.22</v>
      </c>
      <c r="DK8">
        <v>10004.682000000001</v>
      </c>
      <c r="DL8">
        <v>26723.601999999999</v>
      </c>
      <c r="DM8">
        <v>41615.64</v>
      </c>
      <c r="DN8">
        <v>1824.2753</v>
      </c>
      <c r="DO8">
        <v>28230.959999999999</v>
      </c>
      <c r="DP8">
        <v>10040.054</v>
      </c>
      <c r="DQ8">
        <v>64415</v>
      </c>
      <c r="DR8">
        <v>10975.183000000001</v>
      </c>
      <c r="DS8">
        <v>5382.7539999999999</v>
      </c>
      <c r="DT8">
        <v>4468.5460000000003</v>
      </c>
      <c r="DU8">
        <v>7569.1580000000004</v>
      </c>
      <c r="DV8">
        <v>13158.91</v>
      </c>
      <c r="DW8">
        <v>21902.728999999999</v>
      </c>
      <c r="DX8">
        <v>6750.5502999999999</v>
      </c>
      <c r="DY8">
        <v>7791.4375</v>
      </c>
      <c r="DZ8">
        <v>14559.35</v>
      </c>
      <c r="EA8">
        <v>3089.3184000000001</v>
      </c>
      <c r="EB8">
        <v>6330.8002999999999</v>
      </c>
      <c r="EC8">
        <v>2594.9177</v>
      </c>
      <c r="ED8">
        <v>9394.4240000000009</v>
      </c>
      <c r="EE8">
        <v>7235.8994000000002</v>
      </c>
      <c r="EF8">
        <v>61001.51</v>
      </c>
      <c r="EG8">
        <v>5889.7344000000003</v>
      </c>
      <c r="EH8">
        <v>5954.6229999999996</v>
      </c>
      <c r="EI8">
        <v>37083.832000000002</v>
      </c>
    </row>
    <row r="9" spans="1:139" x14ac:dyDescent="0.3">
      <c r="A9" s="3">
        <v>40421</v>
      </c>
      <c r="B9" t="str">
        <v/>
      </c>
      <c r="C9">
        <v>7656.6610000000001</v>
      </c>
      <c r="D9">
        <v>4441.4204</v>
      </c>
      <c r="E9">
        <v>11536.888000000001</v>
      </c>
      <c r="F9">
        <v>10871.813</v>
      </c>
      <c r="G9">
        <v>4715.2056000000002</v>
      </c>
      <c r="H9">
        <v>4167.1279999999997</v>
      </c>
      <c r="I9">
        <v>28265.682000000001</v>
      </c>
      <c r="J9">
        <v>24493.315999999999</v>
      </c>
      <c r="K9">
        <v>26384.682000000001</v>
      </c>
      <c r="L9">
        <v>8793.9480000000003</v>
      </c>
      <c r="M9">
        <v>8994.7160000000003</v>
      </c>
      <c r="N9">
        <v>183261.7</v>
      </c>
      <c r="O9">
        <v>128920.93</v>
      </c>
      <c r="P9">
        <v>5741.9375</v>
      </c>
      <c r="Q9">
        <v>52157.355000000003</v>
      </c>
      <c r="R9">
        <v>11086.366</v>
      </c>
      <c r="S9">
        <v>12519.359</v>
      </c>
      <c r="T9">
        <v>8962.56</v>
      </c>
      <c r="U9">
        <v>10550.932000000001</v>
      </c>
      <c r="V9">
        <v>3970.9965999999999</v>
      </c>
      <c r="W9">
        <v>5300.4390000000003</v>
      </c>
      <c r="X9">
        <v>101532.76</v>
      </c>
      <c r="Y9" t="str">
        <v/>
      </c>
      <c r="Z9">
        <v>12508.819</v>
      </c>
      <c r="AA9">
        <v>3479.2485000000001</v>
      </c>
      <c r="AB9">
        <v>169669.9</v>
      </c>
      <c r="AC9">
        <v>25229.703000000001</v>
      </c>
      <c r="AD9">
        <v>4346.268</v>
      </c>
      <c r="AE9">
        <v>16175.284</v>
      </c>
      <c r="AF9">
        <v>3192.7622000000001</v>
      </c>
      <c r="AG9">
        <v>610.52386000000001</v>
      </c>
      <c r="AH9">
        <v>8075.7084999999997</v>
      </c>
      <c r="AI9">
        <v>3796.3083000000001</v>
      </c>
      <c r="AJ9">
        <v>15324.227999999999</v>
      </c>
      <c r="AK9" t="str">
        <v/>
      </c>
      <c r="AL9">
        <v>1002.818</v>
      </c>
      <c r="AM9">
        <v>1255.9349</v>
      </c>
      <c r="AN9">
        <v>1289.3304000000001</v>
      </c>
      <c r="AO9">
        <v>1617.2161000000001</v>
      </c>
      <c r="AP9">
        <v>889.92052999999999</v>
      </c>
      <c r="AQ9">
        <v>1556.9097999999999</v>
      </c>
      <c r="AR9">
        <v>2606.8516</v>
      </c>
      <c r="AS9">
        <v>1187.6239</v>
      </c>
      <c r="AT9">
        <v>1752.675</v>
      </c>
      <c r="AU9">
        <v>8791.3690000000006</v>
      </c>
      <c r="AV9">
        <v>6489.393</v>
      </c>
      <c r="AW9">
        <v>448.86777000000001</v>
      </c>
      <c r="AX9">
        <v>893.98440000000005</v>
      </c>
      <c r="AY9">
        <v>2830.3317999999999</v>
      </c>
      <c r="AZ9">
        <v>26769.75</v>
      </c>
      <c r="BA9">
        <v>2306.6354999999999</v>
      </c>
      <c r="BB9">
        <v>6067.0576000000001</v>
      </c>
      <c r="BC9">
        <v>3025.5104999999999</v>
      </c>
      <c r="BD9">
        <v>1498.1659999999999</v>
      </c>
      <c r="BE9">
        <v>995.30457000000001</v>
      </c>
      <c r="BF9">
        <v>2097.4899999999998</v>
      </c>
      <c r="BG9">
        <v>6920.1670000000004</v>
      </c>
      <c r="BH9">
        <v>622.97410000000002</v>
      </c>
      <c r="BI9">
        <v>1328.2574</v>
      </c>
      <c r="BJ9" t="str">
        <v/>
      </c>
      <c r="BK9">
        <v>3108.6383999999998</v>
      </c>
      <c r="BL9">
        <v>2982.2986000000001</v>
      </c>
      <c r="BM9">
        <v>2163.9753000000001</v>
      </c>
      <c r="BN9">
        <v>923.92993000000001</v>
      </c>
      <c r="BO9">
        <v>286.09012000000001</v>
      </c>
      <c r="BP9">
        <v>39873.300000000003</v>
      </c>
      <c r="BQ9">
        <v>10204.982</v>
      </c>
      <c r="BR9">
        <v>10983.826999999999</v>
      </c>
      <c r="BS9">
        <v>3385.0752000000002</v>
      </c>
      <c r="BT9">
        <v>14697.382</v>
      </c>
      <c r="BU9">
        <v>11262.175999999999</v>
      </c>
      <c r="BV9" t="str">
        <v/>
      </c>
      <c r="BW9">
        <v>4584.4960000000001</v>
      </c>
      <c r="BX9">
        <v>123199.36</v>
      </c>
      <c r="BY9">
        <v>11167.045</v>
      </c>
      <c r="BZ9">
        <v>12844.804</v>
      </c>
      <c r="CA9">
        <v>22243.835999999999</v>
      </c>
      <c r="CB9">
        <v>14848.8</v>
      </c>
      <c r="CC9">
        <v>34492.112999999998</v>
      </c>
      <c r="CD9">
        <v>194670.11</v>
      </c>
      <c r="CE9">
        <v>29452.65</v>
      </c>
      <c r="CF9">
        <v>125011.39</v>
      </c>
      <c r="CG9">
        <v>7371.3896000000004</v>
      </c>
      <c r="CH9">
        <v>2867.0495999999998</v>
      </c>
      <c r="CI9">
        <v>2614.2199999999998</v>
      </c>
      <c r="CJ9">
        <v>23064.491999999998</v>
      </c>
      <c r="CK9">
        <v>16276.317999999999</v>
      </c>
      <c r="CL9">
        <v>8491.8955000000005</v>
      </c>
      <c r="CM9">
        <v>4450.9930000000004</v>
      </c>
      <c r="CN9">
        <v>21751.907999999999</v>
      </c>
      <c r="CO9">
        <v>13218.479499999999</v>
      </c>
      <c r="CP9">
        <v>2707.9450000000002</v>
      </c>
      <c r="CQ9">
        <v>70585.62</v>
      </c>
      <c r="CR9">
        <v>18113.263999999999</v>
      </c>
      <c r="CS9">
        <v>17590.074000000001</v>
      </c>
      <c r="CT9">
        <v>15231.964</v>
      </c>
      <c r="CU9">
        <v>7400.4022999999997</v>
      </c>
      <c r="CV9">
        <v>17296.993999999999</v>
      </c>
      <c r="CW9">
        <v>4944.2475999999997</v>
      </c>
      <c r="CX9">
        <v>4952.0464000000002</v>
      </c>
      <c r="CY9">
        <v>3544.9369999999999</v>
      </c>
      <c r="CZ9">
        <v>47923.74</v>
      </c>
      <c r="DA9">
        <v>144560.48000000001</v>
      </c>
      <c r="DB9">
        <v>30885.898000000001</v>
      </c>
      <c r="DC9">
        <v>8956.6044999999995</v>
      </c>
      <c r="DD9">
        <v>4347.21</v>
      </c>
      <c r="DE9">
        <v>8723.5750000000007</v>
      </c>
      <c r="DF9">
        <v>3932.0151000000001</v>
      </c>
      <c r="DG9">
        <v>9774.1190000000006</v>
      </c>
      <c r="DH9">
        <v>4021.7404999999999</v>
      </c>
      <c r="DI9">
        <v>3910.9045000000001</v>
      </c>
      <c r="DJ9">
        <v>107469.836</v>
      </c>
      <c r="DK9">
        <v>9017.49</v>
      </c>
      <c r="DL9">
        <v>23602.97</v>
      </c>
      <c r="DM9">
        <v>36584.879999999997</v>
      </c>
      <c r="DN9">
        <v>1823.9523999999999</v>
      </c>
      <c r="DO9">
        <v>24429.440999999999</v>
      </c>
      <c r="DP9">
        <v>9387.9259999999995</v>
      </c>
      <c r="DQ9">
        <v>63225.8</v>
      </c>
      <c r="DR9">
        <v>10639.723</v>
      </c>
      <c r="DS9">
        <v>5308.509</v>
      </c>
      <c r="DT9">
        <v>4170.317</v>
      </c>
      <c r="DU9">
        <v>7255.8919999999998</v>
      </c>
      <c r="DV9">
        <v>13096.226000000001</v>
      </c>
      <c r="DW9">
        <v>20774.863000000001</v>
      </c>
      <c r="DX9">
        <v>6608.6986999999999</v>
      </c>
      <c r="DY9">
        <v>7907.9040000000005</v>
      </c>
      <c r="DZ9">
        <v>12648.945</v>
      </c>
      <c r="EA9">
        <v>2984.5398</v>
      </c>
      <c r="EB9">
        <v>5636.16</v>
      </c>
      <c r="EC9">
        <v>2395.0852</v>
      </c>
      <c r="ED9">
        <v>9001.99</v>
      </c>
      <c r="EE9">
        <v>6674.1885000000002</v>
      </c>
      <c r="EF9">
        <v>56016.703000000001</v>
      </c>
      <c r="EG9">
        <v>5710.9916999999996</v>
      </c>
      <c r="EH9">
        <v>5701.7456000000002</v>
      </c>
      <c r="EI9">
        <v>36968.214999999997</v>
      </c>
    </row>
    <row r="10" spans="1:139" x14ac:dyDescent="0.3">
      <c r="A10" s="3">
        <v>40451</v>
      </c>
      <c r="B10" t="str">
        <v/>
      </c>
      <c r="C10">
        <v>8110.2206999999999</v>
      </c>
      <c r="D10">
        <v>5331.3469999999998</v>
      </c>
      <c r="E10">
        <v>13492.715</v>
      </c>
      <c r="F10">
        <v>11867.803</v>
      </c>
      <c r="G10">
        <v>4740.1959999999999</v>
      </c>
      <c r="H10">
        <v>4992.9549999999999</v>
      </c>
      <c r="I10">
        <v>31873.258000000002</v>
      </c>
      <c r="J10">
        <v>27957.06</v>
      </c>
      <c r="K10">
        <v>26540.400000000001</v>
      </c>
      <c r="L10">
        <v>8149.9277000000002</v>
      </c>
      <c r="M10">
        <v>9309.2330000000002</v>
      </c>
      <c r="N10">
        <v>195615.61</v>
      </c>
      <c r="O10">
        <v>135473.79999999999</v>
      </c>
      <c r="P10">
        <v>5934.8869999999997</v>
      </c>
      <c r="Q10">
        <v>53874.163999999997</v>
      </c>
      <c r="R10">
        <v>12377.304</v>
      </c>
      <c r="S10">
        <v>12012</v>
      </c>
      <c r="T10">
        <v>9013.741</v>
      </c>
      <c r="U10">
        <v>10816.359</v>
      </c>
      <c r="V10">
        <v>4128.7133999999996</v>
      </c>
      <c r="W10">
        <v>5588.9252999999999</v>
      </c>
      <c r="X10">
        <v>105108.086</v>
      </c>
      <c r="Y10" t="str">
        <v/>
      </c>
      <c r="Z10">
        <v>13732.439</v>
      </c>
      <c r="AA10">
        <v>3694.3523</v>
      </c>
      <c r="AB10">
        <v>167867.61</v>
      </c>
      <c r="AC10">
        <v>31443.27</v>
      </c>
      <c r="AD10">
        <v>4614.0969999999998</v>
      </c>
      <c r="AE10">
        <v>16717.88</v>
      </c>
      <c r="AF10">
        <v>3785.0421999999999</v>
      </c>
      <c r="AG10">
        <v>577.77049999999997</v>
      </c>
      <c r="AH10">
        <v>9131.73</v>
      </c>
      <c r="AI10">
        <v>4080.4821999999999</v>
      </c>
      <c r="AJ10">
        <v>16700.923999999999</v>
      </c>
      <c r="AK10" t="str">
        <v/>
      </c>
      <c r="AL10">
        <v>1085.1420000000001</v>
      </c>
      <c r="AM10">
        <v>1372.2139999999999</v>
      </c>
      <c r="AN10">
        <v>1434.9807000000001</v>
      </c>
      <c r="AO10">
        <v>1931.2411999999999</v>
      </c>
      <c r="AP10">
        <v>981.25725999999997</v>
      </c>
      <c r="AQ10">
        <v>1775.9486999999999</v>
      </c>
      <c r="AR10">
        <v>2965.7905000000001</v>
      </c>
      <c r="AS10">
        <v>1298.7874999999999</v>
      </c>
      <c r="AT10">
        <v>1933.1912</v>
      </c>
      <c r="AU10">
        <v>9579.2870000000003</v>
      </c>
      <c r="AV10">
        <v>7007.4110000000001</v>
      </c>
      <c r="AW10">
        <v>546.06939999999997</v>
      </c>
      <c r="AX10">
        <v>1009.3686</v>
      </c>
      <c r="AY10">
        <v>2834.15</v>
      </c>
      <c r="AZ10">
        <v>27304.66</v>
      </c>
      <c r="BA10">
        <v>2656.7202000000002</v>
      </c>
      <c r="BB10">
        <v>6556.3540000000003</v>
      </c>
      <c r="BC10">
        <v>3072.9526000000001</v>
      </c>
      <c r="BD10">
        <v>1592.9413999999999</v>
      </c>
      <c r="BE10">
        <v>1049.0609999999999</v>
      </c>
      <c r="BF10">
        <v>2078.4917</v>
      </c>
      <c r="BG10">
        <v>7078.2744000000002</v>
      </c>
      <c r="BH10">
        <v>630.17724999999996</v>
      </c>
      <c r="BI10">
        <v>1514.8387</v>
      </c>
      <c r="BJ10" t="str">
        <v/>
      </c>
      <c r="BK10">
        <v>3277.2516999999998</v>
      </c>
      <c r="BL10">
        <v>3138.9521</v>
      </c>
      <c r="BM10">
        <v>2409.1426000000001</v>
      </c>
      <c r="BN10">
        <v>972.07159999999999</v>
      </c>
      <c r="BO10">
        <v>309.33963</v>
      </c>
      <c r="BP10">
        <v>41458.453000000001</v>
      </c>
      <c r="BQ10">
        <v>9770.9429999999993</v>
      </c>
      <c r="BR10">
        <v>11770.06</v>
      </c>
      <c r="BS10">
        <v>3733.9380000000001</v>
      </c>
      <c r="BT10">
        <v>15773.674999999999</v>
      </c>
      <c r="BU10">
        <v>12835.013999999999</v>
      </c>
      <c r="BV10" t="str">
        <v/>
      </c>
      <c r="BW10">
        <v>5283.9120000000003</v>
      </c>
      <c r="BX10">
        <v>131712.53</v>
      </c>
      <c r="BY10">
        <v>11683.4375</v>
      </c>
      <c r="BZ10">
        <v>13100.003000000001</v>
      </c>
      <c r="CA10">
        <v>24357.686000000002</v>
      </c>
      <c r="CB10">
        <v>16973.900000000001</v>
      </c>
      <c r="CC10">
        <v>37340.586000000003</v>
      </c>
      <c r="CD10">
        <v>204378.47</v>
      </c>
      <c r="CE10">
        <v>32413.074000000001</v>
      </c>
      <c r="CF10">
        <v>131466.63</v>
      </c>
      <c r="CG10">
        <v>8302.1759999999995</v>
      </c>
      <c r="CH10">
        <v>3158.7002000000002</v>
      </c>
      <c r="CI10">
        <v>2795.22</v>
      </c>
      <c r="CJ10">
        <v>23992.048999999999</v>
      </c>
      <c r="CK10">
        <v>17397.02</v>
      </c>
      <c r="CL10">
        <v>9809.4380000000001</v>
      </c>
      <c r="CM10">
        <v>4757.7983000000004</v>
      </c>
      <c r="CN10">
        <v>23946.421999999999</v>
      </c>
      <c r="CO10">
        <v>13845.159</v>
      </c>
      <c r="CP10">
        <v>2879.9623999999999</v>
      </c>
      <c r="CQ10">
        <v>73955.289999999994</v>
      </c>
      <c r="CR10">
        <v>19760.115000000002</v>
      </c>
      <c r="CS10">
        <v>18889.937999999998</v>
      </c>
      <c r="CT10">
        <v>16606.986000000001</v>
      </c>
      <c r="CU10">
        <v>7576.7579999999998</v>
      </c>
      <c r="CV10">
        <v>18069.805</v>
      </c>
      <c r="CW10">
        <v>5258.0073000000002</v>
      </c>
      <c r="CX10">
        <v>5850.6084000000001</v>
      </c>
      <c r="CY10">
        <v>3937.3699000000001</v>
      </c>
      <c r="CZ10">
        <v>50604.116999999998</v>
      </c>
      <c r="DA10">
        <v>149417.78</v>
      </c>
      <c r="DB10">
        <v>34870.675999999999</v>
      </c>
      <c r="DC10">
        <v>10198.209000000001</v>
      </c>
      <c r="DD10">
        <v>4697.66</v>
      </c>
      <c r="DE10">
        <v>10218.847</v>
      </c>
      <c r="DF10">
        <v>4333.5043999999998</v>
      </c>
      <c r="DG10">
        <v>10594.898999999999</v>
      </c>
      <c r="DH10">
        <v>4261.7173000000003</v>
      </c>
      <c r="DI10">
        <v>3930.6523000000002</v>
      </c>
      <c r="DJ10">
        <v>113583.95</v>
      </c>
      <c r="DK10">
        <v>10684.808000000001</v>
      </c>
      <c r="DL10">
        <v>25299.34</v>
      </c>
      <c r="DM10">
        <v>42736.258000000002</v>
      </c>
      <c r="DN10">
        <v>1975.5771</v>
      </c>
      <c r="DO10">
        <v>28498.521000000001</v>
      </c>
      <c r="DP10">
        <v>10778.455</v>
      </c>
      <c r="DQ10">
        <v>65956.414000000004</v>
      </c>
      <c r="DR10">
        <v>12702.29</v>
      </c>
      <c r="DS10">
        <v>5824.0709999999999</v>
      </c>
      <c r="DT10">
        <v>4905.6729999999998</v>
      </c>
      <c r="DU10">
        <v>8536.7000000000007</v>
      </c>
      <c r="DV10">
        <v>13146.996999999999</v>
      </c>
      <c r="DW10">
        <v>23318.673999999999</v>
      </c>
      <c r="DX10">
        <v>7024.4736000000003</v>
      </c>
      <c r="DY10">
        <v>7767.5559999999996</v>
      </c>
      <c r="DZ10">
        <v>16452.898000000001</v>
      </c>
      <c r="EA10">
        <v>3231.2959999999998</v>
      </c>
      <c r="EB10">
        <v>6152.96</v>
      </c>
      <c r="EC10">
        <v>2704.5569999999998</v>
      </c>
      <c r="ED10">
        <v>9942.3349999999991</v>
      </c>
      <c r="EE10">
        <v>7841.8393999999998</v>
      </c>
      <c r="EF10">
        <v>61985.43</v>
      </c>
      <c r="EG10">
        <v>5921.3823000000002</v>
      </c>
      <c r="EH10">
        <v>6068.683</v>
      </c>
      <c r="EI10">
        <v>38615.741999999998</v>
      </c>
    </row>
    <row r="11" spans="1:139" x14ac:dyDescent="0.3">
      <c r="A11" s="3">
        <v>40480</v>
      </c>
      <c r="B11" t="str">
        <v/>
      </c>
      <c r="C11">
        <v>7876.0020000000004</v>
      </c>
      <c r="D11">
        <v>5660.5940000000001</v>
      </c>
      <c r="E11">
        <v>15163.78</v>
      </c>
      <c r="F11">
        <v>12503.575999999999</v>
      </c>
      <c r="G11">
        <v>4687.5559999999996</v>
      </c>
      <c r="H11">
        <v>5545.1356999999998</v>
      </c>
      <c r="I11">
        <v>35796.480000000003</v>
      </c>
      <c r="J11">
        <v>27211.423999999999</v>
      </c>
      <c r="K11">
        <v>25842.720000000001</v>
      </c>
      <c r="L11">
        <v>8395.4359999999997</v>
      </c>
      <c r="M11">
        <v>9279.9509999999991</v>
      </c>
      <c r="N11">
        <v>194091.11</v>
      </c>
      <c r="O11">
        <v>141955.79999999999</v>
      </c>
      <c r="P11">
        <v>6106.5117</v>
      </c>
      <c r="Q11">
        <v>56335.684000000001</v>
      </c>
      <c r="R11">
        <v>13931.562</v>
      </c>
      <c r="S11">
        <v>12107.5</v>
      </c>
      <c r="T11">
        <v>8835.7540000000008</v>
      </c>
      <c r="U11">
        <v>11248.195</v>
      </c>
      <c r="V11">
        <v>4535.2084999999997</v>
      </c>
      <c r="W11">
        <v>5876.0825000000004</v>
      </c>
      <c r="X11">
        <v>103304.6</v>
      </c>
      <c r="Y11" t="str">
        <v/>
      </c>
      <c r="Z11">
        <v>13904</v>
      </c>
      <c r="AA11">
        <v>4120.3829999999998</v>
      </c>
      <c r="AB11">
        <v>177944.7</v>
      </c>
      <c r="AC11">
        <v>31799.94</v>
      </c>
      <c r="AD11">
        <v>4678.7539999999999</v>
      </c>
      <c r="AE11">
        <v>17268.89</v>
      </c>
      <c r="AF11">
        <v>3677.3917999999999</v>
      </c>
      <c r="AG11">
        <v>584.87890000000004</v>
      </c>
      <c r="AH11">
        <v>7913.3289999999997</v>
      </c>
      <c r="AI11">
        <v>4058.9683</v>
      </c>
      <c r="AJ11">
        <v>16236.239</v>
      </c>
      <c r="AK11" t="str">
        <v/>
      </c>
      <c r="AL11">
        <v>1164.9254000000001</v>
      </c>
      <c r="AM11">
        <v>1337.8307</v>
      </c>
      <c r="AN11">
        <v>1497.6172999999999</v>
      </c>
      <c r="AO11">
        <v>1695.7239</v>
      </c>
      <c r="AP11">
        <v>974.37919999999997</v>
      </c>
      <c r="AQ11">
        <v>1818.7528</v>
      </c>
      <c r="AR11">
        <v>2791.9337999999998</v>
      </c>
      <c r="AS11">
        <v>1259.8467000000001</v>
      </c>
      <c r="AT11">
        <v>1945.3994</v>
      </c>
      <c r="AU11">
        <v>10001.316999999999</v>
      </c>
      <c r="AV11">
        <v>7218.6895000000004</v>
      </c>
      <c r="AW11">
        <v>492.27749999999997</v>
      </c>
      <c r="AX11">
        <v>932.44359999999995</v>
      </c>
      <c r="AY11">
        <v>2692.288</v>
      </c>
      <c r="AZ11">
        <v>28351.4</v>
      </c>
      <c r="BA11">
        <v>2349.3696</v>
      </c>
      <c r="BB11">
        <v>6314.5712999999996</v>
      </c>
      <c r="BC11">
        <v>3147.8528000000001</v>
      </c>
      <c r="BD11">
        <v>1732.3853999999999</v>
      </c>
      <c r="BE11">
        <v>934.89589999999998</v>
      </c>
      <c r="BF11">
        <v>2149.3861999999999</v>
      </c>
      <c r="BG11">
        <v>7374.473</v>
      </c>
      <c r="BH11">
        <v>645.80849999999998</v>
      </c>
      <c r="BI11">
        <v>1450.4567999999999</v>
      </c>
      <c r="BJ11" t="str">
        <v/>
      </c>
      <c r="BK11">
        <v>3190.2559000000001</v>
      </c>
      <c r="BL11">
        <v>3076.3236999999999</v>
      </c>
      <c r="BM11">
        <v>2608.9175</v>
      </c>
      <c r="BN11">
        <v>977.65700000000004</v>
      </c>
      <c r="BO11">
        <v>384.06585999999999</v>
      </c>
      <c r="BP11">
        <v>46405.85</v>
      </c>
      <c r="BQ11">
        <v>8927.7350000000006</v>
      </c>
      <c r="BR11">
        <v>12854.307000000001</v>
      </c>
      <c r="BS11">
        <v>4039.9985000000001</v>
      </c>
      <c r="BT11">
        <v>16434.379000000001</v>
      </c>
      <c r="BU11">
        <v>14169.404</v>
      </c>
      <c r="BV11" t="str">
        <v/>
      </c>
      <c r="BW11">
        <v>5677.165</v>
      </c>
      <c r="BX11">
        <v>136668.45000000001</v>
      </c>
      <c r="BY11">
        <v>12020.087</v>
      </c>
      <c r="BZ11">
        <v>13567.084000000001</v>
      </c>
      <c r="CA11">
        <v>26326.648000000001</v>
      </c>
      <c r="CB11">
        <v>16403.62</v>
      </c>
      <c r="CC11">
        <v>37628.055</v>
      </c>
      <c r="CD11">
        <v>196666.06</v>
      </c>
      <c r="CE11">
        <v>31085.79</v>
      </c>
      <c r="CF11">
        <v>114875.89</v>
      </c>
      <c r="CG11">
        <v>8596.8520000000008</v>
      </c>
      <c r="CH11">
        <v>3519.0886</v>
      </c>
      <c r="CI11">
        <v>2984.96</v>
      </c>
      <c r="CJ11">
        <v>25419.599999999999</v>
      </c>
      <c r="CK11">
        <v>19347.463</v>
      </c>
      <c r="CL11">
        <v>10627.276</v>
      </c>
      <c r="CM11">
        <v>4637.299</v>
      </c>
      <c r="CN11">
        <v>25693.68</v>
      </c>
      <c r="CO11">
        <v>14037.544</v>
      </c>
      <c r="CP11">
        <v>3179.5127000000002</v>
      </c>
      <c r="CQ11">
        <v>82420.914000000004</v>
      </c>
      <c r="CR11">
        <v>20157.011999999999</v>
      </c>
      <c r="CS11">
        <v>20946.463</v>
      </c>
      <c r="CT11">
        <v>18411.057000000001</v>
      </c>
      <c r="CU11">
        <v>7754.14</v>
      </c>
      <c r="CV11">
        <v>17028.107</v>
      </c>
      <c r="CW11">
        <v>5425.1989999999996</v>
      </c>
      <c r="CX11">
        <v>6337.7690000000002</v>
      </c>
      <c r="CY11">
        <v>4250.3676999999998</v>
      </c>
      <c r="CZ11">
        <v>49917.84</v>
      </c>
      <c r="DA11">
        <v>147729.67000000001</v>
      </c>
      <c r="DB11">
        <v>36575.667999999998</v>
      </c>
      <c r="DC11">
        <v>10642.575000000001</v>
      </c>
      <c r="DD11">
        <v>4800.3500000000004</v>
      </c>
      <c r="DE11">
        <v>11637.615</v>
      </c>
      <c r="DF11">
        <v>4209.9939999999997</v>
      </c>
      <c r="DG11">
        <v>10768.273999999999</v>
      </c>
      <c r="DH11">
        <v>4593.7362999999996</v>
      </c>
      <c r="DI11">
        <v>3995.9940999999999</v>
      </c>
      <c r="DJ11">
        <v>121136.84</v>
      </c>
      <c r="DK11">
        <v>10731.25</v>
      </c>
      <c r="DL11">
        <v>24552.22</v>
      </c>
      <c r="DM11">
        <v>40916.54</v>
      </c>
      <c r="DN11">
        <v>2068.7966000000001</v>
      </c>
      <c r="DO11">
        <v>28498.521000000001</v>
      </c>
      <c r="DP11">
        <v>11505.628000000001</v>
      </c>
      <c r="DQ11">
        <v>66599.259999999995</v>
      </c>
      <c r="DR11">
        <v>14783.857</v>
      </c>
      <c r="DS11">
        <v>6290.0586000000003</v>
      </c>
      <c r="DT11">
        <v>5062.1850000000004</v>
      </c>
      <c r="DU11">
        <v>9203.6</v>
      </c>
      <c r="DV11">
        <v>12968.357</v>
      </c>
      <c r="DW11">
        <v>22654.125</v>
      </c>
      <c r="DX11">
        <v>7539.6122999999998</v>
      </c>
      <c r="DY11">
        <v>7907.9229999999998</v>
      </c>
      <c r="DZ11">
        <v>17319.263999999999</v>
      </c>
      <c r="EA11">
        <v>3453.1558</v>
      </c>
      <c r="EB11">
        <v>5763.08</v>
      </c>
      <c r="EC11">
        <v>2965.6504</v>
      </c>
      <c r="ED11">
        <v>10032.753000000001</v>
      </c>
      <c r="EE11">
        <v>7589.7330000000002</v>
      </c>
      <c r="EF11">
        <v>60205.434000000001</v>
      </c>
      <c r="EG11">
        <v>6326.9375</v>
      </c>
      <c r="EH11">
        <v>6305.9224000000004</v>
      </c>
      <c r="EI11">
        <v>36768.33</v>
      </c>
    </row>
    <row r="12" spans="1:139" x14ac:dyDescent="0.3">
      <c r="A12" s="3">
        <v>40512</v>
      </c>
      <c r="B12" t="str">
        <v/>
      </c>
      <c r="C12">
        <v>8005.5240000000003</v>
      </c>
      <c r="D12">
        <v>5605.8393999999998</v>
      </c>
      <c r="E12">
        <v>16490.469000000001</v>
      </c>
      <c r="F12">
        <v>12708.981</v>
      </c>
      <c r="G12">
        <v>5151.0474000000004</v>
      </c>
      <c r="H12">
        <v>5755.1196</v>
      </c>
      <c r="I12">
        <v>36191.120000000003</v>
      </c>
      <c r="J12">
        <v>29500.745999999999</v>
      </c>
      <c r="K12">
        <v>25251.119999999999</v>
      </c>
      <c r="L12">
        <v>8404.6129999999994</v>
      </c>
      <c r="M12">
        <v>8618.9889999999996</v>
      </c>
      <c r="N12">
        <v>193804.47</v>
      </c>
      <c r="O12">
        <v>146238.54999999999</v>
      </c>
      <c r="P12">
        <v>6526.7340000000004</v>
      </c>
      <c r="Q12">
        <v>52809.245999999999</v>
      </c>
      <c r="R12">
        <v>14665.626</v>
      </c>
      <c r="S12">
        <v>11322.601000000001</v>
      </c>
      <c r="T12">
        <v>9505.5910000000003</v>
      </c>
      <c r="U12">
        <v>10636.806</v>
      </c>
      <c r="V12">
        <v>4713.2169999999996</v>
      </c>
      <c r="W12">
        <v>5857.7309999999998</v>
      </c>
      <c r="X12">
        <v>102244.66</v>
      </c>
      <c r="Y12" t="str">
        <v/>
      </c>
      <c r="Z12">
        <v>14883.6</v>
      </c>
      <c r="AA12">
        <v>4260.9279999999999</v>
      </c>
      <c r="AB12">
        <v>170946.72</v>
      </c>
      <c r="AC12">
        <v>32146.175999999999</v>
      </c>
      <c r="AD12">
        <v>4636.1229999999996</v>
      </c>
      <c r="AE12">
        <v>17010.973000000002</v>
      </c>
      <c r="AF12">
        <v>3446.5857000000001</v>
      </c>
      <c r="AG12">
        <v>588.57529999999997</v>
      </c>
      <c r="AH12">
        <v>6757.732</v>
      </c>
      <c r="AI12">
        <v>4184.4663</v>
      </c>
      <c r="AJ12">
        <v>16090.593000000001</v>
      </c>
      <c r="AK12" t="str">
        <v/>
      </c>
      <c r="AL12">
        <v>1142.6907000000001</v>
      </c>
      <c r="AM12">
        <v>1289.3811000000001</v>
      </c>
      <c r="AN12">
        <v>1507.3157000000001</v>
      </c>
      <c r="AO12">
        <v>1593.6664000000001</v>
      </c>
      <c r="AP12">
        <v>1005.33014</v>
      </c>
      <c r="AQ12">
        <v>1885.4767999999999</v>
      </c>
      <c r="AR12">
        <v>2945.337</v>
      </c>
      <c r="AS12">
        <v>1212.8887999999999</v>
      </c>
      <c r="AT12">
        <v>1814.4469999999999</v>
      </c>
      <c r="AU12">
        <v>9515.5840000000007</v>
      </c>
      <c r="AV12">
        <v>6628.87</v>
      </c>
      <c r="AW12">
        <v>502.87290000000002</v>
      </c>
      <c r="AX12">
        <v>892.2681</v>
      </c>
      <c r="AY12">
        <v>2522.6711</v>
      </c>
      <c r="AZ12">
        <v>28325.1</v>
      </c>
      <c r="BA12">
        <v>2228.2919999999999</v>
      </c>
      <c r="BB12">
        <v>6439.875</v>
      </c>
      <c r="BC12">
        <v>3179.8557000000001</v>
      </c>
      <c r="BD12">
        <v>1800.4667999999999</v>
      </c>
      <c r="BE12">
        <v>958.62787000000003</v>
      </c>
      <c r="BF12">
        <v>2046.2671</v>
      </c>
      <c r="BG12">
        <v>7317.8467000000001</v>
      </c>
      <c r="BH12">
        <v>643.76964999999996</v>
      </c>
      <c r="BI12">
        <v>1518.1043999999999</v>
      </c>
      <c r="BJ12" t="str">
        <v/>
      </c>
      <c r="BK12">
        <v>3257.1759999999999</v>
      </c>
      <c r="BL12">
        <v>3135.6116000000002</v>
      </c>
      <c r="BM12">
        <v>2566.0030000000002</v>
      </c>
      <c r="BN12">
        <v>1000.6193</v>
      </c>
      <c r="BO12">
        <v>330.88231999999999</v>
      </c>
      <c r="BP12">
        <v>45600.46</v>
      </c>
      <c r="BQ12">
        <v>9191.6859999999997</v>
      </c>
      <c r="BR12">
        <v>12891.609</v>
      </c>
      <c r="BS12">
        <v>4109.5825000000004</v>
      </c>
      <c r="BT12">
        <v>15569.74</v>
      </c>
      <c r="BU12">
        <v>14953.888000000001</v>
      </c>
      <c r="BV12" t="str">
        <v/>
      </c>
      <c r="BW12">
        <v>5579.8657000000003</v>
      </c>
      <c r="BX12">
        <v>142699.48000000001</v>
      </c>
      <c r="BY12">
        <v>12182.356</v>
      </c>
      <c r="BZ12">
        <v>13621.395500000001</v>
      </c>
      <c r="CA12">
        <v>24258.766</v>
      </c>
      <c r="CB12">
        <v>15661.181</v>
      </c>
      <c r="CC12">
        <v>37007.726999999999</v>
      </c>
      <c r="CD12">
        <v>196962.7</v>
      </c>
      <c r="CE12">
        <v>33479.866999999998</v>
      </c>
      <c r="CF12">
        <v>109869.07</v>
      </c>
      <c r="CG12">
        <v>8724.9719999999998</v>
      </c>
      <c r="CH12">
        <v>3576.4517000000001</v>
      </c>
      <c r="CI12">
        <v>2976.48</v>
      </c>
      <c r="CJ12">
        <v>24862.396000000001</v>
      </c>
      <c r="CK12">
        <v>19241.256000000001</v>
      </c>
      <c r="CL12">
        <v>10045.087</v>
      </c>
      <c r="CM12">
        <v>4593.8310000000001</v>
      </c>
      <c r="CN12">
        <v>25557.035</v>
      </c>
      <c r="CO12">
        <v>13493.557000000001</v>
      </c>
      <c r="CP12">
        <v>3262.2456000000002</v>
      </c>
      <c r="CQ12">
        <v>79868.44</v>
      </c>
      <c r="CR12">
        <v>19851.706999999999</v>
      </c>
      <c r="CS12">
        <v>21668.756000000001</v>
      </c>
      <c r="CT12">
        <v>17957.053</v>
      </c>
      <c r="CU12">
        <v>7564.0874000000003</v>
      </c>
      <c r="CV12">
        <v>17009.831999999999</v>
      </c>
      <c r="CW12">
        <v>5430.317</v>
      </c>
      <c r="CX12">
        <v>6283.9004000000004</v>
      </c>
      <c r="CY12">
        <v>4070.9209999999998</v>
      </c>
      <c r="CZ12">
        <v>52036.883000000002</v>
      </c>
      <c r="DA12">
        <v>146826.73000000001</v>
      </c>
      <c r="DB12">
        <v>34598.6</v>
      </c>
      <c r="DC12">
        <v>9891.5959999999995</v>
      </c>
      <c r="DD12">
        <v>4913.6352999999999</v>
      </c>
      <c r="DE12">
        <v>10660.859</v>
      </c>
      <c r="DF12">
        <v>3755.3489</v>
      </c>
      <c r="DG12">
        <v>10868.508</v>
      </c>
      <c r="DH12">
        <v>4608.9740000000002</v>
      </c>
      <c r="DI12">
        <v>3875.4756000000002</v>
      </c>
      <c r="DJ12">
        <v>122008.33</v>
      </c>
      <c r="DK12">
        <v>10229.802</v>
      </c>
      <c r="DL12">
        <v>23665.016</v>
      </c>
      <c r="DM12">
        <v>42098</v>
      </c>
      <c r="DN12">
        <v>2080.3220000000001</v>
      </c>
      <c r="DO12">
        <v>27531.94</v>
      </c>
      <c r="DP12">
        <v>11444.464</v>
      </c>
      <c r="DQ12">
        <v>69358.570000000007</v>
      </c>
      <c r="DR12">
        <v>16717.585999999999</v>
      </c>
      <c r="DS12">
        <v>6059.3867</v>
      </c>
      <c r="DT12">
        <v>5208.915</v>
      </c>
      <c r="DU12">
        <v>10377.799999999999</v>
      </c>
      <c r="DV12">
        <v>12268.278</v>
      </c>
      <c r="DW12">
        <v>23621.190999999999</v>
      </c>
      <c r="DX12">
        <v>7583.7217000000001</v>
      </c>
      <c r="DY12">
        <v>7534.174</v>
      </c>
      <c r="DZ12">
        <v>16834.543000000001</v>
      </c>
      <c r="EA12">
        <v>3333.63</v>
      </c>
      <c r="EB12">
        <v>5548</v>
      </c>
      <c r="EC12">
        <v>3077.88</v>
      </c>
      <c r="ED12">
        <v>10322.448</v>
      </c>
      <c r="EE12">
        <v>7890.4916999999996</v>
      </c>
      <c r="EF12">
        <v>60033.866999999998</v>
      </c>
      <c r="EG12">
        <v>6759.6139999999996</v>
      </c>
      <c r="EH12">
        <v>6498.1679999999997</v>
      </c>
      <c r="EI12">
        <v>40307.83</v>
      </c>
    </row>
    <row r="13" spans="1:139" x14ac:dyDescent="0.3">
      <c r="A13" s="3">
        <v>40543</v>
      </c>
      <c r="B13" t="str">
        <v/>
      </c>
      <c r="C13">
        <v>8962.9850000000006</v>
      </c>
      <c r="D13">
        <v>5942.0844999999999</v>
      </c>
      <c r="E13">
        <v>19420.645</v>
      </c>
      <c r="F13">
        <v>13483.3</v>
      </c>
      <c r="G13">
        <v>5703.3657000000003</v>
      </c>
      <c r="H13">
        <v>6412.61</v>
      </c>
      <c r="I13">
        <v>39848.785000000003</v>
      </c>
      <c r="J13">
        <v>31507.895</v>
      </c>
      <c r="K13">
        <v>25648.201000000001</v>
      </c>
      <c r="L13">
        <v>7873.5950000000003</v>
      </c>
      <c r="M13">
        <v>8707.9930000000004</v>
      </c>
      <c r="N13">
        <v>193231.19</v>
      </c>
      <c r="O13">
        <v>150744.82999999999</v>
      </c>
      <c r="P13">
        <v>6816.6333000000004</v>
      </c>
      <c r="Q13">
        <v>55081.58</v>
      </c>
      <c r="R13">
        <v>15923.414000000001</v>
      </c>
      <c r="S13">
        <v>11606.5</v>
      </c>
      <c r="T13">
        <v>10115.856</v>
      </c>
      <c r="U13">
        <v>10704.476000000001</v>
      </c>
      <c r="V13">
        <v>4651.8744999999999</v>
      </c>
      <c r="W13">
        <v>6193.143</v>
      </c>
      <c r="X13">
        <v>103286.734</v>
      </c>
      <c r="Y13" t="str">
        <v/>
      </c>
      <c r="Z13">
        <v>14131.520500000001</v>
      </c>
      <c r="AA13">
        <v>4579.3086000000003</v>
      </c>
      <c r="AB13">
        <v>180174.42</v>
      </c>
      <c r="AC13">
        <v>35937.305</v>
      </c>
      <c r="AD13">
        <v>4914.5529999999999</v>
      </c>
      <c r="AE13">
        <v>17093.544999999998</v>
      </c>
      <c r="AF13">
        <v>4428.8584000000001</v>
      </c>
      <c r="AG13">
        <v>626.80664000000002</v>
      </c>
      <c r="AH13">
        <v>8793.6550000000007</v>
      </c>
      <c r="AI13">
        <v>5931.0043999999998</v>
      </c>
      <c r="AJ13">
        <v>18255.276999999998</v>
      </c>
      <c r="AK13">
        <v>3752.355</v>
      </c>
      <c r="AL13">
        <v>1273.7518</v>
      </c>
      <c r="AM13">
        <v>1711.1188999999999</v>
      </c>
      <c r="AN13">
        <v>1675.4224999999999</v>
      </c>
      <c r="AO13">
        <v>2073.0940000000001</v>
      </c>
      <c r="AP13">
        <v>1126.8163999999999</v>
      </c>
      <c r="AQ13">
        <v>2242.328</v>
      </c>
      <c r="AR13">
        <v>3211.3654999999999</v>
      </c>
      <c r="AS13">
        <v>1395.0582999999999</v>
      </c>
      <c r="AT13">
        <v>1972.6333999999999</v>
      </c>
      <c r="AU13">
        <v>11689.281000000001</v>
      </c>
      <c r="AV13">
        <v>7793.3789999999999</v>
      </c>
      <c r="AW13">
        <v>533.62869999999998</v>
      </c>
      <c r="AX13">
        <v>1151.56</v>
      </c>
      <c r="AY13">
        <v>2781.7312000000002</v>
      </c>
      <c r="AZ13">
        <v>31938.720000000001</v>
      </c>
      <c r="BA13">
        <v>3102.4562999999998</v>
      </c>
      <c r="BB13">
        <v>7456.8639999999996</v>
      </c>
      <c r="BC13">
        <v>3642.2905000000001</v>
      </c>
      <c r="BD13">
        <v>2069.8580000000002</v>
      </c>
      <c r="BE13">
        <v>1086.6367</v>
      </c>
      <c r="BF13">
        <v>2308.8865000000001</v>
      </c>
      <c r="BG13">
        <v>8211.9429999999993</v>
      </c>
      <c r="BH13">
        <v>739.27526999999998</v>
      </c>
      <c r="BI13">
        <v>1833.7483999999999</v>
      </c>
      <c r="BJ13" t="str">
        <v/>
      </c>
      <c r="BK13">
        <v>3734.9321</v>
      </c>
      <c r="BL13">
        <v>3445.6428000000001</v>
      </c>
      <c r="BM13">
        <v>2904.0144</v>
      </c>
      <c r="BN13">
        <v>1064.7603999999999</v>
      </c>
      <c r="BO13">
        <v>459.95978000000002</v>
      </c>
      <c r="BP13">
        <v>51806.766000000003</v>
      </c>
      <c r="BQ13">
        <v>10426.325000000001</v>
      </c>
      <c r="BR13">
        <v>14197.464</v>
      </c>
      <c r="BS13">
        <v>4345.4889999999996</v>
      </c>
      <c r="BT13">
        <v>16129.989</v>
      </c>
      <c r="BU13">
        <v>16700.370999999999</v>
      </c>
      <c r="BV13" t="str">
        <v/>
      </c>
      <c r="BW13">
        <v>8093.4872999999998</v>
      </c>
      <c r="BX13">
        <v>163078.16</v>
      </c>
      <c r="BY13">
        <v>13424.12</v>
      </c>
      <c r="BZ13">
        <v>14777.53</v>
      </c>
      <c r="CA13">
        <v>26502.97</v>
      </c>
      <c r="CB13">
        <v>16992.04</v>
      </c>
      <c r="CC13">
        <v>41142.120000000003</v>
      </c>
      <c r="CD13">
        <v>198046.38</v>
      </c>
      <c r="CE13">
        <v>37494.21</v>
      </c>
      <c r="CF13">
        <v>134535.97</v>
      </c>
      <c r="CG13">
        <v>10432.225</v>
      </c>
      <c r="CH13">
        <v>4096.8486000000003</v>
      </c>
      <c r="CI13">
        <v>3152.2719999999999</v>
      </c>
      <c r="CJ13">
        <v>24211.565999999999</v>
      </c>
      <c r="CK13">
        <v>21508.986000000001</v>
      </c>
      <c r="CL13">
        <v>11070.005999999999</v>
      </c>
      <c r="CM13">
        <v>4616.5969999999998</v>
      </c>
      <c r="CN13">
        <v>24832.495999999999</v>
      </c>
      <c r="CO13">
        <v>13161.888999999999</v>
      </c>
      <c r="CP13">
        <v>3418.5124999999998</v>
      </c>
      <c r="CQ13">
        <v>85346.375</v>
      </c>
      <c r="CR13">
        <v>20850.190999999999</v>
      </c>
      <c r="CS13">
        <v>23246.203000000001</v>
      </c>
      <c r="CT13">
        <v>20572.759999999998</v>
      </c>
      <c r="CU13">
        <v>8780.1329999999998</v>
      </c>
      <c r="CV13">
        <v>19450.490000000002</v>
      </c>
      <c r="CW13">
        <v>5919.0933000000005</v>
      </c>
      <c r="CX13">
        <v>6125.0522000000001</v>
      </c>
      <c r="CY13">
        <v>4656.5785999999998</v>
      </c>
      <c r="CZ13">
        <v>51375.24</v>
      </c>
      <c r="DA13">
        <v>165874.67000000001</v>
      </c>
      <c r="DB13">
        <v>43810.633000000002</v>
      </c>
      <c r="DC13">
        <v>11776.116</v>
      </c>
      <c r="DD13">
        <v>5133.7803000000004</v>
      </c>
      <c r="DE13">
        <v>11200.504999999999</v>
      </c>
      <c r="DF13">
        <v>3929.0544</v>
      </c>
      <c r="DG13">
        <v>15289.121999999999</v>
      </c>
      <c r="DH13">
        <v>4733.982</v>
      </c>
      <c r="DI13">
        <v>3860.8490000000002</v>
      </c>
      <c r="DJ13">
        <v>137446.03</v>
      </c>
      <c r="DK13">
        <v>25007.254000000001</v>
      </c>
      <c r="DL13">
        <v>28521.245999999999</v>
      </c>
      <c r="DM13">
        <v>47391.51</v>
      </c>
      <c r="DN13">
        <v>2152.1860000000001</v>
      </c>
      <c r="DO13">
        <v>30158.52</v>
      </c>
      <c r="DP13">
        <v>12957.81</v>
      </c>
      <c r="DQ13">
        <v>71926.78</v>
      </c>
      <c r="DR13">
        <v>16358.291999999999</v>
      </c>
      <c r="DS13">
        <v>9215.0139999999992</v>
      </c>
      <c r="DT13">
        <v>5194.2420000000002</v>
      </c>
      <c r="DU13">
        <v>10670.504000000001</v>
      </c>
      <c r="DV13">
        <v>12722.851000000001</v>
      </c>
      <c r="DW13">
        <v>26579.546999999999</v>
      </c>
      <c r="DX13">
        <v>8093.0460000000003</v>
      </c>
      <c r="DY13">
        <v>7678.4949999999999</v>
      </c>
      <c r="DZ13">
        <v>13512.558000000001</v>
      </c>
      <c r="EA13">
        <v>3458.9016000000001</v>
      </c>
      <c r="EB13">
        <v>6753.7449999999999</v>
      </c>
      <c r="EC13">
        <v>3291.9119000000001</v>
      </c>
      <c r="ED13">
        <v>11179.638000000001</v>
      </c>
      <c r="EE13">
        <v>8832.5740000000005</v>
      </c>
      <c r="EF13">
        <v>61443.667999999998</v>
      </c>
      <c r="EG13">
        <v>6413.0020000000004</v>
      </c>
      <c r="EH13">
        <v>6483.2924999999996</v>
      </c>
      <c r="EI13">
        <v>42566.027000000002</v>
      </c>
    </row>
    <row r="14" spans="1:139" x14ac:dyDescent="0.3">
      <c r="A14" s="3">
        <v>40574</v>
      </c>
      <c r="B14" t="str">
        <v/>
      </c>
      <c r="C14">
        <v>9067.866</v>
      </c>
      <c r="D14">
        <v>6562.5825000000004</v>
      </c>
      <c r="E14">
        <v>20290.055</v>
      </c>
      <c r="F14">
        <v>13516.979499999999</v>
      </c>
      <c r="G14">
        <v>5471.94</v>
      </c>
      <c r="H14">
        <v>6462.4530000000004</v>
      </c>
      <c r="I14">
        <v>41412.86</v>
      </c>
      <c r="J14">
        <v>31346.45</v>
      </c>
      <c r="K14">
        <v>26335.79</v>
      </c>
      <c r="L14">
        <v>7934.058</v>
      </c>
      <c r="M14">
        <v>8654.3250000000007</v>
      </c>
      <c r="N14">
        <v>197142.13</v>
      </c>
      <c r="O14">
        <v>144052.20000000001</v>
      </c>
      <c r="P14">
        <v>6592.8980000000001</v>
      </c>
      <c r="Q14">
        <v>53438.394999999997</v>
      </c>
      <c r="R14">
        <v>15883.950999999999</v>
      </c>
      <c r="S14">
        <v>11027.22</v>
      </c>
      <c r="T14">
        <v>9633.0249999999996</v>
      </c>
      <c r="U14">
        <v>10600.040999999999</v>
      </c>
      <c r="V14">
        <v>5039.8275999999996</v>
      </c>
      <c r="W14">
        <v>5883.0204999999996</v>
      </c>
      <c r="X14">
        <v>101674.11</v>
      </c>
      <c r="Y14" t="str">
        <v/>
      </c>
      <c r="Z14">
        <v>13268</v>
      </c>
      <c r="AA14">
        <v>3973.558</v>
      </c>
      <c r="AB14">
        <v>176813.48</v>
      </c>
      <c r="AC14">
        <v>37302.476999999999</v>
      </c>
      <c r="AD14">
        <v>4899.6000000000004</v>
      </c>
      <c r="AE14">
        <v>16942.377</v>
      </c>
      <c r="AF14">
        <v>4310.049</v>
      </c>
      <c r="AG14">
        <v>582.13630000000001</v>
      </c>
      <c r="AH14">
        <v>8919.2780000000002</v>
      </c>
      <c r="AI14">
        <v>6250.4326000000001</v>
      </c>
      <c r="AJ14">
        <v>19192.689999999999</v>
      </c>
      <c r="AK14">
        <v>3830.9582999999998</v>
      </c>
      <c r="AL14">
        <v>1230.1301000000001</v>
      </c>
      <c r="AM14">
        <v>1987.3298</v>
      </c>
      <c r="AN14">
        <v>1643.4828</v>
      </c>
      <c r="AO14">
        <v>2073.0940000000001</v>
      </c>
      <c r="AP14">
        <v>1158.9456</v>
      </c>
      <c r="AQ14">
        <v>2217.8125</v>
      </c>
      <c r="AR14">
        <v>3282.9560000000001</v>
      </c>
      <c r="AS14">
        <v>1256.4689000000001</v>
      </c>
      <c r="AT14">
        <v>2099.0989</v>
      </c>
      <c r="AU14">
        <v>11840.572</v>
      </c>
      <c r="AV14">
        <v>7837.4080000000004</v>
      </c>
      <c r="AW14">
        <v>543.77923999999996</v>
      </c>
      <c r="AX14">
        <v>1147.3765000000001</v>
      </c>
      <c r="AY14">
        <v>3006.86</v>
      </c>
      <c r="AZ14">
        <v>31560</v>
      </c>
      <c r="BA14">
        <v>2983.9416999999999</v>
      </c>
      <c r="BB14">
        <v>6743.66</v>
      </c>
      <c r="BC14">
        <v>3524.9733999999999</v>
      </c>
      <c r="BD14">
        <v>2159.9956000000002</v>
      </c>
      <c r="BE14">
        <v>1014.7216</v>
      </c>
      <c r="BF14">
        <v>2184.5617999999999</v>
      </c>
      <c r="BG14">
        <v>7981.0502999999999</v>
      </c>
      <c r="BH14">
        <v>735.52350000000001</v>
      </c>
      <c r="BI14">
        <v>1888.3688999999999</v>
      </c>
      <c r="BJ14" t="str">
        <v/>
      </c>
      <c r="BK14">
        <v>3530.8308000000002</v>
      </c>
      <c r="BL14">
        <v>3567.0603000000001</v>
      </c>
      <c r="BM14">
        <v>3224.8670000000002</v>
      </c>
      <c r="BN14">
        <v>1024.6631</v>
      </c>
      <c r="BO14">
        <v>466.05642999999998</v>
      </c>
      <c r="BP14">
        <v>51864.394999999997</v>
      </c>
      <c r="BQ14">
        <v>10356.856</v>
      </c>
      <c r="BR14">
        <v>15208.925999999999</v>
      </c>
      <c r="BS14">
        <v>4671.7709999999997</v>
      </c>
      <c r="BT14">
        <v>16602.572</v>
      </c>
      <c r="BU14">
        <v>17057.458999999999</v>
      </c>
      <c r="BV14" t="str">
        <v/>
      </c>
      <c r="BW14">
        <v>5667.6885000000002</v>
      </c>
      <c r="BX14">
        <v>170603.22</v>
      </c>
      <c r="BY14">
        <v>12593.138000000001</v>
      </c>
      <c r="BZ14">
        <v>15069.405000000001</v>
      </c>
      <c r="CA14">
        <v>27043.081999999999</v>
      </c>
      <c r="CB14">
        <v>16597.62</v>
      </c>
      <c r="CC14">
        <v>44453.45</v>
      </c>
      <c r="CD14">
        <v>202100.75</v>
      </c>
      <c r="CE14">
        <v>38772.983999999997</v>
      </c>
      <c r="CF14">
        <v>138469.17000000001</v>
      </c>
      <c r="CG14">
        <v>10499.508</v>
      </c>
      <c r="CH14">
        <v>4537.8549999999996</v>
      </c>
      <c r="CI14">
        <v>3217.3119999999999</v>
      </c>
      <c r="CJ14">
        <v>24450.596000000001</v>
      </c>
      <c r="CK14">
        <v>20627.236000000001</v>
      </c>
      <c r="CL14">
        <v>11382.874</v>
      </c>
      <c r="CM14">
        <v>4587.2060000000001</v>
      </c>
      <c r="CN14">
        <v>26940.39</v>
      </c>
      <c r="CO14">
        <v>13122.145</v>
      </c>
      <c r="CP14">
        <v>3535.6042000000002</v>
      </c>
      <c r="CQ14">
        <v>83042.179999999993</v>
      </c>
      <c r="CR14">
        <v>20629.129000000001</v>
      </c>
      <c r="CS14">
        <v>23436.828000000001</v>
      </c>
      <c r="CT14">
        <v>21702.998</v>
      </c>
      <c r="CU14">
        <v>9105.3230000000003</v>
      </c>
      <c r="CV14">
        <v>22009.763999999999</v>
      </c>
      <c r="CW14">
        <v>6423.3190000000004</v>
      </c>
      <c r="CX14">
        <v>6778.1760000000004</v>
      </c>
      <c r="CY14">
        <v>4091.2395000000001</v>
      </c>
      <c r="CZ14">
        <v>51925.86</v>
      </c>
      <c r="DA14">
        <v>175728.61</v>
      </c>
      <c r="DB14">
        <v>45121.796999999999</v>
      </c>
      <c r="DC14">
        <v>12349.584999999999</v>
      </c>
      <c r="DD14">
        <v>5190.4799999999996</v>
      </c>
      <c r="DE14">
        <v>11991.093000000001</v>
      </c>
      <c r="DF14">
        <v>4001.4746</v>
      </c>
      <c r="DG14">
        <v>15199.402</v>
      </c>
      <c r="DH14">
        <v>4936.8437999999996</v>
      </c>
      <c r="DI14">
        <v>3983.5275999999999</v>
      </c>
      <c r="DJ14">
        <v>140061.29999999999</v>
      </c>
      <c r="DK14">
        <v>25983.506000000001</v>
      </c>
      <c r="DL14">
        <v>29881.48</v>
      </c>
      <c r="DM14">
        <v>46614.6</v>
      </c>
      <c r="DN14">
        <v>2160.9992999999999</v>
      </c>
      <c r="DO14">
        <v>34669.81</v>
      </c>
      <c r="DP14">
        <v>13488.366</v>
      </c>
      <c r="DQ14">
        <v>70975.42</v>
      </c>
      <c r="DR14">
        <v>15997.468999999999</v>
      </c>
      <c r="DS14">
        <v>10100.317999999999</v>
      </c>
      <c r="DT14">
        <v>5228.4790000000003</v>
      </c>
      <c r="DU14">
        <v>10310.716</v>
      </c>
      <c r="DV14">
        <v>12466.654</v>
      </c>
      <c r="DW14">
        <v>26624.344000000001</v>
      </c>
      <c r="DX14">
        <v>8157.6763000000001</v>
      </c>
      <c r="DY14">
        <v>7837.7579999999998</v>
      </c>
      <c r="DZ14">
        <v>13398.277</v>
      </c>
      <c r="EA14">
        <v>3530.143</v>
      </c>
      <c r="EB14">
        <v>6500.5649999999996</v>
      </c>
      <c r="EC14">
        <v>3294.8209999999999</v>
      </c>
      <c r="ED14">
        <v>11573.873</v>
      </c>
      <c r="EE14">
        <v>8559.8269999999993</v>
      </c>
      <c r="EF14">
        <v>62597.07</v>
      </c>
      <c r="EG14">
        <v>6505.5240000000003</v>
      </c>
      <c r="EH14">
        <v>6058.6769999999997</v>
      </c>
      <c r="EI14">
        <v>38602.417999999998</v>
      </c>
    </row>
    <row r="15" spans="1:139" x14ac:dyDescent="0.3">
      <c r="A15" s="3">
        <v>40602</v>
      </c>
      <c r="B15" t="str">
        <v/>
      </c>
      <c r="C15">
        <v>8788.5419999999995</v>
      </c>
      <c r="D15">
        <v>6601.4520000000002</v>
      </c>
      <c r="E15">
        <v>21498.201000000001</v>
      </c>
      <c r="F15">
        <v>14174.545</v>
      </c>
      <c r="G15">
        <v>5894.9345999999996</v>
      </c>
      <c r="H15">
        <v>6456.2227000000003</v>
      </c>
      <c r="I15">
        <v>43373.78</v>
      </c>
      <c r="J15">
        <v>32695.495999999999</v>
      </c>
      <c r="K15">
        <v>26811.81</v>
      </c>
      <c r="L15">
        <v>8075.1379999999999</v>
      </c>
      <c r="M15">
        <v>9324.4889999999996</v>
      </c>
      <c r="N15">
        <v>182761.67</v>
      </c>
      <c r="O15">
        <v>146504.64000000001</v>
      </c>
      <c r="P15">
        <v>7313.5789999999997</v>
      </c>
      <c r="Q15">
        <v>55658.438000000002</v>
      </c>
      <c r="R15">
        <v>18628.62</v>
      </c>
      <c r="S15">
        <v>10872.18</v>
      </c>
      <c r="T15">
        <v>10039.543</v>
      </c>
      <c r="U15">
        <v>11878.222</v>
      </c>
      <c r="V15">
        <v>5120.7992999999997</v>
      </c>
      <c r="W15">
        <v>6313.4629999999997</v>
      </c>
      <c r="X15">
        <v>100267.016</v>
      </c>
      <c r="Y15" t="str">
        <v/>
      </c>
      <c r="Z15">
        <v>14198</v>
      </c>
      <c r="AA15">
        <v>4242.8509999999997</v>
      </c>
      <c r="AB15">
        <v>176589.4</v>
      </c>
      <c r="AC15">
        <v>39676.01</v>
      </c>
      <c r="AD15">
        <v>5371.6885000000002</v>
      </c>
      <c r="AE15">
        <v>16157.47</v>
      </c>
      <c r="AF15">
        <v>4269.8364000000001</v>
      </c>
      <c r="AG15">
        <v>641.03283999999996</v>
      </c>
      <c r="AH15">
        <v>9597.6460000000006</v>
      </c>
      <c r="AI15">
        <v>5905.1049999999996</v>
      </c>
      <c r="AJ15">
        <v>19164.916000000001</v>
      </c>
      <c r="AK15">
        <v>3769.1064000000001</v>
      </c>
      <c r="AL15">
        <v>1249.3235999999999</v>
      </c>
      <c r="AM15">
        <v>2013.3876</v>
      </c>
      <c r="AN15">
        <v>1612.3516999999999</v>
      </c>
      <c r="AO15">
        <v>2002.4203</v>
      </c>
      <c r="AP15">
        <v>1150.9132</v>
      </c>
      <c r="AQ15">
        <v>2290.0909999999999</v>
      </c>
      <c r="AR15">
        <v>3323.8654999999999</v>
      </c>
      <c r="AS15">
        <v>1310.3009999999999</v>
      </c>
      <c r="AT15">
        <v>2107.7595000000001</v>
      </c>
      <c r="AU15">
        <v>11625.579</v>
      </c>
      <c r="AV15">
        <v>8048.7550000000001</v>
      </c>
      <c r="AW15">
        <v>588.00660000000005</v>
      </c>
      <c r="AX15">
        <v>1170.7355</v>
      </c>
      <c r="AY15">
        <v>3201.1493999999998</v>
      </c>
      <c r="AZ15">
        <v>32454.201000000001</v>
      </c>
      <c r="BA15">
        <v>3028.7139000000002</v>
      </c>
      <c r="BB15">
        <v>6867.2349999999997</v>
      </c>
      <c r="BC15">
        <v>3502.4645999999998</v>
      </c>
      <c r="BD15">
        <v>2145.5239999999999</v>
      </c>
      <c r="BE15">
        <v>1124.0326</v>
      </c>
      <c r="BF15">
        <v>2200.7078000000001</v>
      </c>
      <c r="BG15">
        <v>8129.17</v>
      </c>
      <c r="BH15">
        <v>734.15920000000006</v>
      </c>
      <c r="BI15">
        <v>1905.6418000000001</v>
      </c>
      <c r="BJ15" t="str">
        <v/>
      </c>
      <c r="BK15">
        <v>3578.4953999999998</v>
      </c>
      <c r="BL15">
        <v>3482.9353000000001</v>
      </c>
      <c r="BM15">
        <v>3449.1669999999999</v>
      </c>
      <c r="BN15">
        <v>1042.9458</v>
      </c>
      <c r="BO15">
        <v>540.23253999999997</v>
      </c>
      <c r="BP15">
        <v>53266.652000000002</v>
      </c>
      <c r="BQ15">
        <v>10546.1</v>
      </c>
      <c r="BR15">
        <v>15620.91</v>
      </c>
      <c r="BS15">
        <v>4839.1390000000001</v>
      </c>
      <c r="BT15">
        <v>17929.12</v>
      </c>
      <c r="BU15">
        <v>17331.745999999999</v>
      </c>
      <c r="BV15" t="str">
        <v/>
      </c>
      <c r="BW15">
        <v>5205.5649999999996</v>
      </c>
      <c r="BX15">
        <v>169761.25</v>
      </c>
      <c r="BY15">
        <v>12493.808000000001</v>
      </c>
      <c r="BZ15">
        <v>16453.11</v>
      </c>
      <c r="CA15">
        <v>27644.248</v>
      </c>
      <c r="CB15">
        <v>16938.740000000002</v>
      </c>
      <c r="CC15">
        <v>44876.815999999999</v>
      </c>
      <c r="CD15">
        <v>215771.9</v>
      </c>
      <c r="CE15">
        <v>37730.1</v>
      </c>
      <c r="CF15">
        <v>144116.88</v>
      </c>
      <c r="CG15">
        <v>10976.903</v>
      </c>
      <c r="CH15">
        <v>4800.9556000000002</v>
      </c>
      <c r="CI15">
        <v>3403.76</v>
      </c>
      <c r="CJ15">
        <v>26045.578000000001</v>
      </c>
      <c r="CK15">
        <v>20809.067999999999</v>
      </c>
      <c r="CL15">
        <v>12349.084000000001</v>
      </c>
      <c r="CM15">
        <v>4825.0569999999998</v>
      </c>
      <c r="CN15">
        <v>28050.162</v>
      </c>
      <c r="CO15">
        <v>13797.791999999999</v>
      </c>
      <c r="CP15">
        <v>3732.6610999999998</v>
      </c>
      <c r="CQ15">
        <v>83123.39</v>
      </c>
      <c r="CR15">
        <v>21185.134999999998</v>
      </c>
      <c r="CS15">
        <v>22433.54</v>
      </c>
      <c r="CT15">
        <v>22809.19</v>
      </c>
      <c r="CU15">
        <v>10014.593000000001</v>
      </c>
      <c r="CV15">
        <v>22745.555</v>
      </c>
      <c r="CW15">
        <v>6647.2285000000002</v>
      </c>
      <c r="CX15">
        <v>7362.0635000000002</v>
      </c>
      <c r="CY15">
        <v>4243.0320000000002</v>
      </c>
      <c r="CZ15">
        <v>52153.29</v>
      </c>
      <c r="DA15">
        <v>182571.63</v>
      </c>
      <c r="DB15">
        <v>46689.279999999999</v>
      </c>
      <c r="DC15">
        <v>13158.665000000001</v>
      </c>
      <c r="DD15">
        <v>5516.1</v>
      </c>
      <c r="DE15">
        <v>11898.807000000001</v>
      </c>
      <c r="DF15">
        <v>4144.2754000000004</v>
      </c>
      <c r="DG15">
        <v>17492.271000000001</v>
      </c>
      <c r="DH15">
        <v>5170.6109999999999</v>
      </c>
      <c r="DI15">
        <v>4223.2439999999997</v>
      </c>
      <c r="DJ15">
        <v>135993.13</v>
      </c>
      <c r="DK15">
        <v>26766.87</v>
      </c>
      <c r="DL15">
        <v>31980.133000000002</v>
      </c>
      <c r="DM15">
        <v>45060.78</v>
      </c>
      <c r="DN15">
        <v>2202.355</v>
      </c>
      <c r="DO15">
        <v>35996.660000000003</v>
      </c>
      <c r="DP15">
        <v>16229.572</v>
      </c>
      <c r="DQ15">
        <v>73135.804999999993</v>
      </c>
      <c r="DR15">
        <v>16242.946</v>
      </c>
      <c r="DS15">
        <v>9973.8469999999998</v>
      </c>
      <c r="DT15">
        <v>6456.12</v>
      </c>
      <c r="DU15">
        <v>12189.502</v>
      </c>
      <c r="DV15">
        <v>12292.633</v>
      </c>
      <c r="DW15">
        <v>26927.965</v>
      </c>
      <c r="DX15">
        <v>8305.8544999999995</v>
      </c>
      <c r="DY15">
        <v>7976.6895000000004</v>
      </c>
      <c r="DZ15">
        <v>12657.102999999999</v>
      </c>
      <c r="EA15">
        <v>3705.3809000000001</v>
      </c>
      <c r="EB15">
        <v>6272.4750000000004</v>
      </c>
      <c r="EC15">
        <v>3341.3661999999999</v>
      </c>
      <c r="ED15">
        <v>12169.004999999999</v>
      </c>
      <c r="EE15">
        <v>9159.8700000000008</v>
      </c>
      <c r="EF15">
        <v>65665.695000000007</v>
      </c>
      <c r="EG15">
        <v>6429.9516999999996</v>
      </c>
      <c r="EH15">
        <v>6169.9840000000004</v>
      </c>
      <c r="EI15">
        <v>36997.207000000002</v>
      </c>
    </row>
    <row r="16" spans="1:139" x14ac:dyDescent="0.3">
      <c r="A16" s="3">
        <v>40633</v>
      </c>
      <c r="B16" t="str">
        <v/>
      </c>
      <c r="C16">
        <v>8941.8799999999992</v>
      </c>
      <c r="D16">
        <v>7053.6409999999996</v>
      </c>
      <c r="E16">
        <v>22420.14</v>
      </c>
      <c r="F16">
        <v>15057.664000000001</v>
      </c>
      <c r="G16">
        <v>5887.2790000000005</v>
      </c>
      <c r="H16">
        <v>6923.7754000000004</v>
      </c>
      <c r="I16">
        <v>44378.125</v>
      </c>
      <c r="J16">
        <v>32052.865000000002</v>
      </c>
      <c r="K16">
        <v>25794.703000000001</v>
      </c>
      <c r="L16">
        <v>8225.2559999999994</v>
      </c>
      <c r="M16">
        <v>9342.77</v>
      </c>
      <c r="N16">
        <v>183007.8</v>
      </c>
      <c r="O16">
        <v>151719.57999999999</v>
      </c>
      <c r="P16">
        <v>7431.0234</v>
      </c>
      <c r="Q16">
        <v>62611.425999999999</v>
      </c>
      <c r="R16">
        <v>18991.521000000001</v>
      </c>
      <c r="S16">
        <v>10694.53</v>
      </c>
      <c r="T16">
        <v>9916.1360000000004</v>
      </c>
      <c r="U16">
        <v>12250.08</v>
      </c>
      <c r="V16">
        <v>5323.8505999999998</v>
      </c>
      <c r="W16">
        <v>6337.3125</v>
      </c>
      <c r="X16">
        <v>101832.22</v>
      </c>
      <c r="Y16" t="str">
        <v/>
      </c>
      <c r="Z16">
        <v>14861.398999999999</v>
      </c>
      <c r="AA16">
        <v>4234.4989999999998</v>
      </c>
      <c r="AB16">
        <v>171943.7</v>
      </c>
      <c r="AC16">
        <v>36746.54</v>
      </c>
      <c r="AD16">
        <v>5667.509</v>
      </c>
      <c r="AE16">
        <v>16144.319</v>
      </c>
      <c r="AF16">
        <v>4239.6845999999996</v>
      </c>
      <c r="AG16">
        <v>647.99774000000002</v>
      </c>
      <c r="AH16">
        <v>9121.9590000000007</v>
      </c>
      <c r="AI16">
        <v>5732.9663</v>
      </c>
      <c r="AJ16">
        <v>19113.023000000001</v>
      </c>
      <c r="AK16">
        <v>3983.0111999999999</v>
      </c>
      <c r="AL16">
        <v>1157.4827</v>
      </c>
      <c r="AM16">
        <v>1862.9079999999999</v>
      </c>
      <c r="AN16">
        <v>1514.2673</v>
      </c>
      <c r="AO16">
        <v>1884.6579999999999</v>
      </c>
      <c r="AP16">
        <v>1273.9844000000001</v>
      </c>
      <c r="AQ16">
        <v>2430.7874000000002</v>
      </c>
      <c r="AR16">
        <v>2988.3751999999999</v>
      </c>
      <c r="AS16">
        <v>1311.5098</v>
      </c>
      <c r="AT16">
        <v>2092.9425999999999</v>
      </c>
      <c r="AU16">
        <v>12756.539000000001</v>
      </c>
      <c r="AV16">
        <v>8470.8649999999998</v>
      </c>
      <c r="AW16">
        <v>675.99036000000001</v>
      </c>
      <c r="AX16">
        <v>1284.2722000000001</v>
      </c>
      <c r="AY16">
        <v>3275.4032999999999</v>
      </c>
      <c r="AZ16">
        <v>33132.741999999998</v>
      </c>
      <c r="BA16">
        <v>2951.9854</v>
      </c>
      <c r="BB16">
        <v>6491.1480000000001</v>
      </c>
      <c r="BC16">
        <v>3536.8977</v>
      </c>
      <c r="BD16">
        <v>2332.2267999999999</v>
      </c>
      <c r="BE16">
        <v>1082.3217999999999</v>
      </c>
      <c r="BF16">
        <v>2368.7080000000001</v>
      </c>
      <c r="BG16">
        <v>7548.5083000000004</v>
      </c>
      <c r="BH16">
        <v>747.34</v>
      </c>
      <c r="BI16">
        <v>2000.8502000000001</v>
      </c>
      <c r="BJ16" t="str">
        <v/>
      </c>
      <c r="BK16">
        <v>3606.4596999999999</v>
      </c>
      <c r="BL16">
        <v>3525.9911999999999</v>
      </c>
      <c r="BM16">
        <v>3264.0823</v>
      </c>
      <c r="BN16">
        <v>1067.9768999999999</v>
      </c>
      <c r="BO16">
        <v>564.54755</v>
      </c>
      <c r="BP16">
        <v>50917.785000000003</v>
      </c>
      <c r="BQ16">
        <v>10652.703</v>
      </c>
      <c r="BR16">
        <v>14836.851000000001</v>
      </c>
      <c r="BS16">
        <v>4832.2183000000005</v>
      </c>
      <c r="BT16">
        <v>17680.657999999999</v>
      </c>
      <c r="BU16">
        <v>17244.690999999999</v>
      </c>
      <c r="BV16" t="str">
        <v/>
      </c>
      <c r="BW16">
        <v>63136.74</v>
      </c>
      <c r="BX16">
        <v>168090.83</v>
      </c>
      <c r="BY16">
        <v>12271.509</v>
      </c>
      <c r="BZ16">
        <v>16339.091</v>
      </c>
      <c r="CA16">
        <v>24678.026999999998</v>
      </c>
      <c r="CB16">
        <v>16652.72</v>
      </c>
      <c r="CC16">
        <v>42211.15</v>
      </c>
      <c r="CD16">
        <v>206818.25</v>
      </c>
      <c r="CE16">
        <v>37090.292999999998</v>
      </c>
      <c r="CF16">
        <v>135056.94</v>
      </c>
      <c r="CG16">
        <v>10316.941999999999</v>
      </c>
      <c r="CH16">
        <v>4827.7866000000004</v>
      </c>
      <c r="CI16">
        <v>3354.2231000000002</v>
      </c>
      <c r="CJ16">
        <v>24999.442999999999</v>
      </c>
      <c r="CK16">
        <v>20163.14</v>
      </c>
      <c r="CL16">
        <v>11810.572</v>
      </c>
      <c r="CM16">
        <v>4781.5106999999998</v>
      </c>
      <c r="CN16">
        <v>27748.13</v>
      </c>
      <c r="CO16">
        <v>13854.94</v>
      </c>
      <c r="CP16">
        <v>3677.7383</v>
      </c>
      <c r="CQ16">
        <v>82141.72</v>
      </c>
      <c r="CR16">
        <v>21815.148000000001</v>
      </c>
      <c r="CS16">
        <v>22631.484</v>
      </c>
      <c r="CT16">
        <v>21739.215</v>
      </c>
      <c r="CU16">
        <v>9416.2430000000004</v>
      </c>
      <c r="CV16">
        <v>23836.348000000002</v>
      </c>
      <c r="CW16">
        <v>6928.6760000000004</v>
      </c>
      <c r="CX16">
        <v>7723.3419999999996</v>
      </c>
      <c r="CY16">
        <v>4422.0522000000001</v>
      </c>
      <c r="CZ16">
        <v>54330.402000000002</v>
      </c>
      <c r="DA16">
        <v>183783.42</v>
      </c>
      <c r="DB16">
        <v>47238.57</v>
      </c>
      <c r="DC16">
        <v>11986.762000000001</v>
      </c>
      <c r="DD16">
        <v>5344.77</v>
      </c>
      <c r="DE16">
        <v>11997.300999999999</v>
      </c>
      <c r="DF16">
        <v>3771.3245000000002</v>
      </c>
      <c r="DG16">
        <v>17503.28</v>
      </c>
      <c r="DH16">
        <v>5088.1733000000004</v>
      </c>
      <c r="DI16">
        <v>4560.9179999999997</v>
      </c>
      <c r="DJ16">
        <v>129092.47</v>
      </c>
      <c r="DK16">
        <v>26587.273000000001</v>
      </c>
      <c r="DL16">
        <v>30023.418000000001</v>
      </c>
      <c r="DM16">
        <v>46469.279999999999</v>
      </c>
      <c r="DN16">
        <v>2346.1972999999998</v>
      </c>
      <c r="DO16">
        <v>32327.208999999999</v>
      </c>
      <c r="DP16">
        <v>16876.96</v>
      </c>
      <c r="DQ16">
        <v>73279.520000000004</v>
      </c>
      <c r="DR16">
        <v>15261.08</v>
      </c>
      <c r="DS16">
        <v>9931.4950000000008</v>
      </c>
      <c r="DT16">
        <v>6170.6130000000003</v>
      </c>
      <c r="DU16">
        <v>11684.924999999999</v>
      </c>
      <c r="DV16">
        <v>12260.834999999999</v>
      </c>
      <c r="DW16">
        <v>26862.653999999999</v>
      </c>
      <c r="DX16">
        <v>8450.6180000000004</v>
      </c>
      <c r="DY16">
        <v>8291.1959999999999</v>
      </c>
      <c r="DZ16">
        <v>11275.184999999999</v>
      </c>
      <c r="EA16">
        <v>3908.6347999999998</v>
      </c>
      <c r="EB16">
        <v>6487.36</v>
      </c>
      <c r="EC16">
        <v>3494.7683000000002</v>
      </c>
      <c r="ED16">
        <v>11356.652</v>
      </c>
      <c r="EE16">
        <v>9557.9339999999993</v>
      </c>
      <c r="EF16">
        <v>66438.983999999997</v>
      </c>
      <c r="EG16">
        <v>6702.8114999999998</v>
      </c>
      <c r="EH16">
        <v>6407.9214000000002</v>
      </c>
      <c r="EI16">
        <v>35208.949999999997</v>
      </c>
    </row>
    <row r="17" spans="1:139" x14ac:dyDescent="0.3">
      <c r="A17" s="3">
        <v>40662</v>
      </c>
      <c r="B17" t="str">
        <v/>
      </c>
      <c r="C17">
        <v>8760.8919999999998</v>
      </c>
      <c r="D17">
        <v>7616.8239999999996</v>
      </c>
      <c r="E17">
        <v>25226.201000000001</v>
      </c>
      <c r="F17">
        <v>14972.262000000001</v>
      </c>
      <c r="G17">
        <v>5835.6367</v>
      </c>
      <c r="H17">
        <v>7789.8325000000004</v>
      </c>
      <c r="I17">
        <v>48187.004000000001</v>
      </c>
      <c r="J17">
        <v>35408.383000000002</v>
      </c>
      <c r="K17">
        <v>26106.912</v>
      </c>
      <c r="L17">
        <v>8676.8050000000003</v>
      </c>
      <c r="M17">
        <v>9288.1039999999994</v>
      </c>
      <c r="N17">
        <v>191275.42</v>
      </c>
      <c r="O17">
        <v>154281.01999999999</v>
      </c>
      <c r="P17">
        <v>7864.7686000000003</v>
      </c>
      <c r="Q17">
        <v>67063.7</v>
      </c>
      <c r="R17">
        <v>19117.657999999999</v>
      </c>
      <c r="S17">
        <v>10715.21</v>
      </c>
      <c r="T17">
        <v>10418.981</v>
      </c>
      <c r="U17">
        <v>13007.398999999999</v>
      </c>
      <c r="V17">
        <v>5847.1310000000003</v>
      </c>
      <c r="W17">
        <v>6508.2330000000002</v>
      </c>
      <c r="X17">
        <v>108915.086</v>
      </c>
      <c r="Y17" t="str">
        <v/>
      </c>
      <c r="Z17">
        <v>15072.199000000001</v>
      </c>
      <c r="AA17">
        <v>4675.0703000000003</v>
      </c>
      <c r="AB17">
        <v>181154.98</v>
      </c>
      <c r="AC17">
        <v>39108.425999999999</v>
      </c>
      <c r="AD17">
        <v>5891.8095999999996</v>
      </c>
      <c r="AE17">
        <v>16849.54</v>
      </c>
      <c r="AF17">
        <v>4493.4040000000005</v>
      </c>
      <c r="AG17">
        <v>682.74749999999995</v>
      </c>
      <c r="AH17">
        <v>9222.4770000000008</v>
      </c>
      <c r="AI17">
        <v>5862.4759999999997</v>
      </c>
      <c r="AJ17">
        <v>18743.991999999998</v>
      </c>
      <c r="AK17">
        <v>4039.7089999999998</v>
      </c>
      <c r="AL17">
        <v>1141.7701</v>
      </c>
      <c r="AM17">
        <v>1870.7317</v>
      </c>
      <c r="AN17">
        <v>1706.1595</v>
      </c>
      <c r="AO17">
        <v>1963.1853000000001</v>
      </c>
      <c r="AP17">
        <v>1323.5416</v>
      </c>
      <c r="AQ17">
        <v>2580.6565000000001</v>
      </c>
      <c r="AR17">
        <v>3223.7606999999998</v>
      </c>
      <c r="AS17">
        <v>1332.1455000000001</v>
      </c>
      <c r="AT17">
        <v>2086.9949000000001</v>
      </c>
      <c r="AU17">
        <v>12191.521000000001</v>
      </c>
      <c r="AV17">
        <v>8270.5409999999993</v>
      </c>
      <c r="AW17">
        <v>680.10222999999996</v>
      </c>
      <c r="AX17">
        <v>1177.3368</v>
      </c>
      <c r="AY17">
        <v>3355.5922999999998</v>
      </c>
      <c r="AZ17">
        <v>32790.839999999997</v>
      </c>
      <c r="BA17">
        <v>2883.518</v>
      </c>
      <c r="BB17">
        <v>6705.0443999999998</v>
      </c>
      <c r="BC17">
        <v>3680.6183999999998</v>
      </c>
      <c r="BD17">
        <v>2407.0729999999999</v>
      </c>
      <c r="BE17">
        <v>1080.8833999999999</v>
      </c>
      <c r="BF17">
        <v>2429.7919999999999</v>
      </c>
      <c r="BG17">
        <v>7259.8633</v>
      </c>
      <c r="BH17">
        <v>761.36017000000004</v>
      </c>
      <c r="BI17">
        <v>2144.9375</v>
      </c>
      <c r="BJ17" t="str">
        <v/>
      </c>
      <c r="BK17">
        <v>3619.9029999999998</v>
      </c>
      <c r="BL17">
        <v>3710.8362000000002</v>
      </c>
      <c r="BM17">
        <v>3140.7130999999999</v>
      </c>
      <c r="BN17">
        <v>1152.1759999999999</v>
      </c>
      <c r="BO17">
        <v>548.50530000000003</v>
      </c>
      <c r="BP17">
        <v>49742.61</v>
      </c>
      <c r="BQ17">
        <v>10640.662</v>
      </c>
      <c r="BR17">
        <v>15074.9</v>
      </c>
      <c r="BS17">
        <v>5048.1522999999997</v>
      </c>
      <c r="BT17">
        <v>18160.73</v>
      </c>
      <c r="BU17">
        <v>16681.293000000001</v>
      </c>
      <c r="BV17" t="str">
        <v/>
      </c>
      <c r="BW17">
        <v>55967.83</v>
      </c>
      <c r="BX17">
        <v>154308.56</v>
      </c>
      <c r="BY17">
        <v>12087.739</v>
      </c>
      <c r="BZ17">
        <v>16596.703000000001</v>
      </c>
      <c r="CA17">
        <v>26272.42</v>
      </c>
      <c r="CB17">
        <v>17732.16</v>
      </c>
      <c r="CC17">
        <v>40403.42</v>
      </c>
      <c r="CD17">
        <v>206002.17</v>
      </c>
      <c r="CE17">
        <v>35960.324000000001</v>
      </c>
      <c r="CF17">
        <v>124418.55</v>
      </c>
      <c r="CG17">
        <v>10843.875</v>
      </c>
      <c r="CH17">
        <v>4734.3620000000001</v>
      </c>
      <c r="CI17">
        <v>3284.7341000000001</v>
      </c>
      <c r="CJ17">
        <v>26596.581999999999</v>
      </c>
      <c r="CK17">
        <v>19776.662</v>
      </c>
      <c r="CL17">
        <v>11491.743</v>
      </c>
      <c r="CM17">
        <v>4940.9306999999999</v>
      </c>
      <c r="CN17">
        <v>28644.377</v>
      </c>
      <c r="CO17">
        <v>14386.058999999999</v>
      </c>
      <c r="CP17">
        <v>3684.866</v>
      </c>
      <c r="CQ17">
        <v>78210.720000000001</v>
      </c>
      <c r="CR17">
        <v>22674.940999999999</v>
      </c>
      <c r="CS17">
        <v>23442.27</v>
      </c>
      <c r="CT17">
        <v>22076.815999999999</v>
      </c>
      <c r="CU17">
        <v>9789.2559999999994</v>
      </c>
      <c r="CV17">
        <v>25107.067999999999</v>
      </c>
      <c r="CW17">
        <v>7093.4809999999998</v>
      </c>
      <c r="CX17">
        <v>8914.5259999999998</v>
      </c>
      <c r="CY17">
        <v>4259.9184999999998</v>
      </c>
      <c r="CZ17">
        <v>58994.163999999997</v>
      </c>
      <c r="DA17">
        <v>181909.72</v>
      </c>
      <c r="DB17">
        <v>49414.1</v>
      </c>
      <c r="DC17">
        <v>12894.781999999999</v>
      </c>
      <c r="DD17">
        <v>5163.84</v>
      </c>
      <c r="DE17">
        <v>12323.115</v>
      </c>
      <c r="DF17">
        <v>3887.8625000000002</v>
      </c>
      <c r="DG17">
        <v>17242.184000000001</v>
      </c>
      <c r="DH17">
        <v>5121.8495999999996</v>
      </c>
      <c r="DI17">
        <v>4617.5586000000003</v>
      </c>
      <c r="DJ17">
        <v>134057.56</v>
      </c>
      <c r="DK17">
        <v>25916.673999999999</v>
      </c>
      <c r="DL17">
        <v>30920.51</v>
      </c>
      <c r="DM17">
        <v>49041.883000000002</v>
      </c>
      <c r="DN17">
        <v>2443.0419999999999</v>
      </c>
      <c r="DO17">
        <v>32812.980000000003</v>
      </c>
      <c r="DP17">
        <v>16998.28</v>
      </c>
      <c r="DQ17">
        <v>73920.42</v>
      </c>
      <c r="DR17">
        <v>17539.684000000001</v>
      </c>
      <c r="DS17">
        <v>10922.016</v>
      </c>
      <c r="DT17">
        <v>5768.0747000000001</v>
      </c>
      <c r="DU17">
        <v>12357.766</v>
      </c>
      <c r="DV17">
        <v>13293.072</v>
      </c>
      <c r="DW17">
        <v>29207.886999999999</v>
      </c>
      <c r="DX17">
        <v>8460.07</v>
      </c>
      <c r="DY17">
        <v>8557.0689999999995</v>
      </c>
      <c r="DZ17">
        <v>12256.659</v>
      </c>
      <c r="EA17">
        <v>4230.4589999999998</v>
      </c>
      <c r="EB17">
        <v>6549.68</v>
      </c>
      <c r="EC17">
        <v>3594.2698</v>
      </c>
      <c r="ED17">
        <v>11836.102999999999</v>
      </c>
      <c r="EE17">
        <v>9891.1260000000002</v>
      </c>
      <c r="EF17">
        <v>69075.22</v>
      </c>
      <c r="EG17">
        <v>6408.1225999999997</v>
      </c>
      <c r="EH17">
        <v>6407.9214000000002</v>
      </c>
      <c r="EI17">
        <v>33829.9</v>
      </c>
    </row>
    <row r="18" spans="1:139" x14ac:dyDescent="0.3">
      <c r="A18" s="3">
        <v>40694</v>
      </c>
      <c r="B18" t="str">
        <v/>
      </c>
      <c r="C18">
        <v>9351.7649999999994</v>
      </c>
      <c r="D18">
        <v>7517.3969999999999</v>
      </c>
      <c r="E18">
        <v>24835.055</v>
      </c>
      <c r="F18">
        <v>14028.093999999999</v>
      </c>
      <c r="G18">
        <v>5227.5424999999996</v>
      </c>
      <c r="H18">
        <v>8128.4530000000004</v>
      </c>
      <c r="I18">
        <v>42473.688000000002</v>
      </c>
      <c r="J18">
        <v>36104.383000000002</v>
      </c>
      <c r="K18">
        <v>26992.162</v>
      </c>
      <c r="L18">
        <v>9119.4979999999996</v>
      </c>
      <c r="M18">
        <v>9397.4375</v>
      </c>
      <c r="N18">
        <v>192110.39</v>
      </c>
      <c r="O18">
        <v>152794.47</v>
      </c>
      <c r="P18">
        <v>7843.3755000000001</v>
      </c>
      <c r="Q18">
        <v>69818.929999999993</v>
      </c>
      <c r="R18">
        <v>20203.620999999999</v>
      </c>
      <c r="S18">
        <v>11085.25</v>
      </c>
      <c r="T18">
        <v>10508.875</v>
      </c>
      <c r="U18">
        <v>12561.121999999999</v>
      </c>
      <c r="V18">
        <v>6333.2870000000003</v>
      </c>
      <c r="W18">
        <v>6638.9263000000001</v>
      </c>
      <c r="X18">
        <v>112440.73</v>
      </c>
      <c r="Y18" t="str">
        <v/>
      </c>
      <c r="Z18">
        <v>14892</v>
      </c>
      <c r="AA18">
        <v>4653.3810000000003</v>
      </c>
      <c r="AB18">
        <v>187016.69</v>
      </c>
      <c r="AC18">
        <v>39503.425999999999</v>
      </c>
      <c r="AD18">
        <v>6007.5312999999996</v>
      </c>
      <c r="AE18">
        <v>18772.87</v>
      </c>
      <c r="AF18">
        <v>4381.2524000000003</v>
      </c>
      <c r="AG18">
        <v>683.03234999999995</v>
      </c>
      <c r="AH18">
        <v>8870.6650000000009</v>
      </c>
      <c r="AI18">
        <v>5698.43</v>
      </c>
      <c r="AJ18">
        <v>19175.689999999999</v>
      </c>
      <c r="AK18">
        <v>4155.6809999999996</v>
      </c>
      <c r="AL18">
        <v>1058.4069999999999</v>
      </c>
      <c r="AM18">
        <v>1813.3579</v>
      </c>
      <c r="AN18">
        <v>1728.4491</v>
      </c>
      <c r="AO18">
        <v>1868.9523999999999</v>
      </c>
      <c r="AP18">
        <v>1275.1931</v>
      </c>
      <c r="AQ18">
        <v>2535.3969999999999</v>
      </c>
      <c r="AR18">
        <v>2967.9067</v>
      </c>
      <c r="AS18">
        <v>1373.4167</v>
      </c>
      <c r="AT18">
        <v>2040.8746000000001</v>
      </c>
      <c r="AU18">
        <v>11998.589</v>
      </c>
      <c r="AV18">
        <v>8079.7560000000003</v>
      </c>
      <c r="AW18">
        <v>606.08860000000004</v>
      </c>
      <c r="AX18">
        <v>1134.7026000000001</v>
      </c>
      <c r="AY18">
        <v>3161.2885999999999</v>
      </c>
      <c r="AZ18">
        <v>32832.917999999998</v>
      </c>
      <c r="BA18">
        <v>2767.6509999999998</v>
      </c>
      <c r="BB18">
        <v>6383.3154000000004</v>
      </c>
      <c r="BC18">
        <v>3627.9207000000001</v>
      </c>
      <c r="BD18">
        <v>2353.7294999999999</v>
      </c>
      <c r="BE18">
        <v>1022.6323</v>
      </c>
      <c r="BF18">
        <v>2421.2233999999999</v>
      </c>
      <c r="BG18">
        <v>7084.9272000000001</v>
      </c>
      <c r="BH18">
        <v>831.11879999999996</v>
      </c>
      <c r="BI18">
        <v>2046.6962000000001</v>
      </c>
      <c r="BJ18" t="str">
        <v/>
      </c>
      <c r="BK18">
        <v>3558.7973999999999</v>
      </c>
      <c r="BL18">
        <v>3730.018</v>
      </c>
      <c r="BM18">
        <v>2986.1300999999999</v>
      </c>
      <c r="BN18">
        <v>1098.954</v>
      </c>
      <c r="BO18">
        <v>529.3913</v>
      </c>
      <c r="BP18">
        <v>49318.777000000002</v>
      </c>
      <c r="BQ18">
        <v>10632.233</v>
      </c>
      <c r="BR18">
        <v>14873.286</v>
      </c>
      <c r="BS18">
        <v>5080.7579999999998</v>
      </c>
      <c r="BT18">
        <v>17241.615000000002</v>
      </c>
      <c r="BU18">
        <v>16434.643</v>
      </c>
      <c r="BV18" t="str">
        <v/>
      </c>
      <c r="BW18">
        <v>51206.52</v>
      </c>
      <c r="BX18">
        <v>150385.9</v>
      </c>
      <c r="BY18">
        <v>11797.575000000001</v>
      </c>
      <c r="BZ18">
        <v>16810.465</v>
      </c>
      <c r="CA18">
        <v>22344.883000000002</v>
      </c>
      <c r="CB18">
        <v>16443.12</v>
      </c>
      <c r="CC18">
        <v>37328.745999999999</v>
      </c>
      <c r="CD18">
        <v>195541.31</v>
      </c>
      <c r="CE18">
        <v>34904.86</v>
      </c>
      <c r="CF18">
        <v>119048.69500000001</v>
      </c>
      <c r="CG18">
        <v>10047.050999999999</v>
      </c>
      <c r="CH18">
        <v>4512.1625999999997</v>
      </c>
      <c r="CI18">
        <v>3166.7130000000002</v>
      </c>
      <c r="CJ18">
        <v>26092.224999999999</v>
      </c>
      <c r="CK18">
        <v>19107.344000000001</v>
      </c>
      <c r="CL18">
        <v>11399.328</v>
      </c>
      <c r="CM18">
        <v>4824.348</v>
      </c>
      <c r="CN18">
        <v>28746.425999999999</v>
      </c>
      <c r="CO18">
        <v>14195.905000000001</v>
      </c>
      <c r="CP18">
        <v>3761.8418000000001</v>
      </c>
      <c r="CQ18">
        <v>72886.52</v>
      </c>
      <c r="CR18">
        <v>23204.305</v>
      </c>
      <c r="CS18">
        <v>23049.469000000001</v>
      </c>
      <c r="CT18">
        <v>21715.1</v>
      </c>
      <c r="CU18">
        <v>9199.9580000000005</v>
      </c>
      <c r="CV18">
        <v>24928.157999999999</v>
      </c>
      <c r="CW18">
        <v>7124.3819999999996</v>
      </c>
      <c r="CX18">
        <v>9089.902</v>
      </c>
      <c r="CY18">
        <v>4536.1464999999998</v>
      </c>
      <c r="CZ18">
        <v>62023.199999999997</v>
      </c>
      <c r="DA18">
        <v>172381.69</v>
      </c>
      <c r="DB18">
        <v>46573.24</v>
      </c>
      <c r="DC18">
        <v>11862.130999999999</v>
      </c>
      <c r="DD18">
        <v>4958.46</v>
      </c>
      <c r="DE18">
        <v>12932.115</v>
      </c>
      <c r="DF18">
        <v>3622.4695000000002</v>
      </c>
      <c r="DG18">
        <v>17235.576000000001</v>
      </c>
      <c r="DH18">
        <v>5074.3969999999999</v>
      </c>
      <c r="DI18">
        <v>4688.3580000000002</v>
      </c>
      <c r="DJ18">
        <v>120184.51</v>
      </c>
      <c r="DK18">
        <v>27189.096000000001</v>
      </c>
      <c r="DL18">
        <v>31096.03</v>
      </c>
      <c r="DM18">
        <v>52386.258000000002</v>
      </c>
      <c r="DN18">
        <v>2505.1689999999999</v>
      </c>
      <c r="DO18">
        <v>31575.048999999999</v>
      </c>
      <c r="DP18">
        <v>18838.3</v>
      </c>
      <c r="DQ18">
        <v>72461.14</v>
      </c>
      <c r="DR18">
        <v>18668.723000000002</v>
      </c>
      <c r="DS18">
        <v>10319.376</v>
      </c>
      <c r="DT18">
        <v>5856.4369999999999</v>
      </c>
      <c r="DU18">
        <v>11979.764999999999</v>
      </c>
      <c r="DV18">
        <v>13661.382</v>
      </c>
      <c r="DW18">
        <v>28662.831999999999</v>
      </c>
      <c r="DX18">
        <v>8633.3680000000004</v>
      </c>
      <c r="DY18">
        <v>8741.6569999999992</v>
      </c>
      <c r="DZ18">
        <v>12004.105</v>
      </c>
      <c r="EA18">
        <v>4163.0375999999997</v>
      </c>
      <c r="EB18">
        <v>6368.8002999999999</v>
      </c>
      <c r="EC18">
        <v>3509.8971999999999</v>
      </c>
      <c r="ED18">
        <v>11695.83</v>
      </c>
      <c r="EE18">
        <v>9783.5020000000004</v>
      </c>
      <c r="EF18">
        <v>67064.289999999994</v>
      </c>
      <c r="EG18">
        <v>6817.4907000000003</v>
      </c>
      <c r="EH18">
        <v>6257.4369999999999</v>
      </c>
      <c r="EI18">
        <v>34126.167999999998</v>
      </c>
    </row>
    <row r="19" spans="1:139" x14ac:dyDescent="0.3">
      <c r="A19" s="3">
        <v>40724</v>
      </c>
      <c r="B19" t="str">
        <v/>
      </c>
      <c r="C19">
        <v>8913.6010000000006</v>
      </c>
      <c r="D19">
        <v>7159.2380000000003</v>
      </c>
      <c r="E19">
        <v>21859.754000000001</v>
      </c>
      <c r="F19">
        <v>14301.096</v>
      </c>
      <c r="G19">
        <v>4979.0005000000001</v>
      </c>
      <c r="H19">
        <v>8334.652</v>
      </c>
      <c r="I19">
        <v>42523.88</v>
      </c>
      <c r="J19">
        <v>35561.589999999997</v>
      </c>
      <c r="K19">
        <v>26104.831999999999</v>
      </c>
      <c r="L19">
        <v>9097.0830000000005</v>
      </c>
      <c r="M19">
        <v>8839.1489999999994</v>
      </c>
      <c r="N19">
        <v>184874.06</v>
      </c>
      <c r="O19">
        <v>154295.97</v>
      </c>
      <c r="P19">
        <v>7971.7359999999999</v>
      </c>
      <c r="Q19">
        <v>70338.02</v>
      </c>
      <c r="R19">
        <v>20752.04</v>
      </c>
      <c r="S19">
        <v>11021.45</v>
      </c>
      <c r="T19">
        <v>10829.303</v>
      </c>
      <c r="U19">
        <v>12922.412</v>
      </c>
      <c r="V19">
        <v>7173.7885999999999</v>
      </c>
      <c r="W19">
        <v>6556.915</v>
      </c>
      <c r="X19">
        <v>111561.12</v>
      </c>
      <c r="Y19" t="str">
        <v/>
      </c>
      <c r="Z19">
        <v>14880</v>
      </c>
      <c r="AA19">
        <v>4411.8119999999999</v>
      </c>
      <c r="AB19">
        <v>175817.9</v>
      </c>
      <c r="AC19">
        <v>38444.082000000002</v>
      </c>
      <c r="AD19">
        <v>5817.9272000000001</v>
      </c>
      <c r="AE19">
        <v>18445.388999999999</v>
      </c>
      <c r="AF19">
        <v>4425.3145000000004</v>
      </c>
      <c r="AG19">
        <v>673.65520000000004</v>
      </c>
      <c r="AH19">
        <v>7804.5450000000001</v>
      </c>
      <c r="AI19">
        <v>5663.3994000000002</v>
      </c>
      <c r="AJ19">
        <v>18704.634999999998</v>
      </c>
      <c r="AK19">
        <v>4159.5469999999996</v>
      </c>
      <c r="AL19">
        <v>1068.4413999999999</v>
      </c>
      <c r="AM19">
        <v>1828.9948999999999</v>
      </c>
      <c r="AN19">
        <v>1696.1143999999999</v>
      </c>
      <c r="AO19">
        <v>1633.3806</v>
      </c>
      <c r="AP19">
        <v>1314.7077999999999</v>
      </c>
      <c r="AQ19">
        <v>2575.6628000000001</v>
      </c>
      <c r="AR19">
        <v>2826.1790000000001</v>
      </c>
      <c r="AS19">
        <v>1325.2021</v>
      </c>
      <c r="AT19">
        <v>1946.4822999999999</v>
      </c>
      <c r="AU19">
        <v>11727.681</v>
      </c>
      <c r="AV19">
        <v>7945.3402999999998</v>
      </c>
      <c r="AW19">
        <v>583.18420000000003</v>
      </c>
      <c r="AX19">
        <v>1125.8834999999999</v>
      </c>
      <c r="AY19">
        <v>2985.72</v>
      </c>
      <c r="AZ19">
        <v>31354.86</v>
      </c>
      <c r="BA19">
        <v>2515.6837999999998</v>
      </c>
      <c r="BB19">
        <v>6111.4813999999997</v>
      </c>
      <c r="BC19">
        <v>3749.7112000000002</v>
      </c>
      <c r="BD19">
        <v>2365.4281999999998</v>
      </c>
      <c r="BE19">
        <v>969.41510000000005</v>
      </c>
      <c r="BF19">
        <v>2311.6770000000001</v>
      </c>
      <c r="BG19">
        <v>6556.8379999999997</v>
      </c>
      <c r="BH19">
        <v>891.18604000000005</v>
      </c>
      <c r="BI19">
        <v>2054.6516000000001</v>
      </c>
      <c r="BJ19" t="str">
        <v/>
      </c>
      <c r="BK19">
        <v>3481.7919999999999</v>
      </c>
      <c r="BL19">
        <v>3738.4697000000001</v>
      </c>
      <c r="BM19">
        <v>3006.2584999999999</v>
      </c>
      <c r="BN19">
        <v>1074.8325</v>
      </c>
      <c r="BO19">
        <v>531.15869999999995</v>
      </c>
      <c r="BP19">
        <v>49096.726999999999</v>
      </c>
      <c r="BQ19">
        <v>11048.478999999999</v>
      </c>
      <c r="BR19">
        <v>13673.633</v>
      </c>
      <c r="BS19">
        <v>4689.366</v>
      </c>
      <c r="BT19">
        <v>17041.650000000001</v>
      </c>
      <c r="BU19">
        <v>15478.297</v>
      </c>
      <c r="BV19" t="str">
        <v/>
      </c>
      <c r="BW19">
        <v>55648.195</v>
      </c>
      <c r="BX19">
        <v>148105.5</v>
      </c>
      <c r="BY19">
        <v>11076.009</v>
      </c>
      <c r="BZ19">
        <v>16881.096000000001</v>
      </c>
      <c r="CA19">
        <v>21802.687999999998</v>
      </c>
      <c r="CB19">
        <v>15784.011</v>
      </c>
      <c r="CC19">
        <v>44387.040000000001</v>
      </c>
      <c r="CD19">
        <v>191688.02</v>
      </c>
      <c r="CE19">
        <v>31581.555</v>
      </c>
      <c r="CF19">
        <v>111059.76</v>
      </c>
      <c r="CG19">
        <v>9542.7549999999992</v>
      </c>
      <c r="CH19">
        <v>4069.3065999999999</v>
      </c>
      <c r="CI19">
        <v>3202.1880000000001</v>
      </c>
      <c r="CJ19">
        <v>24490.41</v>
      </c>
      <c r="CK19">
        <v>19440.307000000001</v>
      </c>
      <c r="CL19">
        <v>10550.516</v>
      </c>
      <c r="CM19">
        <v>4442.8029999999999</v>
      </c>
      <c r="CN19">
        <v>28939.675999999999</v>
      </c>
      <c r="CO19">
        <v>13740.925999999999</v>
      </c>
      <c r="CP19">
        <v>3667.4297000000001</v>
      </c>
      <c r="CQ19">
        <v>67590.52</v>
      </c>
      <c r="CR19">
        <v>22241.388999999999</v>
      </c>
      <c r="CS19">
        <v>22495.111000000001</v>
      </c>
      <c r="CT19">
        <v>19886.743999999999</v>
      </c>
      <c r="CU19">
        <v>8784.5830000000005</v>
      </c>
      <c r="CV19">
        <v>23732.27</v>
      </c>
      <c r="CW19">
        <v>7108.0527000000002</v>
      </c>
      <c r="CX19">
        <v>8770.3189999999995</v>
      </c>
      <c r="CY19">
        <v>4539.0272999999997</v>
      </c>
      <c r="CZ19">
        <v>61678.1</v>
      </c>
      <c r="DA19">
        <v>160083.44</v>
      </c>
      <c r="DB19">
        <v>46387.745999999999</v>
      </c>
      <c r="DC19">
        <v>11742.2</v>
      </c>
      <c r="DD19">
        <v>4756.34</v>
      </c>
      <c r="DE19">
        <v>12769.977999999999</v>
      </c>
      <c r="DF19">
        <v>3445.4679999999998</v>
      </c>
      <c r="DG19">
        <v>16759.71</v>
      </c>
      <c r="DH19">
        <v>6760.2187999999996</v>
      </c>
      <c r="DI19">
        <v>4571.1679999999997</v>
      </c>
      <c r="DJ19">
        <v>121503.41</v>
      </c>
      <c r="DK19">
        <v>25900.261999999999</v>
      </c>
      <c r="DL19">
        <v>31039.567999999999</v>
      </c>
      <c r="DM19">
        <v>50582.684000000001</v>
      </c>
      <c r="DN19">
        <v>2506.0030000000002</v>
      </c>
      <c r="DO19">
        <v>28459.200000000001</v>
      </c>
      <c r="DP19">
        <v>19031.32</v>
      </c>
      <c r="DQ19">
        <v>71544.33</v>
      </c>
      <c r="DR19">
        <v>18444.734</v>
      </c>
      <c r="DS19">
        <v>10513.254999999999</v>
      </c>
      <c r="DT19">
        <v>6142.5</v>
      </c>
      <c r="DU19">
        <v>12253.164000000001</v>
      </c>
      <c r="DV19">
        <v>16065.285</v>
      </c>
      <c r="DW19">
        <v>27760.008000000002</v>
      </c>
      <c r="DX19">
        <v>8528.1219999999994</v>
      </c>
      <c r="DY19">
        <v>8469.8310000000001</v>
      </c>
      <c r="DZ19">
        <v>11871.817999999999</v>
      </c>
      <c r="EA19">
        <v>3953.1370000000002</v>
      </c>
      <c r="EB19">
        <v>6180.32</v>
      </c>
      <c r="EC19">
        <v>3635.2554</v>
      </c>
      <c r="ED19">
        <v>11123.712</v>
      </c>
      <c r="EE19">
        <v>10620.626</v>
      </c>
      <c r="EF19">
        <v>67299.460000000006</v>
      </c>
      <c r="EG19">
        <v>6697.6962999999996</v>
      </c>
      <c r="EH19">
        <v>5928.625</v>
      </c>
      <c r="EI19">
        <v>32320.99</v>
      </c>
    </row>
    <row r="20" spans="1:139" x14ac:dyDescent="0.3">
      <c r="A20" s="3">
        <v>40753</v>
      </c>
      <c r="B20" t="str">
        <v/>
      </c>
      <c r="C20">
        <v>8201.5319999999992</v>
      </c>
      <c r="D20">
        <v>6774.8680000000004</v>
      </c>
      <c r="E20">
        <v>22393.195</v>
      </c>
      <c r="F20">
        <v>13263.049000000001</v>
      </c>
      <c r="G20">
        <v>4431.0910000000003</v>
      </c>
      <c r="H20">
        <v>8619.1959999999999</v>
      </c>
      <c r="I20">
        <v>41189.1</v>
      </c>
      <c r="J20">
        <v>34252.76</v>
      </c>
      <c r="K20">
        <v>25634.192999999999</v>
      </c>
      <c r="L20">
        <v>8192.3639999999996</v>
      </c>
      <c r="M20">
        <v>9383.0759999999991</v>
      </c>
      <c r="N20">
        <v>182482.02</v>
      </c>
      <c r="O20">
        <v>155946.94</v>
      </c>
      <c r="P20">
        <v>7715.5195000000003</v>
      </c>
      <c r="Q20">
        <v>68640.97</v>
      </c>
      <c r="R20">
        <v>20696.8</v>
      </c>
      <c r="S20">
        <v>10576</v>
      </c>
      <c r="T20">
        <v>10650.531999999999</v>
      </c>
      <c r="U20">
        <v>12829.216</v>
      </c>
      <c r="V20">
        <v>6790.0645000000004</v>
      </c>
      <c r="W20">
        <v>6435.2217000000001</v>
      </c>
      <c r="X20">
        <v>101439.36</v>
      </c>
      <c r="Y20" t="str">
        <v/>
      </c>
      <c r="Z20">
        <v>14922.001</v>
      </c>
      <c r="AA20">
        <v>4320.6940000000004</v>
      </c>
      <c r="AB20">
        <v>170065.17</v>
      </c>
      <c r="AC20">
        <v>35347.550000000003</v>
      </c>
      <c r="AD20">
        <v>5789.2250000000004</v>
      </c>
      <c r="AE20">
        <v>18096.357</v>
      </c>
      <c r="AF20">
        <v>4036.4171999999999</v>
      </c>
      <c r="AG20">
        <v>671.66045999999994</v>
      </c>
      <c r="AH20">
        <v>7666.0775999999996</v>
      </c>
      <c r="AI20">
        <v>5218.7879999999996</v>
      </c>
      <c r="AJ20">
        <v>17896.238000000001</v>
      </c>
      <c r="AK20">
        <v>3649.268</v>
      </c>
      <c r="AL20">
        <v>1041.3813</v>
      </c>
      <c r="AM20">
        <v>1776.7876000000001</v>
      </c>
      <c r="AN20">
        <v>1680.7245</v>
      </c>
      <c r="AO20">
        <v>1437.0608999999999</v>
      </c>
      <c r="AP20">
        <v>1270.249</v>
      </c>
      <c r="AQ20">
        <v>2632.1714000000002</v>
      </c>
      <c r="AR20">
        <v>2457.5468999999998</v>
      </c>
      <c r="AS20">
        <v>1301.1492000000001</v>
      </c>
      <c r="AT20">
        <v>1872.6651999999999</v>
      </c>
      <c r="AU20">
        <v>11635.699000000001</v>
      </c>
      <c r="AV20">
        <v>7668.732</v>
      </c>
      <c r="AW20">
        <v>577.43449999999996</v>
      </c>
      <c r="AX20">
        <v>1195.8577</v>
      </c>
      <c r="AY20">
        <v>2911.6936000000001</v>
      </c>
      <c r="AZ20">
        <v>28556.541000000001</v>
      </c>
      <c r="BA20">
        <v>2370.6496999999999</v>
      </c>
      <c r="BB20">
        <v>5662.4453000000003</v>
      </c>
      <c r="BC20">
        <v>3728.4877999999999</v>
      </c>
      <c r="BD20">
        <v>2446.4814000000001</v>
      </c>
      <c r="BE20">
        <v>944.96405000000004</v>
      </c>
      <c r="BF20">
        <v>2233.5454</v>
      </c>
      <c r="BG20">
        <v>5918.2133999999996</v>
      </c>
      <c r="BH20">
        <v>889.303</v>
      </c>
      <c r="BI20">
        <v>1947.277</v>
      </c>
      <c r="BJ20" t="str">
        <v/>
      </c>
      <c r="BK20">
        <v>3299.8937999999998</v>
      </c>
      <c r="BL20">
        <v>3556.7624999999998</v>
      </c>
      <c r="BM20">
        <v>2760.8195999999998</v>
      </c>
      <c r="BN20">
        <v>1005.56903</v>
      </c>
      <c r="BO20">
        <v>520.57650000000001</v>
      </c>
      <c r="BP20">
        <v>50155.258000000002</v>
      </c>
      <c r="BQ20">
        <v>10833.664000000001</v>
      </c>
      <c r="BR20">
        <v>12824.957</v>
      </c>
      <c r="BS20">
        <v>4220.5209999999997</v>
      </c>
      <c r="BT20">
        <v>16142.804</v>
      </c>
      <c r="BU20">
        <v>14570.223</v>
      </c>
      <c r="BV20" t="str">
        <v/>
      </c>
      <c r="BW20">
        <v>54471.46</v>
      </c>
      <c r="BX20">
        <v>147472.13</v>
      </c>
      <c r="BY20">
        <v>10821.762000000001</v>
      </c>
      <c r="BZ20">
        <v>15960.995999999999</v>
      </c>
      <c r="CA20">
        <v>21513.105</v>
      </c>
      <c r="CB20">
        <v>14331.239</v>
      </c>
      <c r="CC20">
        <v>42920.976999999999</v>
      </c>
      <c r="CD20">
        <v>183712.38</v>
      </c>
      <c r="CE20">
        <v>30952.883000000002</v>
      </c>
      <c r="CF20">
        <v>98393.27</v>
      </c>
      <c r="CG20">
        <v>8667.5310000000009</v>
      </c>
      <c r="CH20">
        <v>4019.9434000000001</v>
      </c>
      <c r="CI20">
        <v>3155.0639999999999</v>
      </c>
      <c r="CJ20">
        <v>23127.035</v>
      </c>
      <c r="CK20">
        <v>19280.298999999999</v>
      </c>
      <c r="CL20">
        <v>10000.446</v>
      </c>
      <c r="CM20">
        <v>4462.9110000000001</v>
      </c>
      <c r="CN20">
        <v>27985.234</v>
      </c>
      <c r="CO20">
        <v>12648.337</v>
      </c>
      <c r="CP20">
        <v>3117.1723999999999</v>
      </c>
      <c r="CQ20">
        <v>68545.3</v>
      </c>
      <c r="CR20">
        <v>22633.37</v>
      </c>
      <c r="CS20">
        <v>20689.116999999998</v>
      </c>
      <c r="CT20">
        <v>18049.184000000001</v>
      </c>
      <c r="CU20">
        <v>8170.9883</v>
      </c>
      <c r="CV20">
        <v>21954.761999999999</v>
      </c>
      <c r="CW20">
        <v>7078.6587</v>
      </c>
      <c r="CX20">
        <v>8143.7049999999999</v>
      </c>
      <c r="CY20">
        <v>4275.2150000000001</v>
      </c>
      <c r="CZ20">
        <v>59697.722999999998</v>
      </c>
      <c r="DA20">
        <v>158167.44</v>
      </c>
      <c r="DB20">
        <v>43575.086000000003</v>
      </c>
      <c r="DC20">
        <v>10428.604499999999</v>
      </c>
      <c r="DD20">
        <v>4454.79</v>
      </c>
      <c r="DE20">
        <v>12675.520500000001</v>
      </c>
      <c r="DF20">
        <v>3383.7212</v>
      </c>
      <c r="DG20">
        <v>15720.805</v>
      </c>
      <c r="DH20">
        <v>6385.5290000000005</v>
      </c>
      <c r="DI20">
        <v>4338.6646000000001</v>
      </c>
      <c r="DJ20">
        <v>111874.17</v>
      </c>
      <c r="DK20">
        <v>24097.601999999999</v>
      </c>
      <c r="DL20">
        <v>28642.898000000001</v>
      </c>
      <c r="DM20">
        <v>48927.097999999998</v>
      </c>
      <c r="DN20">
        <v>2629.3159999999998</v>
      </c>
      <c r="DO20">
        <v>24946.879000000001</v>
      </c>
      <c r="DP20">
        <v>18283.16</v>
      </c>
      <c r="DQ20">
        <v>67904.820000000007</v>
      </c>
      <c r="DR20">
        <v>18626.498</v>
      </c>
      <c r="DS20">
        <v>9707.8209999999999</v>
      </c>
      <c r="DT20">
        <v>4820.6342999999997</v>
      </c>
      <c r="DU20">
        <v>12480.468999999999</v>
      </c>
      <c r="DV20">
        <v>16105.692999999999</v>
      </c>
      <c r="DW20">
        <v>24472.442999999999</v>
      </c>
      <c r="DX20">
        <v>8333.73</v>
      </c>
      <c r="DY20">
        <v>8439.3520000000008</v>
      </c>
      <c r="DZ20">
        <v>10431.779</v>
      </c>
      <c r="EA20">
        <v>4038.5468999999998</v>
      </c>
      <c r="EB20">
        <v>5261.4804999999997</v>
      </c>
      <c r="EC20">
        <v>3308.2685999999999</v>
      </c>
      <c r="ED20">
        <v>10222.083000000001</v>
      </c>
      <c r="EE20">
        <v>9930.0930000000008</v>
      </c>
      <c r="EF20">
        <v>61828.94</v>
      </c>
      <c r="EG20">
        <v>6837.68</v>
      </c>
      <c r="EH20">
        <v>5338.8666999999996</v>
      </c>
      <c r="EI20">
        <v>34766.050000000003</v>
      </c>
    </row>
    <row r="21" spans="1:139" x14ac:dyDescent="0.3">
      <c r="A21" s="3">
        <v>40786</v>
      </c>
      <c r="B21" t="str">
        <v/>
      </c>
      <c r="C21">
        <v>8049.5537000000004</v>
      </c>
      <c r="D21">
        <v>5802.7217000000001</v>
      </c>
      <c r="E21">
        <v>19663.563999999998</v>
      </c>
      <c r="F21">
        <v>12064.334000000001</v>
      </c>
      <c r="G21">
        <v>4526.7163</v>
      </c>
      <c r="H21">
        <v>7349.69</v>
      </c>
      <c r="I21">
        <v>33605.68</v>
      </c>
      <c r="J21">
        <v>34107.25</v>
      </c>
      <c r="K21">
        <v>27124.555</v>
      </c>
      <c r="L21">
        <v>8348.5740000000005</v>
      </c>
      <c r="M21">
        <v>9135.36</v>
      </c>
      <c r="N21">
        <v>184143.78</v>
      </c>
      <c r="O21">
        <v>161541.84</v>
      </c>
      <c r="P21">
        <v>7353.3140000000003</v>
      </c>
      <c r="Q21">
        <v>69918.75</v>
      </c>
      <c r="R21">
        <v>19266.509999999998</v>
      </c>
      <c r="S21">
        <v>10198.4</v>
      </c>
      <c r="T21">
        <v>10388.468000000001</v>
      </c>
      <c r="U21">
        <v>13331.565000000001</v>
      </c>
      <c r="V21">
        <v>7561.058</v>
      </c>
      <c r="W21">
        <v>6340.2943999999998</v>
      </c>
      <c r="X21">
        <v>101026.24000000001</v>
      </c>
      <c r="Y21" t="str">
        <v/>
      </c>
      <c r="Z21">
        <v>13971.08</v>
      </c>
      <c r="AA21">
        <v>4003.4594999999999</v>
      </c>
      <c r="AB21">
        <v>176122.14</v>
      </c>
      <c r="AC21">
        <v>31312.044999999998</v>
      </c>
      <c r="AD21">
        <v>6248.46</v>
      </c>
      <c r="AE21">
        <v>16522.761999999999</v>
      </c>
      <c r="AF21">
        <v>3214.3892000000001</v>
      </c>
      <c r="AG21">
        <v>669.09576000000004</v>
      </c>
      <c r="AH21">
        <v>5714.9409999999998</v>
      </c>
      <c r="AI21">
        <v>4333.8819999999996</v>
      </c>
      <c r="AJ21">
        <v>15533.768</v>
      </c>
      <c r="AK21">
        <v>3285.8877000000002</v>
      </c>
      <c r="AL21">
        <v>980.71400000000006</v>
      </c>
      <c r="AM21">
        <v>1574.9194</v>
      </c>
      <c r="AN21">
        <v>1570.5662</v>
      </c>
      <c r="AO21">
        <v>1138.6549</v>
      </c>
      <c r="AP21">
        <v>1139.4135000000001</v>
      </c>
      <c r="AQ21">
        <v>1987.7166</v>
      </c>
      <c r="AR21">
        <v>2129.8739999999998</v>
      </c>
      <c r="AS21">
        <v>1119.0342000000001</v>
      </c>
      <c r="AT21">
        <v>1653.0856000000001</v>
      </c>
      <c r="AU21">
        <v>9768.4689999999991</v>
      </c>
      <c r="AV21">
        <v>6333.3804</v>
      </c>
      <c r="AW21">
        <v>500.2242</v>
      </c>
      <c r="AX21">
        <v>1104.8912</v>
      </c>
      <c r="AY21">
        <v>2732.7973999999999</v>
      </c>
      <c r="AZ21">
        <v>26373.64</v>
      </c>
      <c r="BA21">
        <v>1856.4375</v>
      </c>
      <c r="BB21">
        <v>4523.9459999999999</v>
      </c>
      <c r="BC21">
        <v>3368.373</v>
      </c>
      <c r="BD21">
        <v>2300.0895999999998</v>
      </c>
      <c r="BE21">
        <v>827.74249999999995</v>
      </c>
      <c r="BF21">
        <v>2019.5327</v>
      </c>
      <c r="BG21">
        <v>5603.2754000000004</v>
      </c>
      <c r="BH21">
        <v>777.86194</v>
      </c>
      <c r="BI21">
        <v>1774.7275</v>
      </c>
      <c r="BJ21" t="str">
        <v/>
      </c>
      <c r="BK21">
        <v>3122.895</v>
      </c>
      <c r="BL21">
        <v>3440.2611999999999</v>
      </c>
      <c r="BM21">
        <v>2482.6552999999999</v>
      </c>
      <c r="BN21">
        <v>923.82560000000001</v>
      </c>
      <c r="BO21">
        <v>432.84652999999997</v>
      </c>
      <c r="BP21">
        <v>44670.13</v>
      </c>
      <c r="BQ21">
        <v>9556.0859999999993</v>
      </c>
      <c r="BR21">
        <v>10833.651</v>
      </c>
      <c r="BS21">
        <v>3960.3537999999999</v>
      </c>
      <c r="BT21">
        <v>15231.811</v>
      </c>
      <c r="BU21">
        <v>13718.583000000001</v>
      </c>
      <c r="BV21" t="str">
        <v/>
      </c>
      <c r="BW21">
        <v>48075.336000000003</v>
      </c>
      <c r="BX21">
        <v>137760.28</v>
      </c>
      <c r="BY21">
        <v>9258.9269999999997</v>
      </c>
      <c r="BZ21">
        <v>16085.479499999999</v>
      </c>
      <c r="CA21">
        <v>17617.768</v>
      </c>
      <c r="CB21">
        <v>13560.91</v>
      </c>
      <c r="CC21">
        <v>33758.07</v>
      </c>
      <c r="CD21">
        <v>180814.39</v>
      </c>
      <c r="CE21">
        <v>25479.732</v>
      </c>
      <c r="CF21">
        <v>82788.160000000003</v>
      </c>
      <c r="CG21">
        <v>7955.4326000000001</v>
      </c>
      <c r="CH21">
        <v>3554.1565000000001</v>
      </c>
      <c r="CI21">
        <v>3165.1619000000001</v>
      </c>
      <c r="CJ21">
        <v>21167.969000000001</v>
      </c>
      <c r="CK21">
        <v>17808.89</v>
      </c>
      <c r="CL21">
        <v>8251.0439999999999</v>
      </c>
      <c r="CM21">
        <v>4385.7393000000002</v>
      </c>
      <c r="CN21">
        <v>26433.439999999999</v>
      </c>
      <c r="CO21">
        <v>12326.986000000001</v>
      </c>
      <c r="CP21">
        <v>3002.8332999999998</v>
      </c>
      <c r="CQ21">
        <v>59023</v>
      </c>
      <c r="CR21">
        <v>21822.379000000001</v>
      </c>
      <c r="CS21">
        <v>17720.7</v>
      </c>
      <c r="CT21">
        <v>14930.169</v>
      </c>
      <c r="CU21">
        <v>6398.0375999999997</v>
      </c>
      <c r="CV21">
        <v>21150.978999999999</v>
      </c>
      <c r="CW21">
        <v>6765.7046</v>
      </c>
      <c r="CX21">
        <v>7050.5595999999996</v>
      </c>
      <c r="CY21">
        <v>4164.3887000000004</v>
      </c>
      <c r="CZ21">
        <v>59304.027000000002</v>
      </c>
      <c r="DA21">
        <v>146866.98000000001</v>
      </c>
      <c r="DB21">
        <v>35528.339999999997</v>
      </c>
      <c r="DC21">
        <v>8522.7790000000005</v>
      </c>
      <c r="DD21">
        <v>4550.96</v>
      </c>
      <c r="DE21">
        <v>12830.918</v>
      </c>
      <c r="DF21">
        <v>3340.9733999999999</v>
      </c>
      <c r="DG21">
        <v>15266.691000000001</v>
      </c>
      <c r="DH21">
        <v>6040.8779999999997</v>
      </c>
      <c r="DI21">
        <v>4352.7554</v>
      </c>
      <c r="DJ21">
        <v>90602.32</v>
      </c>
      <c r="DK21">
        <v>22246.328000000001</v>
      </c>
      <c r="DL21">
        <v>24508.518</v>
      </c>
      <c r="DM21">
        <v>48334.86</v>
      </c>
      <c r="DN21">
        <v>2654.9443000000001</v>
      </c>
      <c r="DO21">
        <v>23567.040000000001</v>
      </c>
      <c r="DP21">
        <v>16733.400000000001</v>
      </c>
      <c r="DQ21">
        <v>66109.585999999996</v>
      </c>
      <c r="DR21">
        <v>16220.287</v>
      </c>
      <c r="DS21">
        <v>8842.7260000000006</v>
      </c>
      <c r="DT21">
        <v>4240.7820000000002</v>
      </c>
      <c r="DU21">
        <v>12668.964</v>
      </c>
      <c r="DV21">
        <v>16671.414000000001</v>
      </c>
      <c r="DW21">
        <v>22870.432000000001</v>
      </c>
      <c r="DX21">
        <v>8625.3169999999991</v>
      </c>
      <c r="DY21">
        <v>8561.2690000000002</v>
      </c>
      <c r="DZ21">
        <v>9354.5779999999995</v>
      </c>
      <c r="EA21">
        <v>3709.4933999999998</v>
      </c>
      <c r="EB21">
        <v>4764.4399999999996</v>
      </c>
      <c r="EC21">
        <v>3078.4470000000001</v>
      </c>
      <c r="ED21">
        <v>9777.0640000000003</v>
      </c>
      <c r="EE21">
        <v>9876.9750000000004</v>
      </c>
      <c r="EF21">
        <v>58877.273000000001</v>
      </c>
      <c r="EG21">
        <v>6340.7124000000003</v>
      </c>
      <c r="EH21">
        <v>5228.2025999999996</v>
      </c>
      <c r="EI21">
        <v>34887.582000000002</v>
      </c>
    </row>
    <row r="22" spans="1:139" x14ac:dyDescent="0.3">
      <c r="A22" s="3">
        <v>40816</v>
      </c>
      <c r="B22" t="str">
        <v/>
      </c>
      <c r="C22">
        <v>7711.4937</v>
      </c>
      <c r="D22">
        <v>4709.9525999999996</v>
      </c>
      <c r="E22">
        <v>13902.446</v>
      </c>
      <c r="F22">
        <v>10911.483</v>
      </c>
      <c r="G22">
        <v>3561.6619000000001</v>
      </c>
      <c r="H22">
        <v>5077.9889999999996</v>
      </c>
      <c r="I22">
        <v>26543.506000000001</v>
      </c>
      <c r="J22">
        <v>35666.266000000003</v>
      </c>
      <c r="K22">
        <v>27928.232</v>
      </c>
      <c r="L22">
        <v>8312.7199999999993</v>
      </c>
      <c r="M22">
        <v>8749.2459999999992</v>
      </c>
      <c r="N22">
        <v>179677.81</v>
      </c>
      <c r="O22">
        <v>153428.75</v>
      </c>
      <c r="P22">
        <v>7196.18</v>
      </c>
      <c r="Q22">
        <v>67043.740000000005</v>
      </c>
      <c r="R22">
        <v>16997.065999999999</v>
      </c>
      <c r="S22">
        <v>10358.398999999999</v>
      </c>
      <c r="T22">
        <v>10155.36</v>
      </c>
      <c r="U22">
        <v>13348.486999999999</v>
      </c>
      <c r="V22">
        <v>7630.6304</v>
      </c>
      <c r="W22">
        <v>6124.0420000000004</v>
      </c>
      <c r="X22">
        <v>97059.199999999997</v>
      </c>
      <c r="Y22" t="str">
        <v/>
      </c>
      <c r="Z22">
        <v>13022.279</v>
      </c>
      <c r="AA22">
        <v>3645.0313000000001</v>
      </c>
      <c r="AB22">
        <v>173828.4</v>
      </c>
      <c r="AC22">
        <v>29248.883000000002</v>
      </c>
      <c r="AD22">
        <v>6351.9263000000001</v>
      </c>
      <c r="AE22">
        <v>15216.391</v>
      </c>
      <c r="AF22">
        <v>2594.8706000000002</v>
      </c>
      <c r="AG22">
        <v>599.65689999999995</v>
      </c>
      <c r="AH22">
        <v>4192.0619999999999</v>
      </c>
      <c r="AI22">
        <v>4147.5595999999996</v>
      </c>
      <c r="AJ22">
        <v>14869.165000000001</v>
      </c>
      <c r="AK22">
        <v>2993.6345000000001</v>
      </c>
      <c r="AL22">
        <v>1008.6324</v>
      </c>
      <c r="AM22">
        <v>1331.8079</v>
      </c>
      <c r="AN22">
        <v>1295.9025999999999</v>
      </c>
      <c r="AO22">
        <v>840.24990000000003</v>
      </c>
      <c r="AP22">
        <v>1089.4835</v>
      </c>
      <c r="AQ22">
        <v>1600.9485</v>
      </c>
      <c r="AR22">
        <v>1536.7130999999999</v>
      </c>
      <c r="AS22">
        <v>1006.7936999999999</v>
      </c>
      <c r="AT22">
        <v>1479.7898</v>
      </c>
      <c r="AU22">
        <v>9289.7639999999992</v>
      </c>
      <c r="AV22">
        <v>5650.1530000000002</v>
      </c>
      <c r="AW22">
        <v>450.79930000000002</v>
      </c>
      <c r="AX22">
        <v>927.20010000000002</v>
      </c>
      <c r="AY22">
        <v>2511.4863</v>
      </c>
      <c r="AZ22">
        <v>25347.94</v>
      </c>
      <c r="BA22">
        <v>1571.1695999999999</v>
      </c>
      <c r="BB22">
        <v>4569.3389999999999</v>
      </c>
      <c r="BC22">
        <v>3188.8198000000002</v>
      </c>
      <c r="BD22">
        <v>2203.3227999999999</v>
      </c>
      <c r="BE22">
        <v>673.8442</v>
      </c>
      <c r="BF22">
        <v>1800.5686000000001</v>
      </c>
      <c r="BG22">
        <v>5205.3095999999996</v>
      </c>
      <c r="BH22">
        <v>717.42345999999998</v>
      </c>
      <c r="BI22">
        <v>1532.4613999999999</v>
      </c>
      <c r="BJ22" t="str">
        <v/>
      </c>
      <c r="BK22">
        <v>2808.7067999999999</v>
      </c>
      <c r="BL22">
        <v>2946.5156000000002</v>
      </c>
      <c r="BM22">
        <v>2221.0225</v>
      </c>
      <c r="BN22">
        <v>816.15099999999995</v>
      </c>
      <c r="BO22">
        <v>375.31774999999999</v>
      </c>
      <c r="BP22">
        <v>45024.375</v>
      </c>
      <c r="BQ22">
        <v>8784.9130000000005</v>
      </c>
      <c r="BR22">
        <v>8941.9920000000002</v>
      </c>
      <c r="BS22">
        <v>4008.5626999999999</v>
      </c>
      <c r="BT22">
        <v>13730.253000000001</v>
      </c>
      <c r="BU22">
        <v>12075.062</v>
      </c>
      <c r="BV22" t="str">
        <v/>
      </c>
      <c r="BW22">
        <v>41687.652000000002</v>
      </c>
      <c r="BX22">
        <v>127165.97</v>
      </c>
      <c r="BY22">
        <v>8430.0679999999993</v>
      </c>
      <c r="BZ22">
        <v>14272.264999999999</v>
      </c>
      <c r="CA22">
        <v>16309.032999999999</v>
      </c>
      <c r="CB22">
        <v>11963.45</v>
      </c>
      <c r="CC22">
        <v>26041.06</v>
      </c>
      <c r="CD22">
        <v>175946.98</v>
      </c>
      <c r="CE22">
        <v>22542.83</v>
      </c>
      <c r="CF22">
        <v>62022.720000000001</v>
      </c>
      <c r="CG22">
        <v>6916.6170000000002</v>
      </c>
      <c r="CH22">
        <v>3281.5273000000002</v>
      </c>
      <c r="CI22">
        <v>2969.27</v>
      </c>
      <c r="CJ22">
        <v>20115.743999999999</v>
      </c>
      <c r="CK22">
        <v>16292.46</v>
      </c>
      <c r="CL22">
        <v>6994.9309999999996</v>
      </c>
      <c r="CM22">
        <v>4269.7430000000004</v>
      </c>
      <c r="CN22">
        <v>20820.201000000001</v>
      </c>
      <c r="CO22">
        <v>11021.855</v>
      </c>
      <c r="CP22">
        <v>2552.1995000000002</v>
      </c>
      <c r="CQ22">
        <v>46577.472999999998</v>
      </c>
      <c r="CR22">
        <v>20385.252</v>
      </c>
      <c r="CS22">
        <v>15857.516</v>
      </c>
      <c r="CT22">
        <v>14307.694</v>
      </c>
      <c r="CU22">
        <v>4714.933</v>
      </c>
      <c r="CV22">
        <v>18212.888999999999</v>
      </c>
      <c r="CW22">
        <v>5955.1459999999997</v>
      </c>
      <c r="CX22">
        <v>6761.0806000000002</v>
      </c>
      <c r="CY22">
        <v>3656.5608000000002</v>
      </c>
      <c r="CZ22">
        <v>52488.1</v>
      </c>
      <c r="DA22">
        <v>114422.29</v>
      </c>
      <c r="DB22">
        <v>29622.268</v>
      </c>
      <c r="DC22">
        <v>7190.5910000000003</v>
      </c>
      <c r="DD22">
        <v>4265.46</v>
      </c>
      <c r="DE22">
        <v>12353.3</v>
      </c>
      <c r="DF22">
        <v>3326.7556</v>
      </c>
      <c r="DG22">
        <v>13572.134</v>
      </c>
      <c r="DH22">
        <v>3562.1763000000001</v>
      </c>
      <c r="DI22">
        <v>4069.9675000000002</v>
      </c>
      <c r="DJ22">
        <v>74890.789999999994</v>
      </c>
      <c r="DK22">
        <v>20575.673999999999</v>
      </c>
      <c r="DL22">
        <v>22206.812999999998</v>
      </c>
      <c r="DM22">
        <v>43935.72</v>
      </c>
      <c r="DN22">
        <v>2277.7595000000001</v>
      </c>
      <c r="DO22">
        <v>19392.84</v>
      </c>
      <c r="DP22">
        <v>13369.279</v>
      </c>
      <c r="DQ22">
        <v>61002.902000000002</v>
      </c>
      <c r="DR22">
        <v>15098.647999999999</v>
      </c>
      <c r="DS22">
        <v>7245.982</v>
      </c>
      <c r="DT22">
        <v>3445.2</v>
      </c>
      <c r="DU22">
        <v>11945.369000000001</v>
      </c>
      <c r="DV22">
        <v>16491.668000000001</v>
      </c>
      <c r="DW22">
        <v>20100.84</v>
      </c>
      <c r="DX22">
        <v>7907.1934000000001</v>
      </c>
      <c r="DY22">
        <v>8296.6810000000005</v>
      </c>
      <c r="DZ22">
        <v>8517.4539999999997</v>
      </c>
      <c r="EA22">
        <v>3164.828</v>
      </c>
      <c r="EB22">
        <v>3793.16</v>
      </c>
      <c r="EC22">
        <v>2582.9504000000002</v>
      </c>
      <c r="ED22">
        <v>9556.0120000000006</v>
      </c>
      <c r="EE22">
        <v>9824.3850000000002</v>
      </c>
      <c r="EF22">
        <v>50313.64</v>
      </c>
      <c r="EG22">
        <v>5635.4565000000002</v>
      </c>
      <c r="EH22">
        <v>4221.9053000000004</v>
      </c>
      <c r="EI22">
        <v>33111.81</v>
      </c>
    </row>
    <row r="23" spans="1:139" x14ac:dyDescent="0.3">
      <c r="A23" s="3">
        <v>40847</v>
      </c>
      <c r="B23" t="str">
        <v/>
      </c>
      <c r="C23">
        <v>8582.0450000000001</v>
      </c>
      <c r="D23">
        <v>5400.6724000000004</v>
      </c>
      <c r="E23">
        <v>18699.728999999999</v>
      </c>
      <c r="F23">
        <v>13343.636</v>
      </c>
      <c r="G23">
        <v>4043.7006999999999</v>
      </c>
      <c r="H23">
        <v>6798.2295000000004</v>
      </c>
      <c r="I23">
        <v>32948.93</v>
      </c>
      <c r="J23">
        <v>36152.644999999997</v>
      </c>
      <c r="K23">
        <v>27416.940999999999</v>
      </c>
      <c r="L23">
        <v>8027.6274000000003</v>
      </c>
      <c r="M23">
        <v>8829.7080000000005</v>
      </c>
      <c r="N23">
        <v>194946.64</v>
      </c>
      <c r="O23">
        <v>155154.72</v>
      </c>
      <c r="P23">
        <v>7778.9970000000003</v>
      </c>
      <c r="Q23">
        <v>70238.195000000007</v>
      </c>
      <c r="R23">
        <v>19050.103999999999</v>
      </c>
      <c r="S23">
        <v>10573.5</v>
      </c>
      <c r="T23">
        <v>10607.625</v>
      </c>
      <c r="U23">
        <v>12895.575000000001</v>
      </c>
      <c r="V23">
        <v>7787.9809999999998</v>
      </c>
      <c r="W23">
        <v>6442.45</v>
      </c>
      <c r="X23">
        <v>98705.600000000006</v>
      </c>
      <c r="Y23" t="str">
        <v/>
      </c>
      <c r="Z23">
        <v>13258.96</v>
      </c>
      <c r="AA23">
        <v>4094.585</v>
      </c>
      <c r="AB23">
        <v>176056.97</v>
      </c>
      <c r="AC23">
        <v>29524.565999999999</v>
      </c>
      <c r="AD23">
        <v>6349.0522000000001</v>
      </c>
      <c r="AE23">
        <v>16285.65</v>
      </c>
      <c r="AF23">
        <v>3199.3577</v>
      </c>
      <c r="AG23">
        <v>662.67460000000005</v>
      </c>
      <c r="AH23">
        <v>4947.3887000000004</v>
      </c>
      <c r="AI23">
        <v>4475.9076999999997</v>
      </c>
      <c r="AJ23">
        <v>16270.338</v>
      </c>
      <c r="AK23">
        <v>3580.4697000000001</v>
      </c>
      <c r="AL23">
        <v>1191.8832</v>
      </c>
      <c r="AM23">
        <v>1709.5886</v>
      </c>
      <c r="AN23">
        <v>1489.3989999999999</v>
      </c>
      <c r="AO23">
        <v>1177.9204</v>
      </c>
      <c r="AP23">
        <v>1282.7175</v>
      </c>
      <c r="AQ23">
        <v>1987.7722000000001</v>
      </c>
      <c r="AR23">
        <v>1905.5243</v>
      </c>
      <c r="AS23">
        <v>1311.4662000000001</v>
      </c>
      <c r="AT23">
        <v>1680.9232999999999</v>
      </c>
      <c r="AU23">
        <v>11046.54</v>
      </c>
      <c r="AV23">
        <v>6726.8266999999996</v>
      </c>
      <c r="AW23">
        <v>534.70714999999996</v>
      </c>
      <c r="AX23">
        <v>1037.4869000000001</v>
      </c>
      <c r="AY23">
        <v>2845.1154999999999</v>
      </c>
      <c r="AZ23">
        <v>28251.458999999999</v>
      </c>
      <c r="BA23">
        <v>1842.6971000000001</v>
      </c>
      <c r="BB23">
        <v>5082.5693000000001</v>
      </c>
      <c r="BC23">
        <v>3551.2939999999999</v>
      </c>
      <c r="BD23">
        <v>2572.3516</v>
      </c>
      <c r="BE23">
        <v>816.23609999999996</v>
      </c>
      <c r="BF23">
        <v>2040.3043</v>
      </c>
      <c r="BG23">
        <v>5822.0736999999999</v>
      </c>
      <c r="BH23">
        <v>852.47595000000001</v>
      </c>
      <c r="BI23">
        <v>1804.9095</v>
      </c>
      <c r="BJ23" t="str">
        <v/>
      </c>
      <c r="BK23">
        <v>3003.4668000000001</v>
      </c>
      <c r="BL23">
        <v>3289.9218999999998</v>
      </c>
      <c r="BM23">
        <v>2900.2885999999999</v>
      </c>
      <c r="BN23">
        <v>990.86224000000004</v>
      </c>
      <c r="BO23">
        <v>514.94695999999999</v>
      </c>
      <c r="BP23">
        <v>48945.36</v>
      </c>
      <c r="BQ23">
        <v>9565.375</v>
      </c>
      <c r="BR23">
        <v>10604.985000000001</v>
      </c>
      <c r="BS23">
        <v>4479.3896000000004</v>
      </c>
      <c r="BT23">
        <v>15776.876</v>
      </c>
      <c r="BU23">
        <v>13356.630999999999</v>
      </c>
      <c r="BV23" t="str">
        <v/>
      </c>
      <c r="BW23">
        <v>46891.483999999997</v>
      </c>
      <c r="BX23">
        <v>136603.23000000001</v>
      </c>
      <c r="BY23">
        <v>9753.1419999999998</v>
      </c>
      <c r="BZ23">
        <v>16460.143</v>
      </c>
      <c r="CA23">
        <v>21040.752</v>
      </c>
      <c r="CB23">
        <v>13301.7</v>
      </c>
      <c r="CC23">
        <v>34001.796999999999</v>
      </c>
      <c r="CD23">
        <v>192838.3</v>
      </c>
      <c r="CE23">
        <v>25804.81</v>
      </c>
      <c r="CF23">
        <v>69218.164000000004</v>
      </c>
      <c r="CG23">
        <v>7865.4785000000002</v>
      </c>
      <c r="CH23">
        <v>3838.9823999999999</v>
      </c>
      <c r="CI23">
        <v>3488.61</v>
      </c>
      <c r="CJ23">
        <v>24086.879000000001</v>
      </c>
      <c r="CK23">
        <v>18220.578000000001</v>
      </c>
      <c r="CL23">
        <v>9051.4680000000008</v>
      </c>
      <c r="CM23">
        <v>4836.6760000000004</v>
      </c>
      <c r="CN23">
        <v>23212.651999999998</v>
      </c>
      <c r="CO23">
        <v>11797.605</v>
      </c>
      <c r="CP23">
        <v>3165.8744999999999</v>
      </c>
      <c r="CQ23">
        <v>53966.813000000002</v>
      </c>
      <c r="CR23">
        <v>24270.560000000001</v>
      </c>
      <c r="CS23">
        <v>19915.580000000002</v>
      </c>
      <c r="CT23">
        <v>15589.928</v>
      </c>
      <c r="CU23">
        <v>5746.607</v>
      </c>
      <c r="CV23">
        <v>20984.115000000002</v>
      </c>
      <c r="CW23">
        <v>6291.2820000000002</v>
      </c>
      <c r="CX23">
        <v>7880.1562999999996</v>
      </c>
      <c r="CY23">
        <v>4025.4720000000002</v>
      </c>
      <c r="CZ23">
        <v>59174.777000000002</v>
      </c>
      <c r="DA23">
        <v>132049.07999999999</v>
      </c>
      <c r="DB23">
        <v>37183.824000000001</v>
      </c>
      <c r="DC23">
        <v>8576.1389999999992</v>
      </c>
      <c r="DD23">
        <v>4688.2803000000004</v>
      </c>
      <c r="DE23">
        <v>12805.249</v>
      </c>
      <c r="DF23">
        <v>3581.3735000000001</v>
      </c>
      <c r="DG23">
        <v>15072.245000000001</v>
      </c>
      <c r="DH23">
        <v>4182.4404000000004</v>
      </c>
      <c r="DI23">
        <v>4771.8280000000004</v>
      </c>
      <c r="DJ23">
        <v>92359.945000000007</v>
      </c>
      <c r="DK23">
        <v>21935.245999999999</v>
      </c>
      <c r="DL23">
        <v>25685.217000000001</v>
      </c>
      <c r="DM23">
        <v>47522.91</v>
      </c>
      <c r="DN23">
        <v>2360.2157999999999</v>
      </c>
      <c r="DO23">
        <v>22421.01</v>
      </c>
      <c r="DP23">
        <v>16931.36</v>
      </c>
      <c r="DQ23">
        <v>67851.835999999996</v>
      </c>
      <c r="DR23">
        <v>18955.605</v>
      </c>
      <c r="DS23">
        <v>8346.3130000000001</v>
      </c>
      <c r="DT23">
        <v>4536.1796999999997</v>
      </c>
      <c r="DU23">
        <v>14624.558999999999</v>
      </c>
      <c r="DV23">
        <v>16971.28</v>
      </c>
      <c r="DW23">
        <v>23497.690999999999</v>
      </c>
      <c r="DX23">
        <v>8939.1759999999995</v>
      </c>
      <c r="DY23">
        <v>8819.6659999999993</v>
      </c>
      <c r="DZ23">
        <v>9588.5339999999997</v>
      </c>
      <c r="EA23">
        <v>3669.1577000000002</v>
      </c>
      <c r="EB23">
        <v>3861.56</v>
      </c>
      <c r="EC23">
        <v>3122.2283000000002</v>
      </c>
      <c r="ED23">
        <v>10559.81</v>
      </c>
      <c r="EE23">
        <v>11244.316000000001</v>
      </c>
      <c r="EF23">
        <v>55380.741999999998</v>
      </c>
      <c r="EG23">
        <v>6311.7114000000001</v>
      </c>
      <c r="EH23">
        <v>4927.4984999999997</v>
      </c>
      <c r="EI23">
        <v>36759.152000000002</v>
      </c>
    </row>
    <row r="24" spans="1:139" x14ac:dyDescent="0.3">
      <c r="A24" s="3">
        <v>40877</v>
      </c>
      <c r="B24" t="str">
        <v/>
      </c>
      <c r="C24">
        <v>9009.5390000000007</v>
      </c>
      <c r="D24">
        <v>5446.0326999999997</v>
      </c>
      <c r="E24">
        <v>18591.603999999999</v>
      </c>
      <c r="F24">
        <v>13550.562</v>
      </c>
      <c r="G24">
        <v>4192.3184000000001</v>
      </c>
      <c r="H24">
        <v>7257.1689999999999</v>
      </c>
      <c r="I24">
        <v>32748.021000000001</v>
      </c>
      <c r="J24">
        <v>37127.167999999998</v>
      </c>
      <c r="K24">
        <v>28109.15</v>
      </c>
      <c r="L24">
        <v>7830.4193999999998</v>
      </c>
      <c r="M24">
        <v>8568.5360000000001</v>
      </c>
      <c r="N24">
        <v>202439.31</v>
      </c>
      <c r="O24">
        <v>152679.34</v>
      </c>
      <c r="P24">
        <v>7947.9336000000003</v>
      </c>
      <c r="Q24">
        <v>72174.84</v>
      </c>
      <c r="R24">
        <v>22829.166000000001</v>
      </c>
      <c r="S24">
        <v>10366.799999999999</v>
      </c>
      <c r="T24">
        <v>11328.71</v>
      </c>
      <c r="U24">
        <v>12996.974</v>
      </c>
      <c r="V24">
        <v>8059.8477000000003</v>
      </c>
      <c r="W24">
        <v>6472.23</v>
      </c>
      <c r="X24">
        <v>100352</v>
      </c>
      <c r="Y24" t="str">
        <v/>
      </c>
      <c r="Z24">
        <v>13258.96</v>
      </c>
      <c r="AA24">
        <v>3845.8984</v>
      </c>
      <c r="AB24">
        <v>177652.73</v>
      </c>
      <c r="AC24">
        <v>29454.5</v>
      </c>
      <c r="AD24">
        <v>6359.1120000000001</v>
      </c>
      <c r="AE24">
        <v>16767.405999999999</v>
      </c>
      <c r="AF24">
        <v>2965.3031999999998</v>
      </c>
      <c r="AG24">
        <v>702.51990000000001</v>
      </c>
      <c r="AH24">
        <v>5173.9862999999996</v>
      </c>
      <c r="AI24">
        <v>4536.393</v>
      </c>
      <c r="AJ24">
        <v>16151.83</v>
      </c>
      <c r="AK24">
        <v>3668.3656999999998</v>
      </c>
      <c r="AL24">
        <v>1341.4961000000001</v>
      </c>
      <c r="AM24">
        <v>1714.8115</v>
      </c>
      <c r="AN24">
        <v>1442.1359</v>
      </c>
      <c r="AO24">
        <v>1170.0676000000001</v>
      </c>
      <c r="AP24">
        <v>1355.1802</v>
      </c>
      <c r="AQ24">
        <v>2035.3681999999999</v>
      </c>
      <c r="AR24">
        <v>1526.4683</v>
      </c>
      <c r="AS24">
        <v>1431.7317</v>
      </c>
      <c r="AT24">
        <v>1769.6859999999999</v>
      </c>
      <c r="AU24">
        <v>11120.121999999999</v>
      </c>
      <c r="AV24">
        <v>6945.9719999999998</v>
      </c>
      <c r="AW24">
        <v>517.43200000000002</v>
      </c>
      <c r="AX24">
        <v>998.32979999999998</v>
      </c>
      <c r="AY24">
        <v>2860.5612999999998</v>
      </c>
      <c r="AZ24">
        <v>28514.458999999999</v>
      </c>
      <c r="BA24">
        <v>2029.8666000000001</v>
      </c>
      <c r="BB24">
        <v>5016.9233000000004</v>
      </c>
      <c r="BC24">
        <v>3730.1505999999999</v>
      </c>
      <c r="BD24">
        <v>2697.8235</v>
      </c>
      <c r="BE24">
        <v>863.7</v>
      </c>
      <c r="BF24">
        <v>2006.2991999999999</v>
      </c>
      <c r="BG24">
        <v>5266.549</v>
      </c>
      <c r="BH24">
        <v>971.76085999999998</v>
      </c>
      <c r="BI24">
        <v>1875.2489</v>
      </c>
      <c r="BJ24" t="str">
        <v/>
      </c>
      <c r="BK24">
        <v>3097.1718999999998</v>
      </c>
      <c r="BL24">
        <v>3314.6387</v>
      </c>
      <c r="BM24">
        <v>2915.1848</v>
      </c>
      <c r="BN24">
        <v>1029.5482999999999</v>
      </c>
      <c r="BO24">
        <v>514.26080000000002</v>
      </c>
      <c r="BP24">
        <v>49576.54</v>
      </c>
      <c r="BQ24">
        <v>9172.0020000000004</v>
      </c>
      <c r="BR24">
        <v>10430.053</v>
      </c>
      <c r="BS24">
        <v>4205.9717000000001</v>
      </c>
      <c r="BT24">
        <v>15272.174999999999</v>
      </c>
      <c r="BU24">
        <v>14347.508</v>
      </c>
      <c r="BV24" t="str">
        <v/>
      </c>
      <c r="BW24">
        <v>44270.574000000001</v>
      </c>
      <c r="BX24">
        <v>136339.63</v>
      </c>
      <c r="BY24">
        <v>9068.7099999999991</v>
      </c>
      <c r="BZ24">
        <v>16228.99</v>
      </c>
      <c r="CA24">
        <v>20270.796999999999</v>
      </c>
      <c r="CB24">
        <v>13528.95</v>
      </c>
      <c r="CC24">
        <v>28508.312999999998</v>
      </c>
      <c r="CD24">
        <v>195067.36</v>
      </c>
      <c r="CE24">
        <v>23597.817999999999</v>
      </c>
      <c r="CF24">
        <v>55131.31</v>
      </c>
      <c r="CG24">
        <v>7362.0630000000001</v>
      </c>
      <c r="CH24">
        <v>3768.194</v>
      </c>
      <c r="CI24">
        <v>3497.6419999999998</v>
      </c>
      <c r="CJ24">
        <v>23220</v>
      </c>
      <c r="CK24">
        <v>16482.89</v>
      </c>
      <c r="CL24">
        <v>9132.6460000000006</v>
      </c>
      <c r="CM24">
        <v>4718.8789999999999</v>
      </c>
      <c r="CN24">
        <v>21947.853999999999</v>
      </c>
      <c r="CO24">
        <v>11704.516</v>
      </c>
      <c r="CP24">
        <v>2990.9486999999999</v>
      </c>
      <c r="CQ24">
        <v>47222.81</v>
      </c>
      <c r="CR24">
        <v>23389.217000000001</v>
      </c>
      <c r="CS24">
        <v>19550.701000000001</v>
      </c>
      <c r="CT24">
        <v>15183.675999999999</v>
      </c>
      <c r="CU24">
        <v>6087.4823999999999</v>
      </c>
      <c r="CV24">
        <v>20524.543000000001</v>
      </c>
      <c r="CW24">
        <v>6109.3525</v>
      </c>
      <c r="CX24">
        <v>7706.9660000000003</v>
      </c>
      <c r="CY24">
        <v>4068.8733000000002</v>
      </c>
      <c r="CZ24">
        <v>56158.76</v>
      </c>
      <c r="DA24">
        <v>117651.33</v>
      </c>
      <c r="DB24">
        <v>33292</v>
      </c>
      <c r="DC24">
        <v>7912.3230000000003</v>
      </c>
      <c r="DD24">
        <v>4803.3</v>
      </c>
      <c r="DE24">
        <v>12865.51</v>
      </c>
      <c r="DF24">
        <v>3646.4218999999998</v>
      </c>
      <c r="DG24">
        <v>14862.101000000001</v>
      </c>
      <c r="DH24">
        <v>4352.0680000000002</v>
      </c>
      <c r="DI24">
        <v>4675.8706000000002</v>
      </c>
      <c r="DJ24">
        <v>80343.5</v>
      </c>
      <c r="DK24">
        <v>23916.215</v>
      </c>
      <c r="DL24">
        <v>23998.143</v>
      </c>
      <c r="DM24">
        <v>50802.720000000001</v>
      </c>
      <c r="DN24">
        <v>2168.0700000000002</v>
      </c>
      <c r="DO24">
        <v>20820.63</v>
      </c>
      <c r="DP24">
        <v>17082.240000000002</v>
      </c>
      <c r="DQ24">
        <v>69310.5</v>
      </c>
      <c r="DR24">
        <v>18233.153999999999</v>
      </c>
      <c r="DS24">
        <v>8329.2549999999992</v>
      </c>
      <c r="DT24">
        <v>4488.33</v>
      </c>
      <c r="DU24">
        <v>13065.306</v>
      </c>
      <c r="DV24">
        <v>17346.877</v>
      </c>
      <c r="DW24">
        <v>21956.303</v>
      </c>
      <c r="DX24">
        <v>9105.7250000000004</v>
      </c>
      <c r="DY24">
        <v>8911.0619999999999</v>
      </c>
      <c r="DZ24">
        <v>9589.616</v>
      </c>
      <c r="EA24">
        <v>3328.7573000000002</v>
      </c>
      <c r="EB24">
        <v>3728.56</v>
      </c>
      <c r="EC24">
        <v>2984.3546999999999</v>
      </c>
      <c r="ED24">
        <v>10550.048000000001</v>
      </c>
      <c r="EE24">
        <v>12295.242</v>
      </c>
      <c r="EF24">
        <v>56796.453000000001</v>
      </c>
      <c r="EG24">
        <v>6128.0609999999997</v>
      </c>
      <c r="EH24">
        <v>4636.1986999999999</v>
      </c>
      <c r="EI24">
        <v>35382.78</v>
      </c>
    </row>
    <row r="25" spans="1:139" x14ac:dyDescent="0.3">
      <c r="A25" s="3">
        <v>40907</v>
      </c>
      <c r="B25" t="str">
        <v/>
      </c>
      <c r="C25">
        <v>9271.0660000000007</v>
      </c>
      <c r="D25">
        <v>5347.9193999999998</v>
      </c>
      <c r="E25">
        <v>18497.84</v>
      </c>
      <c r="F25">
        <v>12681.192999999999</v>
      </c>
      <c r="G25">
        <v>5085.7905000000001</v>
      </c>
      <c r="H25">
        <v>6926.6530000000002</v>
      </c>
      <c r="I25">
        <v>34068.01</v>
      </c>
      <c r="J25">
        <v>36265.362999999998</v>
      </c>
      <c r="K25">
        <v>29104.748</v>
      </c>
      <c r="L25">
        <v>8374.9009999999998</v>
      </c>
      <c r="M25">
        <v>8632.4359999999997</v>
      </c>
      <c r="N25">
        <v>205395.11</v>
      </c>
      <c r="O25">
        <v>158342.10999999999</v>
      </c>
      <c r="P25">
        <v>7731.4840000000004</v>
      </c>
      <c r="Q25">
        <v>66048.625</v>
      </c>
      <c r="R25">
        <v>21771.705000000002</v>
      </c>
      <c r="S25">
        <v>10570.32</v>
      </c>
      <c r="T25">
        <v>11428.073</v>
      </c>
      <c r="U25">
        <v>13913.222</v>
      </c>
      <c r="V25">
        <v>8028.9413999999997</v>
      </c>
      <c r="W25">
        <v>6700.8173999999999</v>
      </c>
      <c r="X25">
        <v>103771.4</v>
      </c>
      <c r="Y25" t="str">
        <v/>
      </c>
      <c r="Z25">
        <v>13853.84</v>
      </c>
      <c r="AA25">
        <v>4082.9340000000002</v>
      </c>
      <c r="AB25">
        <v>183745.98</v>
      </c>
      <c r="AC25">
        <v>28877.988000000001</v>
      </c>
      <c r="AD25">
        <v>6511.0586000000003</v>
      </c>
      <c r="AE25">
        <v>17123.52</v>
      </c>
      <c r="AF25">
        <v>2997.7244000000001</v>
      </c>
      <c r="AG25">
        <v>732.61839999999995</v>
      </c>
      <c r="AH25">
        <v>5412.9106000000002</v>
      </c>
      <c r="AI25">
        <v>4745.5893999999998</v>
      </c>
      <c r="AJ25">
        <v>17547.09</v>
      </c>
      <c r="AK25">
        <v>3960.076</v>
      </c>
      <c r="AL25">
        <v>1419.52</v>
      </c>
      <c r="AM25">
        <v>1778.3226</v>
      </c>
      <c r="AN25">
        <v>1505.8812</v>
      </c>
      <c r="AO25">
        <v>1107.2665</v>
      </c>
      <c r="AP25">
        <v>1437.8132000000001</v>
      </c>
      <c r="AQ25">
        <v>2074.893</v>
      </c>
      <c r="AR25">
        <v>1426.0073</v>
      </c>
      <c r="AS25">
        <v>1389.723</v>
      </c>
      <c r="AT25">
        <v>1804.0159000000001</v>
      </c>
      <c r="AU25">
        <v>11699.913</v>
      </c>
      <c r="AV25">
        <v>7328.6304</v>
      </c>
      <c r="AW25">
        <v>508.79516999999998</v>
      </c>
      <c r="AX25">
        <v>1009.1926</v>
      </c>
      <c r="AY25">
        <v>2767.8865000000001</v>
      </c>
      <c r="AZ25">
        <v>30392.09</v>
      </c>
      <c r="BA25">
        <v>2059.7446</v>
      </c>
      <c r="BB25">
        <v>5091.2110000000002</v>
      </c>
      <c r="BC25">
        <v>3743.6466999999998</v>
      </c>
      <c r="BD25">
        <v>2770.4517000000001</v>
      </c>
      <c r="BE25">
        <v>865.13824</v>
      </c>
      <c r="BF25">
        <v>2105.0562</v>
      </c>
      <c r="BG25">
        <v>5409.9549999999999</v>
      </c>
      <c r="BH25">
        <v>1021.1647</v>
      </c>
      <c r="BI25">
        <v>1892.8317</v>
      </c>
      <c r="BJ25" t="str">
        <v/>
      </c>
      <c r="BK25">
        <v>3241.4762999999998</v>
      </c>
      <c r="BL25">
        <v>3394.9526000000001</v>
      </c>
      <c r="BM25">
        <v>2949.2262999999998</v>
      </c>
      <c r="BN25">
        <v>1043.0628999999999</v>
      </c>
      <c r="BO25">
        <v>554.83263999999997</v>
      </c>
      <c r="BP25">
        <v>51660.675999999999</v>
      </c>
      <c r="BQ25">
        <v>9599.8780000000006</v>
      </c>
      <c r="BR25">
        <v>11017.249</v>
      </c>
      <c r="BS25">
        <v>3937.5437000000002</v>
      </c>
      <c r="BT25">
        <v>14931.434999999999</v>
      </c>
      <c r="BU25">
        <v>14423.841</v>
      </c>
      <c r="BV25" t="str">
        <v/>
      </c>
      <c r="BW25">
        <v>44006.26</v>
      </c>
      <c r="BX25">
        <v>145037.57999999999</v>
      </c>
      <c r="BY25">
        <v>9558.3970000000008</v>
      </c>
      <c r="BZ25">
        <v>17048.822</v>
      </c>
      <c r="CA25">
        <v>20172.57</v>
      </c>
      <c r="CB25">
        <v>13732.41</v>
      </c>
      <c r="CC25">
        <v>29155.298999999999</v>
      </c>
      <c r="CD25">
        <v>188934.8</v>
      </c>
      <c r="CE25">
        <v>24084.620999999999</v>
      </c>
      <c r="CF25">
        <v>58579.813000000002</v>
      </c>
      <c r="CG25">
        <v>7407.06</v>
      </c>
      <c r="CH25">
        <v>3895.8103000000001</v>
      </c>
      <c r="CI25">
        <v>3835.5675999999999</v>
      </c>
      <c r="CJ25">
        <v>23241.974999999999</v>
      </c>
      <c r="CK25">
        <v>16114.141</v>
      </c>
      <c r="CL25">
        <v>8960.14</v>
      </c>
      <c r="CM25">
        <v>4518.6220000000003</v>
      </c>
      <c r="CN25">
        <v>20744.002</v>
      </c>
      <c r="CO25">
        <v>11959.63</v>
      </c>
      <c r="CP25">
        <v>3244.0556999999999</v>
      </c>
      <c r="CQ25">
        <v>43900.832000000002</v>
      </c>
      <c r="CR25">
        <v>23625.342000000001</v>
      </c>
      <c r="CS25">
        <v>19648.057000000001</v>
      </c>
      <c r="CT25">
        <v>14313.315000000001</v>
      </c>
      <c r="CU25">
        <v>5657.4189999999999</v>
      </c>
      <c r="CV25">
        <v>19451.168000000001</v>
      </c>
      <c r="CW25">
        <v>6742.7915000000003</v>
      </c>
      <c r="CX25">
        <v>7491.7803000000004</v>
      </c>
      <c r="CY25">
        <v>3991.5173</v>
      </c>
      <c r="CZ25">
        <v>54905.88</v>
      </c>
      <c r="DA25">
        <v>125441.97</v>
      </c>
      <c r="DB25">
        <v>32987.1</v>
      </c>
      <c r="DC25">
        <v>7191.26</v>
      </c>
      <c r="DD25">
        <v>4934.5200000000004</v>
      </c>
      <c r="DE25">
        <v>12411.721</v>
      </c>
      <c r="DF25">
        <v>3634.8110000000001</v>
      </c>
      <c r="DG25">
        <v>15200.64</v>
      </c>
      <c r="DH25">
        <v>4364.1426000000001</v>
      </c>
      <c r="DI25">
        <v>4729.3130000000001</v>
      </c>
      <c r="DJ25">
        <v>76927.233999999997</v>
      </c>
      <c r="DK25">
        <v>24679.67</v>
      </c>
      <c r="DL25">
        <v>23558.338</v>
      </c>
      <c r="DM25">
        <v>52932.438000000002</v>
      </c>
      <c r="DN25">
        <v>2365.8894</v>
      </c>
      <c r="DO25">
        <v>19664.7</v>
      </c>
      <c r="DP25">
        <v>17668.138999999999</v>
      </c>
      <c r="DQ25">
        <v>70481.97</v>
      </c>
      <c r="DR25">
        <v>17550.006000000001</v>
      </c>
      <c r="DS25">
        <v>9156.5190000000002</v>
      </c>
      <c r="DT25">
        <v>4373.6350000000002</v>
      </c>
      <c r="DU25">
        <v>12744.784</v>
      </c>
      <c r="DV25">
        <v>17016.675999999999</v>
      </c>
      <c r="DW25">
        <v>22589.331999999999</v>
      </c>
      <c r="DX25">
        <v>9525.8490000000002</v>
      </c>
      <c r="DY25">
        <v>9215.5149999999994</v>
      </c>
      <c r="DZ25">
        <v>8272.77</v>
      </c>
      <c r="EA25">
        <v>3370.1179999999999</v>
      </c>
      <c r="EB25">
        <v>3627.5999000000002</v>
      </c>
      <c r="EC25">
        <v>2947.3470000000002</v>
      </c>
      <c r="ED25">
        <v>10912.468000000001</v>
      </c>
      <c r="EE25">
        <v>12876.23</v>
      </c>
      <c r="EF25">
        <v>56799.902000000002</v>
      </c>
      <c r="EG25">
        <v>5854.4755999999998</v>
      </c>
      <c r="EH25">
        <v>4102.1143000000002</v>
      </c>
      <c r="EI25">
        <v>34389.11</v>
      </c>
    </row>
    <row r="26" spans="1:139" x14ac:dyDescent="0.3">
      <c r="A26" s="3">
        <v>40939</v>
      </c>
      <c r="B26" t="str">
        <v/>
      </c>
      <c r="C26">
        <v>10128.903</v>
      </c>
      <c r="D26">
        <v>6889.5879999999997</v>
      </c>
      <c r="E26">
        <v>24538.530999999999</v>
      </c>
      <c r="F26">
        <v>13606.197</v>
      </c>
      <c r="G26">
        <v>5668.6854999999996</v>
      </c>
      <c r="H26">
        <v>7621.3519999999999</v>
      </c>
      <c r="I26">
        <v>39694.684000000001</v>
      </c>
      <c r="J26">
        <v>35808.343999999997</v>
      </c>
      <c r="K26">
        <v>28313.43</v>
      </c>
      <c r="L26">
        <v>8234.8955000000005</v>
      </c>
      <c r="M26">
        <v>8904.7939999999999</v>
      </c>
      <c r="N26">
        <v>209728.48</v>
      </c>
      <c r="O26">
        <v>152820.39000000001</v>
      </c>
      <c r="P26">
        <v>7593.6180000000004</v>
      </c>
      <c r="Q26">
        <v>67710.445000000007</v>
      </c>
      <c r="R26">
        <v>22457.886999999999</v>
      </c>
      <c r="S26">
        <v>10048.9</v>
      </c>
      <c r="T26">
        <v>11532.794</v>
      </c>
      <c r="U26">
        <v>13755.578</v>
      </c>
      <c r="V26">
        <v>9106.8459999999995</v>
      </c>
      <c r="W26">
        <v>6716.7655999999997</v>
      </c>
      <c r="X26">
        <v>102707.875</v>
      </c>
      <c r="Y26" t="str">
        <v/>
      </c>
      <c r="Z26">
        <v>13329.36</v>
      </c>
      <c r="AA26">
        <v>4128.3657000000003</v>
      </c>
      <c r="AB26">
        <v>173637.34</v>
      </c>
      <c r="AC26">
        <v>29140.037</v>
      </c>
      <c r="AD26">
        <v>6455.567</v>
      </c>
      <c r="AE26">
        <v>17578.901999999998</v>
      </c>
      <c r="AF26">
        <v>3098.9985000000001</v>
      </c>
      <c r="AG26">
        <v>736.85969999999998</v>
      </c>
      <c r="AH26">
        <v>6571.0214999999998</v>
      </c>
      <c r="AI26">
        <v>4944.4030000000002</v>
      </c>
      <c r="AJ26">
        <v>18955.317999999999</v>
      </c>
      <c r="AK26">
        <v>3878.5713000000001</v>
      </c>
      <c r="AL26">
        <v>1399.9368999999999</v>
      </c>
      <c r="AM26">
        <v>1848.9672</v>
      </c>
      <c r="AN26">
        <v>1559.6483000000001</v>
      </c>
      <c r="AO26">
        <v>1366.4141</v>
      </c>
      <c r="AP26">
        <v>1489.9355</v>
      </c>
      <c r="AQ26">
        <v>2525.2004000000002</v>
      </c>
      <c r="AR26">
        <v>1610.6702</v>
      </c>
      <c r="AS26">
        <v>1365.0468000000001</v>
      </c>
      <c r="AT26">
        <v>1822.7786000000001</v>
      </c>
      <c r="AU26">
        <v>11962.057000000001</v>
      </c>
      <c r="AV26">
        <v>7404.8706000000002</v>
      </c>
      <c r="AW26">
        <v>652.53179999999998</v>
      </c>
      <c r="AX26">
        <v>1102.7363</v>
      </c>
      <c r="AY26">
        <v>2783.3323</v>
      </c>
      <c r="AZ26">
        <v>31050.84</v>
      </c>
      <c r="BA26">
        <v>2247.6963000000001</v>
      </c>
      <c r="BB26">
        <v>5460.2250000000004</v>
      </c>
      <c r="BC26">
        <v>3796.1248000000001</v>
      </c>
      <c r="BD26">
        <v>2685.4767999999999</v>
      </c>
      <c r="BE26">
        <v>1004.65356</v>
      </c>
      <c r="BF26">
        <v>2028.4777999999999</v>
      </c>
      <c r="BG26">
        <v>5549.9053000000004</v>
      </c>
      <c r="BH26">
        <v>964.64400000000001</v>
      </c>
      <c r="BI26">
        <v>1947.2476999999999</v>
      </c>
      <c r="BJ26" t="str">
        <v/>
      </c>
      <c r="BK26">
        <v>3410.5646999999999</v>
      </c>
      <c r="BL26">
        <v>3457.2946999999999</v>
      </c>
      <c r="BM26">
        <v>3279.2406999999998</v>
      </c>
      <c r="BN26">
        <v>1063.3438000000001</v>
      </c>
      <c r="BO26">
        <v>578.53754000000004</v>
      </c>
      <c r="BP26">
        <v>53895.167999999998</v>
      </c>
      <c r="BQ26">
        <v>10027.433999999999</v>
      </c>
      <c r="BR26">
        <v>11885.046</v>
      </c>
      <c r="BS26">
        <v>3984.4621999999999</v>
      </c>
      <c r="BT26">
        <v>14796.596</v>
      </c>
      <c r="BU26">
        <v>14649.253000000001</v>
      </c>
      <c r="BV26" t="str">
        <v/>
      </c>
      <c r="BW26">
        <v>47629.19</v>
      </c>
      <c r="BX26">
        <v>153720.89000000001</v>
      </c>
      <c r="BY26">
        <v>9922.32</v>
      </c>
      <c r="BZ26">
        <v>17032.646000000001</v>
      </c>
      <c r="CA26">
        <v>22490.13</v>
      </c>
      <c r="CB26">
        <v>14453.851000000001</v>
      </c>
      <c r="CC26">
        <v>35938.29</v>
      </c>
      <c r="CD26">
        <v>194060.55</v>
      </c>
      <c r="CE26">
        <v>24350.748</v>
      </c>
      <c r="CF26">
        <v>75121.233999999997</v>
      </c>
      <c r="CG26">
        <v>8223.0409999999993</v>
      </c>
      <c r="CH26">
        <v>4404.1787000000004</v>
      </c>
      <c r="CI26">
        <v>3824.098</v>
      </c>
      <c r="CJ26">
        <v>22900.238000000001</v>
      </c>
      <c r="CK26">
        <v>15839.036</v>
      </c>
      <c r="CL26">
        <v>10066.219999999999</v>
      </c>
      <c r="CM26">
        <v>4589.0159999999996</v>
      </c>
      <c r="CN26">
        <v>22912.125</v>
      </c>
      <c r="CO26">
        <v>12431.641</v>
      </c>
      <c r="CP26">
        <v>3265.5587999999998</v>
      </c>
      <c r="CQ26">
        <v>54115.07</v>
      </c>
      <c r="CR26">
        <v>23450.138999999999</v>
      </c>
      <c r="CS26">
        <v>19097.268</v>
      </c>
      <c r="CT26">
        <v>14809.069</v>
      </c>
      <c r="CU26">
        <v>6275.0159999999996</v>
      </c>
      <c r="CV26">
        <v>21042.583999999999</v>
      </c>
      <c r="CW26">
        <v>6754.9560000000001</v>
      </c>
      <c r="CX26">
        <v>8281.4419999999991</v>
      </c>
      <c r="CY26">
        <v>3949.0933</v>
      </c>
      <c r="CZ26">
        <v>58362.96</v>
      </c>
      <c r="DA26">
        <v>140721.35999999999</v>
      </c>
      <c r="DB26">
        <v>37377.625</v>
      </c>
      <c r="DC26">
        <v>7753.2847000000002</v>
      </c>
      <c r="DD26">
        <v>5294.16</v>
      </c>
      <c r="DE26">
        <v>12696</v>
      </c>
      <c r="DF26">
        <v>3505.5652</v>
      </c>
      <c r="DG26">
        <v>15730.063</v>
      </c>
      <c r="DH26">
        <v>4593.4639999999999</v>
      </c>
      <c r="DI26">
        <v>4712.8109999999997</v>
      </c>
      <c r="DJ26">
        <v>89821.54</v>
      </c>
      <c r="DK26">
        <v>25200.291000000001</v>
      </c>
      <c r="DL26">
        <v>26905.013999999999</v>
      </c>
      <c r="DM26">
        <v>54191.5</v>
      </c>
      <c r="DN26">
        <v>2417.7082999999998</v>
      </c>
      <c r="DO26">
        <v>19498.05</v>
      </c>
      <c r="DP26">
        <v>18540.48</v>
      </c>
      <c r="DQ26">
        <v>72850.95</v>
      </c>
      <c r="DR26">
        <v>20140.53</v>
      </c>
      <c r="DS26">
        <v>8853.5769999999993</v>
      </c>
      <c r="DT26">
        <v>4643.335</v>
      </c>
      <c r="DU26">
        <v>14029.601000000001</v>
      </c>
      <c r="DV26">
        <v>16073.876</v>
      </c>
      <c r="DW26">
        <v>25645.734</v>
      </c>
      <c r="DX26">
        <v>9927.4290000000001</v>
      </c>
      <c r="DY26">
        <v>9005.6470000000008</v>
      </c>
      <c r="DZ26">
        <v>8478.0849999999991</v>
      </c>
      <c r="EA26">
        <v>3701.5754000000002</v>
      </c>
      <c r="EB26">
        <v>4152.8180000000002</v>
      </c>
      <c r="EC26">
        <v>3290.2919999999999</v>
      </c>
      <c r="ED26">
        <v>11419.855</v>
      </c>
      <c r="EE26">
        <v>13782.674999999999</v>
      </c>
      <c r="EF26">
        <v>60260.85</v>
      </c>
      <c r="EG26">
        <v>5891.7240000000002</v>
      </c>
      <c r="EH26">
        <v>4490.5870000000004</v>
      </c>
      <c r="EI26">
        <v>34006.773000000001</v>
      </c>
    </row>
    <row r="27" spans="1:139" x14ac:dyDescent="0.3">
      <c r="A27" s="3">
        <v>40968</v>
      </c>
      <c r="B27" t="str">
        <v/>
      </c>
      <c r="C27">
        <v>10712.564</v>
      </c>
      <c r="D27">
        <v>7411.2359999999999</v>
      </c>
      <c r="E27">
        <v>24584.078000000001</v>
      </c>
      <c r="F27">
        <v>13859.851000000001</v>
      </c>
      <c r="G27">
        <v>5759.1580000000004</v>
      </c>
      <c r="H27">
        <v>7442.9834000000001</v>
      </c>
      <c r="I27">
        <v>39694.684000000001</v>
      </c>
      <c r="J27">
        <v>37339.279999999999</v>
      </c>
      <c r="K27">
        <v>28835.7</v>
      </c>
      <c r="L27">
        <v>8071.5550000000003</v>
      </c>
      <c r="M27">
        <v>8768.6139999999996</v>
      </c>
      <c r="N27">
        <v>201935.45</v>
      </c>
      <c r="O27">
        <v>158093.19</v>
      </c>
      <c r="P27">
        <v>7511.8239999999996</v>
      </c>
      <c r="Q27">
        <v>67303.83</v>
      </c>
      <c r="R27">
        <v>22694.366999999998</v>
      </c>
      <c r="S27">
        <v>10562.439</v>
      </c>
      <c r="T27">
        <v>11595.28</v>
      </c>
      <c r="U27">
        <v>13669.999</v>
      </c>
      <c r="V27">
        <v>9965.1589999999997</v>
      </c>
      <c r="W27">
        <v>6689.5929999999998</v>
      </c>
      <c r="X27">
        <v>98438.16</v>
      </c>
      <c r="Y27" t="str">
        <v/>
      </c>
      <c r="Z27">
        <v>13346.19</v>
      </c>
      <c r="AA27">
        <v>4192.3334999999997</v>
      </c>
      <c r="AB27">
        <v>186252.5</v>
      </c>
      <c r="AC27">
        <v>28608.809000000001</v>
      </c>
      <c r="AD27">
        <v>6792.7875999999997</v>
      </c>
      <c r="AE27">
        <v>17176.063999999998</v>
      </c>
      <c r="AF27">
        <v>3498.5725000000002</v>
      </c>
      <c r="AG27">
        <v>712.54280000000006</v>
      </c>
      <c r="AH27">
        <v>7250.7826999999997</v>
      </c>
      <c r="AI27">
        <v>5052.4535999999998</v>
      </c>
      <c r="AJ27">
        <v>20391.434000000001</v>
      </c>
      <c r="AK27">
        <v>3879.8652000000002</v>
      </c>
      <c r="AL27">
        <v>1470.2351000000001</v>
      </c>
      <c r="AM27">
        <v>1908.2736</v>
      </c>
      <c r="AN27">
        <v>1683.7572</v>
      </c>
      <c r="AO27">
        <v>1664.8262</v>
      </c>
      <c r="AP27">
        <v>1498.8344999999999</v>
      </c>
      <c r="AQ27">
        <v>2579.1500999999998</v>
      </c>
      <c r="AR27">
        <v>1949.2185999999999</v>
      </c>
      <c r="AS27">
        <v>1381.8715</v>
      </c>
      <c r="AT27">
        <v>1815.9745</v>
      </c>
      <c r="AU27">
        <v>12518.538</v>
      </c>
      <c r="AV27">
        <v>7719.3639999999996</v>
      </c>
      <c r="AW27">
        <v>664.78216999999995</v>
      </c>
      <c r="AX27">
        <v>1212.8300999999999</v>
      </c>
      <c r="AY27">
        <v>2888.3638000000001</v>
      </c>
      <c r="AZ27">
        <v>31367.041000000001</v>
      </c>
      <c r="BA27">
        <v>2420.1999999999998</v>
      </c>
      <c r="BB27">
        <v>5858.8393999999998</v>
      </c>
      <c r="BC27">
        <v>3658.4555999999998</v>
      </c>
      <c r="BD27">
        <v>2741.357</v>
      </c>
      <c r="BE27">
        <v>992.428</v>
      </c>
      <c r="BF27">
        <v>2128.8806</v>
      </c>
      <c r="BG27">
        <v>5689.8559999999998</v>
      </c>
      <c r="BH27">
        <v>1011.51483</v>
      </c>
      <c r="BI27">
        <v>2051.8580000000002</v>
      </c>
      <c r="BJ27" t="str">
        <v/>
      </c>
      <c r="BK27">
        <v>3460.1885000000002</v>
      </c>
      <c r="BL27">
        <v>3438.5927999999999</v>
      </c>
      <c r="BM27">
        <v>3303.1334999999999</v>
      </c>
      <c r="BN27">
        <v>1068.96</v>
      </c>
      <c r="BO27">
        <v>568.91814999999997</v>
      </c>
      <c r="BP27">
        <v>56148.758000000002</v>
      </c>
      <c r="BQ27">
        <v>10263.848</v>
      </c>
      <c r="BR27">
        <v>12375.54</v>
      </c>
      <c r="BS27">
        <v>3912.1012999999998</v>
      </c>
      <c r="BT27">
        <v>15522.346</v>
      </c>
      <c r="BU27">
        <v>15599.022000000001</v>
      </c>
      <c r="BV27" t="str">
        <v/>
      </c>
      <c r="BW27">
        <v>55425.125</v>
      </c>
      <c r="BX27">
        <v>164667.13</v>
      </c>
      <c r="BY27">
        <v>10703.188</v>
      </c>
      <c r="BZ27">
        <v>16822.366999999998</v>
      </c>
      <c r="CA27">
        <v>22033.146000000001</v>
      </c>
      <c r="CB27">
        <v>15746.43</v>
      </c>
      <c r="CC27">
        <v>35726.324000000001</v>
      </c>
      <c r="CD27">
        <v>194258.63</v>
      </c>
      <c r="CE27">
        <v>26745.903999999999</v>
      </c>
      <c r="CF27">
        <v>83971.42</v>
      </c>
      <c r="CG27">
        <v>8328.4259999999995</v>
      </c>
      <c r="CH27">
        <v>4450.7370000000001</v>
      </c>
      <c r="CI27">
        <v>3913.5637000000002</v>
      </c>
      <c r="CJ27">
        <v>22770.615000000002</v>
      </c>
      <c r="CK27">
        <v>19144.263999999999</v>
      </c>
      <c r="CL27">
        <v>11047.42</v>
      </c>
      <c r="CM27">
        <v>4720.6679999999997</v>
      </c>
      <c r="CN27">
        <v>25458.155999999999</v>
      </c>
      <c r="CO27">
        <v>13130.46</v>
      </c>
      <c r="CP27">
        <v>3387.4077000000002</v>
      </c>
      <c r="CQ27">
        <v>55896.733999999997</v>
      </c>
      <c r="CR27">
        <v>24161.055</v>
      </c>
      <c r="CS27">
        <v>20583.91</v>
      </c>
      <c r="CT27">
        <v>17643.768</v>
      </c>
      <c r="CU27">
        <v>7236.3689999999997</v>
      </c>
      <c r="CV27">
        <v>23273.328000000001</v>
      </c>
      <c r="CW27">
        <v>6235.3440000000001</v>
      </c>
      <c r="CX27">
        <v>8588.41</v>
      </c>
      <c r="CY27">
        <v>4288.4872999999998</v>
      </c>
      <c r="CZ27">
        <v>61563.96</v>
      </c>
      <c r="DA27">
        <v>148040.39000000001</v>
      </c>
      <c r="DB27">
        <v>40784.241999999998</v>
      </c>
      <c r="DC27">
        <v>9164.9830000000002</v>
      </c>
      <c r="DD27">
        <v>5697.5396000000001</v>
      </c>
      <c r="DE27">
        <v>12845.04</v>
      </c>
      <c r="DF27">
        <v>3759.6304</v>
      </c>
      <c r="DG27">
        <v>15203.888000000001</v>
      </c>
      <c r="DH27">
        <v>4872.0693000000001</v>
      </c>
      <c r="DI27">
        <v>4916.3402999999998</v>
      </c>
      <c r="DJ27">
        <v>97423.62</v>
      </c>
      <c r="DK27">
        <v>27554.164000000001</v>
      </c>
      <c r="DL27">
        <v>28747.563999999998</v>
      </c>
      <c r="DM27">
        <v>58539.796999999999</v>
      </c>
      <c r="DN27">
        <v>2359.0810000000001</v>
      </c>
      <c r="DO27">
        <v>19755.599999999999</v>
      </c>
      <c r="DP27">
        <v>19464.900000000001</v>
      </c>
      <c r="DQ27">
        <v>74141.37</v>
      </c>
      <c r="DR27">
        <v>21517.732</v>
      </c>
      <c r="DS27">
        <v>10001.343000000001</v>
      </c>
      <c r="DT27">
        <v>5268.14</v>
      </c>
      <c r="DU27">
        <v>16035.279</v>
      </c>
      <c r="DV27">
        <v>16513.463</v>
      </c>
      <c r="DW27">
        <v>26932.133000000002</v>
      </c>
      <c r="DX27">
        <v>9756.2129999999997</v>
      </c>
      <c r="DY27">
        <v>9137.6610000000001</v>
      </c>
      <c r="DZ27">
        <v>8432.58</v>
      </c>
      <c r="EA27">
        <v>3833.2629999999999</v>
      </c>
      <c r="EB27">
        <v>5777.402</v>
      </c>
      <c r="EC27">
        <v>3559.2914999999998</v>
      </c>
      <c r="ED27">
        <v>11347.637000000001</v>
      </c>
      <c r="EE27">
        <v>15554.227000000001</v>
      </c>
      <c r="EF27">
        <v>60879.375</v>
      </c>
      <c r="EG27">
        <v>6560.0483000000004</v>
      </c>
      <c r="EH27">
        <v>4543.3266999999996</v>
      </c>
      <c r="EI27">
        <v>37942.214999999997</v>
      </c>
    </row>
    <row r="28" spans="1:139" x14ac:dyDescent="0.3">
      <c r="A28" s="3">
        <v>40998</v>
      </c>
      <c r="B28" t="str">
        <v/>
      </c>
      <c r="C28">
        <v>11223.125</v>
      </c>
      <c r="D28">
        <v>7126.5015000000003</v>
      </c>
      <c r="E28">
        <v>25075.498</v>
      </c>
      <c r="F28">
        <v>14589.047</v>
      </c>
      <c r="G28">
        <v>5528.7929999999997</v>
      </c>
      <c r="H28">
        <v>7221.4309999999996</v>
      </c>
      <c r="I28">
        <v>41407.96</v>
      </c>
      <c r="J28">
        <v>39395.85</v>
      </c>
      <c r="K28">
        <v>28920.544999999998</v>
      </c>
      <c r="L28">
        <v>8517.7970000000005</v>
      </c>
      <c r="M28">
        <v>8933.8529999999992</v>
      </c>
      <c r="N28">
        <v>209181.61</v>
      </c>
      <c r="O28">
        <v>167040.57999999999</v>
      </c>
      <c r="P28">
        <v>7788.8676999999998</v>
      </c>
      <c r="Q28">
        <v>75888.399999999994</v>
      </c>
      <c r="R28">
        <v>24076.74</v>
      </c>
      <c r="S28">
        <v>10730.449000000001</v>
      </c>
      <c r="T28">
        <v>11842.38</v>
      </c>
      <c r="U28">
        <v>13691.56</v>
      </c>
      <c r="V28">
        <v>10940.072</v>
      </c>
      <c r="W28">
        <v>7217.3344999999999</v>
      </c>
      <c r="X28">
        <v>103970.44500000001</v>
      </c>
      <c r="Y28" t="str">
        <v/>
      </c>
      <c r="Z28">
        <v>13593.029</v>
      </c>
      <c r="AA28">
        <v>4528.2579999999998</v>
      </c>
      <c r="AB28">
        <v>184162.52</v>
      </c>
      <c r="AC28">
        <v>28893.518</v>
      </c>
      <c r="AD28">
        <v>6926.15</v>
      </c>
      <c r="AE28">
        <v>17476.78</v>
      </c>
      <c r="AF28">
        <v>3953.5365999999999</v>
      </c>
      <c r="AG28">
        <v>747.50040000000001</v>
      </c>
      <c r="AH28">
        <v>9307.9069999999992</v>
      </c>
      <c r="AI28">
        <v>5572.8270000000002</v>
      </c>
      <c r="AJ28">
        <v>21924.47</v>
      </c>
      <c r="AK28">
        <v>4289.9679999999998</v>
      </c>
      <c r="AL28">
        <v>1450.9105999999999</v>
      </c>
      <c r="AM28">
        <v>1977.8671999999999</v>
      </c>
      <c r="AN28">
        <v>1814.6001000000001</v>
      </c>
      <c r="AO28">
        <v>1612.4797000000001</v>
      </c>
      <c r="AP28">
        <v>1685.1724999999999</v>
      </c>
      <c r="AQ28">
        <v>2836.5645</v>
      </c>
      <c r="AR28">
        <v>2105.59</v>
      </c>
      <c r="AS28">
        <v>1517.2687000000001</v>
      </c>
      <c r="AT28">
        <v>1877.2733000000001</v>
      </c>
      <c r="AU28">
        <v>12922.191000000001</v>
      </c>
      <c r="AV28">
        <v>8126.8639999999996</v>
      </c>
      <c r="AW28">
        <v>704.23099999999999</v>
      </c>
      <c r="AX28">
        <v>1298.7969000000001</v>
      </c>
      <c r="AY28">
        <v>2934.701</v>
      </c>
      <c r="AZ28">
        <v>34050.720000000001</v>
      </c>
      <c r="BA28">
        <v>2622.6819999999998</v>
      </c>
      <c r="BB28">
        <v>6379.1885000000002</v>
      </c>
      <c r="BC28">
        <v>3833.6183999999998</v>
      </c>
      <c r="BD28">
        <v>2925.8508000000002</v>
      </c>
      <c r="BE28">
        <v>1074.4111</v>
      </c>
      <c r="BF28">
        <v>2552.0450000000001</v>
      </c>
      <c r="BG28">
        <v>6108.3477000000003</v>
      </c>
      <c r="BH28">
        <v>1080.6778999999999</v>
      </c>
      <c r="BI28">
        <v>2166.1959999999999</v>
      </c>
      <c r="BJ28" t="str">
        <v/>
      </c>
      <c r="BK28">
        <v>3571.2809999999999</v>
      </c>
      <c r="BL28">
        <v>3593.6981999999998</v>
      </c>
      <c r="BM28">
        <v>3345.0626999999999</v>
      </c>
      <c r="BN28">
        <v>1099.1162999999999</v>
      </c>
      <c r="BO28">
        <v>635.20385999999996</v>
      </c>
      <c r="BP28">
        <v>60210.5</v>
      </c>
      <c r="BQ28">
        <v>10993.243</v>
      </c>
      <c r="BR28">
        <v>12546.146000000001</v>
      </c>
      <c r="BS28">
        <v>4433.1180000000004</v>
      </c>
      <c r="BT28">
        <v>15821.804</v>
      </c>
      <c r="BU28">
        <v>16647.322</v>
      </c>
      <c r="BV28" t="str">
        <v/>
      </c>
      <c r="BW28">
        <v>55291.98</v>
      </c>
      <c r="BX28">
        <v>180993.23</v>
      </c>
      <c r="BY28">
        <v>11442.547</v>
      </c>
      <c r="BZ28">
        <v>17901.044999999998</v>
      </c>
      <c r="CA28">
        <v>21498.625</v>
      </c>
      <c r="CB28">
        <v>16229.56</v>
      </c>
      <c r="CC28">
        <v>38854.555</v>
      </c>
      <c r="CD28">
        <v>200991.86</v>
      </c>
      <c r="CE28">
        <v>28780.245999999999</v>
      </c>
      <c r="CF28">
        <v>103122.53</v>
      </c>
      <c r="CG28">
        <v>8879.5589999999993</v>
      </c>
      <c r="CH28">
        <v>5015.4804999999997</v>
      </c>
      <c r="CI28">
        <v>4228.0424999999996</v>
      </c>
      <c r="CJ28">
        <v>23076.16</v>
      </c>
      <c r="CK28">
        <v>19152.775000000001</v>
      </c>
      <c r="CL28">
        <v>11953.494000000001</v>
      </c>
      <c r="CM28">
        <v>4868.848</v>
      </c>
      <c r="CN28">
        <v>26681.982</v>
      </c>
      <c r="CO28">
        <v>14166.575999999999</v>
      </c>
      <c r="CP28">
        <v>3408.1975000000002</v>
      </c>
      <c r="CQ28">
        <v>61589.375</v>
      </c>
      <c r="CR28">
        <v>24789.425999999999</v>
      </c>
      <c r="CS28">
        <v>22280.940999999999</v>
      </c>
      <c r="CT28">
        <v>18292.280999999999</v>
      </c>
      <c r="CU28">
        <v>7523.4683000000005</v>
      </c>
      <c r="CV28">
        <v>32341.815999999999</v>
      </c>
      <c r="CW28">
        <v>6074.2924999999996</v>
      </c>
      <c r="CX28">
        <v>9459.5130000000008</v>
      </c>
      <c r="CY28">
        <v>4472.5214999999998</v>
      </c>
      <c r="CZ28">
        <v>67464.759999999995</v>
      </c>
      <c r="DA28">
        <v>175736.61</v>
      </c>
      <c r="DB28">
        <v>39623.269999999997</v>
      </c>
      <c r="DC28">
        <v>9293.4429999999993</v>
      </c>
      <c r="DD28">
        <v>5590.6196</v>
      </c>
      <c r="DE28">
        <v>13489.59</v>
      </c>
      <c r="DF28">
        <v>3503.5889000000002</v>
      </c>
      <c r="DG28">
        <v>16013.184999999999</v>
      </c>
      <c r="DH28">
        <v>4951.3720000000003</v>
      </c>
      <c r="DI28">
        <v>4994.4663</v>
      </c>
      <c r="DJ28">
        <v>107170.35</v>
      </c>
      <c r="DK28">
        <v>28595.95</v>
      </c>
      <c r="DL28">
        <v>29795.484</v>
      </c>
      <c r="DM28">
        <v>57792</v>
      </c>
      <c r="DN28">
        <v>2744.2323999999999</v>
      </c>
      <c r="DO28">
        <v>21331.200000000001</v>
      </c>
      <c r="DP28">
        <v>22007.59</v>
      </c>
      <c r="DQ28">
        <v>77410.483999999997</v>
      </c>
      <c r="DR28">
        <v>22207.078000000001</v>
      </c>
      <c r="DS28">
        <v>10046.731</v>
      </c>
      <c r="DT28">
        <v>5609.1559999999999</v>
      </c>
      <c r="DU28">
        <v>16160.391</v>
      </c>
      <c r="DV28">
        <v>16377.236000000001</v>
      </c>
      <c r="DW28">
        <v>27266.562999999998</v>
      </c>
      <c r="DX28">
        <v>9783.3449999999993</v>
      </c>
      <c r="DY28">
        <v>9361.2739999999994</v>
      </c>
      <c r="DZ28">
        <v>8084.3519999999999</v>
      </c>
      <c r="EA28">
        <v>3986.0156000000002</v>
      </c>
      <c r="EB28">
        <v>5918.22</v>
      </c>
      <c r="EC28">
        <v>3542.5835000000002</v>
      </c>
      <c r="ED28">
        <v>11235.248</v>
      </c>
      <c r="EE28">
        <v>16017.460999999999</v>
      </c>
      <c r="EF28">
        <v>61900.33</v>
      </c>
      <c r="EG28">
        <v>6581.9193999999998</v>
      </c>
      <c r="EH28">
        <v>4761.7816999999995</v>
      </c>
      <c r="EI28">
        <v>38999.699999999997</v>
      </c>
    </row>
    <row r="29" spans="1:139" x14ac:dyDescent="0.3">
      <c r="A29" s="3">
        <v>41029</v>
      </c>
      <c r="B29" t="str">
        <v/>
      </c>
      <c r="C29">
        <v>12422.172</v>
      </c>
      <c r="D29">
        <v>7440.8450000000003</v>
      </c>
      <c r="E29">
        <v>24001.241999999998</v>
      </c>
      <c r="F29">
        <v>16026.630999999999</v>
      </c>
      <c r="G29">
        <v>5539.1445000000003</v>
      </c>
      <c r="H29">
        <v>7577.9679999999998</v>
      </c>
      <c r="I29">
        <v>40499.472999999998</v>
      </c>
      <c r="J29">
        <v>38203.366999999998</v>
      </c>
      <c r="K29">
        <v>30713.157999999999</v>
      </c>
      <c r="L29">
        <v>8596.1759999999995</v>
      </c>
      <c r="M29">
        <v>9109.2800000000007</v>
      </c>
      <c r="N29">
        <v>199999.45</v>
      </c>
      <c r="O29">
        <v>172254.23</v>
      </c>
      <c r="P29">
        <v>7649.7407000000003</v>
      </c>
      <c r="Q29">
        <v>79601.95</v>
      </c>
      <c r="R29">
        <v>25402.243999999999</v>
      </c>
      <c r="S29">
        <v>10690.28</v>
      </c>
      <c r="T29">
        <v>12268.089</v>
      </c>
      <c r="U29">
        <v>14959.585999999999</v>
      </c>
      <c r="V29">
        <v>11452.806</v>
      </c>
      <c r="W29">
        <v>7413.58</v>
      </c>
      <c r="X29">
        <v>103422</v>
      </c>
      <c r="Y29" t="str">
        <v/>
      </c>
      <c r="Z29">
        <v>13054.471</v>
      </c>
      <c r="AA29">
        <v>4146.2640000000001</v>
      </c>
      <c r="AB29">
        <v>174380.34</v>
      </c>
      <c r="AC29">
        <v>30248.035</v>
      </c>
      <c r="AD29">
        <v>7152.8446999999996</v>
      </c>
      <c r="AE29">
        <v>16914.900000000001</v>
      </c>
      <c r="AF29">
        <v>3756.4126000000001</v>
      </c>
      <c r="AG29">
        <v>818.57056</v>
      </c>
      <c r="AH29">
        <v>9519.7705000000005</v>
      </c>
      <c r="AI29">
        <v>5784.6724000000004</v>
      </c>
      <c r="AJ29">
        <v>22378.467000000001</v>
      </c>
      <c r="AK29">
        <v>4301.6890000000003</v>
      </c>
      <c r="AL29">
        <v>1328.7446</v>
      </c>
      <c r="AM29">
        <v>1983.1018999999999</v>
      </c>
      <c r="AN29">
        <v>1949.0675000000001</v>
      </c>
      <c r="AO29">
        <v>1651.8082999999999</v>
      </c>
      <c r="AP29">
        <v>1583.3368</v>
      </c>
      <c r="AQ29">
        <v>2825.5427</v>
      </c>
      <c r="AR29">
        <v>1817.9973</v>
      </c>
      <c r="AS29">
        <v>1481.4629</v>
      </c>
      <c r="AT29">
        <v>1780.7842000000001</v>
      </c>
      <c r="AU29">
        <v>13087.802</v>
      </c>
      <c r="AV29">
        <v>7687.0569999999998</v>
      </c>
      <c r="AW29">
        <v>730.00570000000005</v>
      </c>
      <c r="AX29">
        <v>1311.1352999999999</v>
      </c>
      <c r="AY29">
        <v>3036.6433000000002</v>
      </c>
      <c r="AZ29">
        <v>35016.959999999999</v>
      </c>
      <c r="BA29">
        <v>2319.4816999999998</v>
      </c>
      <c r="BB29">
        <v>6312.1635999999999</v>
      </c>
      <c r="BC29">
        <v>3884.7060000000001</v>
      </c>
      <c r="BD29">
        <v>3048.8445000000002</v>
      </c>
      <c r="BE29">
        <v>1071.5345</v>
      </c>
      <c r="BF29">
        <v>2483.0708</v>
      </c>
      <c r="BG29">
        <v>5923.9116000000004</v>
      </c>
      <c r="BH29">
        <v>1068.2324000000001</v>
      </c>
      <c r="BI29">
        <v>2206.3987000000002</v>
      </c>
      <c r="BJ29" t="str">
        <v/>
      </c>
      <c r="BK29">
        <v>3618.538</v>
      </c>
      <c r="BL29">
        <v>3555.5617999999999</v>
      </c>
      <c r="BM29">
        <v>3298.7040000000002</v>
      </c>
      <c r="BN29">
        <v>1056.3503000000001</v>
      </c>
      <c r="BO29">
        <v>633.47299999999996</v>
      </c>
      <c r="BP29">
        <v>61141.785000000003</v>
      </c>
      <c r="BQ29">
        <v>10916.058000000001</v>
      </c>
      <c r="BR29">
        <v>11904.895</v>
      </c>
      <c r="BS29">
        <v>4693.6265000000003</v>
      </c>
      <c r="BT29">
        <v>16321.816000000001</v>
      </c>
      <c r="BU29">
        <v>16090.286</v>
      </c>
      <c r="BV29" t="str">
        <v/>
      </c>
      <c r="BW29">
        <v>61031.008000000002</v>
      </c>
      <c r="BX29">
        <v>177149.66</v>
      </c>
      <c r="BY29">
        <v>11469.073</v>
      </c>
      <c r="BZ29">
        <v>18261.36</v>
      </c>
      <c r="CA29">
        <v>21054.535</v>
      </c>
      <c r="CB29">
        <v>16431.690999999999</v>
      </c>
      <c r="CC29">
        <v>34185.68</v>
      </c>
      <c r="CD29">
        <v>199258.08</v>
      </c>
      <c r="CE29">
        <v>28207.741999999998</v>
      </c>
      <c r="CF29">
        <v>87390.15</v>
      </c>
      <c r="CG29">
        <v>8325.9030000000002</v>
      </c>
      <c r="CH29">
        <v>5027.8379999999997</v>
      </c>
      <c r="CI29">
        <v>4443.348</v>
      </c>
      <c r="CJ29">
        <v>25071.936000000002</v>
      </c>
      <c r="CK29">
        <v>17596.486000000001</v>
      </c>
      <c r="CL29">
        <v>11133.288</v>
      </c>
      <c r="CM29">
        <v>5215.1196</v>
      </c>
      <c r="CN29">
        <v>27000.37</v>
      </c>
      <c r="CO29">
        <v>13017.604499999999</v>
      </c>
      <c r="CP29">
        <v>3865.3944999999999</v>
      </c>
      <c r="CQ29">
        <v>57023.53</v>
      </c>
      <c r="CR29">
        <v>25727.498</v>
      </c>
      <c r="CS29">
        <v>22633.52</v>
      </c>
      <c r="CT29">
        <v>18177.717000000001</v>
      </c>
      <c r="CU29">
        <v>7069.6625999999997</v>
      </c>
      <c r="CV29">
        <v>32190.955000000002</v>
      </c>
      <c r="CW29">
        <v>6331.2950000000001</v>
      </c>
      <c r="CX29">
        <v>9201.1180000000004</v>
      </c>
      <c r="CY29">
        <v>4445.7910000000002</v>
      </c>
      <c r="CZ29">
        <v>70204.86</v>
      </c>
      <c r="DA29">
        <v>164270.53</v>
      </c>
      <c r="DB29">
        <v>38222.93</v>
      </c>
      <c r="DC29">
        <v>9059.7839999999997</v>
      </c>
      <c r="DD29">
        <v>5775.3002999999999</v>
      </c>
      <c r="DE29">
        <v>13684.404</v>
      </c>
      <c r="DF29">
        <v>3489.7476000000001</v>
      </c>
      <c r="DG29">
        <v>16907.52</v>
      </c>
      <c r="DH29">
        <v>4838.1415999999999</v>
      </c>
      <c r="DI29">
        <v>5207.4087</v>
      </c>
      <c r="DJ29">
        <v>96893.14</v>
      </c>
      <c r="DK29">
        <v>26737.004000000001</v>
      </c>
      <c r="DL29">
        <v>28455.886999999999</v>
      </c>
      <c r="DM29">
        <v>57559.796999999999</v>
      </c>
      <c r="DN29">
        <v>2786.8103000000001</v>
      </c>
      <c r="DO29">
        <v>21740.25</v>
      </c>
      <c r="DP29">
        <v>21663.620999999999</v>
      </c>
      <c r="DQ29">
        <v>74936.259999999995</v>
      </c>
      <c r="DR29">
        <v>21023.162</v>
      </c>
      <c r="DS29">
        <v>9292.6910000000007</v>
      </c>
      <c r="DT29">
        <v>5805.7964000000002</v>
      </c>
      <c r="DU29">
        <v>15969.429</v>
      </c>
      <c r="DV29">
        <v>15849.873</v>
      </c>
      <c r="DW29">
        <v>27390.675999999999</v>
      </c>
      <c r="DX29">
        <v>10099.842000000001</v>
      </c>
      <c r="DY29">
        <v>9590.9269999999997</v>
      </c>
      <c r="DZ29">
        <v>7553.3915999999999</v>
      </c>
      <c r="EA29">
        <v>4029.0302999999999</v>
      </c>
      <c r="EB29">
        <v>4929.5396000000001</v>
      </c>
      <c r="EC29">
        <v>3633.8063999999999</v>
      </c>
      <c r="ED29">
        <v>11231.623</v>
      </c>
      <c r="EE29">
        <v>13862.062</v>
      </c>
      <c r="EF29">
        <v>62004.41</v>
      </c>
      <c r="EG29">
        <v>6442.9736000000003</v>
      </c>
      <c r="EH29">
        <v>4764.3755000000001</v>
      </c>
      <c r="EI29">
        <v>38298.339999999997</v>
      </c>
    </row>
    <row r="30" spans="1:139" x14ac:dyDescent="0.3">
      <c r="A30" s="3">
        <v>41060</v>
      </c>
      <c r="B30" t="str">
        <v/>
      </c>
      <c r="C30">
        <v>13388.846</v>
      </c>
      <c r="D30">
        <v>6419.2285000000002</v>
      </c>
      <c r="E30">
        <v>22668.478999999999</v>
      </c>
      <c r="F30">
        <v>15752.516</v>
      </c>
      <c r="G30">
        <v>4483.3289999999997</v>
      </c>
      <c r="H30">
        <v>6225.3184000000001</v>
      </c>
      <c r="I30">
        <v>37128.504000000001</v>
      </c>
      <c r="J30">
        <v>37427.862999999998</v>
      </c>
      <c r="K30">
        <v>31057.59</v>
      </c>
      <c r="L30">
        <v>8740.2219999999998</v>
      </c>
      <c r="M30">
        <v>8940.3510000000006</v>
      </c>
      <c r="N30">
        <v>223458.9</v>
      </c>
      <c r="O30">
        <v>168665.63</v>
      </c>
      <c r="P30">
        <v>7873.4939999999997</v>
      </c>
      <c r="Q30">
        <v>76407.5</v>
      </c>
      <c r="R30">
        <v>21048.686000000002</v>
      </c>
      <c r="S30">
        <v>10017.200000000001</v>
      </c>
      <c r="T30">
        <v>12386.011</v>
      </c>
      <c r="U30">
        <v>14926.1</v>
      </c>
      <c r="V30">
        <v>12791.902</v>
      </c>
      <c r="W30">
        <v>7475.2466000000004</v>
      </c>
      <c r="X30">
        <v>106320.94500000001</v>
      </c>
      <c r="Y30" t="str">
        <v/>
      </c>
      <c r="Z30">
        <v>12083.49</v>
      </c>
      <c r="AA30">
        <v>3368.9160000000002</v>
      </c>
      <c r="AB30">
        <v>170681.2</v>
      </c>
      <c r="AC30">
        <v>26200.351999999999</v>
      </c>
      <c r="AD30">
        <v>7496.4066999999995</v>
      </c>
      <c r="AE30">
        <v>16335.462</v>
      </c>
      <c r="AF30">
        <v>3505.8622999999998</v>
      </c>
      <c r="AG30">
        <v>790.19866999999999</v>
      </c>
      <c r="AH30">
        <v>8884.1779999999999</v>
      </c>
      <c r="AI30">
        <v>5654.9709999999995</v>
      </c>
      <c r="AJ30">
        <v>21107.279999999999</v>
      </c>
      <c r="AK30">
        <v>4089.4047999999998</v>
      </c>
      <c r="AL30">
        <v>1288.0226</v>
      </c>
      <c r="AM30">
        <v>1768.4767999999999</v>
      </c>
      <c r="AN30">
        <v>1978.2732000000001</v>
      </c>
      <c r="AO30">
        <v>1502.3590999999999</v>
      </c>
      <c r="AP30">
        <v>1481.501</v>
      </c>
      <c r="AQ30">
        <v>2630.2368000000001</v>
      </c>
      <c r="AR30">
        <v>1568.4078</v>
      </c>
      <c r="AS30">
        <v>1435.5868</v>
      </c>
      <c r="AT30">
        <v>1731.4607000000001</v>
      </c>
      <c r="AU30">
        <v>12282.752</v>
      </c>
      <c r="AV30">
        <v>7170.7619999999997</v>
      </c>
      <c r="AW30">
        <v>725.01710000000003</v>
      </c>
      <c r="AX30">
        <v>1234.2018</v>
      </c>
      <c r="AY30">
        <v>2894.5419999999999</v>
      </c>
      <c r="AZ30">
        <v>32429.759999999998</v>
      </c>
      <c r="BA30">
        <v>2142.6147000000001</v>
      </c>
      <c r="BB30">
        <v>5996.7524000000003</v>
      </c>
      <c r="BC30">
        <v>3797.5165999999999</v>
      </c>
      <c r="BD30">
        <v>2850.1981999999998</v>
      </c>
      <c r="BE30">
        <v>1031.9812999999999</v>
      </c>
      <c r="BF30">
        <v>2315.4634000000001</v>
      </c>
      <c r="BG30">
        <v>5423.2992999999997</v>
      </c>
      <c r="BH30">
        <v>1003.9311</v>
      </c>
      <c r="BI30">
        <v>2020.5219</v>
      </c>
      <c r="BJ30" t="str">
        <v/>
      </c>
      <c r="BK30">
        <v>3491.4965999999999</v>
      </c>
      <c r="BL30">
        <v>3435.8305999999998</v>
      </c>
      <c r="BM30">
        <v>3243.6529999999998</v>
      </c>
      <c r="BN30">
        <v>1000.7859</v>
      </c>
      <c r="BO30">
        <v>590.54912999999999</v>
      </c>
      <c r="BP30">
        <v>59127.167999999998</v>
      </c>
      <c r="BQ30">
        <v>10289.717000000001</v>
      </c>
      <c r="BR30">
        <v>10523.566000000001</v>
      </c>
      <c r="BS30">
        <v>4724.8104999999996</v>
      </c>
      <c r="BT30">
        <v>15432.905000000001</v>
      </c>
      <c r="BU30">
        <v>14681.764999999999</v>
      </c>
      <c r="BV30" t="str">
        <v/>
      </c>
      <c r="BW30">
        <v>52332.792999999998</v>
      </c>
      <c r="BX30">
        <v>169913.11</v>
      </c>
      <c r="BY30">
        <v>10412.838</v>
      </c>
      <c r="BZ30">
        <v>17458.842000000001</v>
      </c>
      <c r="CA30">
        <v>18735.918000000001</v>
      </c>
      <c r="CB30">
        <v>16732.419999999998</v>
      </c>
      <c r="CC30">
        <v>26430.594000000001</v>
      </c>
      <c r="CD30">
        <v>196558.39</v>
      </c>
      <c r="CE30">
        <v>24283.706999999999</v>
      </c>
      <c r="CF30">
        <v>79200.695000000007</v>
      </c>
      <c r="CG30">
        <v>7390.1035000000002</v>
      </c>
      <c r="CH30">
        <v>4692.8315000000002</v>
      </c>
      <c r="CI30">
        <v>4109.7420000000002</v>
      </c>
      <c r="CJ30">
        <v>24358.601999999999</v>
      </c>
      <c r="CK30">
        <v>17050.361000000001</v>
      </c>
      <c r="CL30">
        <v>9748.3510000000006</v>
      </c>
      <c r="CM30">
        <v>5374.0469999999996</v>
      </c>
      <c r="CN30">
        <v>22973.224999999999</v>
      </c>
      <c r="CO30">
        <v>13280.401</v>
      </c>
      <c r="CP30">
        <v>3669.0435000000002</v>
      </c>
      <c r="CQ30">
        <v>47391.675999999999</v>
      </c>
      <c r="CR30">
        <v>24494.798999999999</v>
      </c>
      <c r="CS30">
        <v>20180.168000000001</v>
      </c>
      <c r="CT30">
        <v>15860.949000000001</v>
      </c>
      <c r="CU30">
        <v>5899.4719999999998</v>
      </c>
      <c r="CV30">
        <v>29806.224999999999</v>
      </c>
      <c r="CW30">
        <v>6124.6513999999997</v>
      </c>
      <c r="CX30">
        <v>8221.4629999999997</v>
      </c>
      <c r="CY30">
        <v>4108.0127000000002</v>
      </c>
      <c r="CZ30">
        <v>65097.78</v>
      </c>
      <c r="DA30">
        <v>126700.05499999999</v>
      </c>
      <c r="DB30">
        <v>30987.835999999999</v>
      </c>
      <c r="DC30">
        <v>7415.3559999999998</v>
      </c>
      <c r="DD30">
        <v>5844.9603999999999</v>
      </c>
      <c r="DE30">
        <v>12073.002</v>
      </c>
      <c r="DF30">
        <v>2887.6493999999998</v>
      </c>
      <c r="DG30">
        <v>15177.6</v>
      </c>
      <c r="DH30">
        <v>4634.5240000000003</v>
      </c>
      <c r="DI30">
        <v>5298.6704</v>
      </c>
      <c r="DJ30">
        <v>77731.490000000005</v>
      </c>
      <c r="DK30">
        <v>23836.937999999998</v>
      </c>
      <c r="DL30">
        <v>21833.101999999999</v>
      </c>
      <c r="DM30">
        <v>57972.597999999998</v>
      </c>
      <c r="DN30">
        <v>2758.971</v>
      </c>
      <c r="DO30">
        <v>19679.849999999999</v>
      </c>
      <c r="DP30">
        <v>20716.080000000002</v>
      </c>
      <c r="DQ30">
        <v>71867.460000000006</v>
      </c>
      <c r="DR30">
        <v>19382.342000000001</v>
      </c>
      <c r="DS30">
        <v>9284.1219999999994</v>
      </c>
      <c r="DT30">
        <v>5107.7240000000002</v>
      </c>
      <c r="DU30">
        <v>13793.76</v>
      </c>
      <c r="DV30">
        <v>15861.464</v>
      </c>
      <c r="DW30">
        <v>26803.53</v>
      </c>
      <c r="DX30">
        <v>9822.3220000000001</v>
      </c>
      <c r="DY30">
        <v>9667.4779999999992</v>
      </c>
      <c r="DZ30">
        <v>6406.8639999999996</v>
      </c>
      <c r="EA30">
        <v>3925.9746</v>
      </c>
      <c r="EB30">
        <v>4764.7602999999999</v>
      </c>
      <c r="EC30">
        <v>3515.8557000000001</v>
      </c>
      <c r="ED30">
        <v>10867.121999999999</v>
      </c>
      <c r="EE30">
        <v>13095.236999999999</v>
      </c>
      <c r="EF30">
        <v>58569.741999999998</v>
      </c>
      <c r="EG30">
        <v>6673.17</v>
      </c>
      <c r="EH30">
        <v>4593.1997000000001</v>
      </c>
      <c r="EI30">
        <v>38278.51</v>
      </c>
    </row>
    <row r="31" spans="1:139" x14ac:dyDescent="0.3">
      <c r="A31" s="3">
        <v>41089</v>
      </c>
      <c r="B31" t="str">
        <v/>
      </c>
      <c r="C31">
        <v>13583.384</v>
      </c>
      <c r="D31">
        <v>6959.7187999999996</v>
      </c>
      <c r="E31">
        <v>23147.025000000001</v>
      </c>
      <c r="F31">
        <v>16203.261</v>
      </c>
      <c r="G31">
        <v>5138.1962999999996</v>
      </c>
      <c r="H31">
        <v>5514.28</v>
      </c>
      <c r="I31">
        <v>37740.375</v>
      </c>
      <c r="J31">
        <v>41158.086000000003</v>
      </c>
      <c r="K31">
        <v>33055.64</v>
      </c>
      <c r="L31">
        <v>9211.67</v>
      </c>
      <c r="M31">
        <v>9388.0679999999993</v>
      </c>
      <c r="N31">
        <v>236699.4</v>
      </c>
      <c r="O31">
        <v>176005.7</v>
      </c>
      <c r="P31">
        <v>8007.7466000000004</v>
      </c>
      <c r="Q31">
        <v>77106.28</v>
      </c>
      <c r="R31">
        <v>21047.133000000002</v>
      </c>
      <c r="S31">
        <v>10548.08</v>
      </c>
      <c r="T31">
        <v>13759.865</v>
      </c>
      <c r="U31">
        <v>16288.132</v>
      </c>
      <c r="V31">
        <v>12561.175999999999</v>
      </c>
      <c r="W31">
        <v>8044.2460000000001</v>
      </c>
      <c r="X31">
        <v>110088.29</v>
      </c>
      <c r="Y31" t="str">
        <v/>
      </c>
      <c r="Z31">
        <v>12731.311</v>
      </c>
      <c r="AA31">
        <v>4725.9129999999996</v>
      </c>
      <c r="AB31">
        <v>168317.02</v>
      </c>
      <c r="AC31">
        <v>25393.395</v>
      </c>
      <c r="AD31">
        <v>7726.4345999999996</v>
      </c>
      <c r="AE31">
        <v>17467.065999999999</v>
      </c>
      <c r="AF31">
        <v>3575.5623000000001</v>
      </c>
      <c r="AG31">
        <v>858.64873999999998</v>
      </c>
      <c r="AH31">
        <v>9540.0679999999993</v>
      </c>
      <c r="AI31">
        <v>5493.7676000000001</v>
      </c>
      <c r="AJ31">
        <v>21557.826000000001</v>
      </c>
      <c r="AK31">
        <v>4346.8980000000001</v>
      </c>
      <c r="AL31">
        <v>1301.1394</v>
      </c>
      <c r="AM31">
        <v>1891.9104</v>
      </c>
      <c r="AN31">
        <v>2076.3157000000001</v>
      </c>
      <c r="AO31">
        <v>1557.4195999999999</v>
      </c>
      <c r="AP31">
        <v>1518.6401000000001</v>
      </c>
      <c r="AQ31">
        <v>2607.3416000000002</v>
      </c>
      <c r="AR31">
        <v>1707.9121</v>
      </c>
      <c r="AS31">
        <v>1472.4893</v>
      </c>
      <c r="AT31">
        <v>1711.7028</v>
      </c>
      <c r="AU31">
        <v>12313.4375</v>
      </c>
      <c r="AV31">
        <v>7317.9633999999996</v>
      </c>
      <c r="AW31">
        <v>778.35130000000004</v>
      </c>
      <c r="AX31">
        <v>1289.972</v>
      </c>
      <c r="AY31">
        <v>2950.4333000000001</v>
      </c>
      <c r="AZ31">
        <v>32327.19</v>
      </c>
      <c r="BA31">
        <v>2152.2073</v>
      </c>
      <c r="BB31">
        <v>5966.1980000000003</v>
      </c>
      <c r="BC31">
        <v>3965.99</v>
      </c>
      <c r="BD31">
        <v>2845.0889000000002</v>
      </c>
      <c r="BE31">
        <v>1112.0592999999999</v>
      </c>
      <c r="BF31">
        <v>2090.9553000000001</v>
      </c>
      <c r="BG31">
        <v>5502.2250000000004</v>
      </c>
      <c r="BH31">
        <v>1040.5899999999999</v>
      </c>
      <c r="BI31">
        <v>1995.3143</v>
      </c>
      <c r="BJ31" t="str">
        <v/>
      </c>
      <c r="BK31">
        <v>3530.1318000000001</v>
      </c>
      <c r="BL31">
        <v>3323.6583999999998</v>
      </c>
      <c r="BM31">
        <v>3346.4706999999999</v>
      </c>
      <c r="BN31">
        <v>1078.8883000000001</v>
      </c>
      <c r="BO31">
        <v>676.52710000000002</v>
      </c>
      <c r="BP31">
        <v>60831.233999999997</v>
      </c>
      <c r="BQ31">
        <v>10457.091</v>
      </c>
      <c r="BR31">
        <v>11115.019</v>
      </c>
      <c r="BS31">
        <v>4165.0749999999998</v>
      </c>
      <c r="BT31">
        <v>16182.934999999999</v>
      </c>
      <c r="BU31">
        <v>15974.084999999999</v>
      </c>
      <c r="BV31" t="str">
        <v/>
      </c>
      <c r="BW31">
        <v>55466.597999999998</v>
      </c>
      <c r="BX31">
        <v>176420.48000000001</v>
      </c>
      <c r="BY31">
        <v>11068.578</v>
      </c>
      <c r="BZ31">
        <v>17526.338</v>
      </c>
      <c r="CA31">
        <v>19936.805</v>
      </c>
      <c r="CB31">
        <v>17053.740000000002</v>
      </c>
      <c r="CC31">
        <v>28850.307000000001</v>
      </c>
      <c r="CD31">
        <v>206481.95</v>
      </c>
      <c r="CE31">
        <v>25929.491999999998</v>
      </c>
      <c r="CF31">
        <v>88154.79</v>
      </c>
      <c r="CG31">
        <v>7753.5879999999997</v>
      </c>
      <c r="CH31">
        <v>4705.82</v>
      </c>
      <c r="CI31">
        <v>4243.4696999999996</v>
      </c>
      <c r="CJ31">
        <v>24642.240000000002</v>
      </c>
      <c r="CK31">
        <v>17763.2</v>
      </c>
      <c r="CL31">
        <v>10061.520500000001</v>
      </c>
      <c r="CM31">
        <v>5366.6854999999996</v>
      </c>
      <c r="CN31">
        <v>23595.625</v>
      </c>
      <c r="CO31">
        <v>12688.771000000001</v>
      </c>
      <c r="CP31">
        <v>3907.2732000000001</v>
      </c>
      <c r="CQ31">
        <v>46107.785000000003</v>
      </c>
      <c r="CR31">
        <v>25134.581999999999</v>
      </c>
      <c r="CS31">
        <v>21374.616999999998</v>
      </c>
      <c r="CT31">
        <v>16473.458999999999</v>
      </c>
      <c r="CU31">
        <v>6105.4260000000004</v>
      </c>
      <c r="CV31">
        <v>31739.813999999998</v>
      </c>
      <c r="CW31">
        <v>6320.1265000000003</v>
      </c>
      <c r="CX31">
        <v>8124.4520000000002</v>
      </c>
      <c r="CY31">
        <v>4142.8370000000004</v>
      </c>
      <c r="CZ31">
        <v>66301.19</v>
      </c>
      <c r="DA31">
        <v>135661</v>
      </c>
      <c r="DB31">
        <v>32768.453000000001</v>
      </c>
      <c r="DC31">
        <v>7679.607</v>
      </c>
      <c r="DD31">
        <v>6205.41</v>
      </c>
      <c r="DE31">
        <v>12586.501</v>
      </c>
      <c r="DF31">
        <v>2870.5531999999998</v>
      </c>
      <c r="DG31">
        <v>15081.870999999999</v>
      </c>
      <c r="DH31">
        <v>4821.1170000000002</v>
      </c>
      <c r="DI31">
        <v>5338.5439999999999</v>
      </c>
      <c r="DJ31">
        <v>80379.360000000001</v>
      </c>
      <c r="DK31">
        <v>28423.241999999998</v>
      </c>
      <c r="DL31">
        <v>22569.723000000002</v>
      </c>
      <c r="DM31">
        <v>59393.83</v>
      </c>
      <c r="DN31">
        <v>2804.7611999999999</v>
      </c>
      <c r="DO31">
        <v>19265.701000000001</v>
      </c>
      <c r="DP31">
        <v>21011.978999999999</v>
      </c>
      <c r="DQ31">
        <v>75452.085999999996</v>
      </c>
      <c r="DR31">
        <v>16673.73</v>
      </c>
      <c r="DS31">
        <v>8672.7729999999992</v>
      </c>
      <c r="DT31">
        <v>5331.69</v>
      </c>
      <c r="DU31">
        <v>12759.466</v>
      </c>
      <c r="DV31">
        <v>16135.724</v>
      </c>
      <c r="DW31">
        <v>24795.768</v>
      </c>
      <c r="DX31">
        <v>9344.8209999999999</v>
      </c>
      <c r="DY31">
        <v>10190.213</v>
      </c>
      <c r="DZ31">
        <v>7173.4970000000003</v>
      </c>
      <c r="EA31">
        <v>4262.768</v>
      </c>
      <c r="EB31">
        <v>4709.32</v>
      </c>
      <c r="EC31">
        <v>3620.4816999999998</v>
      </c>
      <c r="ED31">
        <v>11389.267</v>
      </c>
      <c r="EE31">
        <v>11937.848</v>
      </c>
      <c r="EF31">
        <v>61942.222999999998</v>
      </c>
      <c r="EG31">
        <v>6531.27</v>
      </c>
      <c r="EH31">
        <v>4411.7075000000004</v>
      </c>
      <c r="EI31">
        <v>38463.589999999997</v>
      </c>
    </row>
    <row r="32" spans="1:139" x14ac:dyDescent="0.3">
      <c r="A32" s="3">
        <v>41121</v>
      </c>
      <c r="B32" t="str">
        <v/>
      </c>
      <c r="C32">
        <v>13788.647999999999</v>
      </c>
      <c r="D32">
        <v>7223.6270000000004</v>
      </c>
      <c r="E32">
        <v>25595.653999999999</v>
      </c>
      <c r="F32">
        <v>16713.238000000001</v>
      </c>
      <c r="G32">
        <v>5012.6850000000004</v>
      </c>
      <c r="H32">
        <v>6073.3535000000002</v>
      </c>
      <c r="I32">
        <v>34481.523000000001</v>
      </c>
      <c r="J32">
        <v>41669.313000000002</v>
      </c>
      <c r="K32">
        <v>34294.688000000002</v>
      </c>
      <c r="L32">
        <v>9596.98</v>
      </c>
      <c r="M32">
        <v>9420.4590000000007</v>
      </c>
      <c r="N32">
        <v>250977.97</v>
      </c>
      <c r="O32">
        <v>181880.81</v>
      </c>
      <c r="P32">
        <v>7347.23</v>
      </c>
      <c r="Q32">
        <v>79282.509999999995</v>
      </c>
      <c r="R32">
        <v>20370.453000000001</v>
      </c>
      <c r="S32">
        <v>10330.32</v>
      </c>
      <c r="T32">
        <v>13304.231</v>
      </c>
      <c r="U32">
        <v>16222.554</v>
      </c>
      <c r="V32">
        <v>11717.883</v>
      </c>
      <c r="W32">
        <v>8074.7520000000004</v>
      </c>
      <c r="X32">
        <v>113313.34</v>
      </c>
      <c r="Y32" t="str">
        <v/>
      </c>
      <c r="Z32">
        <v>12171.33</v>
      </c>
      <c r="AA32">
        <v>4926.7560000000003</v>
      </c>
      <c r="AB32">
        <v>177358.05</v>
      </c>
      <c r="AC32">
        <v>31213.787</v>
      </c>
      <c r="AD32">
        <v>8024.5159999999996</v>
      </c>
      <c r="AE32">
        <v>17220.969000000001</v>
      </c>
      <c r="AF32">
        <v>3350.9389999999999</v>
      </c>
      <c r="AG32">
        <v>846.57479999999998</v>
      </c>
      <c r="AH32">
        <v>9836.8709999999992</v>
      </c>
      <c r="AI32">
        <v>5334.9633999999996</v>
      </c>
      <c r="AJ32">
        <v>21921.200000000001</v>
      </c>
      <c r="AK32">
        <v>4208.4696999999996</v>
      </c>
      <c r="AL32">
        <v>1171.4277</v>
      </c>
      <c r="AM32">
        <v>1792.3362</v>
      </c>
      <c r="AN32">
        <v>1947.8379</v>
      </c>
      <c r="AO32">
        <v>1494.4934000000001</v>
      </c>
      <c r="AP32">
        <v>1520.0372</v>
      </c>
      <c r="AQ32">
        <v>2566.9348</v>
      </c>
      <c r="AR32">
        <v>1549.5625</v>
      </c>
      <c r="AS32">
        <v>1396.4032</v>
      </c>
      <c r="AT32">
        <v>1687.4626000000001</v>
      </c>
      <c r="AU32">
        <v>12699.380999999999</v>
      </c>
      <c r="AV32">
        <v>7544.8770000000004</v>
      </c>
      <c r="AW32">
        <v>766.70934999999997</v>
      </c>
      <c r="AX32">
        <v>1333.9402</v>
      </c>
      <c r="AY32">
        <v>2907.181</v>
      </c>
      <c r="AZ32">
        <v>31263.898000000001</v>
      </c>
      <c r="BA32">
        <v>2047.7070000000001</v>
      </c>
      <c r="BB32">
        <v>5869.0604999999996</v>
      </c>
      <c r="BC32">
        <v>3849.4636</v>
      </c>
      <c r="BD32">
        <v>3009.8117999999999</v>
      </c>
      <c r="BE32">
        <v>1091.1992</v>
      </c>
      <c r="BF32">
        <v>1834.5174999999999</v>
      </c>
      <c r="BG32">
        <v>5699.8310000000001</v>
      </c>
      <c r="BH32">
        <v>1113.5835</v>
      </c>
      <c r="BI32">
        <v>1926.0029</v>
      </c>
      <c r="BJ32" t="str">
        <v/>
      </c>
      <c r="BK32">
        <v>3396.2705000000001</v>
      </c>
      <c r="BL32">
        <v>3453.4470000000001</v>
      </c>
      <c r="BM32">
        <v>3109.6786999999999</v>
      </c>
      <c r="BN32">
        <v>1076.8589999999999</v>
      </c>
      <c r="BO32">
        <v>677.91409999999996</v>
      </c>
      <c r="BP32">
        <v>63365.866999999998</v>
      </c>
      <c r="BQ32">
        <v>10871.221</v>
      </c>
      <c r="BR32">
        <v>11000.169</v>
      </c>
      <c r="BS32">
        <v>4165.9709999999995</v>
      </c>
      <c r="BT32">
        <v>15660.777</v>
      </c>
      <c r="BU32">
        <v>15413.368</v>
      </c>
      <c r="BV32" t="str">
        <v/>
      </c>
      <c r="BW32">
        <v>54049.254000000001</v>
      </c>
      <c r="BX32">
        <v>178372.52</v>
      </c>
      <c r="BY32">
        <v>10919.458000000001</v>
      </c>
      <c r="BZ32">
        <v>18059.25</v>
      </c>
      <c r="CA32">
        <v>20493.855</v>
      </c>
      <c r="CB32">
        <v>16669.798999999999</v>
      </c>
      <c r="CC32">
        <v>27011.32</v>
      </c>
      <c r="CD32">
        <v>210223.55</v>
      </c>
      <c r="CE32">
        <v>25138.021000000001</v>
      </c>
      <c r="CF32">
        <v>79102.22</v>
      </c>
      <c r="CG32">
        <v>7564.4043000000001</v>
      </c>
      <c r="CH32">
        <v>4620.6094000000003</v>
      </c>
      <c r="CI32">
        <v>4293.08</v>
      </c>
      <c r="CJ32">
        <v>24182.9</v>
      </c>
      <c r="CK32">
        <v>17262.324000000001</v>
      </c>
      <c r="CL32">
        <v>9852.2759999999998</v>
      </c>
      <c r="CM32">
        <v>5273.8620000000001</v>
      </c>
      <c r="CN32">
        <v>24437.49</v>
      </c>
      <c r="CO32">
        <v>12024.789000000001</v>
      </c>
      <c r="CP32">
        <v>3616.4126000000001</v>
      </c>
      <c r="CQ32">
        <v>48531.98</v>
      </c>
      <c r="CR32">
        <v>24920.974999999999</v>
      </c>
      <c r="CS32">
        <v>19334.835999999999</v>
      </c>
      <c r="CT32">
        <v>16091.243</v>
      </c>
      <c r="CU32">
        <v>5597.3379999999997</v>
      </c>
      <c r="CV32">
        <v>32802.457000000002</v>
      </c>
      <c r="CW32">
        <v>6404.9946</v>
      </c>
      <c r="CX32">
        <v>9009.14</v>
      </c>
      <c r="CY32">
        <v>4036.8914</v>
      </c>
      <c r="CZ32">
        <v>65731.69</v>
      </c>
      <c r="DA32">
        <v>136686.14000000001</v>
      </c>
      <c r="DB32">
        <v>32683.48</v>
      </c>
      <c r="DC32">
        <v>7165.6009999999997</v>
      </c>
      <c r="DD32">
        <v>6167.92</v>
      </c>
      <c r="DE32">
        <v>13134.712</v>
      </c>
      <c r="DF32">
        <v>2983.4306999999999</v>
      </c>
      <c r="DG32">
        <v>15862.08</v>
      </c>
      <c r="DH32">
        <v>4744.8190000000004</v>
      </c>
      <c r="DI32">
        <v>5024.4315999999999</v>
      </c>
      <c r="DJ32">
        <v>79558.266000000003</v>
      </c>
      <c r="DK32">
        <v>28496.884999999998</v>
      </c>
      <c r="DL32">
        <v>22499.817999999999</v>
      </c>
      <c r="DM32">
        <v>57512.75</v>
      </c>
      <c r="DN32">
        <v>2845.4520000000002</v>
      </c>
      <c r="DO32">
        <v>17000.900000000001</v>
      </c>
      <c r="DP32">
        <v>21447.86</v>
      </c>
      <c r="DQ32">
        <v>72434.38</v>
      </c>
      <c r="DR32">
        <v>14064.896000000001</v>
      </c>
      <c r="DS32">
        <v>9346.4660000000003</v>
      </c>
      <c r="DT32">
        <v>4850.1176999999998</v>
      </c>
      <c r="DU32">
        <v>13149.373</v>
      </c>
      <c r="DV32">
        <v>16768.155999999999</v>
      </c>
      <c r="DW32">
        <v>25475.553</v>
      </c>
      <c r="DX32">
        <v>9931.1029999999992</v>
      </c>
      <c r="DY32">
        <v>10540.593000000001</v>
      </c>
      <c r="DZ32">
        <v>6087.8275999999996</v>
      </c>
      <c r="EA32">
        <v>4287.8590000000004</v>
      </c>
      <c r="EB32">
        <v>5202.1196</v>
      </c>
      <c r="EC32">
        <v>3942.1082000000001</v>
      </c>
      <c r="ED32">
        <v>11853.394</v>
      </c>
      <c r="EE32">
        <v>12770.031000000001</v>
      </c>
      <c r="EF32">
        <v>63069.08</v>
      </c>
      <c r="EG32">
        <v>6602.22</v>
      </c>
      <c r="EH32">
        <v>4665.7030000000004</v>
      </c>
      <c r="EI32">
        <v>39659.040000000001</v>
      </c>
    </row>
    <row r="33" spans="1:139" x14ac:dyDescent="0.3">
      <c r="A33" s="3">
        <v>41152</v>
      </c>
      <c r="B33" t="str">
        <v/>
      </c>
      <c r="C33">
        <v>14684.628000000001</v>
      </c>
      <c r="D33">
        <v>7635.3793999999998</v>
      </c>
      <c r="E33">
        <v>28073.025000000001</v>
      </c>
      <c r="F33">
        <v>16798.743999999999</v>
      </c>
      <c r="G33">
        <v>5035.9755999999998</v>
      </c>
      <c r="H33">
        <v>6094.0595999999996</v>
      </c>
      <c r="I33">
        <v>35116.519999999997</v>
      </c>
      <c r="J33">
        <v>42314.097999999998</v>
      </c>
      <c r="K33">
        <v>32988.559999999998</v>
      </c>
      <c r="L33">
        <v>9434.8549999999996</v>
      </c>
      <c r="M33">
        <v>9425.6419999999998</v>
      </c>
      <c r="N33">
        <v>244807.19</v>
      </c>
      <c r="O33">
        <v>168374.81</v>
      </c>
      <c r="P33">
        <v>7560.46</v>
      </c>
      <c r="Q33">
        <v>82876.28</v>
      </c>
      <c r="R33">
        <v>23314.405999999999</v>
      </c>
      <c r="S33">
        <v>10963.68</v>
      </c>
      <c r="T33">
        <v>13672.529</v>
      </c>
      <c r="U33">
        <v>16240.645</v>
      </c>
      <c r="V33">
        <v>10398.254000000001</v>
      </c>
      <c r="W33">
        <v>8141.7437</v>
      </c>
      <c r="X33">
        <v>112338.93</v>
      </c>
      <c r="Y33" t="str">
        <v/>
      </c>
      <c r="Z33">
        <v>11741.561</v>
      </c>
      <c r="AA33">
        <v>5927.9059999999999</v>
      </c>
      <c r="AB33">
        <v>184640.34</v>
      </c>
      <c r="AC33">
        <v>33759.417999999998</v>
      </c>
      <c r="AD33">
        <v>7624.7529999999997</v>
      </c>
      <c r="AE33">
        <v>17754.18</v>
      </c>
      <c r="AF33">
        <v>3544.2622000000001</v>
      </c>
      <c r="AG33">
        <v>884.76196000000004</v>
      </c>
      <c r="AH33">
        <v>9836.8709999999992</v>
      </c>
      <c r="AI33">
        <v>5656.8639999999996</v>
      </c>
      <c r="AJ33">
        <v>22039.993999999999</v>
      </c>
      <c r="AK33">
        <v>4229.1693999999998</v>
      </c>
      <c r="AL33">
        <v>1223.2118</v>
      </c>
      <c r="AM33">
        <v>1858.7191</v>
      </c>
      <c r="AN33">
        <v>1987.1512</v>
      </c>
      <c r="AO33">
        <v>1636.0769</v>
      </c>
      <c r="AP33">
        <v>1529.8169</v>
      </c>
      <c r="AQ33">
        <v>2574.9274999999998</v>
      </c>
      <c r="AR33">
        <v>1628.7373</v>
      </c>
      <c r="AS33">
        <v>1414.3058000000001</v>
      </c>
      <c r="AT33">
        <v>1696.1931999999999</v>
      </c>
      <c r="AU33">
        <v>13912.348</v>
      </c>
      <c r="AV33">
        <v>7970.3402999999998</v>
      </c>
      <c r="AW33">
        <v>774.19353999999998</v>
      </c>
      <c r="AX33">
        <v>1359.3761999999999</v>
      </c>
      <c r="AY33">
        <v>2731.0817999999999</v>
      </c>
      <c r="AZ33">
        <v>32882.639999999999</v>
      </c>
      <c r="BA33">
        <v>2229.3386</v>
      </c>
      <c r="BB33">
        <v>5966.1980000000003</v>
      </c>
      <c r="BC33">
        <v>3923.0590000000002</v>
      </c>
      <c r="BD33">
        <v>3015.8780000000002</v>
      </c>
      <c r="BE33">
        <v>1108.4626000000001</v>
      </c>
      <c r="BF33">
        <v>1913.4213</v>
      </c>
      <c r="BG33">
        <v>5822.7856000000002</v>
      </c>
      <c r="BH33">
        <v>1110.47</v>
      </c>
      <c r="BI33">
        <v>1998.6375</v>
      </c>
      <c r="BJ33" t="str">
        <v/>
      </c>
      <c r="BK33">
        <v>3414.0776000000001</v>
      </c>
      <c r="BL33">
        <v>3527.9893000000002</v>
      </c>
      <c r="BM33">
        <v>3129.6491999999998</v>
      </c>
      <c r="BN33">
        <v>1085.7561000000001</v>
      </c>
      <c r="BO33">
        <v>663.69695999999999</v>
      </c>
      <c r="BP33">
        <v>63195.63</v>
      </c>
      <c r="BQ33">
        <v>11005.465</v>
      </c>
      <c r="BR33">
        <v>11678.64</v>
      </c>
      <c r="BS33">
        <v>4085.6428000000001</v>
      </c>
      <c r="BT33">
        <v>16080.085999999999</v>
      </c>
      <c r="BU33">
        <v>15588.433999999999</v>
      </c>
      <c r="BV33" t="str">
        <v/>
      </c>
      <c r="BW33">
        <v>59338.375</v>
      </c>
      <c r="BX33">
        <v>179533.17</v>
      </c>
      <c r="BY33">
        <v>11169.594999999999</v>
      </c>
      <c r="BZ33">
        <v>18581.287</v>
      </c>
      <c r="CA33">
        <v>21617.317999999999</v>
      </c>
      <c r="CB33">
        <v>18118.080000000002</v>
      </c>
      <c r="CC33">
        <v>29661.041000000001</v>
      </c>
      <c r="CD33">
        <v>208984.61</v>
      </c>
      <c r="CE33">
        <v>26626.456999999999</v>
      </c>
      <c r="CF33">
        <v>86107.18</v>
      </c>
      <c r="CG33">
        <v>8111.2640000000001</v>
      </c>
      <c r="CH33">
        <v>4837.759</v>
      </c>
      <c r="CI33">
        <v>4322.12</v>
      </c>
      <c r="CJ33">
        <v>24989.638999999999</v>
      </c>
      <c r="CK33">
        <v>18186.559000000001</v>
      </c>
      <c r="CL33">
        <v>10542.335999999999</v>
      </c>
      <c r="CM33">
        <v>5375.5020000000004</v>
      </c>
      <c r="CN33">
        <v>24958.342000000001</v>
      </c>
      <c r="CO33">
        <v>11896.866</v>
      </c>
      <c r="CP33">
        <v>3759.6936000000001</v>
      </c>
      <c r="CQ33">
        <v>50850.355000000003</v>
      </c>
      <c r="CR33">
        <v>24998.959999999999</v>
      </c>
      <c r="CS33">
        <v>19918.998</v>
      </c>
      <c r="CT33">
        <v>17186.925999999999</v>
      </c>
      <c r="CU33">
        <v>6482.3029999999999</v>
      </c>
      <c r="CV33">
        <v>32825.68</v>
      </c>
      <c r="CW33">
        <v>6463.884</v>
      </c>
      <c r="CX33">
        <v>8802.4159999999993</v>
      </c>
      <c r="CY33">
        <v>4271.92</v>
      </c>
      <c r="CZ33">
        <v>66403.695000000007</v>
      </c>
      <c r="DA33">
        <v>141014.53</v>
      </c>
      <c r="DB33">
        <v>36252.425999999999</v>
      </c>
      <c r="DC33">
        <v>7810.2870000000003</v>
      </c>
      <c r="DD33">
        <v>6301.58</v>
      </c>
      <c r="DE33">
        <v>14320.641</v>
      </c>
      <c r="DF33">
        <v>2904.3339999999998</v>
      </c>
      <c r="DG33">
        <v>16751.903999999999</v>
      </c>
      <c r="DH33">
        <v>4881.2025999999996</v>
      </c>
      <c r="DI33">
        <v>5127.3065999999999</v>
      </c>
      <c r="DJ33">
        <v>87124.07</v>
      </c>
      <c r="DK33">
        <v>29519.532999999999</v>
      </c>
      <c r="DL33">
        <v>25403.171999999999</v>
      </c>
      <c r="DM33">
        <v>57894.05</v>
      </c>
      <c r="DN33">
        <v>2794.8969999999999</v>
      </c>
      <c r="DO33">
        <v>17865.099999999999</v>
      </c>
      <c r="DP33">
        <v>23293.94</v>
      </c>
      <c r="DQ33">
        <v>70709.98</v>
      </c>
      <c r="DR33">
        <v>16573.939999999999</v>
      </c>
      <c r="DS33">
        <v>9565.6180000000004</v>
      </c>
      <c r="DT33">
        <v>5228.4960000000001</v>
      </c>
      <c r="DU33">
        <v>14453.014999999999</v>
      </c>
      <c r="DV33">
        <v>17017.648000000001</v>
      </c>
      <c r="DW33">
        <v>27796.201000000001</v>
      </c>
      <c r="DX33">
        <v>9796.1640000000007</v>
      </c>
      <c r="DY33">
        <v>10030.481</v>
      </c>
      <c r="DZ33">
        <v>5970.0420000000004</v>
      </c>
      <c r="EA33">
        <v>4390.9110000000001</v>
      </c>
      <c r="EB33">
        <v>5810.42</v>
      </c>
      <c r="EC33">
        <v>4037.4911999999999</v>
      </c>
      <c r="ED33">
        <v>12088.562</v>
      </c>
      <c r="EE33">
        <v>12761.146000000001</v>
      </c>
      <c r="EF33">
        <v>64016.18</v>
      </c>
      <c r="EG33">
        <v>6681.1580000000004</v>
      </c>
      <c r="EH33">
        <v>4885.8325000000004</v>
      </c>
      <c r="EI33">
        <v>41908.449999999997</v>
      </c>
    </row>
    <row r="34" spans="1:139" x14ac:dyDescent="0.3">
      <c r="A34" s="3">
        <v>41180</v>
      </c>
      <c r="B34" t="str">
        <v/>
      </c>
      <c r="C34">
        <v>15353.671</v>
      </c>
      <c r="D34">
        <v>8740.0110000000004</v>
      </c>
      <c r="E34">
        <v>29713.846000000001</v>
      </c>
      <c r="F34">
        <v>17610.756000000001</v>
      </c>
      <c r="G34">
        <v>6129.89</v>
      </c>
      <c r="H34">
        <v>6036.3419999999996</v>
      </c>
      <c r="I34">
        <v>34723.75</v>
      </c>
      <c r="J34">
        <v>43304.18</v>
      </c>
      <c r="K34">
        <v>33651.491999999998</v>
      </c>
      <c r="L34">
        <v>9279.768</v>
      </c>
      <c r="M34">
        <v>9389.4779999999992</v>
      </c>
      <c r="N34">
        <v>248853.61</v>
      </c>
      <c r="O34">
        <v>170153.98</v>
      </c>
      <c r="P34">
        <v>7697.3486000000003</v>
      </c>
      <c r="Q34">
        <v>82556.83</v>
      </c>
      <c r="R34">
        <v>23840.51</v>
      </c>
      <c r="S34">
        <v>10863.84</v>
      </c>
      <c r="T34">
        <v>13917.825000000001</v>
      </c>
      <c r="U34">
        <v>15821.766</v>
      </c>
      <c r="V34">
        <v>9263.4509999999991</v>
      </c>
      <c r="W34">
        <v>8221.2530000000006</v>
      </c>
      <c r="X34">
        <v>109764.266</v>
      </c>
      <c r="Y34">
        <v>26423.919999999998</v>
      </c>
      <c r="Z34">
        <v>12405.58</v>
      </c>
      <c r="AA34">
        <v>5821.7290000000003</v>
      </c>
      <c r="AB34">
        <v>189646.23</v>
      </c>
      <c r="AC34">
        <v>34401.375</v>
      </c>
      <c r="AD34">
        <v>7527.0469999999996</v>
      </c>
      <c r="AE34">
        <v>18363.098000000002</v>
      </c>
      <c r="AF34">
        <v>3804.6711</v>
      </c>
      <c r="AG34">
        <v>960.70654000000002</v>
      </c>
      <c r="AH34">
        <v>10166.554</v>
      </c>
      <c r="AI34">
        <v>5898.5712999999996</v>
      </c>
      <c r="AJ34">
        <v>23196.78</v>
      </c>
      <c r="AK34">
        <v>4512.5200000000004</v>
      </c>
      <c r="AL34">
        <v>1252.3751</v>
      </c>
      <c r="AM34">
        <v>2072.7815000000001</v>
      </c>
      <c r="AN34">
        <v>1976.2499</v>
      </c>
      <c r="AO34">
        <v>1864.184</v>
      </c>
      <c r="AP34">
        <v>1567.0763999999999</v>
      </c>
      <c r="AQ34">
        <v>2691.1062000000002</v>
      </c>
      <c r="AR34">
        <v>1798.7771</v>
      </c>
      <c r="AS34">
        <v>1443.7148</v>
      </c>
      <c r="AT34">
        <v>1670.6611</v>
      </c>
      <c r="AU34">
        <v>13915.231</v>
      </c>
      <c r="AV34">
        <v>8182.3433000000005</v>
      </c>
      <c r="AW34">
        <v>851.24509999999998</v>
      </c>
      <c r="AX34">
        <v>1367.8403000000001</v>
      </c>
      <c r="AY34">
        <v>2802.7150000000001</v>
      </c>
      <c r="AZ34">
        <v>33379.9</v>
      </c>
      <c r="BA34">
        <v>2379.9000999999998</v>
      </c>
      <c r="BB34">
        <v>5942.1826000000001</v>
      </c>
      <c r="BC34">
        <v>4031.5273000000002</v>
      </c>
      <c r="BD34">
        <v>3143.8215</v>
      </c>
      <c r="BE34">
        <v>1121.5012999999999</v>
      </c>
      <c r="BF34">
        <v>1978.2457999999999</v>
      </c>
      <c r="BG34">
        <v>6217.86</v>
      </c>
      <c r="BH34">
        <v>1194.8882000000001</v>
      </c>
      <c r="BI34">
        <v>2389.1986999999999</v>
      </c>
      <c r="BJ34" t="str">
        <v/>
      </c>
      <c r="BK34">
        <v>3529.7583</v>
      </c>
      <c r="BL34">
        <v>3537.5783999999999</v>
      </c>
      <c r="BM34">
        <v>2963.1536000000001</v>
      </c>
      <c r="BN34">
        <v>1124.9622999999999</v>
      </c>
      <c r="BO34">
        <v>670.24279999999999</v>
      </c>
      <c r="BP34">
        <v>64486.59</v>
      </c>
      <c r="BQ34">
        <v>12129.164000000001</v>
      </c>
      <c r="BR34">
        <v>11759.05</v>
      </c>
      <c r="BS34">
        <v>4269.402</v>
      </c>
      <c r="BT34">
        <v>16239.048000000001</v>
      </c>
      <c r="BU34">
        <v>16130.611999999999</v>
      </c>
      <c r="BV34" t="str">
        <v/>
      </c>
      <c r="BW34">
        <v>48407.74</v>
      </c>
      <c r="BX34">
        <v>182650.75</v>
      </c>
      <c r="BY34">
        <v>11130.277</v>
      </c>
      <c r="BZ34">
        <v>18450.307000000001</v>
      </c>
      <c r="CA34">
        <v>22442.506000000001</v>
      </c>
      <c r="CB34">
        <v>19131.63</v>
      </c>
      <c r="CC34">
        <v>33062.175999999999</v>
      </c>
      <c r="CD34">
        <v>218610.89</v>
      </c>
      <c r="CE34">
        <v>26433.89</v>
      </c>
      <c r="CF34">
        <v>95163.27</v>
      </c>
      <c r="CG34">
        <v>7909.5844999999999</v>
      </c>
      <c r="CH34">
        <v>5048.0469999999996</v>
      </c>
      <c r="CI34">
        <v>4456.0079999999998</v>
      </c>
      <c r="CJ34">
        <v>26075.32</v>
      </c>
      <c r="CK34">
        <v>19002.463</v>
      </c>
      <c r="CL34">
        <v>11095.56</v>
      </c>
      <c r="CM34">
        <v>5530.6875</v>
      </c>
      <c r="CN34">
        <v>26540.974999999999</v>
      </c>
      <c r="CO34">
        <v>12542.487999999999</v>
      </c>
      <c r="CP34">
        <v>3749.3090000000002</v>
      </c>
      <c r="CQ34">
        <v>53592.25</v>
      </c>
      <c r="CR34">
        <v>25683.973000000002</v>
      </c>
      <c r="CS34">
        <v>19671.976999999999</v>
      </c>
      <c r="CT34">
        <v>16300.731</v>
      </c>
      <c r="CU34">
        <v>6654.0309999999999</v>
      </c>
      <c r="CV34">
        <v>33139.883000000002</v>
      </c>
      <c r="CW34">
        <v>6374.4970000000003</v>
      </c>
      <c r="CX34">
        <v>9844.3449999999993</v>
      </c>
      <c r="CY34">
        <v>4367.5604999999996</v>
      </c>
      <c r="CZ34">
        <v>63796.92</v>
      </c>
      <c r="DA34">
        <v>153806.1</v>
      </c>
      <c r="DB34">
        <v>36618.81</v>
      </c>
      <c r="DC34">
        <v>8477.1209999999992</v>
      </c>
      <c r="DD34">
        <v>6172.81</v>
      </c>
      <c r="DE34">
        <v>15296.119000000001</v>
      </c>
      <c r="DF34">
        <v>2963.741</v>
      </c>
      <c r="DG34">
        <v>16663.116999999998</v>
      </c>
      <c r="DH34">
        <v>4872.1850000000004</v>
      </c>
      <c r="DI34">
        <v>5097.0137000000004</v>
      </c>
      <c r="DJ34">
        <v>95952.085999999996</v>
      </c>
      <c r="DK34">
        <v>29794.442999999999</v>
      </c>
      <c r="DL34">
        <v>25293.879000000001</v>
      </c>
      <c r="DM34">
        <v>60331.315999999999</v>
      </c>
      <c r="DN34">
        <v>2738.1406000000002</v>
      </c>
      <c r="DO34">
        <v>19435.7</v>
      </c>
      <c r="DP34">
        <v>23142.21</v>
      </c>
      <c r="DQ34">
        <v>68134.64</v>
      </c>
      <c r="DR34">
        <v>15889.598</v>
      </c>
      <c r="DS34">
        <v>9927.7119999999995</v>
      </c>
      <c r="DT34">
        <v>5471.04</v>
      </c>
      <c r="DU34">
        <v>13837.545</v>
      </c>
      <c r="DV34">
        <v>16877.178</v>
      </c>
      <c r="DW34">
        <v>27561.328000000001</v>
      </c>
      <c r="DX34">
        <v>9467.6200000000008</v>
      </c>
      <c r="DY34">
        <v>10314.078</v>
      </c>
      <c r="DZ34">
        <v>5788.3163999999997</v>
      </c>
      <c r="EA34">
        <v>4388.4309999999996</v>
      </c>
      <c r="EB34">
        <v>6466.9804999999997</v>
      </c>
      <c r="EC34">
        <v>4184.5195000000003</v>
      </c>
      <c r="ED34">
        <v>12099.467000000001</v>
      </c>
      <c r="EE34">
        <v>12738.273999999999</v>
      </c>
      <c r="EF34">
        <v>63948.29</v>
      </c>
      <c r="EG34">
        <v>7169.866</v>
      </c>
      <c r="EH34">
        <v>4976.6670000000004</v>
      </c>
      <c r="EI34">
        <v>41503.035000000003</v>
      </c>
    </row>
    <row r="35" spans="1:139" x14ac:dyDescent="0.3">
      <c r="A35" s="3">
        <v>41213</v>
      </c>
      <c r="B35" t="str">
        <v/>
      </c>
      <c r="C35">
        <v>14701.003000000001</v>
      </c>
      <c r="D35">
        <v>9081.8850000000002</v>
      </c>
      <c r="E35">
        <v>30708.907999999999</v>
      </c>
      <c r="F35">
        <v>17954.261999999999</v>
      </c>
      <c r="G35">
        <v>5957.5280000000002</v>
      </c>
      <c r="H35">
        <v>6049.0806000000002</v>
      </c>
      <c r="I35">
        <v>35137.483999999997</v>
      </c>
      <c r="J35">
        <v>42556.21</v>
      </c>
      <c r="K35">
        <v>32737.434000000001</v>
      </c>
      <c r="L35">
        <v>8929.6659999999993</v>
      </c>
      <c r="M35">
        <v>9422.0580000000009</v>
      </c>
      <c r="N35">
        <v>251917.16</v>
      </c>
      <c r="O35">
        <v>166789.48000000001</v>
      </c>
      <c r="P35">
        <v>7767.6977999999999</v>
      </c>
      <c r="Q35">
        <v>53008.074000000001</v>
      </c>
      <c r="R35">
        <v>23859.87</v>
      </c>
      <c r="S35">
        <v>11039.51</v>
      </c>
      <c r="T35">
        <v>13673.029</v>
      </c>
      <c r="U35">
        <v>15366.463</v>
      </c>
      <c r="V35">
        <v>7651.0010000000002</v>
      </c>
      <c r="W35">
        <v>8165.5967000000001</v>
      </c>
      <c r="X35">
        <v>107391.234</v>
      </c>
      <c r="Y35">
        <v>26912.32</v>
      </c>
      <c r="Z35">
        <v>12963.08</v>
      </c>
      <c r="AA35">
        <v>6359.8119999999999</v>
      </c>
      <c r="AB35">
        <v>189318.11</v>
      </c>
      <c r="AC35">
        <v>33259.07</v>
      </c>
      <c r="AD35">
        <v>7076.7344000000003</v>
      </c>
      <c r="AE35">
        <v>18245.648000000001</v>
      </c>
      <c r="AF35">
        <v>3955.6794</v>
      </c>
      <c r="AG35">
        <v>976.20636000000002</v>
      </c>
      <c r="AH35">
        <v>9212.7759999999998</v>
      </c>
      <c r="AI35">
        <v>5470.8285999999998</v>
      </c>
      <c r="AJ35">
        <v>20251.713</v>
      </c>
      <c r="AK35">
        <v>4498.1149999999998</v>
      </c>
      <c r="AL35">
        <v>1196.5687</v>
      </c>
      <c r="AM35">
        <v>1924.1011000000001</v>
      </c>
      <c r="AN35">
        <v>1807.7733000000001</v>
      </c>
      <c r="AO35">
        <v>1927.1098999999999</v>
      </c>
      <c r="AP35">
        <v>1499.9757999999999</v>
      </c>
      <c r="AQ35">
        <v>2518.8506000000002</v>
      </c>
      <c r="AR35">
        <v>1992.8678</v>
      </c>
      <c r="AS35">
        <v>1354.1493</v>
      </c>
      <c r="AT35">
        <v>1730.6572000000001</v>
      </c>
      <c r="AU35">
        <v>13035.713</v>
      </c>
      <c r="AV35">
        <v>7882.7610000000004</v>
      </c>
      <c r="AW35">
        <v>856.25250000000005</v>
      </c>
      <c r="AX35">
        <v>1345.2674999999999</v>
      </c>
      <c r="AY35">
        <v>2765.634</v>
      </c>
      <c r="AZ35">
        <v>30787.8</v>
      </c>
      <c r="BA35">
        <v>2300.8173999999999</v>
      </c>
      <c r="BB35">
        <v>5704.8783999999996</v>
      </c>
      <c r="BC35">
        <v>4000.8305999999998</v>
      </c>
      <c r="BD35">
        <v>3338.7869999999998</v>
      </c>
      <c r="BE35">
        <v>1044.471</v>
      </c>
      <c r="BF35">
        <v>1922.9655</v>
      </c>
      <c r="BG35">
        <v>6086.1255000000001</v>
      </c>
      <c r="BH35">
        <v>1134.9185</v>
      </c>
      <c r="BI35">
        <v>2346.5945000000002</v>
      </c>
      <c r="BJ35" t="str">
        <v/>
      </c>
      <c r="BK35">
        <v>3398.8445000000002</v>
      </c>
      <c r="BL35">
        <v>3340.2183</v>
      </c>
      <c r="BM35">
        <v>2987.0046000000002</v>
      </c>
      <c r="BN35">
        <v>1131.2067999999999</v>
      </c>
      <c r="BO35">
        <v>678.22185999999999</v>
      </c>
      <c r="BP35">
        <v>62437.31</v>
      </c>
      <c r="BQ35">
        <v>13268.663</v>
      </c>
      <c r="BR35">
        <v>12107.527</v>
      </c>
      <c r="BS35">
        <v>4009.4830000000002</v>
      </c>
      <c r="BT35">
        <v>16640.498</v>
      </c>
      <c r="BU35">
        <v>16533.240000000002</v>
      </c>
      <c r="BV35" t="str">
        <v/>
      </c>
      <c r="BW35">
        <v>51567.01</v>
      </c>
      <c r="BX35">
        <v>178207.45</v>
      </c>
      <c r="BY35">
        <v>11462.397999999999</v>
      </c>
      <c r="BZ35">
        <v>18504.684000000001</v>
      </c>
      <c r="CA35">
        <v>23333.08</v>
      </c>
      <c r="CB35">
        <v>19310.34</v>
      </c>
      <c r="CC35">
        <v>34326.199999999997</v>
      </c>
      <c r="CD35">
        <v>214025.52</v>
      </c>
      <c r="CE35">
        <v>28876.275000000001</v>
      </c>
      <c r="CF35">
        <v>100444.13</v>
      </c>
      <c r="CG35">
        <v>8085.7446</v>
      </c>
      <c r="CH35">
        <v>5253.2744000000002</v>
      </c>
      <c r="CI35">
        <v>4408.7359999999999</v>
      </c>
      <c r="CJ35">
        <v>27099.08</v>
      </c>
      <c r="CK35">
        <v>18551.365000000002</v>
      </c>
      <c r="CL35">
        <v>10798.08</v>
      </c>
      <c r="CM35">
        <v>5742.1733000000004</v>
      </c>
      <c r="CN35">
        <v>27120.305</v>
      </c>
      <c r="CO35">
        <v>13485.895500000001</v>
      </c>
      <c r="CP35">
        <v>3674.5241999999998</v>
      </c>
      <c r="CQ35">
        <v>57698.413999999997</v>
      </c>
      <c r="CR35">
        <v>26720.166000000001</v>
      </c>
      <c r="CS35">
        <v>20895.615000000002</v>
      </c>
      <c r="CT35">
        <v>17314.348000000002</v>
      </c>
      <c r="CU35">
        <v>6819.0749999999998</v>
      </c>
      <c r="CV35">
        <v>34976.79</v>
      </c>
      <c r="CW35">
        <v>5813.3620000000001</v>
      </c>
      <c r="CX35">
        <v>10733.611999999999</v>
      </c>
      <c r="CY35">
        <v>3287.5686000000001</v>
      </c>
      <c r="CZ35">
        <v>62798.34</v>
      </c>
      <c r="DA35">
        <v>158365.56</v>
      </c>
      <c r="DB35">
        <v>37713.339999999997</v>
      </c>
      <c r="DC35">
        <v>9466.99</v>
      </c>
      <c r="DD35">
        <v>6493.92</v>
      </c>
      <c r="DE35">
        <v>15489.456</v>
      </c>
      <c r="DF35">
        <v>3004.2642000000001</v>
      </c>
      <c r="DG35">
        <v>17192.105</v>
      </c>
      <c r="DH35">
        <v>4800.0749999999998</v>
      </c>
      <c r="DI35">
        <v>5287.3525</v>
      </c>
      <c r="DJ35">
        <v>109646.94500000001</v>
      </c>
      <c r="DK35">
        <v>31696.072</v>
      </c>
      <c r="DL35">
        <v>26472.495999999999</v>
      </c>
      <c r="DM35">
        <v>57814.402000000002</v>
      </c>
      <c r="DN35">
        <v>2712.9854</v>
      </c>
      <c r="DO35">
        <v>17366.5</v>
      </c>
      <c r="DP35">
        <v>20638.8</v>
      </c>
      <c r="DQ35">
        <v>69734</v>
      </c>
      <c r="DR35">
        <v>15898.106</v>
      </c>
      <c r="DS35">
        <v>10322.145</v>
      </c>
      <c r="DT35">
        <v>4969.2</v>
      </c>
      <c r="DU35">
        <v>14062.635</v>
      </c>
      <c r="DV35">
        <v>17179.280999999999</v>
      </c>
      <c r="DW35">
        <v>28423.344000000001</v>
      </c>
      <c r="DX35">
        <v>9708.0730000000003</v>
      </c>
      <c r="DY35">
        <v>10685.757</v>
      </c>
      <c r="DZ35">
        <v>5139.8389999999999</v>
      </c>
      <c r="EA35">
        <v>4324.491</v>
      </c>
      <c r="EB35">
        <v>7619.04</v>
      </c>
      <c r="EC35">
        <v>4502.42</v>
      </c>
      <c r="ED35">
        <v>11783.15</v>
      </c>
      <c r="EE35">
        <v>13244.96</v>
      </c>
      <c r="EF35">
        <v>60613.18</v>
      </c>
      <c r="EG35">
        <v>6767.3247000000001</v>
      </c>
      <c r="EH35">
        <v>4693.05</v>
      </c>
      <c r="EI35">
        <v>41724.375</v>
      </c>
    </row>
    <row r="36" spans="1:139" x14ac:dyDescent="0.3">
      <c r="A36" s="3">
        <v>41243</v>
      </c>
      <c r="B36" t="str">
        <v/>
      </c>
      <c r="C36">
        <v>15725.888000000001</v>
      </c>
      <c r="D36">
        <v>9328.7080000000005</v>
      </c>
      <c r="E36">
        <v>28603.745999999999</v>
      </c>
      <c r="F36">
        <v>19056.849999999999</v>
      </c>
      <c r="G36">
        <v>6847.8535000000002</v>
      </c>
      <c r="H36">
        <v>6534.7266</v>
      </c>
      <c r="I36">
        <v>36204.800000000003</v>
      </c>
      <c r="J36">
        <v>45186.91</v>
      </c>
      <c r="K36">
        <v>33627.957000000002</v>
      </c>
      <c r="L36">
        <v>9346.4529999999995</v>
      </c>
      <c r="M36">
        <v>9949.8490000000002</v>
      </c>
      <c r="N36">
        <v>241843.16</v>
      </c>
      <c r="O36">
        <v>170109.11</v>
      </c>
      <c r="P36">
        <v>8157.0033999999996</v>
      </c>
      <c r="Q36">
        <v>51690.36</v>
      </c>
      <c r="R36">
        <v>22554.973000000002</v>
      </c>
      <c r="S36">
        <v>11502.75</v>
      </c>
      <c r="T36">
        <v>14979.289000000001</v>
      </c>
      <c r="U36">
        <v>16352.951999999999</v>
      </c>
      <c r="V36">
        <v>8919.0280000000002</v>
      </c>
      <c r="W36">
        <v>8554.1990000000005</v>
      </c>
      <c r="X36">
        <v>108895.71</v>
      </c>
      <c r="Y36">
        <v>26782.080000000002</v>
      </c>
      <c r="Z36">
        <v>13487.36</v>
      </c>
      <c r="AA36">
        <v>6502.0204999999996</v>
      </c>
      <c r="AB36">
        <v>190931.31</v>
      </c>
      <c r="AC36">
        <v>32048.502</v>
      </c>
      <c r="AD36">
        <v>7549.3535000000002</v>
      </c>
      <c r="AE36">
        <v>18586.25</v>
      </c>
      <c r="AF36">
        <v>3696.0189999999998</v>
      </c>
      <c r="AG36">
        <v>934.49774000000002</v>
      </c>
      <c r="AH36">
        <v>9424.7279999999992</v>
      </c>
      <c r="AI36">
        <v>5274.0673999999999</v>
      </c>
      <c r="AJ36">
        <v>19706.07</v>
      </c>
      <c r="AK36">
        <v>4428.7124000000003</v>
      </c>
      <c r="AL36">
        <v>1241.8171</v>
      </c>
      <c r="AM36">
        <v>1820.8992000000001</v>
      </c>
      <c r="AN36">
        <v>1720.4903999999999</v>
      </c>
      <c r="AO36">
        <v>1864.184</v>
      </c>
      <c r="AP36">
        <v>1509.7615000000001</v>
      </c>
      <c r="AQ36">
        <v>2457.8712999999998</v>
      </c>
      <c r="AR36">
        <v>2038.2306000000001</v>
      </c>
      <c r="AS36">
        <v>1304.9291000000001</v>
      </c>
      <c r="AT36">
        <v>1692.1982</v>
      </c>
      <c r="AU36">
        <v>13138.922</v>
      </c>
      <c r="AV36">
        <v>7564.4546</v>
      </c>
      <c r="AW36">
        <v>847.90689999999995</v>
      </c>
      <c r="AX36">
        <v>1339.4422999999999</v>
      </c>
      <c r="AY36">
        <v>2540.0574000000001</v>
      </c>
      <c r="AZ36">
        <v>29698.06</v>
      </c>
      <c r="BA36">
        <v>2337.8874999999998</v>
      </c>
      <c r="BB36">
        <v>5662.7759999999998</v>
      </c>
      <c r="BC36">
        <v>3754.5731999999998</v>
      </c>
      <c r="BD36">
        <v>3288.1714000000002</v>
      </c>
      <c r="BE36">
        <v>1045.2479000000001</v>
      </c>
      <c r="BF36">
        <v>1883.4794999999999</v>
      </c>
      <c r="BG36">
        <v>5712.8783999999996</v>
      </c>
      <c r="BH36">
        <v>1101.6404</v>
      </c>
      <c r="BI36">
        <v>2305.672</v>
      </c>
      <c r="BJ36" t="str">
        <v/>
      </c>
      <c r="BK36">
        <v>3356.4358000000002</v>
      </c>
      <c r="BL36">
        <v>3295.395</v>
      </c>
      <c r="BM36">
        <v>2967.3625000000002</v>
      </c>
      <c r="BN36">
        <v>1214.8842999999999</v>
      </c>
      <c r="BO36">
        <v>660.18224999999995</v>
      </c>
      <c r="BP36">
        <v>60651.233999999997</v>
      </c>
      <c r="BQ36">
        <v>12456.737999999999</v>
      </c>
      <c r="BR36">
        <v>12584.609</v>
      </c>
      <c r="BS36">
        <v>4096.7943999999998</v>
      </c>
      <c r="BT36">
        <v>16089.489</v>
      </c>
      <c r="BU36">
        <v>16479.726999999999</v>
      </c>
      <c r="BV36" t="str">
        <v/>
      </c>
      <c r="BW36">
        <v>48909.68</v>
      </c>
      <c r="BX36">
        <v>174610.52</v>
      </c>
      <c r="BY36">
        <v>11515.154</v>
      </c>
      <c r="BZ36">
        <v>19151.78</v>
      </c>
      <c r="CA36">
        <v>24837.686000000002</v>
      </c>
      <c r="CB36">
        <v>19551.84</v>
      </c>
      <c r="CC36">
        <v>33318.934000000001</v>
      </c>
      <c r="CD36">
        <v>218313.47</v>
      </c>
      <c r="CE36">
        <v>27976.451000000001</v>
      </c>
      <c r="CF36">
        <v>106263.85</v>
      </c>
      <c r="CG36">
        <v>7971.24</v>
      </c>
      <c r="CH36">
        <v>5199.5576000000001</v>
      </c>
      <c r="CI36">
        <v>4543.0879999999997</v>
      </c>
      <c r="CJ36">
        <v>27053.24</v>
      </c>
      <c r="CK36">
        <v>18332.451000000001</v>
      </c>
      <c r="CL36">
        <v>11095.56</v>
      </c>
      <c r="CM36">
        <v>5608.7665999999999</v>
      </c>
      <c r="CN36">
        <v>28015.826000000001</v>
      </c>
      <c r="CO36">
        <v>12850.91</v>
      </c>
      <c r="CP36">
        <v>3860.0482999999999</v>
      </c>
      <c r="CQ36">
        <v>55529.832000000002</v>
      </c>
      <c r="CR36">
        <v>26917.213</v>
      </c>
      <c r="CS36">
        <v>20834.666000000001</v>
      </c>
      <c r="CT36">
        <v>16702.353999999999</v>
      </c>
      <c r="CU36">
        <v>6794.3184000000001</v>
      </c>
      <c r="CV36">
        <v>33482.85</v>
      </c>
      <c r="CW36">
        <v>6056.8090000000002</v>
      </c>
      <c r="CX36">
        <v>10827.22</v>
      </c>
      <c r="CY36">
        <v>3538.9564999999998</v>
      </c>
      <c r="CZ36">
        <v>62719.8</v>
      </c>
      <c r="DA36">
        <v>156085.82999999999</v>
      </c>
      <c r="DB36">
        <v>35269.245999999999</v>
      </c>
      <c r="DC36">
        <v>9235.8760000000002</v>
      </c>
      <c r="DD36">
        <v>6604.7602999999999</v>
      </c>
      <c r="DE36">
        <v>14881.423000000001</v>
      </c>
      <c r="DF36">
        <v>2718.2192</v>
      </c>
      <c r="DG36">
        <v>18100.307000000001</v>
      </c>
      <c r="DH36">
        <v>4932.9097000000002</v>
      </c>
      <c r="DI36">
        <v>5404.2759999999998</v>
      </c>
      <c r="DJ36">
        <v>101377.24</v>
      </c>
      <c r="DK36">
        <v>32925.949999999997</v>
      </c>
      <c r="DL36">
        <v>24184.865000000002</v>
      </c>
      <c r="DM36">
        <v>57951.457000000002</v>
      </c>
      <c r="DN36">
        <v>2612.7840000000001</v>
      </c>
      <c r="DO36">
        <v>18075.939999999999</v>
      </c>
      <c r="DP36">
        <v>22919.26</v>
      </c>
      <c r="DQ36">
        <v>69600.72</v>
      </c>
      <c r="DR36">
        <v>16405.824000000001</v>
      </c>
      <c r="DS36">
        <v>11071.661</v>
      </c>
      <c r="DT36">
        <v>5323.44</v>
      </c>
      <c r="DU36">
        <v>14373.734</v>
      </c>
      <c r="DV36">
        <v>17051.469000000001</v>
      </c>
      <c r="DW36">
        <v>28534.57</v>
      </c>
      <c r="DX36">
        <v>10097.450000000001</v>
      </c>
      <c r="DY36">
        <v>10424.206</v>
      </c>
      <c r="DZ36">
        <v>4430.1962999999996</v>
      </c>
      <c r="EA36">
        <v>4219.1255000000001</v>
      </c>
      <c r="EB36">
        <v>7943.5195000000003</v>
      </c>
      <c r="EC36">
        <v>4625.2714999999998</v>
      </c>
      <c r="ED36">
        <v>11835.332</v>
      </c>
      <c r="EE36">
        <v>12388.630999999999</v>
      </c>
      <c r="EF36">
        <v>62931.15</v>
      </c>
      <c r="EG36">
        <v>6840.415</v>
      </c>
      <c r="EH36">
        <v>5015.1342999999997</v>
      </c>
      <c r="EI36">
        <v>41318.586000000003</v>
      </c>
    </row>
    <row r="37" spans="1:139" x14ac:dyDescent="0.3">
      <c r="A37" s="3">
        <v>41274</v>
      </c>
      <c r="B37" t="str">
        <v/>
      </c>
      <c r="C37">
        <v>15885.002</v>
      </c>
      <c r="D37">
        <v>10472.546</v>
      </c>
      <c r="E37">
        <v>32656.09</v>
      </c>
      <c r="F37">
        <v>20785.2</v>
      </c>
      <c r="G37">
        <v>6751.9775</v>
      </c>
      <c r="H37">
        <v>7108.8755000000001</v>
      </c>
      <c r="I37">
        <v>38901.733999999997</v>
      </c>
      <c r="J37">
        <v>42930.175999999999</v>
      </c>
      <c r="K37">
        <v>32866.49</v>
      </c>
      <c r="L37">
        <v>9069.83</v>
      </c>
      <c r="M37">
        <v>9581.7330000000002</v>
      </c>
      <c r="N37">
        <v>229116.34</v>
      </c>
      <c r="O37">
        <v>162001.25</v>
      </c>
      <c r="P37">
        <v>8209.6110000000008</v>
      </c>
      <c r="Q37">
        <v>45255.684000000001</v>
      </c>
      <c r="R37">
        <v>23160.78</v>
      </c>
      <c r="S37">
        <v>10920.569</v>
      </c>
      <c r="T37">
        <v>13500.144</v>
      </c>
      <c r="U37">
        <v>11783.214</v>
      </c>
      <c r="V37">
        <v>8759.6044999999995</v>
      </c>
      <c r="W37">
        <v>8417.7250000000004</v>
      </c>
      <c r="X37">
        <v>105655.92</v>
      </c>
      <c r="Y37">
        <v>26952.967000000001</v>
      </c>
      <c r="Z37">
        <v>13374.28</v>
      </c>
      <c r="AA37">
        <v>6413.2245999999996</v>
      </c>
      <c r="AB37">
        <v>185451.8</v>
      </c>
      <c r="AC37">
        <v>34978.324000000001</v>
      </c>
      <c r="AD37">
        <v>7434.5050000000001</v>
      </c>
      <c r="AE37">
        <v>18532.344000000001</v>
      </c>
      <c r="AF37">
        <v>3941.8627999999999</v>
      </c>
      <c r="AG37">
        <v>928.07759999999996</v>
      </c>
      <c r="AH37">
        <v>10077.11</v>
      </c>
      <c r="AI37">
        <v>5385.5727999999999</v>
      </c>
      <c r="AJ37">
        <v>20369.083999999999</v>
      </c>
      <c r="AK37">
        <v>4303.1445000000003</v>
      </c>
      <c r="AL37">
        <v>1223.7318</v>
      </c>
      <c r="AM37">
        <v>1746.0017</v>
      </c>
      <c r="AN37">
        <v>1767.7372</v>
      </c>
      <c r="AO37">
        <v>1927.1189999999999</v>
      </c>
      <c r="AP37">
        <v>1486.0486000000001</v>
      </c>
      <c r="AQ37">
        <v>2497.7833999999998</v>
      </c>
      <c r="AR37">
        <v>2144.9004</v>
      </c>
      <c r="AS37">
        <v>1319.1826000000001</v>
      </c>
      <c r="AT37">
        <v>1573.0195000000001</v>
      </c>
      <c r="AU37">
        <v>13408.710999999999</v>
      </c>
      <c r="AV37">
        <v>7794.9717000000001</v>
      </c>
      <c r="AW37">
        <v>910.4769</v>
      </c>
      <c r="AX37">
        <v>1352.7017000000001</v>
      </c>
      <c r="AY37">
        <v>2972.9180000000001</v>
      </c>
      <c r="AZ37">
        <v>30787.682000000001</v>
      </c>
      <c r="BA37">
        <v>2414.0540000000001</v>
      </c>
      <c r="BB37">
        <v>5712.27</v>
      </c>
      <c r="BC37">
        <v>3721.1077</v>
      </c>
      <c r="BD37">
        <v>3369.4070000000002</v>
      </c>
      <c r="BE37">
        <v>1058.1965</v>
      </c>
      <c r="BF37">
        <v>1845.4761000000001</v>
      </c>
      <c r="BG37">
        <v>5751.5680000000002</v>
      </c>
      <c r="BH37">
        <v>1180.5446999999999</v>
      </c>
      <c r="BI37">
        <v>2370.7802999999999</v>
      </c>
      <c r="BJ37" t="str">
        <v/>
      </c>
      <c r="BK37">
        <v>3336.4758000000002</v>
      </c>
      <c r="BL37">
        <v>3209.1226000000001</v>
      </c>
      <c r="BM37">
        <v>3014.9202</v>
      </c>
      <c r="BN37">
        <v>1218.2837</v>
      </c>
      <c r="BO37">
        <v>653.68389999999999</v>
      </c>
      <c r="BP37">
        <v>59709.644999999997</v>
      </c>
      <c r="BQ37">
        <v>12627.233</v>
      </c>
      <c r="BR37">
        <v>12772.95</v>
      </c>
      <c r="BS37">
        <v>3904.7919999999999</v>
      </c>
      <c r="BT37">
        <v>15966.061</v>
      </c>
      <c r="BU37">
        <v>16736.268</v>
      </c>
      <c r="BV37" t="str">
        <v/>
      </c>
      <c r="BW37">
        <v>52114.16</v>
      </c>
      <c r="BX37">
        <v>180002.61</v>
      </c>
      <c r="BY37">
        <v>11983.976000000001</v>
      </c>
      <c r="BZ37">
        <v>18803.655999999999</v>
      </c>
      <c r="CA37">
        <v>24848.793000000001</v>
      </c>
      <c r="CB37">
        <v>19241.43</v>
      </c>
      <c r="CC37">
        <v>37743.688000000002</v>
      </c>
      <c r="CD37">
        <v>221058.28</v>
      </c>
      <c r="CE37">
        <v>29901.703000000001</v>
      </c>
      <c r="CF37">
        <v>125135.64</v>
      </c>
      <c r="CG37">
        <v>8379.1759999999995</v>
      </c>
      <c r="CH37">
        <v>5337.8119999999999</v>
      </c>
      <c r="CI37">
        <v>4352.04</v>
      </c>
      <c r="CJ37">
        <v>27104.866999999998</v>
      </c>
      <c r="CK37">
        <v>16814.078000000001</v>
      </c>
      <c r="CL37">
        <v>11516.126</v>
      </c>
      <c r="CM37">
        <v>5653.4087</v>
      </c>
      <c r="CN37">
        <v>26714.266</v>
      </c>
      <c r="CO37">
        <v>12757.06</v>
      </c>
      <c r="CP37">
        <v>3663.1338000000001</v>
      </c>
      <c r="CQ37">
        <v>59334.324000000001</v>
      </c>
      <c r="CR37">
        <v>27157.66</v>
      </c>
      <c r="CS37">
        <v>21561.701000000001</v>
      </c>
      <c r="CT37">
        <v>18345.317999999999</v>
      </c>
      <c r="CU37">
        <v>7029.3270000000002</v>
      </c>
      <c r="CV37">
        <v>33727.26</v>
      </c>
      <c r="CW37">
        <v>5805.1265000000003</v>
      </c>
      <c r="CX37">
        <v>11234.040999999999</v>
      </c>
      <c r="CY37">
        <v>3722.3510000000001</v>
      </c>
      <c r="CZ37">
        <v>63515.4</v>
      </c>
      <c r="DA37">
        <v>167256.35999999999</v>
      </c>
      <c r="DB37">
        <v>35960.160000000003</v>
      </c>
      <c r="DC37">
        <v>9790.7019999999993</v>
      </c>
      <c r="DD37">
        <v>6383.08</v>
      </c>
      <c r="DE37">
        <v>15252.93</v>
      </c>
      <c r="DF37">
        <v>2729.6419999999998</v>
      </c>
      <c r="DG37">
        <v>17289.148000000001</v>
      </c>
      <c r="DH37">
        <v>4869.1553000000004</v>
      </c>
      <c r="DI37">
        <v>5133.3095999999996</v>
      </c>
      <c r="DJ37">
        <v>119822.65</v>
      </c>
      <c r="DK37">
        <v>34908.214999999997</v>
      </c>
      <c r="DL37">
        <v>24800.23</v>
      </c>
      <c r="DM37">
        <v>59518.847999999998</v>
      </c>
      <c r="DN37">
        <v>2739.9868000000001</v>
      </c>
      <c r="DO37">
        <v>18551.400000000001</v>
      </c>
      <c r="DP37">
        <v>23971.5</v>
      </c>
      <c r="DQ37">
        <v>70264.695000000007</v>
      </c>
      <c r="DR37">
        <v>15577.771000000001</v>
      </c>
      <c r="DS37">
        <v>10848.382</v>
      </c>
      <c r="DT37">
        <v>4600.8500000000004</v>
      </c>
      <c r="DU37">
        <v>13597.743</v>
      </c>
      <c r="DV37">
        <v>16661.055</v>
      </c>
      <c r="DW37">
        <v>27671.692999999999</v>
      </c>
      <c r="DX37">
        <v>9844.8179999999993</v>
      </c>
      <c r="DY37">
        <v>10349.718999999999</v>
      </c>
      <c r="DZ37">
        <v>4004.4110999999998</v>
      </c>
      <c r="EA37">
        <v>4243.5864000000001</v>
      </c>
      <c r="EB37">
        <v>8038.25</v>
      </c>
      <c r="EC37">
        <v>4601.5460000000003</v>
      </c>
      <c r="ED37">
        <v>11311.58</v>
      </c>
      <c r="EE37">
        <v>13834.729499999999</v>
      </c>
      <c r="EF37">
        <v>63796.46</v>
      </c>
      <c r="EG37">
        <v>5830.1342999999997</v>
      </c>
      <c r="EH37">
        <v>4628.9539999999997</v>
      </c>
      <c r="EI37">
        <v>38726.766000000003</v>
      </c>
    </row>
    <row r="38" spans="1:139" x14ac:dyDescent="0.3">
      <c r="A38" s="3">
        <v>41305</v>
      </c>
      <c r="B38" t="str">
        <v/>
      </c>
      <c r="C38">
        <v>16744.208999999999</v>
      </c>
      <c r="D38">
        <v>10949.62</v>
      </c>
      <c r="E38">
        <v>36276.917999999998</v>
      </c>
      <c r="F38">
        <v>21172.186000000002</v>
      </c>
      <c r="G38">
        <v>7337.0204999999996</v>
      </c>
      <c r="H38">
        <v>7484.0356000000002</v>
      </c>
      <c r="I38">
        <v>38746.03</v>
      </c>
      <c r="J38">
        <v>44499.887000000002</v>
      </c>
      <c r="K38">
        <v>34844.004000000001</v>
      </c>
      <c r="L38">
        <v>9252.5400000000009</v>
      </c>
      <c r="M38">
        <v>10260.909</v>
      </c>
      <c r="N38">
        <v>231814.3</v>
      </c>
      <c r="O38">
        <v>166425.56</v>
      </c>
      <c r="P38">
        <v>9160.5920000000006</v>
      </c>
      <c r="Q38">
        <v>49410.508000000002</v>
      </c>
      <c r="R38">
        <v>23574.78</v>
      </c>
      <c r="S38">
        <v>11490.229499999999</v>
      </c>
      <c r="T38">
        <v>13820.63</v>
      </c>
      <c r="U38">
        <v>12962.84</v>
      </c>
      <c r="V38">
        <v>7940.6710000000003</v>
      </c>
      <c r="W38">
        <v>8261.375</v>
      </c>
      <c r="X38">
        <v>112480.4</v>
      </c>
      <c r="Y38">
        <v>27397.541000000001</v>
      </c>
      <c r="Z38">
        <v>14237.800999999999</v>
      </c>
      <c r="AA38">
        <v>5864.1409999999996</v>
      </c>
      <c r="AB38">
        <v>205310.9</v>
      </c>
      <c r="AC38">
        <v>37766.383000000002</v>
      </c>
      <c r="AD38">
        <v>8020.1616000000004</v>
      </c>
      <c r="AE38">
        <v>18596.734</v>
      </c>
      <c r="AF38">
        <v>4295.5254000000004</v>
      </c>
      <c r="AG38">
        <v>975.85864000000004</v>
      </c>
      <c r="AH38">
        <v>10995.781000000001</v>
      </c>
      <c r="AI38">
        <v>5865.9759999999997</v>
      </c>
      <c r="AJ38">
        <v>21187.766</v>
      </c>
      <c r="AK38">
        <v>4685.1504000000004</v>
      </c>
      <c r="AL38">
        <v>1281.5498</v>
      </c>
      <c r="AM38">
        <v>1890.44</v>
      </c>
      <c r="AN38">
        <v>1785.8905999999999</v>
      </c>
      <c r="AO38">
        <v>2029.3743999999999</v>
      </c>
      <c r="AP38">
        <v>1621.78</v>
      </c>
      <c r="AQ38">
        <v>2961.9063000000001</v>
      </c>
      <c r="AR38">
        <v>2769.0776000000001</v>
      </c>
      <c r="AS38">
        <v>1414.2891999999999</v>
      </c>
      <c r="AT38">
        <v>1677.5027</v>
      </c>
      <c r="AU38">
        <v>14370.258</v>
      </c>
      <c r="AV38">
        <v>8702.2250000000004</v>
      </c>
      <c r="AW38">
        <v>1063.5201</v>
      </c>
      <c r="AX38">
        <v>1366.3391999999999</v>
      </c>
      <c r="AY38">
        <v>3161.4292</v>
      </c>
      <c r="AZ38">
        <v>32630.400000000001</v>
      </c>
      <c r="BA38">
        <v>2487.1333</v>
      </c>
      <c r="BB38">
        <v>6469.1360000000004</v>
      </c>
      <c r="BC38">
        <v>3829.748</v>
      </c>
      <c r="BD38">
        <v>3491.7336</v>
      </c>
      <c r="BE38">
        <v>1120.7819999999999</v>
      </c>
      <c r="BF38">
        <v>1942.7107000000001</v>
      </c>
      <c r="BG38">
        <v>5861.3306000000002</v>
      </c>
      <c r="BH38">
        <v>1281.069</v>
      </c>
      <c r="BI38">
        <v>2546.3308000000002</v>
      </c>
      <c r="BJ38" t="str">
        <v/>
      </c>
      <c r="BK38">
        <v>3620.5095000000001</v>
      </c>
      <c r="BL38">
        <v>3437.0376000000001</v>
      </c>
      <c r="BM38">
        <v>3289.8966999999998</v>
      </c>
      <c r="BN38">
        <v>1282.3053</v>
      </c>
      <c r="BO38">
        <v>744.93589999999995</v>
      </c>
      <c r="BP38">
        <v>61878.18</v>
      </c>
      <c r="BQ38">
        <v>13168.382</v>
      </c>
      <c r="BR38">
        <v>13525.499</v>
      </c>
      <c r="BS38">
        <v>4102.5590000000002</v>
      </c>
      <c r="BT38">
        <v>16992.59</v>
      </c>
      <c r="BU38">
        <v>18353.655999999999</v>
      </c>
      <c r="BV38" t="str">
        <v/>
      </c>
      <c r="BW38">
        <v>55849.26</v>
      </c>
      <c r="BX38">
        <v>183425.72</v>
      </c>
      <c r="BY38">
        <v>12299.343999999999</v>
      </c>
      <c r="BZ38">
        <v>19354.62</v>
      </c>
      <c r="CA38">
        <v>24820.726999999999</v>
      </c>
      <c r="CB38">
        <v>21028.101999999999</v>
      </c>
      <c r="CC38">
        <v>45106.862999999998</v>
      </c>
      <c r="CD38">
        <v>238876.03</v>
      </c>
      <c r="CE38">
        <v>31600.398000000001</v>
      </c>
      <c r="CF38">
        <v>122009.94500000001</v>
      </c>
      <c r="CG38">
        <v>9110.7369999999992</v>
      </c>
      <c r="CH38">
        <v>6182.8850000000002</v>
      </c>
      <c r="CI38">
        <v>4640.92</v>
      </c>
      <c r="CJ38">
        <v>29610.803</v>
      </c>
      <c r="CK38">
        <v>19193.335999999999</v>
      </c>
      <c r="CL38">
        <v>12028.148999999999</v>
      </c>
      <c r="CM38">
        <v>5954.7183000000005</v>
      </c>
      <c r="CN38">
        <v>29090.285</v>
      </c>
      <c r="CO38">
        <v>13597.453</v>
      </c>
      <c r="CP38">
        <v>3933.6248000000001</v>
      </c>
      <c r="CQ38">
        <v>68776.835999999996</v>
      </c>
      <c r="CR38">
        <v>29039.636999999999</v>
      </c>
      <c r="CS38">
        <v>25524.543000000001</v>
      </c>
      <c r="CT38">
        <v>21117.559000000001</v>
      </c>
      <c r="CU38">
        <v>7865.2470000000003</v>
      </c>
      <c r="CV38">
        <v>32789.906000000003</v>
      </c>
      <c r="CW38">
        <v>6182.5556999999999</v>
      </c>
      <c r="CX38">
        <v>12238.675999999999</v>
      </c>
      <c r="CY38">
        <v>4052.6662999999999</v>
      </c>
      <c r="CZ38">
        <v>64985.05</v>
      </c>
      <c r="DA38">
        <v>178975.95</v>
      </c>
      <c r="DB38">
        <v>40763.586000000003</v>
      </c>
      <c r="DC38">
        <v>10820.383</v>
      </c>
      <c r="DD38">
        <v>6917.7196999999996</v>
      </c>
      <c r="DE38">
        <v>16048.08</v>
      </c>
      <c r="DF38">
        <v>3008.1127999999999</v>
      </c>
      <c r="DG38">
        <v>17951.365000000002</v>
      </c>
      <c r="DH38">
        <v>5249.8670000000002</v>
      </c>
      <c r="DI38">
        <v>5599.85</v>
      </c>
      <c r="DJ38">
        <v>127697.74</v>
      </c>
      <c r="DK38">
        <v>39901.855000000003</v>
      </c>
      <c r="DL38">
        <v>26916.13</v>
      </c>
      <c r="DM38">
        <v>63027.199999999997</v>
      </c>
      <c r="DN38">
        <v>2766.2231000000002</v>
      </c>
      <c r="DO38">
        <v>17640</v>
      </c>
      <c r="DP38">
        <v>26283.601999999999</v>
      </c>
      <c r="DQ38">
        <v>75563.37</v>
      </c>
      <c r="DR38">
        <v>14312.13</v>
      </c>
      <c r="DS38">
        <v>11172.45</v>
      </c>
      <c r="DT38">
        <v>5055.9250000000002</v>
      </c>
      <c r="DU38">
        <v>15099.735000000001</v>
      </c>
      <c r="DV38">
        <v>17627.083999999999</v>
      </c>
      <c r="DW38">
        <v>28590.896000000001</v>
      </c>
      <c r="DX38">
        <v>10533.861999999999</v>
      </c>
      <c r="DY38">
        <v>10911.584999999999</v>
      </c>
      <c r="DZ38">
        <v>5500.3676999999998</v>
      </c>
      <c r="EA38">
        <v>4487.6469999999999</v>
      </c>
      <c r="EB38">
        <v>9115.02</v>
      </c>
      <c r="EC38">
        <v>4719.8029999999999</v>
      </c>
      <c r="ED38">
        <v>11875.341</v>
      </c>
      <c r="EE38">
        <v>14733.319</v>
      </c>
      <c r="EF38">
        <v>69087.070000000007</v>
      </c>
      <c r="EG38">
        <v>6015.1149999999998</v>
      </c>
      <c r="EH38">
        <v>4818.4956000000002</v>
      </c>
      <c r="EI38">
        <v>38982.239999999998</v>
      </c>
    </row>
    <row r="39" spans="1:139" x14ac:dyDescent="0.3">
      <c r="A39" s="3">
        <v>41333</v>
      </c>
      <c r="B39" t="str">
        <v/>
      </c>
      <c r="C39">
        <v>16687.41</v>
      </c>
      <c r="D39">
        <v>10731.09</v>
      </c>
      <c r="E39">
        <v>33531.266000000003</v>
      </c>
      <c r="F39">
        <v>20679.238000000001</v>
      </c>
      <c r="G39">
        <v>6606.6909999999998</v>
      </c>
      <c r="H39">
        <v>7479.2460000000001</v>
      </c>
      <c r="I39">
        <v>38168.445</v>
      </c>
      <c r="J39">
        <v>44196.472999999998</v>
      </c>
      <c r="K39">
        <v>36700.847999999998</v>
      </c>
      <c r="L39">
        <v>8954.866</v>
      </c>
      <c r="M39">
        <v>10993.736999999999</v>
      </c>
      <c r="N39">
        <v>234564.92</v>
      </c>
      <c r="O39">
        <v>173039.69</v>
      </c>
      <c r="P39">
        <v>9901.6959999999999</v>
      </c>
      <c r="Q39">
        <v>49143.805</v>
      </c>
      <c r="R39">
        <v>24801.303</v>
      </c>
      <c r="S39">
        <v>12883.08</v>
      </c>
      <c r="T39">
        <v>14017.153</v>
      </c>
      <c r="U39">
        <v>13597.521000000001</v>
      </c>
      <c r="V39">
        <v>8365.0570000000007</v>
      </c>
      <c r="W39">
        <v>8873.2109999999993</v>
      </c>
      <c r="X39">
        <v>116988.875</v>
      </c>
      <c r="Y39">
        <v>28737.186000000002</v>
      </c>
      <c r="Z39">
        <v>15013.939</v>
      </c>
      <c r="AA39">
        <v>8070.4966000000004</v>
      </c>
      <c r="AB39">
        <v>208097.19</v>
      </c>
      <c r="AC39">
        <v>38790.046999999999</v>
      </c>
      <c r="AD39">
        <v>8598.8790000000008</v>
      </c>
      <c r="AE39">
        <v>18825.021000000001</v>
      </c>
      <c r="AF39">
        <v>4448.4106000000002</v>
      </c>
      <c r="AG39">
        <v>951.40589999999997</v>
      </c>
      <c r="AH39">
        <v>10812.047</v>
      </c>
      <c r="AI39">
        <v>5924.973</v>
      </c>
      <c r="AJ39">
        <v>21243.743999999999</v>
      </c>
      <c r="AK39">
        <v>4784.9184999999998</v>
      </c>
      <c r="AL39">
        <v>1307.1909000000001</v>
      </c>
      <c r="AM39">
        <v>1870.8983000000001</v>
      </c>
      <c r="AN39">
        <v>1839.1405999999999</v>
      </c>
      <c r="AO39">
        <v>1997.9111</v>
      </c>
      <c r="AP39">
        <v>1589.5962</v>
      </c>
      <c r="AQ39">
        <v>2992.6986999999999</v>
      </c>
      <c r="AR39">
        <v>2880.5010000000002</v>
      </c>
      <c r="AS39">
        <v>1404.2190000000001</v>
      </c>
      <c r="AT39">
        <v>1727.4351999999999</v>
      </c>
      <c r="AU39">
        <v>13973.288</v>
      </c>
      <c r="AV39">
        <v>8692.9680000000008</v>
      </c>
      <c r="AW39">
        <v>1149.9852000000001</v>
      </c>
      <c r="AX39">
        <v>1345.33</v>
      </c>
      <c r="AY39">
        <v>3247.9591999999998</v>
      </c>
      <c r="AZ39">
        <v>32941.917999999998</v>
      </c>
      <c r="BA39">
        <v>2589.4443000000001</v>
      </c>
      <c r="BB39">
        <v>6472.902</v>
      </c>
      <c r="BC39">
        <v>4060.6945999999998</v>
      </c>
      <c r="BD39">
        <v>3507.7917000000002</v>
      </c>
      <c r="BE39">
        <v>1254.5852</v>
      </c>
      <c r="BF39">
        <v>1990.3359</v>
      </c>
      <c r="BG39">
        <v>5927.1880000000001</v>
      </c>
      <c r="BH39">
        <v>1354.0815</v>
      </c>
      <c r="BI39">
        <v>2604.4713999999999</v>
      </c>
      <c r="BJ39" t="str">
        <v/>
      </c>
      <c r="BK39">
        <v>3723.18</v>
      </c>
      <c r="BL39">
        <v>3486.4652999999998</v>
      </c>
      <c r="BM39">
        <v>3451.2348999999999</v>
      </c>
      <c r="BN39">
        <v>1392.8595</v>
      </c>
      <c r="BO39">
        <v>753.26310000000001</v>
      </c>
      <c r="BP39">
        <v>63523.28</v>
      </c>
      <c r="BQ39">
        <v>13091.44</v>
      </c>
      <c r="BR39">
        <v>13996.607</v>
      </c>
      <c r="BS39">
        <v>4239.8374000000003</v>
      </c>
      <c r="BT39">
        <v>16890.72</v>
      </c>
      <c r="BU39">
        <v>18297.113000000001</v>
      </c>
      <c r="BV39" t="str">
        <v/>
      </c>
      <c r="BW39">
        <v>56114.991999999998</v>
      </c>
      <c r="BX39">
        <v>184742.3</v>
      </c>
      <c r="BY39">
        <v>12707.888000000001</v>
      </c>
      <c r="BZ39">
        <v>20260.162</v>
      </c>
      <c r="CA39">
        <v>23365.912</v>
      </c>
      <c r="CB39">
        <v>22043.58</v>
      </c>
      <c r="CC39">
        <v>44514.65</v>
      </c>
      <c r="CD39">
        <v>251764.95</v>
      </c>
      <c r="CE39">
        <v>31577.127</v>
      </c>
      <c r="CF39">
        <v>121039.9</v>
      </c>
      <c r="CG39">
        <v>9287.018</v>
      </c>
      <c r="CH39">
        <v>6078.9823999999999</v>
      </c>
      <c r="CI39">
        <v>4833.0879999999997</v>
      </c>
      <c r="CJ39">
        <v>30350.506000000001</v>
      </c>
      <c r="CK39">
        <v>19800.594000000001</v>
      </c>
      <c r="CL39">
        <v>11825.106</v>
      </c>
      <c r="CM39">
        <v>6407.1970000000001</v>
      </c>
      <c r="CN39">
        <v>30019.016</v>
      </c>
      <c r="CO39">
        <v>14728.056</v>
      </c>
      <c r="CP39">
        <v>4316.3402999999998</v>
      </c>
      <c r="CQ39">
        <v>69660.62</v>
      </c>
      <c r="CR39">
        <v>29060.055</v>
      </c>
      <c r="CS39">
        <v>25955.686000000002</v>
      </c>
      <c r="CT39">
        <v>20747.074000000001</v>
      </c>
      <c r="CU39">
        <v>8017.2330000000002</v>
      </c>
      <c r="CV39">
        <v>29710.030999999999</v>
      </c>
      <c r="CW39">
        <v>6592.8793999999998</v>
      </c>
      <c r="CX39">
        <v>10729.492</v>
      </c>
      <c r="CY39">
        <v>3979.3962000000001</v>
      </c>
      <c r="CZ39">
        <v>68675.75</v>
      </c>
      <c r="DA39">
        <v>186089.33</v>
      </c>
      <c r="DB39">
        <v>38689.379999999997</v>
      </c>
      <c r="DC39">
        <v>10301.18</v>
      </c>
      <c r="DD39">
        <v>7336.63</v>
      </c>
      <c r="DE39">
        <v>12987.45</v>
      </c>
      <c r="DF39">
        <v>3303.1028000000001</v>
      </c>
      <c r="DG39">
        <v>18992.88</v>
      </c>
      <c r="DH39">
        <v>5295.1</v>
      </c>
      <c r="DI39">
        <v>5644.7362999999996</v>
      </c>
      <c r="DJ39">
        <v>127122.26</v>
      </c>
      <c r="DK39">
        <v>40487.855000000003</v>
      </c>
      <c r="DL39">
        <v>25841.903999999999</v>
      </c>
      <c r="DM39">
        <v>62928.72</v>
      </c>
      <c r="DN39">
        <v>2938.451</v>
      </c>
      <c r="DO39">
        <v>18536.7</v>
      </c>
      <c r="DP39">
        <v>27335.7</v>
      </c>
      <c r="DQ39">
        <v>78765.45</v>
      </c>
      <c r="DR39">
        <v>13562.849</v>
      </c>
      <c r="DS39">
        <v>11702.025</v>
      </c>
      <c r="DT39">
        <v>5335.65</v>
      </c>
      <c r="DU39">
        <v>15733.728999999999</v>
      </c>
      <c r="DV39">
        <v>17935.513999999999</v>
      </c>
      <c r="DW39">
        <v>27985.678</v>
      </c>
      <c r="DX39">
        <v>10998.387000000001</v>
      </c>
      <c r="DY39">
        <v>11513.093000000001</v>
      </c>
      <c r="DZ39">
        <v>5551.1090000000004</v>
      </c>
      <c r="EA39">
        <v>4672.268</v>
      </c>
      <c r="EB39">
        <v>8923.0499999999993</v>
      </c>
      <c r="EC39">
        <v>4676.1122999999998</v>
      </c>
      <c r="ED39">
        <v>12046.843000000001</v>
      </c>
      <c r="EE39">
        <v>15311.62</v>
      </c>
      <c r="EF39">
        <v>71457.53</v>
      </c>
      <c r="EG39">
        <v>6006.41</v>
      </c>
      <c r="EH39">
        <v>5160.1875</v>
      </c>
      <c r="EI39">
        <v>40627.74</v>
      </c>
    </row>
    <row r="40" spans="1:139" x14ac:dyDescent="0.3">
      <c r="A40" s="3">
        <v>41361</v>
      </c>
      <c r="B40" t="str">
        <v/>
      </c>
      <c r="C40">
        <v>17423.456999999999</v>
      </c>
      <c r="D40">
        <v>10814.790999999999</v>
      </c>
      <c r="E40">
        <v>36418.21</v>
      </c>
      <c r="F40">
        <v>19106.065999999999</v>
      </c>
      <c r="G40">
        <v>6718.5186000000003</v>
      </c>
      <c r="H40">
        <v>7033.9080000000004</v>
      </c>
      <c r="I40">
        <v>38513.313000000002</v>
      </c>
      <c r="J40">
        <v>46299.612999999998</v>
      </c>
      <c r="K40">
        <v>37692.910000000003</v>
      </c>
      <c r="L40">
        <v>9578.5020000000004</v>
      </c>
      <c r="M40">
        <v>11646.937</v>
      </c>
      <c r="N40">
        <v>247986.63</v>
      </c>
      <c r="O40">
        <v>179877.11</v>
      </c>
      <c r="P40">
        <v>10936.598</v>
      </c>
      <c r="Q40">
        <v>61124</v>
      </c>
      <c r="R40">
        <v>24824.328000000001</v>
      </c>
      <c r="S40">
        <v>14197.681</v>
      </c>
      <c r="T40">
        <v>15251.825000000001</v>
      </c>
      <c r="U40">
        <v>19572.344000000001</v>
      </c>
      <c r="V40">
        <v>7908.37</v>
      </c>
      <c r="W40">
        <v>9701.5709999999999</v>
      </c>
      <c r="X40">
        <v>122224.95</v>
      </c>
      <c r="Y40">
        <v>30644.236000000001</v>
      </c>
      <c r="Z40">
        <v>17033.958999999999</v>
      </c>
      <c r="AA40">
        <v>8690.7420000000002</v>
      </c>
      <c r="AB40">
        <v>211204</v>
      </c>
      <c r="AC40">
        <v>45176.097999999998</v>
      </c>
      <c r="AD40">
        <v>8929.8320000000003</v>
      </c>
      <c r="AE40">
        <v>20864.598000000002</v>
      </c>
      <c r="AF40">
        <v>4604.3193000000001</v>
      </c>
      <c r="AG40">
        <v>1059.0655999999999</v>
      </c>
      <c r="AH40">
        <v>11575.567999999999</v>
      </c>
      <c r="AI40">
        <v>6181.6464999999998</v>
      </c>
      <c r="AJ40">
        <v>22018.201000000001</v>
      </c>
      <c r="AK40">
        <v>5077.7780000000002</v>
      </c>
      <c r="AL40">
        <v>1339.4920999999999</v>
      </c>
      <c r="AM40">
        <v>2173.5999000000002</v>
      </c>
      <c r="AN40">
        <v>1988.3391999999999</v>
      </c>
      <c r="AO40">
        <v>2181.7226999999998</v>
      </c>
      <c r="AP40">
        <v>1698.5636999999999</v>
      </c>
      <c r="AQ40">
        <v>3190.2004000000002</v>
      </c>
      <c r="AR40">
        <v>2849.1098999999999</v>
      </c>
      <c r="AS40">
        <v>1484.5972999999999</v>
      </c>
      <c r="AT40">
        <v>1757.3805</v>
      </c>
      <c r="AU40">
        <v>14265.455</v>
      </c>
      <c r="AV40">
        <v>9188.91</v>
      </c>
      <c r="AW40">
        <v>1205.1736000000001</v>
      </c>
      <c r="AX40">
        <v>1370.9876999999999</v>
      </c>
      <c r="AY40">
        <v>3350.8135000000002</v>
      </c>
      <c r="AZ40">
        <v>35178.5</v>
      </c>
      <c r="BA40">
        <v>2576.2813000000001</v>
      </c>
      <c r="BB40">
        <v>6715.5757000000003</v>
      </c>
      <c r="BC40">
        <v>4279.2449999999999</v>
      </c>
      <c r="BD40">
        <v>3722.1426000000001</v>
      </c>
      <c r="BE40">
        <v>1366.9132999999999</v>
      </c>
      <c r="BF40">
        <v>2038.2304999999999</v>
      </c>
      <c r="BG40">
        <v>6326.4423999999999</v>
      </c>
      <c r="BH40">
        <v>1568.5187000000001</v>
      </c>
      <c r="BI40">
        <v>2701.886</v>
      </c>
      <c r="BJ40" t="str">
        <v/>
      </c>
      <c r="BK40">
        <v>3749.895</v>
      </c>
      <c r="BL40">
        <v>3709.7665999999999</v>
      </c>
      <c r="BM40">
        <v>3505.9663</v>
      </c>
      <c r="BN40">
        <v>1518.829</v>
      </c>
      <c r="BO40">
        <v>818.12530000000004</v>
      </c>
      <c r="BP40">
        <v>63058.42</v>
      </c>
      <c r="BQ40">
        <v>13307.550999999999</v>
      </c>
      <c r="BR40">
        <v>14911.628000000001</v>
      </c>
      <c r="BS40">
        <v>4035.4502000000002</v>
      </c>
      <c r="BT40">
        <v>17182.824000000001</v>
      </c>
      <c r="BU40">
        <v>19410.572</v>
      </c>
      <c r="BV40" t="str">
        <v/>
      </c>
      <c r="BW40">
        <v>57311.722999999998</v>
      </c>
      <c r="BX40">
        <v>195631.72</v>
      </c>
      <c r="BY40">
        <v>13052.686</v>
      </c>
      <c r="BZ40">
        <v>20893.690999999999</v>
      </c>
      <c r="CA40">
        <v>24242.620999999999</v>
      </c>
      <c r="CB40">
        <v>22964.76</v>
      </c>
      <c r="CC40">
        <v>43093.61</v>
      </c>
      <c r="CD40">
        <v>256862.94</v>
      </c>
      <c r="CE40">
        <v>32486.502</v>
      </c>
      <c r="CF40">
        <v>131816.6</v>
      </c>
      <c r="CG40">
        <v>9980.9979999999996</v>
      </c>
      <c r="CH40">
        <v>6411.4750000000004</v>
      </c>
      <c r="CI40">
        <v>5238.1084000000001</v>
      </c>
      <c r="CJ40">
        <v>31689.116999999998</v>
      </c>
      <c r="CK40">
        <v>20398.312999999998</v>
      </c>
      <c r="CL40">
        <v>12875.616</v>
      </c>
      <c r="CM40">
        <v>6488.5604999999996</v>
      </c>
      <c r="CN40">
        <v>32061.585999999999</v>
      </c>
      <c r="CO40">
        <v>15242.129000000001</v>
      </c>
      <c r="CP40">
        <v>4613.4399999999996</v>
      </c>
      <c r="CQ40">
        <v>67804.100000000006</v>
      </c>
      <c r="CR40">
        <v>30253.826000000001</v>
      </c>
      <c r="CS40">
        <v>26920.942999999999</v>
      </c>
      <c r="CT40">
        <v>22640.346000000001</v>
      </c>
      <c r="CU40">
        <v>8754.4</v>
      </c>
      <c r="CV40">
        <v>32089.824000000001</v>
      </c>
      <c r="CW40">
        <v>6864.6206000000002</v>
      </c>
      <c r="CX40">
        <v>11885.355</v>
      </c>
      <c r="CY40">
        <v>4095.1981999999998</v>
      </c>
      <c r="CZ40">
        <v>74071.08</v>
      </c>
      <c r="DA40">
        <v>179862.88</v>
      </c>
      <c r="DB40">
        <v>41602.203000000001</v>
      </c>
      <c r="DC40">
        <v>11231.659</v>
      </c>
      <c r="DD40">
        <v>7696.8603999999996</v>
      </c>
      <c r="DE40">
        <v>14674.218000000001</v>
      </c>
      <c r="DF40">
        <v>3530.6</v>
      </c>
      <c r="DG40">
        <v>19011.27</v>
      </c>
      <c r="DH40">
        <v>5554.4250000000002</v>
      </c>
      <c r="DI40">
        <v>6035.5749999999998</v>
      </c>
      <c r="DJ40">
        <v>134617.22</v>
      </c>
      <c r="DK40">
        <v>43404.36</v>
      </c>
      <c r="DL40">
        <v>27568.032999999999</v>
      </c>
      <c r="DM40">
        <v>67527.72</v>
      </c>
      <c r="DN40">
        <v>2947.7102</v>
      </c>
      <c r="DO40">
        <v>19635.09</v>
      </c>
      <c r="DP40">
        <v>28620.969000000001</v>
      </c>
      <c r="DQ40">
        <v>81175.5</v>
      </c>
      <c r="DR40">
        <v>14043.991</v>
      </c>
      <c r="DS40">
        <v>11032.548000000001</v>
      </c>
      <c r="DT40">
        <v>6663.5420000000004</v>
      </c>
      <c r="DU40">
        <v>15390.279</v>
      </c>
      <c r="DV40">
        <v>18260.43</v>
      </c>
      <c r="DW40">
        <v>27449.360000000001</v>
      </c>
      <c r="DX40">
        <v>12087.382</v>
      </c>
      <c r="DY40">
        <v>11887.800999999999</v>
      </c>
      <c r="DZ40">
        <v>7492.8135000000002</v>
      </c>
      <c r="EA40">
        <v>4818.1742999999997</v>
      </c>
      <c r="EB40">
        <v>9358.34</v>
      </c>
      <c r="EC40">
        <v>4818.6909999999998</v>
      </c>
      <c r="ED40">
        <v>12758.263999999999</v>
      </c>
      <c r="EE40">
        <v>15228.915000000001</v>
      </c>
      <c r="EF40">
        <v>73374.59</v>
      </c>
      <c r="EG40">
        <v>6708.6943000000001</v>
      </c>
      <c r="EH40">
        <v>5682.8609999999999</v>
      </c>
      <c r="EI40">
        <v>44170.402000000002</v>
      </c>
    </row>
    <row r="41" spans="1:139" x14ac:dyDescent="0.3">
      <c r="A41" s="3">
        <v>41394</v>
      </c>
      <c r="B41" t="str">
        <v/>
      </c>
      <c r="C41">
        <v>18890.455000000002</v>
      </c>
      <c r="D41">
        <v>10316.385</v>
      </c>
      <c r="E41">
        <v>34927.879999999997</v>
      </c>
      <c r="F41">
        <v>20989</v>
      </c>
      <c r="G41">
        <v>6482.0060000000003</v>
      </c>
      <c r="H41">
        <v>7889.7934999999998</v>
      </c>
      <c r="I41">
        <v>41017.160000000003</v>
      </c>
      <c r="J41">
        <v>47311.913999999997</v>
      </c>
      <c r="K41">
        <v>39697.195</v>
      </c>
      <c r="L41">
        <v>9962.0499999999993</v>
      </c>
      <c r="M41">
        <v>11346.981</v>
      </c>
      <c r="N41">
        <v>255465.64</v>
      </c>
      <c r="O41">
        <v>188283.84</v>
      </c>
      <c r="P41">
        <v>10934.279</v>
      </c>
      <c r="Q41">
        <v>62791.112999999998</v>
      </c>
      <c r="R41">
        <v>26886.883000000002</v>
      </c>
      <c r="S41">
        <v>14479.92</v>
      </c>
      <c r="T41">
        <v>15066.344999999999</v>
      </c>
      <c r="U41">
        <v>19936.824000000001</v>
      </c>
      <c r="V41">
        <v>9342.9419999999991</v>
      </c>
      <c r="W41">
        <v>9489.2049999999999</v>
      </c>
      <c r="X41">
        <v>127416.15</v>
      </c>
      <c r="Y41">
        <v>30620.451000000001</v>
      </c>
      <c r="Z41">
        <v>17671.32</v>
      </c>
      <c r="AA41">
        <v>9002.6890000000003</v>
      </c>
      <c r="AB41">
        <v>210409.17</v>
      </c>
      <c r="AC41">
        <v>46909.995999999999</v>
      </c>
      <c r="AD41">
        <v>8827.5879999999997</v>
      </c>
      <c r="AE41">
        <v>20680.690999999999</v>
      </c>
      <c r="AF41">
        <v>4536.1484</v>
      </c>
      <c r="AG41">
        <v>1116.7</v>
      </c>
      <c r="AH41">
        <v>11999.582</v>
      </c>
      <c r="AI41">
        <v>6013.8950000000004</v>
      </c>
      <c r="AJ41">
        <v>21583.309000000001</v>
      </c>
      <c r="AK41">
        <v>4993.6304</v>
      </c>
      <c r="AL41">
        <v>1274.0527</v>
      </c>
      <c r="AM41">
        <v>2093.8593999999998</v>
      </c>
      <c r="AN41">
        <v>2039.8003000000001</v>
      </c>
      <c r="AO41">
        <v>2118.7125999999998</v>
      </c>
      <c r="AP41">
        <v>1598.896</v>
      </c>
      <c r="AQ41">
        <v>3197.8452000000002</v>
      </c>
      <c r="AR41">
        <v>2940.9832000000001</v>
      </c>
      <c r="AS41">
        <v>1343.527</v>
      </c>
      <c r="AT41">
        <v>1793.163</v>
      </c>
      <c r="AU41">
        <v>14895.2</v>
      </c>
      <c r="AV41">
        <v>9198.1360000000004</v>
      </c>
      <c r="AW41">
        <v>1280.9323999999999</v>
      </c>
      <c r="AX41">
        <v>1327.3115</v>
      </c>
      <c r="AY41">
        <v>3360.087</v>
      </c>
      <c r="AZ41">
        <v>35908.519999999997</v>
      </c>
      <c r="BA41">
        <v>2508.7383</v>
      </c>
      <c r="BB41">
        <v>6771.616</v>
      </c>
      <c r="BC41">
        <v>4292.2960000000003</v>
      </c>
      <c r="BD41">
        <v>3384.2384999999999</v>
      </c>
      <c r="BE41">
        <v>1328.7435</v>
      </c>
      <c r="BF41">
        <v>1789.423</v>
      </c>
      <c r="BG41">
        <v>5973.7489999999998</v>
      </c>
      <c r="BH41">
        <v>1447.5642</v>
      </c>
      <c r="BI41">
        <v>2619.2157999999999</v>
      </c>
      <c r="BJ41" t="str">
        <v/>
      </c>
      <c r="BK41">
        <v>3622.7597999999998</v>
      </c>
      <c r="BL41">
        <v>3644.3485999999998</v>
      </c>
      <c r="BM41">
        <v>3322.9513999999999</v>
      </c>
      <c r="BN41">
        <v>1544.1428000000001</v>
      </c>
      <c r="BO41">
        <v>849.99580000000003</v>
      </c>
      <c r="BP41">
        <v>61850.402000000002</v>
      </c>
      <c r="BQ41">
        <v>12925.713</v>
      </c>
      <c r="BR41">
        <v>15089.798000000001</v>
      </c>
      <c r="BS41">
        <v>4099.5117</v>
      </c>
      <c r="BT41">
        <v>17416.761999999999</v>
      </c>
      <c r="BU41">
        <v>18796.13</v>
      </c>
      <c r="BV41" t="str">
        <v/>
      </c>
      <c r="BW41">
        <v>61150.214999999997</v>
      </c>
      <c r="BX41">
        <v>200867.6</v>
      </c>
      <c r="BY41">
        <v>12899.812</v>
      </c>
      <c r="BZ41">
        <v>20915.7</v>
      </c>
      <c r="CA41">
        <v>25370.400000000001</v>
      </c>
      <c r="CB41">
        <v>23053.68</v>
      </c>
      <c r="CC41">
        <v>43426.91</v>
      </c>
      <c r="CD41">
        <v>262088.95</v>
      </c>
      <c r="CE41">
        <v>32753.45</v>
      </c>
      <c r="CF41">
        <v>133223.5</v>
      </c>
      <c r="CG41">
        <v>10588.129000000001</v>
      </c>
      <c r="CH41">
        <v>5760.5919999999996</v>
      </c>
      <c r="CI41">
        <v>5382.66</v>
      </c>
      <c r="CJ41">
        <v>32148.324000000001</v>
      </c>
      <c r="CK41">
        <v>20215.620999999999</v>
      </c>
      <c r="CL41">
        <v>14111.604499999999</v>
      </c>
      <c r="CM41">
        <v>6744.8852999999999</v>
      </c>
      <c r="CN41">
        <v>32880.082000000002</v>
      </c>
      <c r="CO41">
        <v>15254.191999999999</v>
      </c>
      <c r="CP41">
        <v>4462.25</v>
      </c>
      <c r="CQ41">
        <v>67306.460000000006</v>
      </c>
      <c r="CR41">
        <v>30311.634999999998</v>
      </c>
      <c r="CS41">
        <v>26638.476999999999</v>
      </c>
      <c r="CT41">
        <v>21706.062999999998</v>
      </c>
      <c r="CU41">
        <v>9130.241</v>
      </c>
      <c r="CV41">
        <v>33742.491999999998</v>
      </c>
      <c r="CW41">
        <v>6897.6490000000003</v>
      </c>
      <c r="CX41">
        <v>13563.839</v>
      </c>
      <c r="CY41">
        <v>4115.7163</v>
      </c>
      <c r="CZ41">
        <v>75114.19</v>
      </c>
      <c r="DA41">
        <v>185737.03</v>
      </c>
      <c r="DB41">
        <v>42663.593999999997</v>
      </c>
      <c r="DC41">
        <v>12228.578</v>
      </c>
      <c r="DD41">
        <v>7972.33</v>
      </c>
      <c r="DE41">
        <v>15246.196</v>
      </c>
      <c r="DF41">
        <v>3729.0544</v>
      </c>
      <c r="DG41">
        <v>18655.773000000001</v>
      </c>
      <c r="DH41">
        <v>5765.27</v>
      </c>
      <c r="DI41">
        <v>5906.348</v>
      </c>
      <c r="DJ41">
        <v>141980.98000000001</v>
      </c>
      <c r="DK41">
        <v>45029.83</v>
      </c>
      <c r="DL41">
        <v>28236.317999999999</v>
      </c>
      <c r="DM41">
        <v>71445.039999999994</v>
      </c>
      <c r="DN41">
        <v>2933.625</v>
      </c>
      <c r="DO41">
        <v>21358.5</v>
      </c>
      <c r="DP41">
        <v>28063.138999999999</v>
      </c>
      <c r="DQ41">
        <v>81118.8</v>
      </c>
      <c r="DR41">
        <v>16535.893</v>
      </c>
      <c r="DS41">
        <v>11091.606</v>
      </c>
      <c r="DT41">
        <v>7077.7759999999998</v>
      </c>
      <c r="DU41">
        <v>16505.623</v>
      </c>
      <c r="DV41">
        <v>19467.684000000001</v>
      </c>
      <c r="DW41">
        <v>29079.923999999999</v>
      </c>
      <c r="DX41">
        <v>11828.588</v>
      </c>
      <c r="DY41">
        <v>12677.537</v>
      </c>
      <c r="DZ41">
        <v>8829.7649999999994</v>
      </c>
      <c r="EA41">
        <v>5123.2370000000001</v>
      </c>
      <c r="EB41">
        <v>9028.1200000000008</v>
      </c>
      <c r="EC41">
        <v>5022.6260000000002</v>
      </c>
      <c r="ED41">
        <v>13249.525</v>
      </c>
      <c r="EE41">
        <v>14552.47</v>
      </c>
      <c r="EF41">
        <v>72270.28</v>
      </c>
      <c r="EG41">
        <v>6702.2035999999998</v>
      </c>
      <c r="EH41">
        <v>6126.4706999999999</v>
      </c>
      <c r="EI41">
        <v>45246.824000000001</v>
      </c>
    </row>
    <row r="42" spans="1:139" x14ac:dyDescent="0.3">
      <c r="A42" s="3">
        <v>41425</v>
      </c>
      <c r="B42" t="str">
        <v/>
      </c>
      <c r="C42">
        <v>19449.607</v>
      </c>
      <c r="D42">
        <v>11101.143</v>
      </c>
      <c r="E42">
        <v>38351.616999999998</v>
      </c>
      <c r="F42">
        <v>21911.921999999999</v>
      </c>
      <c r="G42">
        <v>6962.8280000000004</v>
      </c>
      <c r="H42">
        <v>7880.2129999999997</v>
      </c>
      <c r="I42">
        <v>41682.434000000001</v>
      </c>
      <c r="J42">
        <v>47873.991999999998</v>
      </c>
      <c r="K42">
        <v>37250.504000000001</v>
      </c>
      <c r="L42">
        <v>9380.6059999999998</v>
      </c>
      <c r="M42">
        <v>10929.938</v>
      </c>
      <c r="N42">
        <v>245999.06</v>
      </c>
      <c r="O42">
        <v>177875.53</v>
      </c>
      <c r="P42">
        <v>10550.109</v>
      </c>
      <c r="Q42">
        <v>58847.95</v>
      </c>
      <c r="R42">
        <v>26278.197</v>
      </c>
      <c r="S42">
        <v>13356.721</v>
      </c>
      <c r="T42">
        <v>14707.316000000001</v>
      </c>
      <c r="U42">
        <v>19925.645</v>
      </c>
      <c r="V42">
        <v>9043.1059999999998</v>
      </c>
      <c r="W42">
        <v>9117.5910000000003</v>
      </c>
      <c r="X42">
        <v>124789.65</v>
      </c>
      <c r="Y42">
        <v>32785.112999999998</v>
      </c>
      <c r="Z42">
        <v>17306.379000000001</v>
      </c>
      <c r="AA42">
        <v>9865.6790000000001</v>
      </c>
      <c r="AB42">
        <v>210381.78</v>
      </c>
      <c r="AC42">
        <v>45133.375</v>
      </c>
      <c r="AD42">
        <v>8402.0280000000002</v>
      </c>
      <c r="AE42">
        <v>20051.846000000001</v>
      </c>
      <c r="AF42">
        <v>5171.7983000000004</v>
      </c>
      <c r="AG42">
        <v>1183.6119000000001</v>
      </c>
      <c r="AH42">
        <v>12904.145500000001</v>
      </c>
      <c r="AI42">
        <v>6500.3744999999999</v>
      </c>
      <c r="AJ42">
        <v>23091.403999999999</v>
      </c>
      <c r="AK42">
        <v>4885.8163999999997</v>
      </c>
      <c r="AL42">
        <v>1309.2892999999999</v>
      </c>
      <c r="AM42">
        <v>2092.0673999999999</v>
      </c>
      <c r="AN42">
        <v>2151.2314000000001</v>
      </c>
      <c r="AO42">
        <v>2158.0940000000001</v>
      </c>
      <c r="AP42">
        <v>1614.3373999999999</v>
      </c>
      <c r="AQ42">
        <v>3480.2593000000002</v>
      </c>
      <c r="AR42">
        <v>3096.8584000000001</v>
      </c>
      <c r="AS42">
        <v>1513.7070000000001</v>
      </c>
      <c r="AT42">
        <v>1897.5286000000001</v>
      </c>
      <c r="AU42">
        <v>15918.534</v>
      </c>
      <c r="AV42">
        <v>9945.4259999999995</v>
      </c>
      <c r="AW42">
        <v>1280.0615</v>
      </c>
      <c r="AX42">
        <v>1396.8973000000001</v>
      </c>
      <c r="AY42">
        <v>3394.0895999999998</v>
      </c>
      <c r="AZ42">
        <v>37897.56</v>
      </c>
      <c r="BA42">
        <v>2769.261</v>
      </c>
      <c r="BB42">
        <v>7376.8590000000004</v>
      </c>
      <c r="BC42">
        <v>4471.5703000000003</v>
      </c>
      <c r="BD42">
        <v>3647.473</v>
      </c>
      <c r="BE42">
        <v>1400.0418999999999</v>
      </c>
      <c r="BF42">
        <v>1855.1081999999999</v>
      </c>
      <c r="BG42">
        <v>5766.5410000000002</v>
      </c>
      <c r="BH42">
        <v>1543.7619999999999</v>
      </c>
      <c r="BI42">
        <v>2855.8235</v>
      </c>
      <c r="BJ42" t="str">
        <v/>
      </c>
      <c r="BK42">
        <v>3859.0396000000001</v>
      </c>
      <c r="BL42">
        <v>3954.1763000000001</v>
      </c>
      <c r="BM42">
        <v>3598.8395999999998</v>
      </c>
      <c r="BN42">
        <v>1718.8394000000001</v>
      </c>
      <c r="BO42">
        <v>879.06444999999997</v>
      </c>
      <c r="BP42">
        <v>65158.51</v>
      </c>
      <c r="BQ42">
        <v>13532.009</v>
      </c>
      <c r="BR42">
        <v>16505.035</v>
      </c>
      <c r="BS42">
        <v>4324.1239999999998</v>
      </c>
      <c r="BT42">
        <v>17865.146000000001</v>
      </c>
      <c r="BU42">
        <v>19680.2</v>
      </c>
      <c r="BV42" t="str">
        <v/>
      </c>
      <c r="BW42">
        <v>65638.304999999993</v>
      </c>
      <c r="BX42">
        <v>214459.73</v>
      </c>
      <c r="BY42">
        <v>13911.797</v>
      </c>
      <c r="BZ42">
        <v>22021.74</v>
      </c>
      <c r="CA42">
        <v>25952.932000000001</v>
      </c>
      <c r="CB42">
        <v>22576.32</v>
      </c>
      <c r="CC42">
        <v>50779.097999999998</v>
      </c>
      <c r="CD42">
        <v>281193.44</v>
      </c>
      <c r="CE42">
        <v>34889.040000000001</v>
      </c>
      <c r="CF42">
        <v>147833.70000000001</v>
      </c>
      <c r="CG42">
        <v>11101.404</v>
      </c>
      <c r="CH42">
        <v>6115.24</v>
      </c>
      <c r="CI42">
        <v>5538.6239999999998</v>
      </c>
      <c r="CJ42">
        <v>31512.206999999999</v>
      </c>
      <c r="CK42">
        <v>22564.035</v>
      </c>
      <c r="CL42">
        <v>15000.805</v>
      </c>
      <c r="CM42">
        <v>6476.0690000000004</v>
      </c>
      <c r="CN42">
        <v>32911.97</v>
      </c>
      <c r="CO42">
        <v>15374.825999999999</v>
      </c>
      <c r="CP42">
        <v>4646.5576000000001</v>
      </c>
      <c r="CQ42">
        <v>74683.585999999996</v>
      </c>
      <c r="CR42">
        <v>30495.26</v>
      </c>
      <c r="CS42">
        <v>30151.092000000001</v>
      </c>
      <c r="CT42">
        <v>25417.596000000001</v>
      </c>
      <c r="CU42">
        <v>9573.1959999999999</v>
      </c>
      <c r="CV42">
        <v>35582.04</v>
      </c>
      <c r="CW42">
        <v>6789.8729999999996</v>
      </c>
      <c r="CX42">
        <v>14809.885</v>
      </c>
      <c r="CY42">
        <v>4253.3095999999996</v>
      </c>
      <c r="CZ42">
        <v>83129.58</v>
      </c>
      <c r="DA42">
        <v>206884</v>
      </c>
      <c r="DB42">
        <v>48375.413999999997</v>
      </c>
      <c r="DC42">
        <v>13334.33</v>
      </c>
      <c r="DD42">
        <v>7716.42</v>
      </c>
      <c r="DE42">
        <v>15370.172</v>
      </c>
      <c r="DF42">
        <v>3901.6233000000002</v>
      </c>
      <c r="DG42">
        <v>19682.074000000001</v>
      </c>
      <c r="DH42">
        <v>5991.9053000000004</v>
      </c>
      <c r="DI42">
        <v>5573.0789999999997</v>
      </c>
      <c r="DJ42">
        <v>158199.57999999999</v>
      </c>
      <c r="DK42">
        <v>47175.714999999997</v>
      </c>
      <c r="DL42">
        <v>32232.025000000001</v>
      </c>
      <c r="DM42">
        <v>70708.240000000005</v>
      </c>
      <c r="DN42">
        <v>2901.1855</v>
      </c>
      <c r="DO42">
        <v>22640.01</v>
      </c>
      <c r="DP42">
        <v>30343.5</v>
      </c>
      <c r="DQ42">
        <v>81175.5</v>
      </c>
      <c r="DR42">
        <v>16367.331</v>
      </c>
      <c r="DS42">
        <v>11613.609</v>
      </c>
      <c r="DT42">
        <v>7272.1080000000002</v>
      </c>
      <c r="DU42">
        <v>15915.681</v>
      </c>
      <c r="DV42">
        <v>17321.455000000002</v>
      </c>
      <c r="DW42">
        <v>31588.833999999999</v>
      </c>
      <c r="DX42">
        <v>12047.09</v>
      </c>
      <c r="DY42">
        <v>11586.866</v>
      </c>
      <c r="DZ42">
        <v>9359.7540000000008</v>
      </c>
      <c r="EA42">
        <v>4698.8810000000003</v>
      </c>
      <c r="EB42">
        <v>10093.040000000001</v>
      </c>
      <c r="EC42">
        <v>5307.5522000000001</v>
      </c>
      <c r="ED42">
        <v>13603.842000000001</v>
      </c>
      <c r="EE42">
        <v>15481.098</v>
      </c>
      <c r="EF42">
        <v>76107.759999999995</v>
      </c>
      <c r="EG42">
        <v>6749.54</v>
      </c>
      <c r="EH42">
        <v>5752.7</v>
      </c>
      <c r="EI42">
        <v>44567.093999999997</v>
      </c>
    </row>
    <row r="43" spans="1:139" x14ac:dyDescent="0.3">
      <c r="A43" s="3">
        <v>41453</v>
      </c>
      <c r="B43" t="str">
        <v/>
      </c>
      <c r="C43">
        <v>18133.84</v>
      </c>
      <c r="D43">
        <v>10794.016</v>
      </c>
      <c r="E43">
        <v>37801.417999999998</v>
      </c>
      <c r="F43">
        <v>20923.13</v>
      </c>
      <c r="G43">
        <v>6291.509</v>
      </c>
      <c r="H43">
        <v>7149.6646000000001</v>
      </c>
      <c r="I43">
        <v>38932.58</v>
      </c>
      <c r="J43">
        <v>48284.04</v>
      </c>
      <c r="K43">
        <v>37243.476999999999</v>
      </c>
      <c r="L43">
        <v>9360.9539999999997</v>
      </c>
      <c r="M43">
        <v>10838.705</v>
      </c>
      <c r="N43">
        <v>244848.63</v>
      </c>
      <c r="O43">
        <v>177847.75</v>
      </c>
      <c r="P43">
        <v>10221.578</v>
      </c>
      <c r="Q43">
        <v>56961.222999999998</v>
      </c>
      <c r="R43">
        <v>25518.38</v>
      </c>
      <c r="S43">
        <v>13974.48</v>
      </c>
      <c r="T43">
        <v>14435.909</v>
      </c>
      <c r="U43">
        <v>19922.412</v>
      </c>
      <c r="V43">
        <v>10180.813</v>
      </c>
      <c r="W43">
        <v>9286.5319999999992</v>
      </c>
      <c r="X43">
        <v>126529.13</v>
      </c>
      <c r="Y43">
        <v>33293.523000000001</v>
      </c>
      <c r="Z43">
        <v>17753.560000000001</v>
      </c>
      <c r="AA43">
        <v>9700.0409999999993</v>
      </c>
      <c r="AB43">
        <v>211131.75</v>
      </c>
      <c r="AC43">
        <v>41769.163999999997</v>
      </c>
      <c r="AD43">
        <v>8547.982</v>
      </c>
      <c r="AE43">
        <v>20021.396000000001</v>
      </c>
      <c r="AF43">
        <v>5333.9080000000004</v>
      </c>
      <c r="AG43">
        <v>1460.6416999999999</v>
      </c>
      <c r="AH43">
        <v>13296.576999999999</v>
      </c>
      <c r="AI43">
        <v>6529.5415000000003</v>
      </c>
      <c r="AJ43">
        <v>23817.47</v>
      </c>
      <c r="AK43">
        <v>5072.5249999999996</v>
      </c>
      <c r="AL43">
        <v>1332.0319999999999</v>
      </c>
      <c r="AM43">
        <v>2491.0054</v>
      </c>
      <c r="AN43">
        <v>2260.7764000000002</v>
      </c>
      <c r="AO43">
        <v>2658.7021</v>
      </c>
      <c r="AP43">
        <v>1753.4274</v>
      </c>
      <c r="AQ43">
        <v>3787.7725</v>
      </c>
      <c r="AR43">
        <v>3136.4960000000001</v>
      </c>
      <c r="AS43">
        <v>1679.5983000000001</v>
      </c>
      <c r="AT43">
        <v>1847.3177000000001</v>
      </c>
      <c r="AU43">
        <v>15369.103999999999</v>
      </c>
      <c r="AV43">
        <v>10078.228999999999</v>
      </c>
      <c r="AW43">
        <v>1377.1675</v>
      </c>
      <c r="AX43">
        <v>1444.1184000000001</v>
      </c>
      <c r="AY43">
        <v>3462.5853999999999</v>
      </c>
      <c r="AZ43">
        <v>38720.519999999997</v>
      </c>
      <c r="BA43">
        <v>2694.2109999999998</v>
      </c>
      <c r="BB43">
        <v>7375.152</v>
      </c>
      <c r="BC43">
        <v>4402.7460000000001</v>
      </c>
      <c r="BD43">
        <v>3923.7368000000001</v>
      </c>
      <c r="BE43">
        <v>1632.4052999999999</v>
      </c>
      <c r="BF43">
        <v>1886.9419</v>
      </c>
      <c r="BG43">
        <v>6172.0176000000001</v>
      </c>
      <c r="BH43">
        <v>1535.5253</v>
      </c>
      <c r="BI43">
        <v>3123.7246</v>
      </c>
      <c r="BJ43" t="str">
        <v/>
      </c>
      <c r="BK43">
        <v>3928.7602999999999</v>
      </c>
      <c r="BL43">
        <v>3954.0949999999998</v>
      </c>
      <c r="BM43">
        <v>3786.8989999999999</v>
      </c>
      <c r="BN43">
        <v>1764.3021000000001</v>
      </c>
      <c r="BO43">
        <v>901.74645999999996</v>
      </c>
      <c r="BP43">
        <v>66662.78</v>
      </c>
      <c r="BQ43">
        <v>14467.55</v>
      </c>
      <c r="BR43">
        <v>16051.370999999999</v>
      </c>
      <c r="BS43">
        <v>4489.268</v>
      </c>
      <c r="BT43">
        <v>17227.473000000002</v>
      </c>
      <c r="BU43">
        <v>19036.025000000001</v>
      </c>
      <c r="BV43" t="str">
        <v/>
      </c>
      <c r="BW43">
        <v>65992.759999999995</v>
      </c>
      <c r="BX43">
        <v>218820.02</v>
      </c>
      <c r="BY43">
        <v>13903.97</v>
      </c>
      <c r="BZ43">
        <v>21917.898000000001</v>
      </c>
      <c r="CA43">
        <v>27015.338</v>
      </c>
      <c r="CB43">
        <v>22375.798999999999</v>
      </c>
      <c r="CC43">
        <v>47866.343999999997</v>
      </c>
      <c r="CD43">
        <v>275951.63</v>
      </c>
      <c r="CE43">
        <v>32270.870999999999</v>
      </c>
      <c r="CF43">
        <v>138156.23000000001</v>
      </c>
      <c r="CG43">
        <v>11006.555</v>
      </c>
      <c r="CH43">
        <v>5984.1750000000002</v>
      </c>
      <c r="CI43">
        <v>5579.2129999999997</v>
      </c>
      <c r="CJ43">
        <v>29850.12</v>
      </c>
      <c r="CK43">
        <v>25261.273000000001</v>
      </c>
      <c r="CL43">
        <v>14081.519</v>
      </c>
      <c r="CM43">
        <v>6231.902</v>
      </c>
      <c r="CN43">
        <v>28823.45</v>
      </c>
      <c r="CO43">
        <v>15261.207</v>
      </c>
      <c r="CP43">
        <v>4644.0106999999998</v>
      </c>
      <c r="CQ43">
        <v>68135.179999999993</v>
      </c>
      <c r="CR43">
        <v>30430.92</v>
      </c>
      <c r="CS43">
        <v>29239.824000000001</v>
      </c>
      <c r="CT43">
        <v>27259.27</v>
      </c>
      <c r="CU43">
        <v>9639.6170000000002</v>
      </c>
      <c r="CV43">
        <v>36735.203000000001</v>
      </c>
      <c r="CW43">
        <v>7145.9004000000004</v>
      </c>
      <c r="CX43">
        <v>13430.925999999999</v>
      </c>
      <c r="CY43">
        <v>4023.3719999999998</v>
      </c>
      <c r="CZ43">
        <v>81039.839999999997</v>
      </c>
      <c r="DA43">
        <v>198966.44</v>
      </c>
      <c r="DB43">
        <v>50180.483999999997</v>
      </c>
      <c r="DC43">
        <v>14035.431</v>
      </c>
      <c r="DD43">
        <v>7530.88</v>
      </c>
      <c r="DE43">
        <v>14579.379000000001</v>
      </c>
      <c r="DF43">
        <v>3822.5862000000002</v>
      </c>
      <c r="DG43">
        <v>19785.13</v>
      </c>
      <c r="DH43">
        <v>5966.4062999999996</v>
      </c>
      <c r="DI43">
        <v>5528.7025999999996</v>
      </c>
      <c r="DJ43">
        <v>145878.03</v>
      </c>
      <c r="DK43">
        <v>43189.336000000003</v>
      </c>
      <c r="DL43">
        <v>33955.72</v>
      </c>
      <c r="DM43">
        <v>70159.86</v>
      </c>
      <c r="DN43">
        <v>2896.2275</v>
      </c>
      <c r="DO43">
        <v>20775.798999999999</v>
      </c>
      <c r="DP43">
        <v>29566.35</v>
      </c>
      <c r="DQ43">
        <v>81118.240000000005</v>
      </c>
      <c r="DR43">
        <v>16093.786</v>
      </c>
      <c r="DS43">
        <v>11844.212</v>
      </c>
      <c r="DT43">
        <v>7468.5150000000003</v>
      </c>
      <c r="DU43">
        <v>15723.471</v>
      </c>
      <c r="DV43">
        <v>17902.482</v>
      </c>
      <c r="DW43">
        <v>30979.89</v>
      </c>
      <c r="DX43">
        <v>12089.874</v>
      </c>
      <c r="DY43">
        <v>11724.07</v>
      </c>
      <c r="DZ43">
        <v>9285.0120000000006</v>
      </c>
      <c r="EA43">
        <v>4670.1513999999997</v>
      </c>
      <c r="EB43">
        <v>9034.44</v>
      </c>
      <c r="EC43">
        <v>5198.9004000000004</v>
      </c>
      <c r="ED43">
        <v>13340.753000000001</v>
      </c>
      <c r="EE43">
        <v>13593.225</v>
      </c>
      <c r="EF43">
        <v>74737.23</v>
      </c>
      <c r="EG43">
        <v>6577.5439999999999</v>
      </c>
      <c r="EH43">
        <v>5826.8467000000001</v>
      </c>
      <c r="EI43">
        <v>44156.695</v>
      </c>
    </row>
    <row r="44" spans="1:139" x14ac:dyDescent="0.3">
      <c r="A44" s="3">
        <v>41486</v>
      </c>
      <c r="B44" t="str">
        <v/>
      </c>
      <c r="C44">
        <v>17884.32</v>
      </c>
      <c r="D44">
        <v>12400.552</v>
      </c>
      <c r="E44">
        <v>39199.14</v>
      </c>
      <c r="F44">
        <v>22928.127</v>
      </c>
      <c r="G44">
        <v>6131.6549999999997</v>
      </c>
      <c r="H44">
        <v>7669.9306999999999</v>
      </c>
      <c r="I44">
        <v>42405.894999999997</v>
      </c>
      <c r="J44">
        <v>51275.315999999999</v>
      </c>
      <c r="K44">
        <v>37879.919999999998</v>
      </c>
      <c r="L44">
        <v>9526.0400000000009</v>
      </c>
      <c r="M44">
        <v>11203.732</v>
      </c>
      <c r="N44">
        <v>254552.05</v>
      </c>
      <c r="O44">
        <v>177714.73</v>
      </c>
      <c r="P44">
        <v>11182.728999999999</v>
      </c>
      <c r="Q44">
        <v>62431.733999999997</v>
      </c>
      <c r="R44">
        <v>25471.824000000001</v>
      </c>
      <c r="S44">
        <v>14601.6</v>
      </c>
      <c r="T44">
        <v>15502.925999999999</v>
      </c>
      <c r="U44">
        <v>21169.794999999998</v>
      </c>
      <c r="V44">
        <v>10207.593000000001</v>
      </c>
      <c r="W44">
        <v>9451.5149999999994</v>
      </c>
      <c r="X44">
        <v>129236.38</v>
      </c>
      <c r="Y44">
        <v>33716.620000000003</v>
      </c>
      <c r="Z44">
        <v>20184.78</v>
      </c>
      <c r="AA44">
        <v>9694.4580000000005</v>
      </c>
      <c r="AB44">
        <v>220208.86</v>
      </c>
      <c r="AC44">
        <v>47486.434000000001</v>
      </c>
      <c r="AD44">
        <v>8823.6350000000002</v>
      </c>
      <c r="AE44">
        <v>20226.532999999999</v>
      </c>
      <c r="AF44">
        <v>5466.7025999999996</v>
      </c>
      <c r="AG44">
        <v>1536.5703000000001</v>
      </c>
      <c r="AH44">
        <v>13966.29</v>
      </c>
      <c r="AI44">
        <v>7093.7206999999999</v>
      </c>
      <c r="AJ44">
        <v>25089.89</v>
      </c>
      <c r="AK44">
        <v>5693.4080000000004</v>
      </c>
      <c r="AL44">
        <v>1426.2058</v>
      </c>
      <c r="AM44">
        <v>2642.328</v>
      </c>
      <c r="AN44">
        <v>2428.4967999999999</v>
      </c>
      <c r="AO44">
        <v>3032.0129999999999</v>
      </c>
      <c r="AP44">
        <v>1834.7121999999999</v>
      </c>
      <c r="AQ44">
        <v>3965.7049999999999</v>
      </c>
      <c r="AR44">
        <v>3397.7849999999999</v>
      </c>
      <c r="AS44">
        <v>1884.3728000000001</v>
      </c>
      <c r="AT44">
        <v>2015.1682000000001</v>
      </c>
      <c r="AU44">
        <v>16382.358</v>
      </c>
      <c r="AV44">
        <v>11210.204</v>
      </c>
      <c r="AW44">
        <v>1542.4623999999999</v>
      </c>
      <c r="AX44">
        <v>1543.3356000000001</v>
      </c>
      <c r="AY44">
        <v>3607.8904000000002</v>
      </c>
      <c r="AZ44">
        <v>40382.550000000003</v>
      </c>
      <c r="BA44">
        <v>2966.0376000000001</v>
      </c>
      <c r="BB44">
        <v>7876.9507000000003</v>
      </c>
      <c r="BC44">
        <v>4584.2179999999998</v>
      </c>
      <c r="BD44">
        <v>4326.8867</v>
      </c>
      <c r="BE44">
        <v>1790.5697</v>
      </c>
      <c r="BF44">
        <v>2062.2860999999998</v>
      </c>
      <c r="BG44">
        <v>6687.8220000000001</v>
      </c>
      <c r="BH44">
        <v>1693.2239999999999</v>
      </c>
      <c r="BI44">
        <v>3559.8036999999999</v>
      </c>
      <c r="BJ44" t="str">
        <v/>
      </c>
      <c r="BK44">
        <v>4238.8486000000003</v>
      </c>
      <c r="BL44">
        <v>4142.9477999999999</v>
      </c>
      <c r="BM44">
        <v>4245.4579999999996</v>
      </c>
      <c r="BN44">
        <v>1954.1722</v>
      </c>
      <c r="BO44">
        <v>998.9008</v>
      </c>
      <c r="BP44">
        <v>68820.33</v>
      </c>
      <c r="BQ44">
        <v>15129.108</v>
      </c>
      <c r="BR44">
        <v>17662.86</v>
      </c>
      <c r="BS44">
        <v>4808.1054999999997</v>
      </c>
      <c r="BT44">
        <v>17673.68</v>
      </c>
      <c r="BU44">
        <v>19566.537</v>
      </c>
      <c r="BV44" t="str">
        <v/>
      </c>
      <c r="BW44">
        <v>67188.59</v>
      </c>
      <c r="BX44">
        <v>230643.81</v>
      </c>
      <c r="BY44">
        <v>14057.656999999999</v>
      </c>
      <c r="BZ44">
        <v>22988.54</v>
      </c>
      <c r="CA44">
        <v>28670.098000000002</v>
      </c>
      <c r="CB44">
        <v>23705.7</v>
      </c>
      <c r="CC44">
        <v>53313.266000000003</v>
      </c>
      <c r="CD44">
        <v>285690.8</v>
      </c>
      <c r="CE44">
        <v>36182.491999999998</v>
      </c>
      <c r="CF44">
        <v>156849.23000000001</v>
      </c>
      <c r="CG44">
        <v>12743.504000000001</v>
      </c>
      <c r="CH44">
        <v>6135.9369999999999</v>
      </c>
      <c r="CI44">
        <v>5667.326</v>
      </c>
      <c r="CJ44">
        <v>31205.925999999999</v>
      </c>
      <c r="CK44">
        <v>24633.315999999999</v>
      </c>
      <c r="CL44">
        <v>14254.216</v>
      </c>
      <c r="CM44">
        <v>6487.9610000000002</v>
      </c>
      <c r="CN44">
        <v>31073.888999999999</v>
      </c>
      <c r="CO44">
        <v>15615.421</v>
      </c>
      <c r="CP44">
        <v>4752.0450000000001</v>
      </c>
      <c r="CQ44">
        <v>73892.320000000007</v>
      </c>
      <c r="CR44">
        <v>31077.081999999999</v>
      </c>
      <c r="CS44">
        <v>31239.666000000001</v>
      </c>
      <c r="CT44">
        <v>28363.51</v>
      </c>
      <c r="CU44">
        <v>11014.062</v>
      </c>
      <c r="CV44">
        <v>40367.195</v>
      </c>
      <c r="CW44">
        <v>7499.866</v>
      </c>
      <c r="CX44">
        <v>14938.681</v>
      </c>
      <c r="CY44">
        <v>4238.6289999999999</v>
      </c>
      <c r="CZ44">
        <v>79966.679999999993</v>
      </c>
      <c r="DA44">
        <v>210047.34</v>
      </c>
      <c r="DB44">
        <v>53097.445</v>
      </c>
      <c r="DC44">
        <v>14008.195</v>
      </c>
      <c r="DD44">
        <v>8037.6396000000004</v>
      </c>
      <c r="DE44">
        <v>16955.826000000001</v>
      </c>
      <c r="DF44">
        <v>4066.6129999999998</v>
      </c>
      <c r="DG44">
        <v>20753.634999999998</v>
      </c>
      <c r="DH44">
        <v>6510.4727000000003</v>
      </c>
      <c r="DI44">
        <v>5733.018</v>
      </c>
      <c r="DJ44">
        <v>158559.10999999999</v>
      </c>
      <c r="DK44">
        <v>47411.58</v>
      </c>
      <c r="DL44">
        <v>36717.555</v>
      </c>
      <c r="DM44">
        <v>75448.233999999997</v>
      </c>
      <c r="DN44">
        <v>2886.826</v>
      </c>
      <c r="DO44">
        <v>22177.398000000001</v>
      </c>
      <c r="DP44">
        <v>31968.2</v>
      </c>
      <c r="DQ44">
        <v>81418.41</v>
      </c>
      <c r="DR44">
        <v>14977.454</v>
      </c>
      <c r="DS44">
        <v>12809.919</v>
      </c>
      <c r="DT44">
        <v>8443.7849999999999</v>
      </c>
      <c r="DU44">
        <v>16476.43</v>
      </c>
      <c r="DV44">
        <v>18795.831999999999</v>
      </c>
      <c r="DW44">
        <v>32265.309000000001</v>
      </c>
      <c r="DX44">
        <v>12696.922</v>
      </c>
      <c r="DY44">
        <v>12369.672</v>
      </c>
      <c r="DZ44">
        <v>10259.697</v>
      </c>
      <c r="EA44">
        <v>4846.6260000000002</v>
      </c>
      <c r="EB44">
        <v>10581.26</v>
      </c>
      <c r="EC44">
        <v>5517.07</v>
      </c>
      <c r="ED44">
        <v>14411.375</v>
      </c>
      <c r="EE44">
        <v>14555.050999999999</v>
      </c>
      <c r="EF44">
        <v>80259.649999999994</v>
      </c>
      <c r="EG44">
        <v>6391.2150000000001</v>
      </c>
      <c r="EH44">
        <v>5978.9189999999999</v>
      </c>
      <c r="EI44">
        <v>44953.38</v>
      </c>
    </row>
    <row r="45" spans="1:139" x14ac:dyDescent="0.3">
      <c r="A45" s="3">
        <v>41516</v>
      </c>
      <c r="B45" t="str">
        <v/>
      </c>
      <c r="C45">
        <v>17702.57</v>
      </c>
      <c r="D45">
        <v>11717.543</v>
      </c>
      <c r="E45">
        <v>40020.663999999997</v>
      </c>
      <c r="F45">
        <v>22323.627</v>
      </c>
      <c r="G45">
        <v>6212.2309999999998</v>
      </c>
      <c r="H45">
        <v>7858.2475999999997</v>
      </c>
      <c r="I45">
        <v>45262</v>
      </c>
      <c r="J45">
        <v>48869.18</v>
      </c>
      <c r="K45">
        <v>35840.233999999997</v>
      </c>
      <c r="L45">
        <v>9122.4969999999994</v>
      </c>
      <c r="M45">
        <v>10781.343999999999</v>
      </c>
      <c r="N45">
        <v>238352.69</v>
      </c>
      <c r="O45">
        <v>169290.13</v>
      </c>
      <c r="P45">
        <v>10939.799000000001</v>
      </c>
      <c r="Q45">
        <v>61233.813000000002</v>
      </c>
      <c r="R45">
        <v>25359.305</v>
      </c>
      <c r="S45">
        <v>13472.16</v>
      </c>
      <c r="T45">
        <v>14322.727000000001</v>
      </c>
      <c r="U45">
        <v>20518.208999999999</v>
      </c>
      <c r="V45">
        <v>9605.0779999999995</v>
      </c>
      <c r="W45">
        <v>8933.24</v>
      </c>
      <c r="X45">
        <v>122545.016</v>
      </c>
      <c r="Y45">
        <v>30850.291000000001</v>
      </c>
      <c r="Z45">
        <v>18885.599999999999</v>
      </c>
      <c r="AA45">
        <v>10136.999</v>
      </c>
      <c r="AB45">
        <v>213599.84</v>
      </c>
      <c r="AC45">
        <v>45502.847999999998</v>
      </c>
      <c r="AD45">
        <v>8221.0789999999997</v>
      </c>
      <c r="AE45">
        <v>18767.129000000001</v>
      </c>
      <c r="AF45">
        <v>5158.6934000000001</v>
      </c>
      <c r="AG45">
        <v>1429.7079000000001</v>
      </c>
      <c r="AH45">
        <v>13115.197</v>
      </c>
      <c r="AI45">
        <v>6836.5209999999997</v>
      </c>
      <c r="AJ45">
        <v>23873.708999999999</v>
      </c>
      <c r="AK45">
        <v>5837.0946999999996</v>
      </c>
      <c r="AL45">
        <v>1398.5075999999999</v>
      </c>
      <c r="AM45">
        <v>2566.6664999999998</v>
      </c>
      <c r="AN45">
        <v>2425.6543000000001</v>
      </c>
      <c r="AO45">
        <v>2904.5410000000002</v>
      </c>
      <c r="AP45">
        <v>1751.9757999999999</v>
      </c>
      <c r="AQ45">
        <v>3764.1333</v>
      </c>
      <c r="AR45">
        <v>3207.7566000000002</v>
      </c>
      <c r="AS45">
        <v>1817.2335</v>
      </c>
      <c r="AT45">
        <v>1945.3347000000001</v>
      </c>
      <c r="AU45">
        <v>15573.459000000001</v>
      </c>
      <c r="AV45">
        <v>10653.346</v>
      </c>
      <c r="AW45">
        <v>1424.1460999999999</v>
      </c>
      <c r="AX45">
        <v>1495.4247</v>
      </c>
      <c r="AY45">
        <v>3363.6545000000001</v>
      </c>
      <c r="AZ45">
        <v>38375.366999999998</v>
      </c>
      <c r="BA45">
        <v>2660.5333999999998</v>
      </c>
      <c r="BB45">
        <v>7562.1689999999999</v>
      </c>
      <c r="BC45">
        <v>4405.4949999999999</v>
      </c>
      <c r="BD45">
        <v>4145.8710000000001</v>
      </c>
      <c r="BE45">
        <v>1737.9708000000001</v>
      </c>
      <c r="BF45">
        <v>2010.4797000000001</v>
      </c>
      <c r="BG45">
        <v>6458.5749999999998</v>
      </c>
      <c r="BH45">
        <v>1608.173</v>
      </c>
      <c r="BI45">
        <v>3606.8494000000001</v>
      </c>
      <c r="BJ45" t="str">
        <v/>
      </c>
      <c r="BK45">
        <v>4168.2397000000001</v>
      </c>
      <c r="BL45">
        <v>3921.4092000000001</v>
      </c>
      <c r="BM45">
        <v>4025.1291999999999</v>
      </c>
      <c r="BN45">
        <v>1822.6261</v>
      </c>
      <c r="BO45">
        <v>980.31177000000002</v>
      </c>
      <c r="BP45">
        <v>66625.899999999994</v>
      </c>
      <c r="BQ45">
        <v>14673.396000000001</v>
      </c>
      <c r="BR45">
        <v>17097.252</v>
      </c>
      <c r="BS45">
        <v>4434.2533999999996</v>
      </c>
      <c r="BT45">
        <v>17250.752</v>
      </c>
      <c r="BU45">
        <v>18240.258000000002</v>
      </c>
      <c r="BV45" t="str">
        <v/>
      </c>
      <c r="BW45">
        <v>68591.125</v>
      </c>
      <c r="BX45">
        <v>217812.61</v>
      </c>
      <c r="BY45">
        <v>13176.352000000001</v>
      </c>
      <c r="BZ45">
        <v>22637.15</v>
      </c>
      <c r="CA45">
        <v>26861.95</v>
      </c>
      <c r="CB45">
        <v>22282.798999999999</v>
      </c>
      <c r="CC45">
        <v>50472.245999999999</v>
      </c>
      <c r="CD45">
        <v>274225.7</v>
      </c>
      <c r="CE45">
        <v>34215.175999999999</v>
      </c>
      <c r="CF45">
        <v>151692.53</v>
      </c>
      <c r="CG45">
        <v>12026.388000000001</v>
      </c>
      <c r="CH45">
        <v>5824.0586000000003</v>
      </c>
      <c r="CI45">
        <v>5279.1176999999998</v>
      </c>
      <c r="CJ45">
        <v>29842.65</v>
      </c>
      <c r="CK45">
        <v>23651.47</v>
      </c>
      <c r="CL45">
        <v>13443.865</v>
      </c>
      <c r="CM45">
        <v>6654.1319999999996</v>
      </c>
      <c r="CN45">
        <v>29344.734</v>
      </c>
      <c r="CO45">
        <v>15051.08</v>
      </c>
      <c r="CP45">
        <v>4485.5609999999997</v>
      </c>
      <c r="CQ45">
        <v>68531.600000000006</v>
      </c>
      <c r="CR45">
        <v>29832.37</v>
      </c>
      <c r="CS45">
        <v>29916.901999999998</v>
      </c>
      <c r="CT45">
        <v>26809.870999999999</v>
      </c>
      <c r="CU45">
        <v>11111.859</v>
      </c>
      <c r="CV45">
        <v>37752.862999999998</v>
      </c>
      <c r="CW45">
        <v>7233.5155999999997</v>
      </c>
      <c r="CX45">
        <v>14010.662</v>
      </c>
      <c r="CY45">
        <v>4536.1189999999997</v>
      </c>
      <c r="CZ45">
        <v>77950.445000000007</v>
      </c>
      <c r="DA45">
        <v>190448.45</v>
      </c>
      <c r="DB45">
        <v>50652.023000000001</v>
      </c>
      <c r="DC45">
        <v>13436.246999999999</v>
      </c>
      <c r="DD45">
        <v>7491.52</v>
      </c>
      <c r="DE45">
        <v>15999.217000000001</v>
      </c>
      <c r="DF45">
        <v>3982.5178000000001</v>
      </c>
      <c r="DG45">
        <v>20409.276999999998</v>
      </c>
      <c r="DH45">
        <v>6309.8823000000002</v>
      </c>
      <c r="DI45">
        <v>5563.8823000000002</v>
      </c>
      <c r="DJ45">
        <v>146972.81</v>
      </c>
      <c r="DK45">
        <v>43772.815999999999</v>
      </c>
      <c r="DL45">
        <v>34815.887000000002</v>
      </c>
      <c r="DM45">
        <v>71227.350000000006</v>
      </c>
      <c r="DN45">
        <v>2635.11</v>
      </c>
      <c r="DO45">
        <v>20498.400000000001</v>
      </c>
      <c r="DP45">
        <v>30915.5</v>
      </c>
      <c r="DQ45">
        <v>80274.039999999994</v>
      </c>
      <c r="DR45">
        <v>14887.245000000001</v>
      </c>
      <c r="DS45">
        <v>13489.348</v>
      </c>
      <c r="DT45">
        <v>8069.076</v>
      </c>
      <c r="DU45">
        <v>14969.605</v>
      </c>
      <c r="DV45">
        <v>18162.796999999999</v>
      </c>
      <c r="DW45">
        <v>32010.018</v>
      </c>
      <c r="DX45">
        <v>11925.724</v>
      </c>
      <c r="DY45">
        <v>11699.575999999999</v>
      </c>
      <c r="DZ45">
        <v>12274.8125</v>
      </c>
      <c r="EA45">
        <v>4370.5110000000004</v>
      </c>
      <c r="EB45">
        <v>10163.35</v>
      </c>
      <c r="EC45">
        <v>5444.3622999999998</v>
      </c>
      <c r="ED45">
        <v>14125.785</v>
      </c>
      <c r="EE45">
        <v>13058.877</v>
      </c>
      <c r="EF45">
        <v>77628.3</v>
      </c>
      <c r="EG45">
        <v>6033.56</v>
      </c>
      <c r="EH45">
        <v>5924.3289999999997</v>
      </c>
      <c r="EI45">
        <v>39943.839999999997</v>
      </c>
    </row>
    <row r="46" spans="1:139" x14ac:dyDescent="0.3">
      <c r="A46" s="3">
        <v>41547</v>
      </c>
      <c r="B46" t="str">
        <v/>
      </c>
      <c r="C46">
        <v>18460.851999999999</v>
      </c>
      <c r="D46">
        <v>11986.436</v>
      </c>
      <c r="E46">
        <v>39225.417999999998</v>
      </c>
      <c r="F46">
        <v>23726.3</v>
      </c>
      <c r="G46">
        <v>6734.7560000000003</v>
      </c>
      <c r="H46">
        <v>8324.5779999999995</v>
      </c>
      <c r="I46">
        <v>46574.055</v>
      </c>
      <c r="J46">
        <v>50310.745999999999</v>
      </c>
      <c r="K46">
        <v>36001.464999999997</v>
      </c>
      <c r="L46">
        <v>9022.44</v>
      </c>
      <c r="M46">
        <v>10541.555</v>
      </c>
      <c r="N46">
        <v>241553.36</v>
      </c>
      <c r="O46">
        <v>167278.07999999999</v>
      </c>
      <c r="P46">
        <v>11121.995999999999</v>
      </c>
      <c r="Q46">
        <v>62733.21</v>
      </c>
      <c r="R46">
        <v>27116.940999999999</v>
      </c>
      <c r="S46">
        <v>12701.52</v>
      </c>
      <c r="T46">
        <v>14566.463</v>
      </c>
      <c r="U46">
        <v>20681.259999999998</v>
      </c>
      <c r="V46">
        <v>8759.8690000000006</v>
      </c>
      <c r="W46">
        <v>8543.69</v>
      </c>
      <c r="X46">
        <v>122191.5</v>
      </c>
      <c r="Y46">
        <v>31290.643</v>
      </c>
      <c r="Z46">
        <v>20815.439999999999</v>
      </c>
      <c r="AA46">
        <v>10725.6</v>
      </c>
      <c r="AB46">
        <v>205471.05</v>
      </c>
      <c r="AC46">
        <v>50926.84</v>
      </c>
      <c r="AD46">
        <v>8329.2649999999994</v>
      </c>
      <c r="AE46">
        <v>18500.04</v>
      </c>
      <c r="AF46">
        <v>5061.7323999999999</v>
      </c>
      <c r="AG46">
        <v>1709.7239999999999</v>
      </c>
      <c r="AH46">
        <v>12756.137000000001</v>
      </c>
      <c r="AI46">
        <v>6856.9949999999999</v>
      </c>
      <c r="AJ46">
        <v>23791.219000000001</v>
      </c>
      <c r="AK46">
        <v>6163.4859999999999</v>
      </c>
      <c r="AL46">
        <v>1460.6194</v>
      </c>
      <c r="AM46">
        <v>2292.1963000000001</v>
      </c>
      <c r="AN46">
        <v>2421.1095999999998</v>
      </c>
      <c r="AO46">
        <v>3208.3598999999999</v>
      </c>
      <c r="AP46">
        <v>1762.0454</v>
      </c>
      <c r="AQ46">
        <v>3939.1952999999999</v>
      </c>
      <c r="AR46">
        <v>2712.3375999999998</v>
      </c>
      <c r="AS46">
        <v>1815.4845</v>
      </c>
      <c r="AT46">
        <v>1977.6543999999999</v>
      </c>
      <c r="AU46">
        <v>16010.883</v>
      </c>
      <c r="AV46">
        <v>10235.162</v>
      </c>
      <c r="AW46">
        <v>1648.78</v>
      </c>
      <c r="AX46">
        <v>1631.7539999999999</v>
      </c>
      <c r="AY46">
        <v>3701.4902000000002</v>
      </c>
      <c r="AZ46">
        <v>38543.4</v>
      </c>
      <c r="BA46">
        <v>2597.2456000000002</v>
      </c>
      <c r="BB46">
        <v>7220.5069999999996</v>
      </c>
      <c r="BC46">
        <v>4357.6934000000001</v>
      </c>
      <c r="BD46">
        <v>4327.0569999999998</v>
      </c>
      <c r="BE46">
        <v>1833.9203</v>
      </c>
      <c r="BF46">
        <v>1984.5327</v>
      </c>
      <c r="BG46">
        <v>6661.5290000000005</v>
      </c>
      <c r="BH46">
        <v>1759.4799</v>
      </c>
      <c r="BI46">
        <v>3734.0781000000002</v>
      </c>
      <c r="BJ46" t="str">
        <v/>
      </c>
      <c r="BK46">
        <v>4187.2954</v>
      </c>
      <c r="BL46">
        <v>4003.3966999999998</v>
      </c>
      <c r="BM46">
        <v>4400.7749999999996</v>
      </c>
      <c r="BN46">
        <v>1866.0355</v>
      </c>
      <c r="BO46">
        <v>1047.3364999999999</v>
      </c>
      <c r="BP46">
        <v>67002</v>
      </c>
      <c r="BQ46">
        <v>14576.604499999999</v>
      </c>
      <c r="BR46">
        <v>17782.421999999999</v>
      </c>
      <c r="BS46">
        <v>4726.6930000000002</v>
      </c>
      <c r="BT46">
        <v>18095.738000000001</v>
      </c>
      <c r="BU46">
        <v>18764.523000000001</v>
      </c>
      <c r="BV46" t="str">
        <v/>
      </c>
      <c r="BW46">
        <v>71600.08</v>
      </c>
      <c r="BX46">
        <v>217910.77</v>
      </c>
      <c r="BY46">
        <v>12995.941000000001</v>
      </c>
      <c r="BZ46">
        <v>23835.074000000001</v>
      </c>
      <c r="CA46">
        <v>28869.363000000001</v>
      </c>
      <c r="CB46">
        <v>23050.798999999999</v>
      </c>
      <c r="CC46">
        <v>52642.805</v>
      </c>
      <c r="CD46">
        <v>279887.96999999997</v>
      </c>
      <c r="CE46">
        <v>34673.866999999998</v>
      </c>
      <c r="CF46">
        <v>147429.29999999999</v>
      </c>
      <c r="CG46">
        <v>12584.798000000001</v>
      </c>
      <c r="CH46">
        <v>5815.3440000000001</v>
      </c>
      <c r="CI46">
        <v>5739.9750000000004</v>
      </c>
      <c r="CJ46">
        <v>30864.756000000001</v>
      </c>
      <c r="CK46">
        <v>24634.620999999999</v>
      </c>
      <c r="CL46">
        <v>14138.08</v>
      </c>
      <c r="CM46">
        <v>6967.2340000000004</v>
      </c>
      <c r="CN46">
        <v>31892.880000000001</v>
      </c>
      <c r="CO46">
        <v>16337.897999999999</v>
      </c>
      <c r="CP46">
        <v>4668.6559999999999</v>
      </c>
      <c r="CQ46">
        <v>69849.570000000007</v>
      </c>
      <c r="CR46">
        <v>31816.945</v>
      </c>
      <c r="CS46">
        <v>29015.360000000001</v>
      </c>
      <c r="CT46">
        <v>27222.395</v>
      </c>
      <c r="CU46">
        <v>11015.757</v>
      </c>
      <c r="CV46">
        <v>40002.796999999999</v>
      </c>
      <c r="CW46">
        <v>7680.3643000000002</v>
      </c>
      <c r="CX46">
        <v>15129.52</v>
      </c>
      <c r="CY46">
        <v>4766.942</v>
      </c>
      <c r="CZ46">
        <v>80881.914000000004</v>
      </c>
      <c r="DA46">
        <v>194312.48</v>
      </c>
      <c r="DB46">
        <v>52623.688000000002</v>
      </c>
      <c r="DC46">
        <v>13957.103999999999</v>
      </c>
      <c r="DD46">
        <v>7734.2397000000001</v>
      </c>
      <c r="DE46">
        <v>18050.366999999998</v>
      </c>
      <c r="DF46">
        <v>3966.5873999999999</v>
      </c>
      <c r="DG46">
        <v>22406.440999999999</v>
      </c>
      <c r="DH46">
        <v>6566.0590000000002</v>
      </c>
      <c r="DI46">
        <v>5792.0303000000004</v>
      </c>
      <c r="DJ46">
        <v>147130.82999999999</v>
      </c>
      <c r="DK46">
        <v>45268.73</v>
      </c>
      <c r="DL46">
        <v>36173.910000000003</v>
      </c>
      <c r="DM46">
        <v>68327</v>
      </c>
      <c r="DN46">
        <v>2671.5612999999998</v>
      </c>
      <c r="DO46">
        <v>21111.73</v>
      </c>
      <c r="DP46">
        <v>33151.160000000003</v>
      </c>
      <c r="DQ46">
        <v>84882.733999999997</v>
      </c>
      <c r="DR46">
        <v>15291.466</v>
      </c>
      <c r="DS46">
        <v>14608.718000000001</v>
      </c>
      <c r="DT46">
        <v>8839.11</v>
      </c>
      <c r="DU46">
        <v>14891.592000000001</v>
      </c>
      <c r="DV46">
        <v>19146.66</v>
      </c>
      <c r="DW46">
        <v>33851.51</v>
      </c>
      <c r="DX46">
        <v>12485.953</v>
      </c>
      <c r="DY46">
        <v>11665.083000000001</v>
      </c>
      <c r="DZ46">
        <v>12786.263000000001</v>
      </c>
      <c r="EA46">
        <v>4446.1693999999998</v>
      </c>
      <c r="EB46">
        <v>11568.76</v>
      </c>
      <c r="EC46">
        <v>5785.6304</v>
      </c>
      <c r="ED46">
        <v>14841.569</v>
      </c>
      <c r="EE46">
        <v>14917.224</v>
      </c>
      <c r="EF46">
        <v>80395.13</v>
      </c>
      <c r="EG46">
        <v>6044.0060000000003</v>
      </c>
      <c r="EH46">
        <v>6120.6130000000003</v>
      </c>
      <c r="EI46">
        <v>40366.559999999998</v>
      </c>
    </row>
    <row r="47" spans="1:139" x14ac:dyDescent="0.3">
      <c r="A47" s="3">
        <v>41578</v>
      </c>
      <c r="B47" t="str">
        <v/>
      </c>
      <c r="C47">
        <v>19050.61</v>
      </c>
      <c r="D47">
        <v>12123.38</v>
      </c>
      <c r="E47">
        <v>39959.25</v>
      </c>
      <c r="F47">
        <v>25930.491999999998</v>
      </c>
      <c r="G47">
        <v>6960.9359999999997</v>
      </c>
      <c r="H47">
        <v>8832.3469999999998</v>
      </c>
      <c r="I47">
        <v>47871.824000000001</v>
      </c>
      <c r="J47">
        <v>51547</v>
      </c>
      <c r="K47">
        <v>41266.800000000003</v>
      </c>
      <c r="L47">
        <v>9531.7389999999996</v>
      </c>
      <c r="M47">
        <v>11634.151</v>
      </c>
      <c r="N47">
        <v>248823.5</v>
      </c>
      <c r="O47">
        <v>174741.13</v>
      </c>
      <c r="P47">
        <v>11458.589</v>
      </c>
      <c r="Q47">
        <v>67183.5</v>
      </c>
      <c r="R47">
        <v>27528.153999999999</v>
      </c>
      <c r="S47">
        <v>13366.979499999999</v>
      </c>
      <c r="T47">
        <v>15557.95</v>
      </c>
      <c r="U47">
        <v>22188.195</v>
      </c>
      <c r="V47">
        <v>9594.7810000000009</v>
      </c>
      <c r="W47">
        <v>9131.3169999999991</v>
      </c>
      <c r="X47">
        <v>129246.33</v>
      </c>
      <c r="Y47">
        <v>32420.516</v>
      </c>
      <c r="Z47">
        <v>22019.759999999998</v>
      </c>
      <c r="AA47">
        <v>12201.771000000001</v>
      </c>
      <c r="AB47">
        <v>219497.13</v>
      </c>
      <c r="AC47">
        <v>56076.324000000001</v>
      </c>
      <c r="AD47">
        <v>9036.6630000000005</v>
      </c>
      <c r="AE47">
        <v>18796.458999999999</v>
      </c>
      <c r="AF47">
        <v>5241.7173000000003</v>
      </c>
      <c r="AG47">
        <v>1906.6968999999999</v>
      </c>
      <c r="AH47">
        <v>13265.831</v>
      </c>
      <c r="AI47">
        <v>7305.2730000000001</v>
      </c>
      <c r="AJ47">
        <v>23946.303</v>
      </c>
      <c r="AK47">
        <v>6750.3584000000001</v>
      </c>
      <c r="AL47">
        <v>1490.8598999999999</v>
      </c>
      <c r="AM47">
        <v>2504.0873999999999</v>
      </c>
      <c r="AN47">
        <v>2625.1707000000001</v>
      </c>
      <c r="AO47">
        <v>3159.7483000000002</v>
      </c>
      <c r="AP47">
        <v>1817.2455</v>
      </c>
      <c r="AQ47">
        <v>4368.3696</v>
      </c>
      <c r="AR47">
        <v>2610.0437000000002</v>
      </c>
      <c r="AS47">
        <v>1832.2738999999999</v>
      </c>
      <c r="AT47">
        <v>2036.6184000000001</v>
      </c>
      <c r="AU47">
        <v>16884.607</v>
      </c>
      <c r="AV47">
        <v>11254.188</v>
      </c>
      <c r="AW47">
        <v>1842.1393</v>
      </c>
      <c r="AX47">
        <v>1728.6976</v>
      </c>
      <c r="AY47">
        <v>3761.79</v>
      </c>
      <c r="AZ47">
        <v>39117.96</v>
      </c>
      <c r="BA47">
        <v>2516.8939999999998</v>
      </c>
      <c r="BB47">
        <v>7953.3945000000003</v>
      </c>
      <c r="BC47">
        <v>4211.8639999999996</v>
      </c>
      <c r="BD47">
        <v>4814.0405000000001</v>
      </c>
      <c r="BE47">
        <v>2051.6426000000001</v>
      </c>
      <c r="BF47">
        <v>1944.6427000000001</v>
      </c>
      <c r="BG47">
        <v>7146.4844000000003</v>
      </c>
      <c r="BH47">
        <v>1816.0006000000001</v>
      </c>
      <c r="BI47">
        <v>3770.9115999999999</v>
      </c>
      <c r="BJ47" t="str">
        <v/>
      </c>
      <c r="BK47">
        <v>4201.54</v>
      </c>
      <c r="BL47">
        <v>4204.4340000000002</v>
      </c>
      <c r="BM47">
        <v>4640.4409999999998</v>
      </c>
      <c r="BN47">
        <v>1950.3796</v>
      </c>
      <c r="BO47">
        <v>1089.1456000000001</v>
      </c>
      <c r="BP47">
        <v>68430.69</v>
      </c>
      <c r="BQ47">
        <v>14656.052</v>
      </c>
      <c r="BR47">
        <v>19629.388999999999</v>
      </c>
      <c r="BS47">
        <v>4719.7610000000004</v>
      </c>
      <c r="BT47">
        <v>18703.574000000001</v>
      </c>
      <c r="BU47">
        <v>20194.103999999999</v>
      </c>
      <c r="BV47" t="str">
        <v/>
      </c>
      <c r="BW47">
        <v>76046.554999999993</v>
      </c>
      <c r="BX47">
        <v>225135.78</v>
      </c>
      <c r="BY47">
        <v>13483.468000000001</v>
      </c>
      <c r="BZ47">
        <v>25066.506000000001</v>
      </c>
      <c r="CA47">
        <v>30261.835999999999</v>
      </c>
      <c r="CB47">
        <v>24195.361000000001</v>
      </c>
      <c r="CC47">
        <v>56119.766000000003</v>
      </c>
      <c r="CD47">
        <v>283783.88</v>
      </c>
      <c r="CE47">
        <v>36522.983999999997</v>
      </c>
      <c r="CF47">
        <v>149245.45000000001</v>
      </c>
      <c r="CG47">
        <v>13948.493</v>
      </c>
      <c r="CH47">
        <v>6370.7816999999995</v>
      </c>
      <c r="CI47">
        <v>6239.6752999999999</v>
      </c>
      <c r="CJ47">
        <v>31421.831999999999</v>
      </c>
      <c r="CK47">
        <v>24744.655999999999</v>
      </c>
      <c r="CL47">
        <v>14958</v>
      </c>
      <c r="CM47">
        <v>7366.3609999999999</v>
      </c>
      <c r="CN47">
        <v>33981.22</v>
      </c>
      <c r="CO47">
        <v>15581.903</v>
      </c>
      <c r="CP47">
        <v>4643.9309999999996</v>
      </c>
      <c r="CQ47">
        <v>71019.539999999994</v>
      </c>
      <c r="CR47">
        <v>32456.28</v>
      </c>
      <c r="CS47">
        <v>30921.768</v>
      </c>
      <c r="CT47">
        <v>29166.851999999999</v>
      </c>
      <c r="CU47">
        <v>11912.968000000001</v>
      </c>
      <c r="CV47">
        <v>39962.063000000002</v>
      </c>
      <c r="CW47">
        <v>7988.7837</v>
      </c>
      <c r="CX47">
        <v>15200.51</v>
      </c>
      <c r="CY47">
        <v>4827.3280000000004</v>
      </c>
      <c r="CZ47">
        <v>87607.804999999993</v>
      </c>
      <c r="DA47">
        <v>193748.61</v>
      </c>
      <c r="DB47">
        <v>53027.195</v>
      </c>
      <c r="DC47">
        <v>15114.216</v>
      </c>
      <c r="DD47">
        <v>8208.2000000000007</v>
      </c>
      <c r="DE47">
        <v>19175.937999999998</v>
      </c>
      <c r="DF47">
        <v>4287.7269999999999</v>
      </c>
      <c r="DG47">
        <v>23806.09</v>
      </c>
      <c r="DH47">
        <v>6612.3437999999996</v>
      </c>
      <c r="DI47">
        <v>5933.9260000000004</v>
      </c>
      <c r="DJ47">
        <v>147949.73000000001</v>
      </c>
      <c r="DK47">
        <v>50318.847999999998</v>
      </c>
      <c r="DL47">
        <v>37755.766000000003</v>
      </c>
      <c r="DM47">
        <v>74961.039999999994</v>
      </c>
      <c r="DN47">
        <v>2838.2667999999999</v>
      </c>
      <c r="DO47">
        <v>24729.23</v>
      </c>
      <c r="DP47">
        <v>35543.14</v>
      </c>
      <c r="DQ47">
        <v>91264.960000000006</v>
      </c>
      <c r="DR47">
        <v>14211.838</v>
      </c>
      <c r="DS47">
        <v>14491.986999999999</v>
      </c>
      <c r="DT47">
        <v>8643.6</v>
      </c>
      <c r="DU47">
        <v>14973.856</v>
      </c>
      <c r="DV47">
        <v>19304.22</v>
      </c>
      <c r="DW47">
        <v>34969.983999999997</v>
      </c>
      <c r="DX47">
        <v>12167.977999999999</v>
      </c>
      <c r="DY47">
        <v>12223.761</v>
      </c>
      <c r="DZ47">
        <v>14790.138999999999</v>
      </c>
      <c r="EA47">
        <v>4750.5510000000004</v>
      </c>
      <c r="EB47">
        <v>11534.79</v>
      </c>
      <c r="EC47">
        <v>6051.3630000000003</v>
      </c>
      <c r="ED47">
        <v>15435.013999999999</v>
      </c>
      <c r="EE47">
        <v>14786.656999999999</v>
      </c>
      <c r="EF47">
        <v>84730.983999999997</v>
      </c>
      <c r="EG47">
        <v>6728.1836000000003</v>
      </c>
      <c r="EH47">
        <v>6706.1869999999999</v>
      </c>
      <c r="EI47">
        <v>40931.699999999997</v>
      </c>
    </row>
    <row r="48" spans="1:139" x14ac:dyDescent="0.3">
      <c r="A48" s="3">
        <v>41607</v>
      </c>
      <c r="B48" t="str">
        <v/>
      </c>
      <c r="C48">
        <v>18546.984</v>
      </c>
      <c r="D48">
        <v>11852.569</v>
      </c>
      <c r="E48">
        <v>41341.22</v>
      </c>
      <c r="F48">
        <v>26140.686000000002</v>
      </c>
      <c r="G48">
        <v>7327.5073000000002</v>
      </c>
      <c r="H48">
        <v>8851.2705000000005</v>
      </c>
      <c r="I48">
        <v>47374.55</v>
      </c>
      <c r="J48">
        <v>55154.33</v>
      </c>
      <c r="K48">
        <v>41710.04</v>
      </c>
      <c r="L48">
        <v>9714.9259999999995</v>
      </c>
      <c r="M48">
        <v>12018.558999999999</v>
      </c>
      <c r="N48">
        <v>262634.44</v>
      </c>
      <c r="O48">
        <v>177479.03</v>
      </c>
      <c r="P48">
        <v>11869.896000000001</v>
      </c>
      <c r="Q48">
        <v>66943.91</v>
      </c>
      <c r="R48">
        <v>29079.912</v>
      </c>
      <c r="S48">
        <v>12161.22</v>
      </c>
      <c r="T48">
        <v>15992.839</v>
      </c>
      <c r="U48">
        <v>21662.78</v>
      </c>
      <c r="V48">
        <v>9921.7049999999999</v>
      </c>
      <c r="W48">
        <v>9045.9</v>
      </c>
      <c r="X48">
        <v>129815.016</v>
      </c>
      <c r="Y48">
        <v>31672.234</v>
      </c>
      <c r="Z48">
        <v>21459.5</v>
      </c>
      <c r="AA48">
        <v>13379.017</v>
      </c>
      <c r="AB48">
        <v>228929.39</v>
      </c>
      <c r="AC48">
        <v>56250.14</v>
      </c>
      <c r="AD48">
        <v>9050.5329999999994</v>
      </c>
      <c r="AE48">
        <v>19546.224999999999</v>
      </c>
      <c r="AF48">
        <v>5414.3184000000001</v>
      </c>
      <c r="AG48">
        <v>2035.0105000000001</v>
      </c>
      <c r="AH48">
        <v>13403.584999999999</v>
      </c>
      <c r="AI48">
        <v>7612.4269999999997</v>
      </c>
      <c r="AJ48">
        <v>24489.096000000001</v>
      </c>
      <c r="AK48">
        <v>6754.3230000000003</v>
      </c>
      <c r="AL48">
        <v>1635.5106000000001</v>
      </c>
      <c r="AM48">
        <v>2646.8445000000002</v>
      </c>
      <c r="AN48">
        <v>2856.8560000000002</v>
      </c>
      <c r="AO48">
        <v>3393.0835000000002</v>
      </c>
      <c r="AP48">
        <v>1846.2982</v>
      </c>
      <c r="AQ48">
        <v>4617.3915999999999</v>
      </c>
      <c r="AR48">
        <v>2953.0898000000002</v>
      </c>
      <c r="AS48">
        <v>2060.6086</v>
      </c>
      <c r="AT48">
        <v>2160.895</v>
      </c>
      <c r="AU48">
        <v>18024.439999999999</v>
      </c>
      <c r="AV48">
        <v>11447.221</v>
      </c>
      <c r="AW48">
        <v>2022.4337</v>
      </c>
      <c r="AX48">
        <v>1802.2002</v>
      </c>
      <c r="AY48">
        <v>3624.1826000000001</v>
      </c>
      <c r="AZ48">
        <v>40937.4</v>
      </c>
      <c r="BA48">
        <v>2649.2379999999998</v>
      </c>
      <c r="BB48">
        <v>8329.94</v>
      </c>
      <c r="BC48">
        <v>4354.2539999999999</v>
      </c>
      <c r="BD48">
        <v>5023.4907000000003</v>
      </c>
      <c r="BE48">
        <v>2226.2660000000001</v>
      </c>
      <c r="BF48">
        <v>2024.4229</v>
      </c>
      <c r="BG48">
        <v>7283.1543000000001</v>
      </c>
      <c r="BH48">
        <v>2060.8009999999999</v>
      </c>
      <c r="BI48">
        <v>3872.3546999999999</v>
      </c>
      <c r="BJ48" t="str">
        <v/>
      </c>
      <c r="BK48">
        <v>4262.6724000000004</v>
      </c>
      <c r="BL48">
        <v>4329.2602999999999</v>
      </c>
      <c r="BM48">
        <v>4721.7075000000004</v>
      </c>
      <c r="BN48">
        <v>2104.7993000000001</v>
      </c>
      <c r="BO48">
        <v>1143.6029000000001</v>
      </c>
      <c r="BP48">
        <v>71837.570000000007</v>
      </c>
      <c r="BQ48">
        <v>15024.635</v>
      </c>
      <c r="BR48">
        <v>21134.686000000002</v>
      </c>
      <c r="BS48">
        <v>4857.6854999999996</v>
      </c>
      <c r="BT48">
        <v>18331.901999999998</v>
      </c>
      <c r="BU48">
        <v>20989.761999999999</v>
      </c>
      <c r="BV48" t="str">
        <v/>
      </c>
      <c r="BW48">
        <v>73249.100000000006</v>
      </c>
      <c r="BX48">
        <v>232149.86</v>
      </c>
      <c r="BY48">
        <v>14097.656999999999</v>
      </c>
      <c r="BZ48">
        <v>25969.559000000001</v>
      </c>
      <c r="CA48">
        <v>30909.173999999999</v>
      </c>
      <c r="CB48">
        <v>24747.120999999999</v>
      </c>
      <c r="CC48">
        <v>61139.875</v>
      </c>
      <c r="CD48">
        <v>287334.56</v>
      </c>
      <c r="CE48">
        <v>38705.18</v>
      </c>
      <c r="CF48">
        <v>169009.52</v>
      </c>
      <c r="CG48">
        <v>14880.156999999999</v>
      </c>
      <c r="CH48">
        <v>6723.8620000000001</v>
      </c>
      <c r="CI48">
        <v>6120.0102999999999</v>
      </c>
      <c r="CJ48">
        <v>33038.434000000001</v>
      </c>
      <c r="CK48">
        <v>27325.49</v>
      </c>
      <c r="CL48">
        <v>15445.52</v>
      </c>
      <c r="CM48">
        <v>7514.4165000000003</v>
      </c>
      <c r="CN48">
        <v>34946.523000000001</v>
      </c>
      <c r="CO48">
        <v>16757.896000000001</v>
      </c>
      <c r="CP48">
        <v>4598.8440000000001</v>
      </c>
      <c r="CQ48">
        <v>74586.850000000006</v>
      </c>
      <c r="CR48">
        <v>34952.39</v>
      </c>
      <c r="CS48">
        <v>32042.666000000001</v>
      </c>
      <c r="CT48">
        <v>31523.379000000001</v>
      </c>
      <c r="CU48">
        <v>13466.035</v>
      </c>
      <c r="CV48">
        <v>41684.612999999998</v>
      </c>
      <c r="CW48">
        <v>7937.3804</v>
      </c>
      <c r="CX48">
        <v>16054.541999999999</v>
      </c>
      <c r="CY48">
        <v>5255.95</v>
      </c>
      <c r="CZ48">
        <v>91891.804999999993</v>
      </c>
      <c r="DA48">
        <v>215100.81</v>
      </c>
      <c r="DB48">
        <v>58496.917999999998</v>
      </c>
      <c r="DC48">
        <v>15979.808000000001</v>
      </c>
      <c r="DD48">
        <v>8595.24</v>
      </c>
      <c r="DE48">
        <v>20502.400000000001</v>
      </c>
      <c r="DF48">
        <v>4761.3716000000004</v>
      </c>
      <c r="DG48">
        <v>24573.64</v>
      </c>
      <c r="DH48">
        <v>6897.3114999999998</v>
      </c>
      <c r="DI48">
        <v>5917.7089999999998</v>
      </c>
      <c r="DJ48">
        <v>160506.35999999999</v>
      </c>
      <c r="DK48">
        <v>50643.366999999998</v>
      </c>
      <c r="DL48">
        <v>41174.612999999998</v>
      </c>
      <c r="DM48">
        <v>80619.835999999996</v>
      </c>
      <c r="DN48">
        <v>2574.9578000000001</v>
      </c>
      <c r="DO48">
        <v>24714.76</v>
      </c>
      <c r="DP48">
        <v>35194.563000000002</v>
      </c>
      <c r="DQ48">
        <v>95111.016000000003</v>
      </c>
      <c r="DR48">
        <v>16236.492</v>
      </c>
      <c r="DS48">
        <v>16889.775000000001</v>
      </c>
      <c r="DT48">
        <v>8952.2999999999993</v>
      </c>
      <c r="DU48">
        <v>15840.791999999999</v>
      </c>
      <c r="DV48">
        <v>19354.638999999999</v>
      </c>
      <c r="DW48">
        <v>35320.616999999998</v>
      </c>
      <c r="DX48">
        <v>12786.949000000001</v>
      </c>
      <c r="DY48">
        <v>11799.447</v>
      </c>
      <c r="DZ48">
        <v>14012.62</v>
      </c>
      <c r="EA48">
        <v>4307.3130000000001</v>
      </c>
      <c r="EB48">
        <v>12068.04</v>
      </c>
      <c r="EC48">
        <v>6172.3086000000003</v>
      </c>
      <c r="ED48">
        <v>15927.005999999999</v>
      </c>
      <c r="EE48">
        <v>13807.407999999999</v>
      </c>
      <c r="EF48">
        <v>89888.23</v>
      </c>
      <c r="EG48">
        <v>7000.3289999999997</v>
      </c>
      <c r="EH48">
        <v>6987.9375</v>
      </c>
      <c r="EI48">
        <v>40388.387000000002</v>
      </c>
    </row>
    <row r="49" spans="1:139" x14ac:dyDescent="0.3">
      <c r="A49" s="3">
        <v>41639</v>
      </c>
      <c r="B49" t="str">
        <v/>
      </c>
      <c r="C49">
        <v>18373.740000000002</v>
      </c>
      <c r="D49">
        <v>12300.002</v>
      </c>
      <c r="E49">
        <v>44059.6</v>
      </c>
      <c r="F49">
        <v>26295.671999999999</v>
      </c>
      <c r="G49">
        <v>7736.4834000000001</v>
      </c>
      <c r="H49">
        <v>8680.3430000000008</v>
      </c>
      <c r="I49">
        <v>53875.199999999997</v>
      </c>
      <c r="J49">
        <v>52335.71</v>
      </c>
      <c r="K49">
        <v>39778.266000000003</v>
      </c>
      <c r="L49">
        <v>9645.5840000000007</v>
      </c>
      <c r="M49">
        <v>12045.579</v>
      </c>
      <c r="N49">
        <v>255112.98</v>
      </c>
      <c r="O49">
        <v>181846.63</v>
      </c>
      <c r="P49">
        <v>11909.444</v>
      </c>
      <c r="Q49">
        <v>60200.5</v>
      </c>
      <c r="R49">
        <v>29220.5</v>
      </c>
      <c r="S49">
        <v>13589.92</v>
      </c>
      <c r="T49">
        <v>16110.089</v>
      </c>
      <c r="U49">
        <v>21769.282999999999</v>
      </c>
      <c r="V49">
        <v>11305.527</v>
      </c>
      <c r="W49">
        <v>9035.4120000000003</v>
      </c>
      <c r="X49">
        <v>126815.266</v>
      </c>
      <c r="Y49">
        <v>32142.998</v>
      </c>
      <c r="Z49">
        <v>20318.419999999998</v>
      </c>
      <c r="AA49">
        <v>13373.315000000001</v>
      </c>
      <c r="AB49">
        <v>220735.73</v>
      </c>
      <c r="AC49">
        <v>54577.836000000003</v>
      </c>
      <c r="AD49">
        <v>9210.5750000000007</v>
      </c>
      <c r="AE49">
        <v>21092.697</v>
      </c>
      <c r="AF49">
        <v>5532.9434000000001</v>
      </c>
      <c r="AG49">
        <v>2430.8071</v>
      </c>
      <c r="AH49">
        <v>13625.657999999999</v>
      </c>
      <c r="AI49">
        <v>8018.7969999999996</v>
      </c>
      <c r="AJ49">
        <v>26371.059000000001</v>
      </c>
      <c r="AK49">
        <v>6950.4272000000001</v>
      </c>
      <c r="AL49">
        <v>1586.0319999999999</v>
      </c>
      <c r="AM49">
        <v>2804.9348</v>
      </c>
      <c r="AN49">
        <v>2906.8209999999999</v>
      </c>
      <c r="AO49">
        <v>3500.4650000000001</v>
      </c>
      <c r="AP49">
        <v>2006.1660999999999</v>
      </c>
      <c r="AQ49">
        <v>4802.6319999999996</v>
      </c>
      <c r="AR49">
        <v>2970.6156999999998</v>
      </c>
      <c r="AS49">
        <v>2143.1669999999999</v>
      </c>
      <c r="AT49">
        <v>2141.4648000000002</v>
      </c>
      <c r="AU49">
        <v>17987.080000000002</v>
      </c>
      <c r="AV49">
        <v>11953.521000000001</v>
      </c>
      <c r="AW49">
        <v>2080.2676000000001</v>
      </c>
      <c r="AX49">
        <v>2126.8966999999998</v>
      </c>
      <c r="AY49">
        <v>3720.8598999999999</v>
      </c>
      <c r="AZ49">
        <v>41350.14</v>
      </c>
      <c r="BA49">
        <v>2753.7049999999999</v>
      </c>
      <c r="BB49">
        <v>8666.7330000000002</v>
      </c>
      <c r="BC49">
        <v>4566.6949999999997</v>
      </c>
      <c r="BD49">
        <v>4960.8860000000004</v>
      </c>
      <c r="BE49">
        <v>2215.5805999999998</v>
      </c>
      <c r="BF49">
        <v>2019.8822</v>
      </c>
      <c r="BG49">
        <v>7427.6377000000002</v>
      </c>
      <c r="BH49">
        <v>2085.6725999999999</v>
      </c>
      <c r="BI49">
        <v>4186.7879999999996</v>
      </c>
      <c r="BJ49" t="str">
        <v/>
      </c>
      <c r="BK49">
        <v>4507.9603999999999</v>
      </c>
      <c r="BL49">
        <v>4311.7539999999999</v>
      </c>
      <c r="BM49">
        <v>4812.9520000000002</v>
      </c>
      <c r="BN49">
        <v>2097.2094999999999</v>
      </c>
      <c r="BO49">
        <v>1145.7698</v>
      </c>
      <c r="BP49">
        <v>73719.835999999996</v>
      </c>
      <c r="BQ49">
        <v>15200.214</v>
      </c>
      <c r="BR49">
        <v>22103.21</v>
      </c>
      <c r="BS49">
        <v>4667.6772000000001</v>
      </c>
      <c r="BT49">
        <v>18679.016</v>
      </c>
      <c r="BU49">
        <v>21953.853999999999</v>
      </c>
      <c r="BV49" t="str">
        <v/>
      </c>
      <c r="BW49">
        <v>74740.429999999993</v>
      </c>
      <c r="BX49">
        <v>238675.19</v>
      </c>
      <c r="BY49">
        <v>14687.86</v>
      </c>
      <c r="BZ49">
        <v>26441.287</v>
      </c>
      <c r="CA49">
        <v>30688.79</v>
      </c>
      <c r="CB49">
        <v>24488.46</v>
      </c>
      <c r="CC49">
        <v>60991.086000000003</v>
      </c>
      <c r="CD49">
        <v>292360.78000000003</v>
      </c>
      <c r="CE49">
        <v>39910.203000000001</v>
      </c>
      <c r="CF49">
        <v>164914.45000000001</v>
      </c>
      <c r="CG49">
        <v>14556.313</v>
      </c>
      <c r="CH49">
        <v>7317.027</v>
      </c>
      <c r="CI49">
        <v>6269.848</v>
      </c>
      <c r="CJ49">
        <v>32005.89</v>
      </c>
      <c r="CK49">
        <v>26194.263999999999</v>
      </c>
      <c r="CL49">
        <v>15764.841</v>
      </c>
      <c r="CM49">
        <v>7410.5479999999998</v>
      </c>
      <c r="CN49">
        <v>36422.832000000002</v>
      </c>
      <c r="CO49">
        <v>16247.466</v>
      </c>
      <c r="CP49">
        <v>4564.7025999999996</v>
      </c>
      <c r="CQ49">
        <v>79121.59</v>
      </c>
      <c r="CR49">
        <v>35178.866999999998</v>
      </c>
      <c r="CS49">
        <v>31860.697</v>
      </c>
      <c r="CT49">
        <v>33719.042999999998</v>
      </c>
      <c r="CU49">
        <v>13570.727999999999</v>
      </c>
      <c r="CV49">
        <v>43872.66</v>
      </c>
      <c r="CW49">
        <v>8012.6930000000002</v>
      </c>
      <c r="CX49">
        <v>16789.491999999998</v>
      </c>
      <c r="CY49">
        <v>5162.5937999999996</v>
      </c>
      <c r="CZ49">
        <v>96536.73</v>
      </c>
      <c r="DA49">
        <v>219657.22</v>
      </c>
      <c r="DB49">
        <v>60499.862999999998</v>
      </c>
      <c r="DC49">
        <v>16422.713</v>
      </c>
      <c r="DD49">
        <v>8536.31</v>
      </c>
      <c r="DE49">
        <v>21192.2</v>
      </c>
      <c r="DF49">
        <v>4767.2383</v>
      </c>
      <c r="DG49">
        <v>25225.724999999999</v>
      </c>
      <c r="DH49">
        <v>6994.5492999999997</v>
      </c>
      <c r="DI49">
        <v>5737.5967000000001</v>
      </c>
      <c r="DJ49">
        <v>157853.84</v>
      </c>
      <c r="DK49">
        <v>52720.639999999999</v>
      </c>
      <c r="DL49">
        <v>42702.953000000001</v>
      </c>
      <c r="DM49">
        <v>84452.6</v>
      </c>
      <c r="DN49">
        <v>4545.2183000000005</v>
      </c>
      <c r="DO49">
        <v>24930.18</v>
      </c>
      <c r="DP49">
        <v>37989.040000000001</v>
      </c>
      <c r="DQ49">
        <v>96988.84</v>
      </c>
      <c r="DR49">
        <v>15578.994000000001</v>
      </c>
      <c r="DS49">
        <v>16127.62</v>
      </c>
      <c r="DT49">
        <v>7513.6504000000004</v>
      </c>
      <c r="DU49">
        <v>15820.673000000001</v>
      </c>
      <c r="DV49">
        <v>18966.36</v>
      </c>
      <c r="DW49">
        <v>36174.21</v>
      </c>
      <c r="DX49">
        <v>12792.385</v>
      </c>
      <c r="DY49">
        <v>11756.821</v>
      </c>
      <c r="DZ49">
        <v>13781.093000000001</v>
      </c>
      <c r="EA49">
        <v>4257.7533999999996</v>
      </c>
      <c r="EB49">
        <v>12078.22</v>
      </c>
      <c r="EC49">
        <v>6364.8393999999998</v>
      </c>
      <c r="ED49">
        <v>16582.588</v>
      </c>
      <c r="EE49">
        <v>14098.76</v>
      </c>
      <c r="EF49">
        <v>93027.304999999993</v>
      </c>
      <c r="EG49">
        <v>7136.8437999999996</v>
      </c>
      <c r="EH49">
        <v>7209.3022000000001</v>
      </c>
      <c r="EI49">
        <v>39971.425999999999</v>
      </c>
    </row>
    <row r="50" spans="1:139" x14ac:dyDescent="0.3">
      <c r="A50" s="3">
        <v>41670</v>
      </c>
      <c r="B50" t="str">
        <v/>
      </c>
      <c r="C50">
        <v>18349.708999999999</v>
      </c>
      <c r="D50">
        <v>11882.380999999999</v>
      </c>
      <c r="E50">
        <v>43225.39</v>
      </c>
      <c r="F50">
        <v>25283.553</v>
      </c>
      <c r="G50">
        <v>8037.2460000000001</v>
      </c>
      <c r="H50">
        <v>7947.433</v>
      </c>
      <c r="I50">
        <v>55222.07</v>
      </c>
      <c r="J50">
        <v>49407.163999999997</v>
      </c>
      <c r="K50">
        <v>41647.99</v>
      </c>
      <c r="L50">
        <v>9479.2810000000009</v>
      </c>
      <c r="M50">
        <v>11462.519</v>
      </c>
      <c r="N50">
        <v>241440.44</v>
      </c>
      <c r="O50">
        <v>166483.64000000001</v>
      </c>
      <c r="P50">
        <v>11992.856</v>
      </c>
      <c r="Q50">
        <v>55868.79</v>
      </c>
      <c r="R50">
        <v>26667.78</v>
      </c>
      <c r="S50">
        <v>12857.52</v>
      </c>
      <c r="T50">
        <v>16421.713</v>
      </c>
      <c r="U50">
        <v>22255.134999999998</v>
      </c>
      <c r="V50">
        <v>11327.215</v>
      </c>
      <c r="W50">
        <v>8413.9979999999996</v>
      </c>
      <c r="X50">
        <v>122870.44</v>
      </c>
      <c r="Y50">
        <v>31212.870999999999</v>
      </c>
      <c r="Z50">
        <v>18338.798999999999</v>
      </c>
      <c r="AA50">
        <v>14568.516</v>
      </c>
      <c r="AB50">
        <v>207748.08</v>
      </c>
      <c r="AC50">
        <v>54492.32</v>
      </c>
      <c r="AD50">
        <v>8974.3359999999993</v>
      </c>
      <c r="AE50">
        <v>20496.728999999999</v>
      </c>
      <c r="AF50">
        <v>5309.4834000000001</v>
      </c>
      <c r="AG50">
        <v>2007.1243999999999</v>
      </c>
      <c r="AH50">
        <v>14011.42</v>
      </c>
      <c r="AI50">
        <v>7536.8383999999996</v>
      </c>
      <c r="AJ50">
        <v>26434.653999999999</v>
      </c>
      <c r="AK50">
        <v>6443.2520000000004</v>
      </c>
      <c r="AL50">
        <v>1507.3607</v>
      </c>
      <c r="AM50">
        <v>2729.3690000000001</v>
      </c>
      <c r="AN50">
        <v>2681.1671999999999</v>
      </c>
      <c r="AO50">
        <v>3257.3771999999999</v>
      </c>
      <c r="AP50">
        <v>1882.1718000000001</v>
      </c>
      <c r="AQ50">
        <v>5140.1809999999996</v>
      </c>
      <c r="AR50">
        <v>2729.6992</v>
      </c>
      <c r="AS50">
        <v>1966.2493999999999</v>
      </c>
      <c r="AT50">
        <v>2128.0947000000001</v>
      </c>
      <c r="AU50">
        <v>17978.526999999998</v>
      </c>
      <c r="AV50">
        <v>11365.644</v>
      </c>
      <c r="AW50">
        <v>1954.7191</v>
      </c>
      <c r="AX50">
        <v>2021.29</v>
      </c>
      <c r="AY50">
        <v>3525.8335000000002</v>
      </c>
      <c r="AZ50">
        <v>42576.04</v>
      </c>
      <c r="BA50">
        <v>2779.7060000000001</v>
      </c>
      <c r="BB50">
        <v>8349.5239999999994</v>
      </c>
      <c r="BC50">
        <v>4424.8467000000001</v>
      </c>
      <c r="BD50">
        <v>5636.9926999999998</v>
      </c>
      <c r="BE50">
        <v>1965.6863000000001</v>
      </c>
      <c r="BF50">
        <v>1934.0571</v>
      </c>
      <c r="BG50">
        <v>7136.7035999999998</v>
      </c>
      <c r="BH50">
        <v>2336.6610000000001</v>
      </c>
      <c r="BI50">
        <v>4131.9683000000005</v>
      </c>
      <c r="BJ50" t="str">
        <v/>
      </c>
      <c r="BK50">
        <v>4483.1279999999997</v>
      </c>
      <c r="BL50">
        <v>4173.5010000000002</v>
      </c>
      <c r="BM50">
        <v>4605.1293999999998</v>
      </c>
      <c r="BN50">
        <v>1940.4976999999999</v>
      </c>
      <c r="BO50">
        <v>1149.6442</v>
      </c>
      <c r="BP50">
        <v>72497.25</v>
      </c>
      <c r="BQ50">
        <v>14559.147000000001</v>
      </c>
      <c r="BR50">
        <v>20295.377</v>
      </c>
      <c r="BS50">
        <v>4546.88</v>
      </c>
      <c r="BT50">
        <v>17265.697</v>
      </c>
      <c r="BU50">
        <v>20557.006000000001</v>
      </c>
      <c r="BV50" t="str">
        <v/>
      </c>
      <c r="BW50">
        <v>70216.479999999996</v>
      </c>
      <c r="BX50">
        <v>238359.75</v>
      </c>
      <c r="BY50">
        <v>14291.532999999999</v>
      </c>
      <c r="BZ50">
        <v>24992.375</v>
      </c>
      <c r="CA50">
        <v>28841.947</v>
      </c>
      <c r="CB50">
        <v>22988.799999999999</v>
      </c>
      <c r="CC50">
        <v>57393.08</v>
      </c>
      <c r="CD50">
        <v>275197.90000000002</v>
      </c>
      <c r="CE50">
        <v>36506.300000000003</v>
      </c>
      <c r="CF50">
        <v>177412.8</v>
      </c>
      <c r="CG50">
        <v>12861.864</v>
      </c>
      <c r="CH50">
        <v>7137.5712999999996</v>
      </c>
      <c r="CI50">
        <v>6176.3280000000004</v>
      </c>
      <c r="CJ50">
        <v>28732.48</v>
      </c>
      <c r="CK50">
        <v>24959.002</v>
      </c>
      <c r="CL50">
        <v>14400.575000000001</v>
      </c>
      <c r="CM50">
        <v>6882.3437999999996</v>
      </c>
      <c r="CN50">
        <v>32813.983999999997</v>
      </c>
      <c r="CO50">
        <v>13846.392</v>
      </c>
      <c r="CP50">
        <v>4579.2446</v>
      </c>
      <c r="CQ50">
        <v>73256.44</v>
      </c>
      <c r="CR50">
        <v>31876.067999999999</v>
      </c>
      <c r="CS50">
        <v>29064.907999999999</v>
      </c>
      <c r="CT50">
        <v>32188.717000000001</v>
      </c>
      <c r="CU50">
        <v>12626.928</v>
      </c>
      <c r="CV50">
        <v>40436.605000000003</v>
      </c>
      <c r="CW50">
        <v>7699.7669999999998</v>
      </c>
      <c r="CX50">
        <v>15957.186</v>
      </c>
      <c r="CY50">
        <v>5044.5106999999998</v>
      </c>
      <c r="CZ50">
        <v>90461.27</v>
      </c>
      <c r="DA50">
        <v>207938.16</v>
      </c>
      <c r="DB50">
        <v>55035.58</v>
      </c>
      <c r="DC50">
        <v>15071.906999999999</v>
      </c>
      <c r="DD50">
        <v>7897.35</v>
      </c>
      <c r="DE50">
        <v>20606.84</v>
      </c>
      <c r="DF50">
        <v>4693.973</v>
      </c>
      <c r="DG50">
        <v>24194.322</v>
      </c>
      <c r="DH50">
        <v>6726.0443999999998</v>
      </c>
      <c r="DI50">
        <v>5125.3573999999999</v>
      </c>
      <c r="DJ50">
        <v>143677</v>
      </c>
      <c r="DK50">
        <v>50055.203000000001</v>
      </c>
      <c r="DL50">
        <v>39077.230000000003</v>
      </c>
      <c r="DM50">
        <v>79909.600000000006</v>
      </c>
      <c r="DN50">
        <v>4829.5749999999998</v>
      </c>
      <c r="DO50">
        <v>24076.79</v>
      </c>
      <c r="DP50">
        <v>34997.120000000003</v>
      </c>
      <c r="DQ50">
        <v>87897.3</v>
      </c>
      <c r="DR50">
        <v>13291.965</v>
      </c>
      <c r="DS50">
        <v>16874.543000000001</v>
      </c>
      <c r="DT50">
        <v>6927.84</v>
      </c>
      <c r="DU50">
        <v>14057.343999999999</v>
      </c>
      <c r="DV50">
        <v>19268.912</v>
      </c>
      <c r="DW50">
        <v>33932.684000000001</v>
      </c>
      <c r="DX50">
        <v>12647.838</v>
      </c>
      <c r="DY50">
        <v>12080.892</v>
      </c>
      <c r="DZ50">
        <v>8162.5190000000002</v>
      </c>
      <c r="EA50">
        <v>4426.96</v>
      </c>
      <c r="EB50">
        <v>10264.101000000001</v>
      </c>
      <c r="EC50">
        <v>5820.2950000000001</v>
      </c>
      <c r="ED50">
        <v>15231.36</v>
      </c>
      <c r="EE50">
        <v>13036.383</v>
      </c>
      <c r="EF50">
        <v>85027.95</v>
      </c>
      <c r="EG50">
        <v>6489.7103999999999</v>
      </c>
      <c r="EH50">
        <v>6437.3919999999998</v>
      </c>
      <c r="EI50">
        <v>35849.195</v>
      </c>
    </row>
    <row r="51" spans="1:139" x14ac:dyDescent="0.3">
      <c r="A51" s="3">
        <v>41698</v>
      </c>
      <c r="B51" t="str">
        <v/>
      </c>
      <c r="C51">
        <v>20073.937999999998</v>
      </c>
      <c r="D51">
        <v>13325.764999999999</v>
      </c>
      <c r="E51">
        <v>48340.434000000001</v>
      </c>
      <c r="F51">
        <v>27427.026999999998</v>
      </c>
      <c r="G51">
        <v>8844.4869999999992</v>
      </c>
      <c r="H51">
        <v>8379.018</v>
      </c>
      <c r="I51">
        <v>59104.972999999998</v>
      </c>
      <c r="J51">
        <v>51378.917999999998</v>
      </c>
      <c r="K51">
        <v>42021.17</v>
      </c>
      <c r="L51">
        <v>10316.736000000001</v>
      </c>
      <c r="M51">
        <v>11333.96</v>
      </c>
      <c r="N51">
        <v>241505.1</v>
      </c>
      <c r="O51">
        <v>168156.4</v>
      </c>
      <c r="P51">
        <v>12523.351000000001</v>
      </c>
      <c r="Q51">
        <v>58034.644999999997</v>
      </c>
      <c r="R51">
        <v>26706.574000000001</v>
      </c>
      <c r="S51">
        <v>13512.721</v>
      </c>
      <c r="T51">
        <v>17871.940999999999</v>
      </c>
      <c r="U51">
        <v>23692.54</v>
      </c>
      <c r="V51">
        <v>12344.829</v>
      </c>
      <c r="W51">
        <v>8665.2379999999994</v>
      </c>
      <c r="X51">
        <v>122427.03</v>
      </c>
      <c r="Y51">
        <v>32953.879999999997</v>
      </c>
      <c r="Z51">
        <v>21305.52</v>
      </c>
      <c r="AA51">
        <v>15324.966</v>
      </c>
      <c r="AB51">
        <v>213279.35999999999</v>
      </c>
      <c r="AC51">
        <v>64846.796999999999</v>
      </c>
      <c r="AD51">
        <v>9446.8160000000007</v>
      </c>
      <c r="AE51">
        <v>21045.955000000002</v>
      </c>
      <c r="AF51">
        <v>5761.9440000000004</v>
      </c>
      <c r="AG51">
        <v>2184.1471999999999</v>
      </c>
      <c r="AH51">
        <v>14658.949000000001</v>
      </c>
      <c r="AI51">
        <v>7919.0815000000002</v>
      </c>
      <c r="AJ51">
        <v>26710.234</v>
      </c>
      <c r="AK51">
        <v>6899.9755999999998</v>
      </c>
      <c r="AL51">
        <v>1484.1628000000001</v>
      </c>
      <c r="AM51">
        <v>2786.0432000000001</v>
      </c>
      <c r="AN51">
        <v>2819.0920000000001</v>
      </c>
      <c r="AO51">
        <v>3383.7831999999999</v>
      </c>
      <c r="AP51">
        <v>1937.8101999999999</v>
      </c>
      <c r="AQ51">
        <v>5766.7309999999998</v>
      </c>
      <c r="AR51">
        <v>2956.1401000000001</v>
      </c>
      <c r="AS51">
        <v>1989.7638999999999</v>
      </c>
      <c r="AT51">
        <v>2158.3942999999999</v>
      </c>
      <c r="AU51">
        <v>18555.857</v>
      </c>
      <c r="AV51">
        <v>11730.84</v>
      </c>
      <c r="AW51">
        <v>2019.2370000000001</v>
      </c>
      <c r="AX51">
        <v>2134.2754</v>
      </c>
      <c r="AY51">
        <v>3630.2570000000001</v>
      </c>
      <c r="AZ51">
        <v>43588.74</v>
      </c>
      <c r="BA51">
        <v>2829.3434999999999</v>
      </c>
      <c r="BB51">
        <v>8783.4079999999994</v>
      </c>
      <c r="BC51">
        <v>4457.2103999999999</v>
      </c>
      <c r="BD51">
        <v>6046.6283999999996</v>
      </c>
      <c r="BE51">
        <v>2063.8591000000001</v>
      </c>
      <c r="BF51">
        <v>2011.8986</v>
      </c>
      <c r="BG51">
        <v>7044.1333000000004</v>
      </c>
      <c r="BH51">
        <v>2337.3980000000001</v>
      </c>
      <c r="BI51">
        <v>4181.5043999999998</v>
      </c>
      <c r="BJ51" t="str">
        <v/>
      </c>
      <c r="BK51">
        <v>4520.6790000000001</v>
      </c>
      <c r="BL51">
        <v>4287.7510000000002</v>
      </c>
      <c r="BM51">
        <v>4912.0464000000002</v>
      </c>
      <c r="BN51">
        <v>1918.6088999999999</v>
      </c>
      <c r="BO51">
        <v>1270.8077000000001</v>
      </c>
      <c r="BP51">
        <v>75070.149999999994</v>
      </c>
      <c r="BQ51">
        <v>15222.409</v>
      </c>
      <c r="BR51">
        <v>20938.973000000002</v>
      </c>
      <c r="BS51">
        <v>4460.2669999999998</v>
      </c>
      <c r="BT51">
        <v>16835.895</v>
      </c>
      <c r="BU51">
        <v>21272.465</v>
      </c>
      <c r="BV51" t="str">
        <v/>
      </c>
      <c r="BW51">
        <v>72866.44</v>
      </c>
      <c r="BX51">
        <v>244037.48</v>
      </c>
      <c r="BY51">
        <v>14678.367</v>
      </c>
      <c r="BZ51">
        <v>26331.936000000002</v>
      </c>
      <c r="CA51">
        <v>29439.186000000002</v>
      </c>
      <c r="CB51">
        <v>24362.738000000001</v>
      </c>
      <c r="CC51">
        <v>59901.957000000002</v>
      </c>
      <c r="CD51">
        <v>285505.5</v>
      </c>
      <c r="CE51">
        <v>36551.991999999998</v>
      </c>
      <c r="CF51">
        <v>175082.61</v>
      </c>
      <c r="CG51">
        <v>13387.32</v>
      </c>
      <c r="CH51">
        <v>7399.7446</v>
      </c>
      <c r="CI51">
        <v>6172.3203000000003</v>
      </c>
      <c r="CJ51">
        <v>29637.439999999999</v>
      </c>
      <c r="CK51">
        <v>24645.178</v>
      </c>
      <c r="CL51">
        <v>14855.33</v>
      </c>
      <c r="CM51">
        <v>7095.3374000000003</v>
      </c>
      <c r="CN51">
        <v>33596.324000000001</v>
      </c>
      <c r="CO51">
        <v>14591.142</v>
      </c>
      <c r="CP51">
        <v>4377.1122999999998</v>
      </c>
      <c r="CQ51">
        <v>74296.45</v>
      </c>
      <c r="CR51">
        <v>33255.633000000002</v>
      </c>
      <c r="CS51">
        <v>28509.224999999999</v>
      </c>
      <c r="CT51">
        <v>34380.453000000001</v>
      </c>
      <c r="CU51">
        <v>13179.012000000001</v>
      </c>
      <c r="CV51">
        <v>42051.55</v>
      </c>
      <c r="CW51">
        <v>7360.0186000000003</v>
      </c>
      <c r="CX51">
        <v>16902.89</v>
      </c>
      <c r="CY51">
        <v>5161.4125999999997</v>
      </c>
      <c r="CZ51">
        <v>97121.919999999998</v>
      </c>
      <c r="DA51">
        <v>213422.07999999999</v>
      </c>
      <c r="DB51">
        <v>56853.266000000003</v>
      </c>
      <c r="DC51">
        <v>15951.29</v>
      </c>
      <c r="DD51">
        <v>7641.44</v>
      </c>
      <c r="DE51">
        <v>21587.861000000001</v>
      </c>
      <c r="DF51">
        <v>4714.085</v>
      </c>
      <c r="DG51">
        <v>25739.919999999998</v>
      </c>
      <c r="DH51">
        <v>6937.2686000000003</v>
      </c>
      <c r="DI51">
        <v>5453.2960000000003</v>
      </c>
      <c r="DJ51">
        <v>147312.1</v>
      </c>
      <c r="DK51">
        <v>50783.199999999997</v>
      </c>
      <c r="DL51">
        <v>39165.21</v>
      </c>
      <c r="DM51">
        <v>86305.2</v>
      </c>
      <c r="DN51">
        <v>5061.5502999999999</v>
      </c>
      <c r="DO51">
        <v>26958.73</v>
      </c>
      <c r="DP51">
        <v>39979.68</v>
      </c>
      <c r="DQ51">
        <v>88395.7</v>
      </c>
      <c r="DR51">
        <v>13547.313</v>
      </c>
      <c r="DS51">
        <v>20650.041000000001</v>
      </c>
      <c r="DT51">
        <v>7522.1396000000004</v>
      </c>
      <c r="DU51">
        <v>14432.768</v>
      </c>
      <c r="DV51">
        <v>20353.063999999998</v>
      </c>
      <c r="DW51">
        <v>35494.438000000002</v>
      </c>
      <c r="DX51">
        <v>13545.871999999999</v>
      </c>
      <c r="DY51">
        <v>12707.78</v>
      </c>
      <c r="DZ51">
        <v>9233.9794999999995</v>
      </c>
      <c r="EA51">
        <v>4668.8154000000004</v>
      </c>
      <c r="EB51">
        <v>11136.511</v>
      </c>
      <c r="EC51">
        <v>6518.8467000000001</v>
      </c>
      <c r="ED51">
        <v>15189.743</v>
      </c>
      <c r="EE51">
        <v>14003.799000000001</v>
      </c>
      <c r="EF51">
        <v>89365.91</v>
      </c>
      <c r="EG51">
        <v>6736.3344999999999</v>
      </c>
      <c r="EH51">
        <v>7228.9603999999999</v>
      </c>
      <c r="EI51">
        <v>39583.49</v>
      </c>
    </row>
    <row r="52" spans="1:139" x14ac:dyDescent="0.3">
      <c r="A52" s="3">
        <v>41729</v>
      </c>
      <c r="B52" t="str">
        <v/>
      </c>
      <c r="C52">
        <v>19644.377</v>
      </c>
      <c r="D52">
        <v>12947.99</v>
      </c>
      <c r="E52">
        <v>47483.08</v>
      </c>
      <c r="F52">
        <v>26747.809000000001</v>
      </c>
      <c r="G52">
        <v>8691.7749999999996</v>
      </c>
      <c r="H52">
        <v>8655.7720000000008</v>
      </c>
      <c r="I52">
        <v>58505.19</v>
      </c>
      <c r="J52">
        <v>49126.69</v>
      </c>
      <c r="K52">
        <v>41586.300000000003</v>
      </c>
      <c r="L52">
        <v>10786.841</v>
      </c>
      <c r="M52">
        <v>11309.038</v>
      </c>
      <c r="N52">
        <v>247098.19</v>
      </c>
      <c r="O52">
        <v>169794.72</v>
      </c>
      <c r="P52">
        <v>13003.698</v>
      </c>
      <c r="Q52">
        <v>58587.667999999998</v>
      </c>
      <c r="R52">
        <v>25610.252</v>
      </c>
      <c r="S52">
        <v>14002.561</v>
      </c>
      <c r="T52">
        <v>19128.098000000002</v>
      </c>
      <c r="U52">
        <v>23313.401999999998</v>
      </c>
      <c r="V52">
        <v>11603.289000000001</v>
      </c>
      <c r="W52">
        <v>9362.1110000000008</v>
      </c>
      <c r="X52">
        <v>126836.5</v>
      </c>
      <c r="Y52">
        <v>33405.188000000002</v>
      </c>
      <c r="Z52">
        <v>22174.201000000001</v>
      </c>
      <c r="AA52">
        <v>16070.127</v>
      </c>
      <c r="AB52">
        <v>218100.39</v>
      </c>
      <c r="AC52">
        <v>63014.48</v>
      </c>
      <c r="AD52">
        <v>9376.8955000000005</v>
      </c>
      <c r="AE52">
        <v>21097.861000000001</v>
      </c>
      <c r="AF52">
        <v>5728.0527000000002</v>
      </c>
      <c r="AG52">
        <v>2241.9463000000001</v>
      </c>
      <c r="AH52">
        <v>15311.656000000001</v>
      </c>
      <c r="AI52">
        <v>8252.8850000000002</v>
      </c>
      <c r="AJ52">
        <v>28862.023000000001</v>
      </c>
      <c r="AK52">
        <v>7424.7446</v>
      </c>
      <c r="AL52">
        <v>2114.4690000000001</v>
      </c>
      <c r="AM52">
        <v>2789.1190000000001</v>
      </c>
      <c r="AN52">
        <v>2939.5214999999998</v>
      </c>
      <c r="AO52">
        <v>3297.8135000000002</v>
      </c>
      <c r="AP52">
        <v>2229.4562999999998</v>
      </c>
      <c r="AQ52">
        <v>5915.4477999999999</v>
      </c>
      <c r="AR52">
        <v>3206.087</v>
      </c>
      <c r="AS52">
        <v>2093.636</v>
      </c>
      <c r="AT52">
        <v>2315.7600000000002</v>
      </c>
      <c r="AU52">
        <v>19455.939999999999</v>
      </c>
      <c r="AV52">
        <v>12600.538</v>
      </c>
      <c r="AW52">
        <v>2153.828</v>
      </c>
      <c r="AX52">
        <v>2250.9609999999998</v>
      </c>
      <c r="AY52">
        <v>3818.4922000000001</v>
      </c>
      <c r="AZ52">
        <v>46458</v>
      </c>
      <c r="BA52">
        <v>2919.4713999999999</v>
      </c>
      <c r="BB52">
        <v>9410.625</v>
      </c>
      <c r="BC52">
        <v>4774.1319999999996</v>
      </c>
      <c r="BD52">
        <v>5978.0910000000003</v>
      </c>
      <c r="BE52">
        <v>2164.7170000000001</v>
      </c>
      <c r="BF52">
        <v>2085.7579999999998</v>
      </c>
      <c r="BG52">
        <v>7113.4530000000004</v>
      </c>
      <c r="BH52">
        <v>2514.4189999999999</v>
      </c>
      <c r="BI52">
        <v>4383.1710000000003</v>
      </c>
      <c r="BJ52" t="str">
        <v/>
      </c>
      <c r="BK52">
        <v>4721.2875999999997</v>
      </c>
      <c r="BL52">
        <v>4449.5029999999997</v>
      </c>
      <c r="BM52">
        <v>5232.9189999999999</v>
      </c>
      <c r="BN52">
        <v>1961.8821</v>
      </c>
      <c r="BO52">
        <v>1333.4169999999999</v>
      </c>
      <c r="BP52">
        <v>78059.983999999997</v>
      </c>
      <c r="BQ52">
        <v>15942.541999999999</v>
      </c>
      <c r="BR52">
        <v>20975.101999999999</v>
      </c>
      <c r="BS52">
        <v>4567.018</v>
      </c>
      <c r="BT52">
        <v>17043.465</v>
      </c>
      <c r="BU52">
        <v>21644.791000000001</v>
      </c>
      <c r="BV52" t="str">
        <v/>
      </c>
      <c r="BW52">
        <v>72346.850000000006</v>
      </c>
      <c r="BX52">
        <v>261917.25</v>
      </c>
      <c r="BY52">
        <v>15503.699000000001</v>
      </c>
      <c r="BZ52">
        <v>27079.65</v>
      </c>
      <c r="CA52">
        <v>28621.925999999999</v>
      </c>
      <c r="CB52">
        <v>24555.72</v>
      </c>
      <c r="CC52">
        <v>61457.457000000002</v>
      </c>
      <c r="CD52">
        <v>308230.13</v>
      </c>
      <c r="CE52">
        <v>40243.760000000002</v>
      </c>
      <c r="CF52">
        <v>181116.79999999999</v>
      </c>
      <c r="CG52">
        <v>13557.852000000001</v>
      </c>
      <c r="CH52">
        <v>7863.2039999999997</v>
      </c>
      <c r="CI52">
        <v>6428.0586000000003</v>
      </c>
      <c r="CJ52">
        <v>29572.25</v>
      </c>
      <c r="CK52">
        <v>24723.42</v>
      </c>
      <c r="CL52">
        <v>16009.102999999999</v>
      </c>
      <c r="CM52">
        <v>7049.03</v>
      </c>
      <c r="CN52">
        <v>34014.410000000003</v>
      </c>
      <c r="CO52">
        <v>14364.880999999999</v>
      </c>
      <c r="CP52">
        <v>4472.7809999999999</v>
      </c>
      <c r="CQ52">
        <v>73410.125</v>
      </c>
      <c r="CR52">
        <v>33479.766000000003</v>
      </c>
      <c r="CS52">
        <v>29937.15</v>
      </c>
      <c r="CT52">
        <v>35553.453000000001</v>
      </c>
      <c r="CU52">
        <v>13360.773999999999</v>
      </c>
      <c r="CV52">
        <v>44206.438000000002</v>
      </c>
      <c r="CW52">
        <v>7908.2129999999997</v>
      </c>
      <c r="CX52">
        <v>16949.370999999999</v>
      </c>
      <c r="CY52">
        <v>5020.5550000000003</v>
      </c>
      <c r="CZ52">
        <v>95341.766000000003</v>
      </c>
      <c r="DA52">
        <v>229769.92</v>
      </c>
      <c r="DB52">
        <v>59389.45</v>
      </c>
      <c r="DC52">
        <v>15959.18</v>
      </c>
      <c r="DD52">
        <v>7931.58</v>
      </c>
      <c r="DE52">
        <v>20879.189999999999</v>
      </c>
      <c r="DF52">
        <v>4668.67</v>
      </c>
      <c r="DG52">
        <v>24989.02</v>
      </c>
      <c r="DH52">
        <v>6942.8379999999997</v>
      </c>
      <c r="DI52">
        <v>5309.89</v>
      </c>
      <c r="DJ52">
        <v>144598.56</v>
      </c>
      <c r="DK52">
        <v>52519.116999999998</v>
      </c>
      <c r="DL52">
        <v>39144.449999999997</v>
      </c>
      <c r="DM52">
        <v>87810.78</v>
      </c>
      <c r="DN52">
        <v>5120.8850000000002</v>
      </c>
      <c r="DO52">
        <v>27190.92</v>
      </c>
      <c r="DP52">
        <v>35535</v>
      </c>
      <c r="DQ52">
        <v>89492.22</v>
      </c>
      <c r="DR52">
        <v>13614.388999999999</v>
      </c>
      <c r="DS52">
        <v>18236.330000000002</v>
      </c>
      <c r="DT52">
        <v>9171.6129999999994</v>
      </c>
      <c r="DU52">
        <v>14274.49</v>
      </c>
      <c r="DV52">
        <v>20925.157999999999</v>
      </c>
      <c r="DW52">
        <v>33555.620000000003</v>
      </c>
      <c r="DX52">
        <v>13340.52</v>
      </c>
      <c r="DY52">
        <v>13150.58</v>
      </c>
      <c r="DZ52">
        <v>9157.6939999999995</v>
      </c>
      <c r="EA52">
        <v>4694.1369999999997</v>
      </c>
      <c r="EB52">
        <v>11508.421</v>
      </c>
      <c r="EC52">
        <v>6608.7236000000003</v>
      </c>
      <c r="ED52">
        <v>15495.284</v>
      </c>
      <c r="EE52">
        <v>14623.579</v>
      </c>
      <c r="EF52">
        <v>88759.414000000004</v>
      </c>
      <c r="EG52">
        <v>6696.7554</v>
      </c>
      <c r="EH52">
        <v>7243.3329999999996</v>
      </c>
      <c r="EI52">
        <v>38298.637000000002</v>
      </c>
    </row>
    <row r="53" spans="1:139" x14ac:dyDescent="0.3">
      <c r="A53" s="3">
        <v>41759</v>
      </c>
      <c r="B53" t="str">
        <v/>
      </c>
      <c r="C53">
        <v>19914.432000000001</v>
      </c>
      <c r="D53">
        <v>13092.174000000001</v>
      </c>
      <c r="E53">
        <v>49383.68</v>
      </c>
      <c r="F53">
        <v>26769.93</v>
      </c>
      <c r="G53">
        <v>8440.6370000000006</v>
      </c>
      <c r="H53">
        <v>9578.89</v>
      </c>
      <c r="I53">
        <v>60082.51</v>
      </c>
      <c r="J53">
        <v>50886.241999999998</v>
      </c>
      <c r="K53">
        <v>42340.703000000001</v>
      </c>
      <c r="L53">
        <v>10976.986999999999</v>
      </c>
      <c r="M53">
        <v>11654.695</v>
      </c>
      <c r="N53">
        <v>257463.3</v>
      </c>
      <c r="O53">
        <v>179149.69</v>
      </c>
      <c r="P53">
        <v>12586.786</v>
      </c>
      <c r="Q53">
        <v>60452.98</v>
      </c>
      <c r="R53">
        <v>27789.116999999998</v>
      </c>
      <c r="S53">
        <v>14192.880999999999</v>
      </c>
      <c r="T53">
        <v>19151.184000000001</v>
      </c>
      <c r="U53">
        <v>21491.205000000002</v>
      </c>
      <c r="V53">
        <v>11187.273999999999</v>
      </c>
      <c r="W53">
        <v>9291.6409999999996</v>
      </c>
      <c r="X53">
        <v>130466.91</v>
      </c>
      <c r="Y53">
        <v>33857.733999999997</v>
      </c>
      <c r="Z53">
        <v>23388.32</v>
      </c>
      <c r="AA53">
        <v>15099.903</v>
      </c>
      <c r="AB53">
        <v>223377.02</v>
      </c>
      <c r="AC53">
        <v>64799.086000000003</v>
      </c>
      <c r="AD53">
        <v>9368.75</v>
      </c>
      <c r="AE53">
        <v>21273.043000000001</v>
      </c>
      <c r="AF53">
        <v>5347.1689999999999</v>
      </c>
      <c r="AG53">
        <v>2065.4306999999999</v>
      </c>
      <c r="AH53">
        <v>13974.815000000001</v>
      </c>
      <c r="AI53">
        <v>7582.3896000000004</v>
      </c>
      <c r="AJ53">
        <v>26821.493999999999</v>
      </c>
      <c r="AK53">
        <v>6980.5522000000001</v>
      </c>
      <c r="AL53">
        <v>2019.8634</v>
      </c>
      <c r="AM53">
        <v>2706.5050000000001</v>
      </c>
      <c r="AN53">
        <v>2667.3773999999999</v>
      </c>
      <c r="AO53">
        <v>3122.7082999999998</v>
      </c>
      <c r="AP53">
        <v>2069.7339999999999</v>
      </c>
      <c r="AQ53">
        <v>4900.7539999999999</v>
      </c>
      <c r="AR53">
        <v>3196.7761</v>
      </c>
      <c r="AS53">
        <v>1867.8737000000001</v>
      </c>
      <c r="AT53">
        <v>2163.2035999999998</v>
      </c>
      <c r="AU53">
        <v>17468.393</v>
      </c>
      <c r="AV53">
        <v>12069.617</v>
      </c>
      <c r="AW53">
        <v>2019.8702000000001</v>
      </c>
      <c r="AX53">
        <v>2073.3267000000001</v>
      </c>
      <c r="AY53">
        <v>4113.4040000000005</v>
      </c>
      <c r="AZ53">
        <v>44877.36</v>
      </c>
      <c r="BA53">
        <v>2718.3733000000002</v>
      </c>
      <c r="BB53">
        <v>8763.8719999999994</v>
      </c>
      <c r="BC53">
        <v>4523.1530000000002</v>
      </c>
      <c r="BD53">
        <v>5655.8383999999996</v>
      </c>
      <c r="BE53">
        <v>1910.7891</v>
      </c>
      <c r="BF53">
        <v>2007.6174000000001</v>
      </c>
      <c r="BG53">
        <v>6821.3013000000001</v>
      </c>
      <c r="BH53">
        <v>2212.9548</v>
      </c>
      <c r="BI53">
        <v>3909.404</v>
      </c>
      <c r="BJ53" t="str">
        <v/>
      </c>
      <c r="BK53">
        <v>4653.0839999999998</v>
      </c>
      <c r="BL53">
        <v>4167.6953000000003</v>
      </c>
      <c r="BM53">
        <v>4947.6170000000002</v>
      </c>
      <c r="BN53">
        <v>1874.8848</v>
      </c>
      <c r="BO53">
        <v>1229.5604000000001</v>
      </c>
      <c r="BP53">
        <v>74271.73</v>
      </c>
      <c r="BQ53">
        <v>16035.857</v>
      </c>
      <c r="BR53">
        <v>21272.377</v>
      </c>
      <c r="BS53">
        <v>4511.5244000000002</v>
      </c>
      <c r="BT53">
        <v>17012.511999999999</v>
      </c>
      <c r="BU53">
        <v>21586.965</v>
      </c>
      <c r="BV53" t="str">
        <v/>
      </c>
      <c r="BW53">
        <v>76860.399999999994</v>
      </c>
      <c r="BX53">
        <v>261390.66</v>
      </c>
      <c r="BY53">
        <v>14247.985000000001</v>
      </c>
      <c r="BZ53">
        <v>27085.143</v>
      </c>
      <c r="CA53">
        <v>28476.636999999999</v>
      </c>
      <c r="CB53">
        <v>24716.3</v>
      </c>
      <c r="CC53">
        <v>60984.254000000001</v>
      </c>
      <c r="CD53">
        <v>317799.88</v>
      </c>
      <c r="CE53">
        <v>38624.43</v>
      </c>
      <c r="CF53">
        <v>159424.9</v>
      </c>
      <c r="CG53">
        <v>13808.432000000001</v>
      </c>
      <c r="CH53">
        <v>6987.3280000000004</v>
      </c>
      <c r="CI53">
        <v>6082.2020000000002</v>
      </c>
      <c r="CJ53">
        <v>31476.55</v>
      </c>
      <c r="CK53">
        <v>23510.965</v>
      </c>
      <c r="CL53">
        <v>15234.607</v>
      </c>
      <c r="CM53">
        <v>7278.3936000000003</v>
      </c>
      <c r="CN53">
        <v>32865.527000000002</v>
      </c>
      <c r="CO53">
        <v>14382.674999999999</v>
      </c>
      <c r="CP53">
        <v>4330.28</v>
      </c>
      <c r="CQ53">
        <v>71604.554999999993</v>
      </c>
      <c r="CR53">
        <v>34581.565999999999</v>
      </c>
      <c r="CS53">
        <v>27789.248</v>
      </c>
      <c r="CT53">
        <v>34538.754000000001</v>
      </c>
      <c r="CU53">
        <v>12791.221</v>
      </c>
      <c r="CV53">
        <v>42338.720000000001</v>
      </c>
      <c r="CW53">
        <v>7345.5165999999999</v>
      </c>
      <c r="CX53">
        <v>16774.150000000001</v>
      </c>
      <c r="CY53">
        <v>4731.1323000000002</v>
      </c>
      <c r="CZ53">
        <v>92588.37</v>
      </c>
      <c r="DA53">
        <v>211868.22</v>
      </c>
      <c r="DB53">
        <v>58883.29</v>
      </c>
      <c r="DC53">
        <v>16230.671</v>
      </c>
      <c r="DD53">
        <v>7941.3603999999996</v>
      </c>
      <c r="DE53">
        <v>20230.648000000001</v>
      </c>
      <c r="DF53">
        <v>4844.7515000000003</v>
      </c>
      <c r="DG53">
        <v>25166.92</v>
      </c>
      <c r="DH53">
        <v>7031.0565999999999</v>
      </c>
      <c r="DI53">
        <v>5644.1509999999998</v>
      </c>
      <c r="DJ53">
        <v>145540.28</v>
      </c>
      <c r="DK53">
        <v>50267.913999999997</v>
      </c>
      <c r="DL53">
        <v>37308.612999999998</v>
      </c>
      <c r="DM53">
        <v>85300.56</v>
      </c>
      <c r="DN53">
        <v>5224.3980000000001</v>
      </c>
      <c r="DO53">
        <v>27308.458999999999</v>
      </c>
      <c r="DP53">
        <v>33212</v>
      </c>
      <c r="DQ53">
        <v>90521.5</v>
      </c>
      <c r="DR53">
        <v>12240.888000000001</v>
      </c>
      <c r="DS53">
        <v>18964.588</v>
      </c>
      <c r="DT53">
        <v>9321.4410000000007</v>
      </c>
      <c r="DU53">
        <v>13426.519</v>
      </c>
      <c r="DV53">
        <v>21051.442999999999</v>
      </c>
      <c r="DW53">
        <v>35164.707000000002</v>
      </c>
      <c r="DX53">
        <v>13381.993</v>
      </c>
      <c r="DY53">
        <v>13832.094999999999</v>
      </c>
      <c r="DZ53">
        <v>9043.0879999999997</v>
      </c>
      <c r="EA53">
        <v>4820.0864000000001</v>
      </c>
      <c r="EB53">
        <v>11810.261</v>
      </c>
      <c r="EC53">
        <v>6755.4804999999997</v>
      </c>
      <c r="ED53">
        <v>15207.932000000001</v>
      </c>
      <c r="EE53">
        <v>14854.947</v>
      </c>
      <c r="EF53">
        <v>91003.585999999996</v>
      </c>
      <c r="EG53">
        <v>6558.2290000000003</v>
      </c>
      <c r="EH53">
        <v>7196.45</v>
      </c>
      <c r="EI53">
        <v>39125.629999999997</v>
      </c>
    </row>
    <row r="54" spans="1:139" x14ac:dyDescent="0.3">
      <c r="A54" s="3">
        <v>41789</v>
      </c>
      <c r="B54" t="str">
        <v/>
      </c>
      <c r="C54">
        <v>20389.771000000001</v>
      </c>
      <c r="D54">
        <v>13255.883</v>
      </c>
      <c r="E54">
        <v>53158.195</v>
      </c>
      <c r="F54">
        <v>27874.629000000001</v>
      </c>
      <c r="G54">
        <v>7974.9823999999999</v>
      </c>
      <c r="H54">
        <v>9776.9230000000007</v>
      </c>
      <c r="I54">
        <v>62755.516000000003</v>
      </c>
      <c r="J54">
        <v>50884.28</v>
      </c>
      <c r="K54">
        <v>42378.42</v>
      </c>
      <c r="L54">
        <v>11428.584999999999</v>
      </c>
      <c r="M54">
        <v>11515.919</v>
      </c>
      <c r="N54">
        <v>247967.1</v>
      </c>
      <c r="O54">
        <v>179676.72</v>
      </c>
      <c r="P54">
        <v>12987.959000000001</v>
      </c>
      <c r="Q54">
        <v>63793.574000000001</v>
      </c>
      <c r="R54">
        <v>29339.978999999999</v>
      </c>
      <c r="S54">
        <v>14320.800999999999</v>
      </c>
      <c r="T54">
        <v>19780.875</v>
      </c>
      <c r="U54">
        <v>21736.844000000001</v>
      </c>
      <c r="V54">
        <v>11591.593999999999</v>
      </c>
      <c r="W54">
        <v>9386.6970000000001</v>
      </c>
      <c r="X54">
        <v>134173.26999999999</v>
      </c>
      <c r="Y54">
        <v>35405.925999999999</v>
      </c>
      <c r="Z54">
        <v>23153.9</v>
      </c>
      <c r="AA54">
        <v>15991.583000000001</v>
      </c>
      <c r="AB54">
        <v>218614.53</v>
      </c>
      <c r="AC54">
        <v>68786.27</v>
      </c>
      <c r="AD54">
        <v>9398.6170000000002</v>
      </c>
      <c r="AE54">
        <v>21915.379000000001</v>
      </c>
      <c r="AF54">
        <v>5286.1532999999999</v>
      </c>
      <c r="AG54">
        <v>1987.2687000000001</v>
      </c>
      <c r="AH54">
        <v>14043.724</v>
      </c>
      <c r="AI54">
        <v>7673.4449999999997</v>
      </c>
      <c r="AJ54">
        <v>27245.405999999999</v>
      </c>
      <c r="AK54">
        <v>6994.3046999999997</v>
      </c>
      <c r="AL54">
        <v>2092.3712999999998</v>
      </c>
      <c r="AM54">
        <v>2686.7494999999999</v>
      </c>
      <c r="AN54">
        <v>2507.9072000000001</v>
      </c>
      <c r="AO54">
        <v>3204.7017000000001</v>
      </c>
      <c r="AP54">
        <v>2036.4585</v>
      </c>
      <c r="AQ54">
        <v>4843.7950000000001</v>
      </c>
      <c r="AR54">
        <v>3122.288</v>
      </c>
      <c r="AS54">
        <v>1861.1344999999999</v>
      </c>
      <c r="AT54">
        <v>2114.0509999999999</v>
      </c>
      <c r="AU54">
        <v>17536.197</v>
      </c>
      <c r="AV54">
        <v>12113.859</v>
      </c>
      <c r="AW54">
        <v>2003.2349999999999</v>
      </c>
      <c r="AX54">
        <v>2015.9656</v>
      </c>
      <c r="AY54">
        <v>4141.0513000000001</v>
      </c>
      <c r="AZ54">
        <v>45534.18</v>
      </c>
      <c r="BA54">
        <v>2711.2755999999999</v>
      </c>
      <c r="BB54">
        <v>8714.82</v>
      </c>
      <c r="BC54">
        <v>4340.6225999999997</v>
      </c>
      <c r="BD54">
        <v>5513.0385999999999</v>
      </c>
      <c r="BE54">
        <v>1956.2130999999999</v>
      </c>
      <c r="BF54">
        <v>1941.498</v>
      </c>
      <c r="BG54">
        <v>6763.7563</v>
      </c>
      <c r="BH54">
        <v>2181.1828999999998</v>
      </c>
      <c r="BI54">
        <v>3851.7570000000001</v>
      </c>
      <c r="BJ54" t="str">
        <v/>
      </c>
      <c r="BK54">
        <v>4558.6949999999997</v>
      </c>
      <c r="BL54">
        <v>4160.9862999999996</v>
      </c>
      <c r="BM54">
        <v>4799.9486999999999</v>
      </c>
      <c r="BN54">
        <v>1888.5376000000001</v>
      </c>
      <c r="BO54">
        <v>1227.7820999999999</v>
      </c>
      <c r="BP54">
        <v>76839.73</v>
      </c>
      <c r="BQ54">
        <v>15951.742</v>
      </c>
      <c r="BR54">
        <v>21459.129000000001</v>
      </c>
      <c r="BS54">
        <v>4501.6170000000002</v>
      </c>
      <c r="BT54">
        <v>16687.506000000001</v>
      </c>
      <c r="BU54">
        <v>21429.261999999999</v>
      </c>
      <c r="BV54" t="str">
        <v/>
      </c>
      <c r="BW54">
        <v>78220.25</v>
      </c>
      <c r="BX54">
        <v>267393.59999999998</v>
      </c>
      <c r="BY54">
        <v>14283.458000000001</v>
      </c>
      <c r="BZ54">
        <v>27612.455000000002</v>
      </c>
      <c r="CA54">
        <v>27800.134999999998</v>
      </c>
      <c r="CB54">
        <v>25284.84</v>
      </c>
      <c r="CC54">
        <v>60846.233999999997</v>
      </c>
      <c r="CD54">
        <v>316542</v>
      </c>
      <c r="CE54">
        <v>39411.29</v>
      </c>
      <c r="CF54">
        <v>159424.9</v>
      </c>
      <c r="CG54">
        <v>13787.796</v>
      </c>
      <c r="CH54">
        <v>6804.5614999999998</v>
      </c>
      <c r="CI54">
        <v>6191.6333000000004</v>
      </c>
      <c r="CJ54">
        <v>32473.873</v>
      </c>
      <c r="CK54">
        <v>24048.720000000001</v>
      </c>
      <c r="CL54">
        <v>15879.299000000001</v>
      </c>
      <c r="CM54">
        <v>7370.0474000000004</v>
      </c>
      <c r="CN54">
        <v>34661.046999999999</v>
      </c>
      <c r="CO54">
        <v>14845.293</v>
      </c>
      <c r="CP54">
        <v>4389.8975</v>
      </c>
      <c r="CQ54">
        <v>71600.070000000007</v>
      </c>
      <c r="CR54">
        <v>35051.347999999998</v>
      </c>
      <c r="CS54">
        <v>28094.861000000001</v>
      </c>
      <c r="CT54">
        <v>32795.555</v>
      </c>
      <c r="CU54">
        <v>12646.196</v>
      </c>
      <c r="CV54">
        <v>45197.586000000003</v>
      </c>
      <c r="CW54">
        <v>7515.759</v>
      </c>
      <c r="CX54">
        <v>18278.482</v>
      </c>
      <c r="CY54">
        <v>5036.8936000000003</v>
      </c>
      <c r="CZ54">
        <v>96898.5</v>
      </c>
      <c r="DA54">
        <v>210316.5</v>
      </c>
      <c r="DB54">
        <v>57286.074000000001</v>
      </c>
      <c r="DC54">
        <v>15678.64</v>
      </c>
      <c r="DD54">
        <v>7990.2602999999999</v>
      </c>
      <c r="DE54">
        <v>22376.030999999999</v>
      </c>
      <c r="DF54">
        <v>4873.4989999999998</v>
      </c>
      <c r="DG54">
        <v>26667.21</v>
      </c>
      <c r="DH54">
        <v>7139.567</v>
      </c>
      <c r="DI54">
        <v>5686.2520000000004</v>
      </c>
      <c r="DJ54">
        <v>144507.42000000001</v>
      </c>
      <c r="DK54">
        <v>50919.226999999999</v>
      </c>
      <c r="DL54">
        <v>37993.008000000002</v>
      </c>
      <c r="DM54">
        <v>91869.36</v>
      </c>
      <c r="DN54">
        <v>5426.9229999999998</v>
      </c>
      <c r="DO54">
        <v>27817.798999999999</v>
      </c>
      <c r="DP54">
        <v>34275.75</v>
      </c>
      <c r="DQ54">
        <v>95465.72</v>
      </c>
      <c r="DR54">
        <v>11160.727999999999</v>
      </c>
      <c r="DS54">
        <v>18613.530999999999</v>
      </c>
      <c r="DT54">
        <v>10231.111999999999</v>
      </c>
      <c r="DU54">
        <v>13613.674999999999</v>
      </c>
      <c r="DV54">
        <v>22156.421999999999</v>
      </c>
      <c r="DW54">
        <v>35709.32</v>
      </c>
      <c r="DX54">
        <v>13260.645500000001</v>
      </c>
      <c r="DY54">
        <v>13474.521000000001</v>
      </c>
      <c r="DZ54">
        <v>9646.4249999999993</v>
      </c>
      <c r="EA54">
        <v>4909.2619999999997</v>
      </c>
      <c r="EB54">
        <v>11053.351000000001</v>
      </c>
      <c r="EC54">
        <v>6829.4409999999998</v>
      </c>
      <c r="ED54">
        <v>14922.931</v>
      </c>
      <c r="EE54">
        <v>14460.436</v>
      </c>
      <c r="EF54">
        <v>93267.39</v>
      </c>
      <c r="EG54">
        <v>6631.6025</v>
      </c>
      <c r="EH54">
        <v>6993.2934999999998</v>
      </c>
      <c r="EI54">
        <v>35963.894999999997</v>
      </c>
    </row>
    <row r="55" spans="1:139" x14ac:dyDescent="0.3">
      <c r="A55" s="3">
        <v>41820</v>
      </c>
      <c r="B55" t="str">
        <v/>
      </c>
      <c r="C55">
        <v>20233.307000000001</v>
      </c>
      <c r="D55">
        <v>13022.182000000001</v>
      </c>
      <c r="E55">
        <v>50331.406000000003</v>
      </c>
      <c r="F55">
        <v>28965.934000000001</v>
      </c>
      <c r="G55">
        <v>8345.5130000000008</v>
      </c>
      <c r="H55">
        <v>9978.8619999999992</v>
      </c>
      <c r="I55">
        <v>61448.04</v>
      </c>
      <c r="J55">
        <v>50507.105000000003</v>
      </c>
      <c r="K55">
        <v>41596.28</v>
      </c>
      <c r="L55">
        <v>11454.074000000001</v>
      </c>
      <c r="M55">
        <v>11771.976000000001</v>
      </c>
      <c r="N55">
        <v>242476.1</v>
      </c>
      <c r="O55">
        <v>185748.61</v>
      </c>
      <c r="P55">
        <v>13024.907999999999</v>
      </c>
      <c r="Q55">
        <v>63445.11</v>
      </c>
      <c r="R55">
        <v>28433.006000000001</v>
      </c>
      <c r="S55">
        <v>14292.721</v>
      </c>
      <c r="T55">
        <v>20101.057000000001</v>
      </c>
      <c r="U55">
        <v>21602.04</v>
      </c>
      <c r="V55">
        <v>11874.156000000001</v>
      </c>
      <c r="W55">
        <v>9293.232</v>
      </c>
      <c r="X55">
        <v>134992.73000000001</v>
      </c>
      <c r="Y55">
        <v>35652.866999999998</v>
      </c>
      <c r="Z55">
        <v>23973.55</v>
      </c>
      <c r="AA55">
        <v>16751.91</v>
      </c>
      <c r="AB55">
        <v>213042.22</v>
      </c>
      <c r="AC55">
        <v>70909.835999999996</v>
      </c>
      <c r="AD55">
        <v>9347.0570000000007</v>
      </c>
      <c r="AE55">
        <v>21950.370999999999</v>
      </c>
      <c r="AF55">
        <v>5455.2790000000005</v>
      </c>
      <c r="AG55">
        <v>2137.9648000000002</v>
      </c>
      <c r="AH55">
        <v>14637.228999999999</v>
      </c>
      <c r="AI55">
        <v>7794.2020000000002</v>
      </c>
      <c r="AJ55">
        <v>28373.197</v>
      </c>
      <c r="AK55">
        <v>7587.3739999999998</v>
      </c>
      <c r="AL55">
        <v>2236.0479999999998</v>
      </c>
      <c r="AM55">
        <v>2840.6426000000001</v>
      </c>
      <c r="AN55">
        <v>2882.6725999999999</v>
      </c>
      <c r="AO55">
        <v>3389.3503000000001</v>
      </c>
      <c r="AP55">
        <v>2135.2898</v>
      </c>
      <c r="AQ55">
        <v>5912.0749999999998</v>
      </c>
      <c r="AR55">
        <v>3536.7062999999998</v>
      </c>
      <c r="AS55">
        <v>3892.0576000000001</v>
      </c>
      <c r="AT55">
        <v>2356.6406000000002</v>
      </c>
      <c r="AU55">
        <v>18029.835999999999</v>
      </c>
      <c r="AV55">
        <v>12564.866</v>
      </c>
      <c r="AW55">
        <v>2089.0250000000001</v>
      </c>
      <c r="AX55">
        <v>2141.4335999999998</v>
      </c>
      <c r="AY55">
        <v>4336.4229999999998</v>
      </c>
      <c r="AZ55">
        <v>47374.6</v>
      </c>
      <c r="BA55">
        <v>2812.5587999999998</v>
      </c>
      <c r="BB55">
        <v>9077.4719999999998</v>
      </c>
      <c r="BC55">
        <v>4614.4477999999999</v>
      </c>
      <c r="BD55">
        <v>6308.9279999999999</v>
      </c>
      <c r="BE55">
        <v>2113.3991999999998</v>
      </c>
      <c r="BF55">
        <v>1986.6309000000001</v>
      </c>
      <c r="BG55">
        <v>7073.6274000000003</v>
      </c>
      <c r="BH55">
        <v>2664.6990000000001</v>
      </c>
      <c r="BI55">
        <v>4366.0054</v>
      </c>
      <c r="BJ55" t="str">
        <v/>
      </c>
      <c r="BK55">
        <v>4999.5853999999999</v>
      </c>
      <c r="BL55">
        <v>4265.9319999999998</v>
      </c>
      <c r="BM55">
        <v>5017.1869999999999</v>
      </c>
      <c r="BN55">
        <v>1992.5630000000001</v>
      </c>
      <c r="BO55">
        <v>1405.547</v>
      </c>
      <c r="BP55">
        <v>78357.875</v>
      </c>
      <c r="BQ55">
        <v>16368.769</v>
      </c>
      <c r="BR55">
        <v>22529.611000000001</v>
      </c>
      <c r="BS55">
        <v>5053.71</v>
      </c>
      <c r="BT55">
        <v>16856.021000000001</v>
      </c>
      <c r="BU55">
        <v>22201.266</v>
      </c>
      <c r="BV55" t="str">
        <v/>
      </c>
      <c r="BW55">
        <v>77971.649999999994</v>
      </c>
      <c r="BX55">
        <v>275934.46999999997</v>
      </c>
      <c r="BY55">
        <v>15126.912</v>
      </c>
      <c r="BZ55">
        <v>28275.506000000001</v>
      </c>
      <c r="CA55">
        <v>28196.138999999999</v>
      </c>
      <c r="CB55">
        <v>25484.48</v>
      </c>
      <c r="CC55">
        <v>63512.394999999997</v>
      </c>
      <c r="CD55">
        <v>311780.8</v>
      </c>
      <c r="CE55">
        <v>42412.226999999999</v>
      </c>
      <c r="CF55">
        <v>161628.22</v>
      </c>
      <c r="CG55">
        <v>14831.022999999999</v>
      </c>
      <c r="CH55">
        <v>7144.2744000000002</v>
      </c>
      <c r="CI55">
        <v>7409.4</v>
      </c>
      <c r="CJ55">
        <v>31889.73</v>
      </c>
      <c r="CK55">
        <v>23715.32</v>
      </c>
      <c r="CL55">
        <v>16296.675999999999</v>
      </c>
      <c r="CM55">
        <v>7332.951</v>
      </c>
      <c r="CN55">
        <v>36176.273000000001</v>
      </c>
      <c r="CO55">
        <v>15000.44</v>
      </c>
      <c r="CP55">
        <v>4438.9497000000001</v>
      </c>
      <c r="CQ55">
        <v>73796.639999999999</v>
      </c>
      <c r="CR55">
        <v>34866.593999999997</v>
      </c>
      <c r="CS55">
        <v>28583.5</v>
      </c>
      <c r="CT55">
        <v>35070.46</v>
      </c>
      <c r="CU55">
        <v>13417.182000000001</v>
      </c>
      <c r="CV55">
        <v>46408.81</v>
      </c>
      <c r="CW55">
        <v>7744.0625</v>
      </c>
      <c r="CX55">
        <v>18514.567999999999</v>
      </c>
      <c r="CY55">
        <v>5335.3639999999996</v>
      </c>
      <c r="CZ55">
        <v>99234.02</v>
      </c>
      <c r="DA55">
        <v>216725</v>
      </c>
      <c r="DB55">
        <v>62592.3</v>
      </c>
      <c r="DC55">
        <v>16141.382</v>
      </c>
      <c r="DD55">
        <v>7878.56</v>
      </c>
      <c r="DE55">
        <v>22600.768</v>
      </c>
      <c r="DF55">
        <v>4673.7407000000003</v>
      </c>
      <c r="DG55">
        <v>26171.145</v>
      </c>
      <c r="DH55">
        <v>7156.1210000000001</v>
      </c>
      <c r="DI55">
        <v>5909.7734</v>
      </c>
      <c r="DJ55">
        <v>142796.48000000001</v>
      </c>
      <c r="DK55">
        <v>53126.546999999999</v>
      </c>
      <c r="DL55">
        <v>40870.063000000002</v>
      </c>
      <c r="DM55">
        <v>87429.2</v>
      </c>
      <c r="DN55">
        <v>5492.9809999999998</v>
      </c>
      <c r="DO55">
        <v>28315.502</v>
      </c>
      <c r="DP55">
        <v>35419.800000000003</v>
      </c>
      <c r="DQ55">
        <v>93831.24</v>
      </c>
      <c r="DR55">
        <v>9380.402</v>
      </c>
      <c r="DS55">
        <v>19281.768</v>
      </c>
      <c r="DT55">
        <v>10449.556</v>
      </c>
      <c r="DU55">
        <v>14140.721</v>
      </c>
      <c r="DV55">
        <v>23592.559000000001</v>
      </c>
      <c r="DW55">
        <v>34718.675999999999</v>
      </c>
      <c r="DX55">
        <v>13460.232</v>
      </c>
      <c r="DY55">
        <v>13782.473</v>
      </c>
      <c r="DZ55">
        <v>10814.736999999999</v>
      </c>
      <c r="EA55">
        <v>5119.1959999999999</v>
      </c>
      <c r="EB55">
        <v>10859.16</v>
      </c>
      <c r="EC55">
        <v>6887.5893999999998</v>
      </c>
      <c r="ED55">
        <v>15086.28</v>
      </c>
      <c r="EE55">
        <v>14686.871999999999</v>
      </c>
      <c r="EF55">
        <v>92815.11</v>
      </c>
      <c r="EG55">
        <v>6122.192</v>
      </c>
      <c r="EH55">
        <v>6786.5240000000003</v>
      </c>
      <c r="EI55">
        <v>36717.9</v>
      </c>
    </row>
    <row r="56" spans="1:139" x14ac:dyDescent="0.3">
      <c r="A56" s="3">
        <v>41851</v>
      </c>
      <c r="B56" t="str">
        <v/>
      </c>
      <c r="C56">
        <v>20166.809000000001</v>
      </c>
      <c r="D56">
        <v>11744.5625</v>
      </c>
      <c r="E56">
        <v>54764.074000000001</v>
      </c>
      <c r="F56">
        <v>27340.863000000001</v>
      </c>
      <c r="G56">
        <v>8264.3490000000002</v>
      </c>
      <c r="H56">
        <v>9036.5529999999999</v>
      </c>
      <c r="I56">
        <v>60982.336000000003</v>
      </c>
      <c r="J56">
        <v>51550.93</v>
      </c>
      <c r="K56">
        <v>38847.383000000002</v>
      </c>
      <c r="L56">
        <v>11489.269</v>
      </c>
      <c r="M56">
        <v>11188.529</v>
      </c>
      <c r="N56">
        <v>237442.67</v>
      </c>
      <c r="O56">
        <v>172286.66</v>
      </c>
      <c r="P56">
        <v>11948.761</v>
      </c>
      <c r="Q56">
        <v>60762.74</v>
      </c>
      <c r="R56">
        <v>28126.697</v>
      </c>
      <c r="S56">
        <v>13017.67</v>
      </c>
      <c r="T56">
        <v>18499.428</v>
      </c>
      <c r="U56">
        <v>19556.535</v>
      </c>
      <c r="V56">
        <v>10692.257</v>
      </c>
      <c r="W56">
        <v>8539.0259999999998</v>
      </c>
      <c r="X56">
        <v>133119.1</v>
      </c>
      <c r="Y56">
        <v>31867.535</v>
      </c>
      <c r="Z56">
        <v>23755.298999999999</v>
      </c>
      <c r="AA56">
        <v>15826.213</v>
      </c>
      <c r="AB56">
        <v>209599.52</v>
      </c>
      <c r="AC56">
        <v>65782.67</v>
      </c>
      <c r="AD56">
        <v>8576.0419999999995</v>
      </c>
      <c r="AE56">
        <v>20918.79</v>
      </c>
      <c r="AF56">
        <v>5334.9556000000002</v>
      </c>
      <c r="AG56">
        <v>1958.1726000000001</v>
      </c>
      <c r="AH56">
        <v>13975.66</v>
      </c>
      <c r="AI56">
        <v>8022.9624000000003</v>
      </c>
      <c r="AJ56">
        <v>26639</v>
      </c>
      <c r="AK56">
        <v>6446.3019999999997</v>
      </c>
      <c r="AL56">
        <v>2218.7573000000002</v>
      </c>
      <c r="AM56">
        <v>2582.1567</v>
      </c>
      <c r="AN56">
        <v>2575.2604999999999</v>
      </c>
      <c r="AO56">
        <v>3273.9623999999999</v>
      </c>
      <c r="AP56">
        <v>2048.6790000000001</v>
      </c>
      <c r="AQ56">
        <v>5526.7910000000002</v>
      </c>
      <c r="AR56">
        <v>3300.7878000000001</v>
      </c>
      <c r="AS56">
        <v>3674.8670000000002</v>
      </c>
      <c r="AT56">
        <v>2138.7716999999998</v>
      </c>
      <c r="AU56">
        <v>17295.13</v>
      </c>
      <c r="AV56">
        <v>11872.177</v>
      </c>
      <c r="AW56">
        <v>2010.0282999999999</v>
      </c>
      <c r="AX56">
        <v>2156.7961</v>
      </c>
      <c r="AY56">
        <v>4099.2269999999999</v>
      </c>
      <c r="AZ56">
        <v>43921.917999999998</v>
      </c>
      <c r="BA56">
        <v>2793.5871999999999</v>
      </c>
      <c r="BB56">
        <v>9095.5679999999993</v>
      </c>
      <c r="BC56">
        <v>4589.5050000000001</v>
      </c>
      <c r="BD56">
        <v>5719.4350000000004</v>
      </c>
      <c r="BE56">
        <v>1971.9103</v>
      </c>
      <c r="BF56">
        <v>1920.4766999999999</v>
      </c>
      <c r="BG56">
        <v>7029.3622999999998</v>
      </c>
      <c r="BH56">
        <v>2451.2042999999999</v>
      </c>
      <c r="BI56">
        <v>4054.2478000000001</v>
      </c>
      <c r="BJ56" t="str">
        <v/>
      </c>
      <c r="BK56">
        <v>4908.3065999999999</v>
      </c>
      <c r="BL56">
        <v>4133.826</v>
      </c>
      <c r="BM56">
        <v>4883.835</v>
      </c>
      <c r="BN56">
        <v>1866.1619000000001</v>
      </c>
      <c r="BO56">
        <v>1317.2552000000001</v>
      </c>
      <c r="BP56">
        <v>76024.5</v>
      </c>
      <c r="BQ56">
        <v>16032.288</v>
      </c>
      <c r="BR56">
        <v>22454.513999999999</v>
      </c>
      <c r="BS56">
        <v>5047.4076999999997</v>
      </c>
      <c r="BT56">
        <v>16135.975</v>
      </c>
      <c r="BU56">
        <v>20425.900000000001</v>
      </c>
      <c r="BV56">
        <v>16221.228999999999</v>
      </c>
      <c r="BW56">
        <v>74257.350000000006</v>
      </c>
      <c r="BX56">
        <v>267219.63</v>
      </c>
      <c r="BY56">
        <v>15758.28</v>
      </c>
      <c r="BZ56">
        <v>27702.574000000001</v>
      </c>
      <c r="CA56">
        <v>27059.234</v>
      </c>
      <c r="CB56">
        <v>25367.3</v>
      </c>
      <c r="CC56">
        <v>63532.035000000003</v>
      </c>
      <c r="CD56">
        <v>308997.06</v>
      </c>
      <c r="CE56">
        <v>44177.516000000003</v>
      </c>
      <c r="CF56">
        <v>160366.31</v>
      </c>
      <c r="CG56">
        <v>14595.983</v>
      </c>
      <c r="CH56">
        <v>7175.2569999999996</v>
      </c>
      <c r="CI56">
        <v>7155</v>
      </c>
      <c r="CJ56">
        <v>30360.84</v>
      </c>
      <c r="CK56">
        <v>24714.741999999998</v>
      </c>
      <c r="CL56">
        <v>16244.871999999999</v>
      </c>
      <c r="CM56">
        <v>7123.6859999999997</v>
      </c>
      <c r="CN56">
        <v>33868.347999999998</v>
      </c>
      <c r="CO56">
        <v>13864.761</v>
      </c>
      <c r="CP56">
        <v>4449.0680000000002</v>
      </c>
      <c r="CQ56">
        <v>76189.83</v>
      </c>
      <c r="CR56">
        <v>33656.18</v>
      </c>
      <c r="CS56">
        <v>29934.903999999999</v>
      </c>
      <c r="CT56">
        <v>36138.332000000002</v>
      </c>
      <c r="CU56">
        <v>13664.973</v>
      </c>
      <c r="CV56">
        <v>44689.546999999999</v>
      </c>
      <c r="CW56">
        <v>7288.0029999999997</v>
      </c>
      <c r="CX56">
        <v>18375.169999999998</v>
      </c>
      <c r="CY56">
        <v>5265.5443999999998</v>
      </c>
      <c r="CZ56">
        <v>92048</v>
      </c>
      <c r="DA56">
        <v>216913.06</v>
      </c>
      <c r="DB56">
        <v>59257.65</v>
      </c>
      <c r="DC56">
        <v>15397.643</v>
      </c>
      <c r="DD56">
        <v>7547.2803000000004</v>
      </c>
      <c r="DE56">
        <v>21835.884999999998</v>
      </c>
      <c r="DF56">
        <v>4517.5929999999998</v>
      </c>
      <c r="DG56">
        <v>24506.58</v>
      </c>
      <c r="DH56">
        <v>6910.6532999999999</v>
      </c>
      <c r="DI56">
        <v>5692.8306000000002</v>
      </c>
      <c r="DJ56">
        <v>148284</v>
      </c>
      <c r="DK56">
        <v>50654.733999999997</v>
      </c>
      <c r="DL56">
        <v>40041.336000000003</v>
      </c>
      <c r="DM56">
        <v>88577.600000000006</v>
      </c>
      <c r="DN56">
        <v>5257.6210000000001</v>
      </c>
      <c r="DO56">
        <v>25348.5</v>
      </c>
      <c r="DP56">
        <v>32393.101999999999</v>
      </c>
      <c r="DQ56">
        <v>88740.26</v>
      </c>
      <c r="DR56">
        <v>9481.9159999999993</v>
      </c>
      <c r="DS56">
        <v>18462.776999999998</v>
      </c>
      <c r="DT56">
        <v>10556.674999999999</v>
      </c>
      <c r="DU56">
        <v>13715.68</v>
      </c>
      <c r="DV56">
        <v>21905.955000000002</v>
      </c>
      <c r="DW56">
        <v>32660.776999999998</v>
      </c>
      <c r="DX56">
        <v>12696.77</v>
      </c>
      <c r="DY56">
        <v>13065.647999999999</v>
      </c>
      <c r="DZ56">
        <v>10392.062</v>
      </c>
      <c r="EA56">
        <v>4997.8360000000002</v>
      </c>
      <c r="EB56">
        <v>11125.92</v>
      </c>
      <c r="EC56">
        <v>6985.2196999999996</v>
      </c>
      <c r="ED56">
        <v>14886.629000000001</v>
      </c>
      <c r="EE56">
        <v>13162.986000000001</v>
      </c>
      <c r="EF56">
        <v>91292.375</v>
      </c>
      <c r="EG56">
        <v>6185.7025999999996</v>
      </c>
      <c r="EH56">
        <v>6389.95</v>
      </c>
      <c r="EI56">
        <v>37758.883000000002</v>
      </c>
    </row>
    <row r="57" spans="1:139" x14ac:dyDescent="0.3">
      <c r="A57" s="3">
        <v>41880</v>
      </c>
      <c r="B57" t="str">
        <v/>
      </c>
      <c r="C57">
        <v>21328.530999999999</v>
      </c>
      <c r="D57">
        <v>12294.67</v>
      </c>
      <c r="E57">
        <v>58939.027000000002</v>
      </c>
      <c r="F57">
        <v>28374.623</v>
      </c>
      <c r="G57">
        <v>8297.0759999999991</v>
      </c>
      <c r="H57">
        <v>9708.7440000000006</v>
      </c>
      <c r="I57">
        <v>63943.688000000002</v>
      </c>
      <c r="J57">
        <v>52994.66</v>
      </c>
      <c r="K57">
        <v>40392</v>
      </c>
      <c r="L57">
        <v>12302.668</v>
      </c>
      <c r="M57">
        <v>11411.346</v>
      </c>
      <c r="N57">
        <v>243638.5</v>
      </c>
      <c r="O57">
        <v>182942.2</v>
      </c>
      <c r="P57">
        <v>13379.656000000001</v>
      </c>
      <c r="Q57">
        <v>61049.68</v>
      </c>
      <c r="R57">
        <v>29417.018</v>
      </c>
      <c r="S57">
        <v>14028.66</v>
      </c>
      <c r="T57">
        <v>19782.541000000001</v>
      </c>
      <c r="U57">
        <v>20282</v>
      </c>
      <c r="V57">
        <v>14779.589</v>
      </c>
      <c r="W57">
        <v>9000.0779999999995</v>
      </c>
      <c r="X57">
        <v>139012.47</v>
      </c>
      <c r="Y57">
        <v>35028.42</v>
      </c>
      <c r="Z57">
        <v>24776.28</v>
      </c>
      <c r="AA57">
        <v>16591.377</v>
      </c>
      <c r="AB57">
        <v>225295.08</v>
      </c>
      <c r="AC57">
        <v>57517.413999999997</v>
      </c>
      <c r="AD57">
        <v>9118.5589999999993</v>
      </c>
      <c r="AE57">
        <v>22173.098000000002</v>
      </c>
      <c r="AF57">
        <v>5394.1913999999997</v>
      </c>
      <c r="AG57">
        <v>1937.9784999999999</v>
      </c>
      <c r="AH57">
        <v>13989.441000000001</v>
      </c>
      <c r="AI57">
        <v>8039.3027000000002</v>
      </c>
      <c r="AJ57">
        <v>26862.072</v>
      </c>
      <c r="AK57">
        <v>6747.0923000000003</v>
      </c>
      <c r="AL57">
        <v>2278.9292</v>
      </c>
      <c r="AM57">
        <v>2656.9104000000002</v>
      </c>
      <c r="AN57">
        <v>2626.1925999999999</v>
      </c>
      <c r="AO57">
        <v>3357.3755000000001</v>
      </c>
      <c r="AP57">
        <v>2058.6723999999999</v>
      </c>
      <c r="AQ57">
        <v>5643.39</v>
      </c>
      <c r="AR57">
        <v>3203.5232000000001</v>
      </c>
      <c r="AS57">
        <v>3794.3218000000002</v>
      </c>
      <c r="AT57">
        <v>2210.3364000000001</v>
      </c>
      <c r="AU57">
        <v>17231.794999999998</v>
      </c>
      <c r="AV57">
        <v>11933.554</v>
      </c>
      <c r="AW57">
        <v>2072.3481000000002</v>
      </c>
      <c r="AX57">
        <v>2167.9688000000001</v>
      </c>
      <c r="AY57">
        <v>4391.16</v>
      </c>
      <c r="AZ57">
        <v>45087</v>
      </c>
      <c r="BA57">
        <v>2883.703</v>
      </c>
      <c r="BB57">
        <v>9110.0470000000005</v>
      </c>
      <c r="BC57">
        <v>4668.4907000000003</v>
      </c>
      <c r="BD57">
        <v>5922.9326000000001</v>
      </c>
      <c r="BE57">
        <v>2027.0165</v>
      </c>
      <c r="BF57">
        <v>2004.673</v>
      </c>
      <c r="BG57">
        <v>7060.348</v>
      </c>
      <c r="BH57">
        <v>2545.2055999999998</v>
      </c>
      <c r="BI57">
        <v>4212.5680000000002</v>
      </c>
      <c r="BJ57" t="str">
        <v/>
      </c>
      <c r="BK57">
        <v>4947.9660000000003</v>
      </c>
      <c r="BL57">
        <v>4231.9883</v>
      </c>
      <c r="BM57">
        <v>4995.6779999999999</v>
      </c>
      <c r="BN57">
        <v>1866.797</v>
      </c>
      <c r="BO57">
        <v>1276.6695999999999</v>
      </c>
      <c r="BP57">
        <v>76476.7</v>
      </c>
      <c r="BQ57">
        <v>16313.348</v>
      </c>
      <c r="BR57">
        <v>23611.032999999999</v>
      </c>
      <c r="BS57">
        <v>5324.4030000000002</v>
      </c>
      <c r="BT57">
        <v>16752.611000000001</v>
      </c>
      <c r="BU57">
        <v>21303.062999999998</v>
      </c>
      <c r="BV57">
        <v>18188.936000000002</v>
      </c>
      <c r="BW57">
        <v>80085.94</v>
      </c>
      <c r="BX57">
        <v>270054.56</v>
      </c>
      <c r="BY57">
        <v>16337.817999999999</v>
      </c>
      <c r="BZ57">
        <v>28973.934000000001</v>
      </c>
      <c r="CA57">
        <v>27738.66</v>
      </c>
      <c r="CB57">
        <v>26686.66</v>
      </c>
      <c r="CC57">
        <v>67402.11</v>
      </c>
      <c r="CD57">
        <v>338115.66</v>
      </c>
      <c r="CE57">
        <v>44335.938000000002</v>
      </c>
      <c r="CF57">
        <v>169199.61</v>
      </c>
      <c r="CG57">
        <v>15950.401</v>
      </c>
      <c r="CH57">
        <v>7694.9170000000004</v>
      </c>
      <c r="CI57">
        <v>7509.57</v>
      </c>
      <c r="CJ57">
        <v>32106.69</v>
      </c>
      <c r="CK57">
        <v>25587.145</v>
      </c>
      <c r="CL57">
        <v>17630.629000000001</v>
      </c>
      <c r="CM57">
        <v>7486.0155999999997</v>
      </c>
      <c r="CN57">
        <v>35350.67</v>
      </c>
      <c r="CO57">
        <v>14799.33</v>
      </c>
      <c r="CP57">
        <v>4715.0290000000005</v>
      </c>
      <c r="CQ57">
        <v>78940.016000000003</v>
      </c>
      <c r="CR57">
        <v>35750.866999999998</v>
      </c>
      <c r="CS57">
        <v>30610.605</v>
      </c>
      <c r="CT57">
        <v>37128.065999999999</v>
      </c>
      <c r="CU57">
        <v>14356.177</v>
      </c>
      <c r="CV57">
        <v>46105.406000000003</v>
      </c>
      <c r="CW57">
        <v>7506.1962999999996</v>
      </c>
      <c r="CX57">
        <v>19762.812999999998</v>
      </c>
      <c r="CY57">
        <v>5369.11</v>
      </c>
      <c r="CZ57">
        <v>93669.304999999993</v>
      </c>
      <c r="DA57">
        <v>223608.16</v>
      </c>
      <c r="DB57">
        <v>61668.516000000003</v>
      </c>
      <c r="DC57">
        <v>16700.312999999998</v>
      </c>
      <c r="DD57">
        <v>7886.7602999999999</v>
      </c>
      <c r="DE57">
        <v>22083.585999999999</v>
      </c>
      <c r="DF57">
        <v>4759.3013000000001</v>
      </c>
      <c r="DG57">
        <v>25319.98</v>
      </c>
      <c r="DH57">
        <v>7147.8220000000001</v>
      </c>
      <c r="DI57">
        <v>6170.1045000000004</v>
      </c>
      <c r="DJ57">
        <v>156591.06</v>
      </c>
      <c r="DK57">
        <v>54943.42</v>
      </c>
      <c r="DL57">
        <v>41298.239999999998</v>
      </c>
      <c r="DM57">
        <v>92162</v>
      </c>
      <c r="DN57">
        <v>5438.0883999999996</v>
      </c>
      <c r="DO57">
        <v>26909.4</v>
      </c>
      <c r="DP57">
        <v>33795.300000000003</v>
      </c>
      <c r="DQ57">
        <v>88959.625</v>
      </c>
      <c r="DR57">
        <v>10104.716</v>
      </c>
      <c r="DS57">
        <v>18174.822</v>
      </c>
      <c r="DT57">
        <v>10460.268</v>
      </c>
      <c r="DU57">
        <v>14889.6</v>
      </c>
      <c r="DV57">
        <v>22994.942999999999</v>
      </c>
      <c r="DW57">
        <v>34976.410000000003</v>
      </c>
      <c r="DX57">
        <v>13451.032999999999</v>
      </c>
      <c r="DY57">
        <v>13849.729499999999</v>
      </c>
      <c r="DZ57">
        <v>11147.085999999999</v>
      </c>
      <c r="EA57">
        <v>5253.4277000000002</v>
      </c>
      <c r="EB57">
        <v>11935.561</v>
      </c>
      <c r="EC57">
        <v>7261.2583000000004</v>
      </c>
      <c r="ED57">
        <v>15111.772000000001</v>
      </c>
      <c r="EE57">
        <v>13437.493</v>
      </c>
      <c r="EF57">
        <v>93307.56</v>
      </c>
      <c r="EG57">
        <v>6276.8783999999996</v>
      </c>
      <c r="EH57">
        <v>6735.9926999999998</v>
      </c>
      <c r="EI57">
        <v>38063.03</v>
      </c>
    </row>
    <row r="58" spans="1:139" x14ac:dyDescent="0.3">
      <c r="A58" s="3">
        <v>41912</v>
      </c>
      <c r="B58" t="str">
        <v/>
      </c>
      <c r="C58">
        <v>21022.537</v>
      </c>
      <c r="D58">
        <v>12010.271000000001</v>
      </c>
      <c r="E58">
        <v>54765.3</v>
      </c>
      <c r="F58">
        <v>26999.623</v>
      </c>
      <c r="G58">
        <v>7932.4719999999998</v>
      </c>
      <c r="H58">
        <v>8990.5709999999999</v>
      </c>
      <c r="I58">
        <v>61803.714999999997</v>
      </c>
      <c r="J58">
        <v>54850.434000000001</v>
      </c>
      <c r="K58">
        <v>40069.824000000001</v>
      </c>
      <c r="L58">
        <v>12506.616</v>
      </c>
      <c r="M58">
        <v>12424.468999999999</v>
      </c>
      <c r="N58">
        <v>246768.69</v>
      </c>
      <c r="O58">
        <v>186637.5</v>
      </c>
      <c r="P58">
        <v>13567.098</v>
      </c>
      <c r="Q58">
        <v>57556.855000000003</v>
      </c>
      <c r="R58">
        <v>28485.361000000001</v>
      </c>
      <c r="S58">
        <v>13374.49</v>
      </c>
      <c r="T58">
        <v>19261.61</v>
      </c>
      <c r="U58">
        <v>21081.877</v>
      </c>
      <c r="V58">
        <v>15367.191999999999</v>
      </c>
      <c r="W58">
        <v>8639.7659999999996</v>
      </c>
      <c r="X58">
        <v>139914.26999999999</v>
      </c>
      <c r="Y58">
        <v>33287.870000000003</v>
      </c>
      <c r="Z58">
        <v>25272</v>
      </c>
      <c r="AA58">
        <v>16604.713</v>
      </c>
      <c r="AB58">
        <v>226275.4</v>
      </c>
      <c r="AC58">
        <v>56329.434000000001</v>
      </c>
      <c r="AD58">
        <v>9374.8250000000007</v>
      </c>
      <c r="AE58">
        <v>22287.192999999999</v>
      </c>
      <c r="AF58">
        <v>5896.2304999999997</v>
      </c>
      <c r="AG58">
        <v>1955.2687000000001</v>
      </c>
      <c r="AH58">
        <v>13841.418</v>
      </c>
      <c r="AI58">
        <v>7924.6367</v>
      </c>
      <c r="AJ58">
        <v>26802.287</v>
      </c>
      <c r="AK58">
        <v>6822.0722999999998</v>
      </c>
      <c r="AL58">
        <v>2140.2629999999999</v>
      </c>
      <c r="AM58">
        <v>2625.1990000000001</v>
      </c>
      <c r="AN58">
        <v>2481.2239</v>
      </c>
      <c r="AO58">
        <v>3287.4875000000002</v>
      </c>
      <c r="AP58">
        <v>2080.2143999999998</v>
      </c>
      <c r="AQ58">
        <v>5696.5195000000003</v>
      </c>
      <c r="AR58">
        <v>3044.9978000000001</v>
      </c>
      <c r="AS58">
        <v>3578.3002999999999</v>
      </c>
      <c r="AT58">
        <v>2083.7512000000002</v>
      </c>
      <c r="AU58">
        <v>16701.923999999999</v>
      </c>
      <c r="AV58">
        <v>11576.799000000001</v>
      </c>
      <c r="AW58">
        <v>2099.5805999999998</v>
      </c>
      <c r="AX58">
        <v>2085.6889999999999</v>
      </c>
      <c r="AY58">
        <v>4319.6934000000001</v>
      </c>
      <c r="AZ58">
        <v>45186.241999999998</v>
      </c>
      <c r="BA58">
        <v>2888.8523</v>
      </c>
      <c r="BB58">
        <v>8983.3809999999994</v>
      </c>
      <c r="BC58">
        <v>4609.5569999999998</v>
      </c>
      <c r="BD58">
        <v>5638.3890000000001</v>
      </c>
      <c r="BE58">
        <v>1940.123</v>
      </c>
      <c r="BF58">
        <v>1944.5404000000001</v>
      </c>
      <c r="BG58">
        <v>7024.8257000000003</v>
      </c>
      <c r="BH58">
        <v>2512.3000000000002</v>
      </c>
      <c r="BI58">
        <v>3987.9645999999998</v>
      </c>
      <c r="BJ58">
        <v>13115.161</v>
      </c>
      <c r="BK58">
        <v>4824.5766999999996</v>
      </c>
      <c r="BL58">
        <v>4099.2484999999997</v>
      </c>
      <c r="BM58">
        <v>4875.7744000000002</v>
      </c>
      <c r="BN58">
        <v>1765.598</v>
      </c>
      <c r="BO58">
        <v>1287.1288999999999</v>
      </c>
      <c r="BP58">
        <v>75078.289999999994</v>
      </c>
      <c r="BQ58">
        <v>16291.744000000001</v>
      </c>
      <c r="BR58">
        <v>22873.805</v>
      </c>
      <c r="BS58">
        <v>5079.0789999999997</v>
      </c>
      <c r="BT58">
        <v>15744.210999999999</v>
      </c>
      <c r="BU58">
        <v>20435.351999999999</v>
      </c>
      <c r="BV58">
        <v>20468.919999999998</v>
      </c>
      <c r="BW58">
        <v>75831.81</v>
      </c>
      <c r="BX58">
        <v>270502.46999999997</v>
      </c>
      <c r="BY58">
        <v>16021.405000000001</v>
      </c>
      <c r="BZ58">
        <v>28383.743999999999</v>
      </c>
      <c r="CA58">
        <v>26241.565999999999</v>
      </c>
      <c r="CB58">
        <v>25714.03</v>
      </c>
      <c r="CC58">
        <v>67701.414000000004</v>
      </c>
      <c r="CD58">
        <v>340407.6</v>
      </c>
      <c r="CE58">
        <v>43598.74</v>
      </c>
      <c r="CF58">
        <v>179295.98</v>
      </c>
      <c r="CG58">
        <v>15405.191999999999</v>
      </c>
      <c r="CH58">
        <v>7565.6777000000002</v>
      </c>
      <c r="CI58">
        <v>7321.1040000000003</v>
      </c>
      <c r="CJ58">
        <v>31131.717000000001</v>
      </c>
      <c r="CK58">
        <v>26783.967000000001</v>
      </c>
      <c r="CL58">
        <v>17009.076000000001</v>
      </c>
      <c r="CM58">
        <v>7330.9242999999997</v>
      </c>
      <c r="CN58">
        <v>34016.19</v>
      </c>
      <c r="CO58">
        <v>14895.152</v>
      </c>
      <c r="CP58">
        <v>4622.0450000000001</v>
      </c>
      <c r="CQ58">
        <v>79987.73</v>
      </c>
      <c r="CR58">
        <v>34828.54</v>
      </c>
      <c r="CS58">
        <v>30911.164000000001</v>
      </c>
      <c r="CT58">
        <v>38370.133000000002</v>
      </c>
      <c r="CU58">
        <v>13919.357</v>
      </c>
      <c r="CV58">
        <v>45586.97</v>
      </c>
      <c r="CW58">
        <v>7341.4556000000002</v>
      </c>
      <c r="CX58">
        <v>19714.907999999999</v>
      </c>
      <c r="CY58">
        <v>5267.5165999999999</v>
      </c>
      <c r="CZ58">
        <v>90603.9</v>
      </c>
      <c r="DA58">
        <v>225188.5</v>
      </c>
      <c r="DB58">
        <v>60117.362999999998</v>
      </c>
      <c r="DC58">
        <v>16150.466</v>
      </c>
      <c r="DD58">
        <v>7669.15</v>
      </c>
      <c r="DE58">
        <v>22928.173999999999</v>
      </c>
      <c r="DF58">
        <v>4553.0586000000003</v>
      </c>
      <c r="DG58">
        <v>24997.934000000001</v>
      </c>
      <c r="DH58">
        <v>6769.77</v>
      </c>
      <c r="DI58">
        <v>6066.18</v>
      </c>
      <c r="DJ58">
        <v>156988.07999999999</v>
      </c>
      <c r="DK58">
        <v>54328.815999999999</v>
      </c>
      <c r="DL58">
        <v>40372.714999999997</v>
      </c>
      <c r="DM58">
        <v>91767.266000000003</v>
      </c>
      <c r="DN58">
        <v>4939.6549999999997</v>
      </c>
      <c r="DO58">
        <v>24793.88</v>
      </c>
      <c r="DP58">
        <v>27820</v>
      </c>
      <c r="DQ58">
        <v>89247.32</v>
      </c>
      <c r="DR58">
        <v>9814.116</v>
      </c>
      <c r="DS58">
        <v>17020.576000000001</v>
      </c>
      <c r="DT58">
        <v>9815.8549999999996</v>
      </c>
      <c r="DU58">
        <v>14446.82</v>
      </c>
      <c r="DV58">
        <v>21827.205000000002</v>
      </c>
      <c r="DW58">
        <v>33002.616999999998</v>
      </c>
      <c r="DX58">
        <v>13407.056</v>
      </c>
      <c r="DY58">
        <v>13465.495999999999</v>
      </c>
      <c r="DZ58">
        <v>11741.316999999999</v>
      </c>
      <c r="EA58">
        <v>4996.5995999999996</v>
      </c>
      <c r="EB58">
        <v>11360.699000000001</v>
      </c>
      <c r="EC58">
        <v>7035.5356000000002</v>
      </c>
      <c r="ED58">
        <v>16036.983</v>
      </c>
      <c r="EE58">
        <v>13310.191999999999</v>
      </c>
      <c r="EF58">
        <v>90791.21</v>
      </c>
      <c r="EG58">
        <v>6826.0389999999998</v>
      </c>
      <c r="EH58">
        <v>6938.1323000000002</v>
      </c>
      <c r="EI58">
        <v>39716.843999999997</v>
      </c>
    </row>
    <row r="59" spans="1:139" x14ac:dyDescent="0.3">
      <c r="A59" s="3">
        <v>41943</v>
      </c>
      <c r="B59" t="str">
        <v/>
      </c>
      <c r="C59">
        <v>22037.23</v>
      </c>
      <c r="D59">
        <v>11993.939</v>
      </c>
      <c r="E59">
        <v>46182.074000000001</v>
      </c>
      <c r="F59">
        <v>27953.405999999999</v>
      </c>
      <c r="G59">
        <v>8127.3926000000001</v>
      </c>
      <c r="H59">
        <v>9022.8340000000007</v>
      </c>
      <c r="I59">
        <v>58220.9</v>
      </c>
      <c r="J59">
        <v>58373.78</v>
      </c>
      <c r="K59">
        <v>42565.574000000001</v>
      </c>
      <c r="L59">
        <v>13467.317999999999</v>
      </c>
      <c r="M59">
        <v>12872.081</v>
      </c>
      <c r="N59">
        <v>246123.28</v>
      </c>
      <c r="O59">
        <v>183225</v>
      </c>
      <c r="P59">
        <v>14211.387000000001</v>
      </c>
      <c r="Q59">
        <v>59228.21</v>
      </c>
      <c r="R59">
        <v>28660.724999999999</v>
      </c>
      <c r="S59">
        <v>13825.209000000001</v>
      </c>
      <c r="T59">
        <v>19591.734</v>
      </c>
      <c r="U59">
        <v>21187.916000000001</v>
      </c>
      <c r="V59">
        <v>16911.12</v>
      </c>
      <c r="W59">
        <v>9133.0969999999998</v>
      </c>
      <c r="X59">
        <v>144543.5</v>
      </c>
      <c r="Y59">
        <v>33258.36</v>
      </c>
      <c r="Z59">
        <v>27075.059000000001</v>
      </c>
      <c r="AA59">
        <v>17439.14</v>
      </c>
      <c r="AB59">
        <v>235813.89</v>
      </c>
      <c r="AC59">
        <v>61033.847999999998</v>
      </c>
      <c r="AD59">
        <v>9675.4719999999998</v>
      </c>
      <c r="AE59">
        <v>22633.687999999998</v>
      </c>
      <c r="AF59">
        <v>5877.9690000000001</v>
      </c>
      <c r="AG59">
        <v>2122.1414</v>
      </c>
      <c r="AH59">
        <v>13689.77</v>
      </c>
      <c r="AI59">
        <v>8071.2389999999996</v>
      </c>
      <c r="AJ59">
        <v>27284.888999999999</v>
      </c>
      <c r="AK59">
        <v>7036.2114000000001</v>
      </c>
      <c r="AL59">
        <v>2372.0727999999999</v>
      </c>
      <c r="AM59">
        <v>2823.3955000000001</v>
      </c>
      <c r="AN59">
        <v>2710.0151000000001</v>
      </c>
      <c r="AO59">
        <v>3526.6790000000001</v>
      </c>
      <c r="AP59">
        <v>2219.011</v>
      </c>
      <c r="AQ59">
        <v>5691.4375</v>
      </c>
      <c r="AR59">
        <v>3297.9286999999999</v>
      </c>
      <c r="AS59">
        <v>3823.8063999999999</v>
      </c>
      <c r="AT59">
        <v>2416.3742999999999</v>
      </c>
      <c r="AU59">
        <v>16676.895</v>
      </c>
      <c r="AV59">
        <v>11463.896000000001</v>
      </c>
      <c r="AW59">
        <v>2338.5288</v>
      </c>
      <c r="AX59">
        <v>2162.7292000000002</v>
      </c>
      <c r="AY59">
        <v>4506.7190000000001</v>
      </c>
      <c r="AZ59">
        <v>45613.917999999998</v>
      </c>
      <c r="BA59">
        <v>3025.2964000000002</v>
      </c>
      <c r="BB59">
        <v>8601.4169999999995</v>
      </c>
      <c r="BC59">
        <v>4753.7790000000005</v>
      </c>
      <c r="BD59">
        <v>6094.7533999999996</v>
      </c>
      <c r="BE59">
        <v>2152.4414000000002</v>
      </c>
      <c r="BF59">
        <v>2002.7361000000001</v>
      </c>
      <c r="BG59">
        <v>7060.2380000000003</v>
      </c>
      <c r="BH59">
        <v>2808.8024999999998</v>
      </c>
      <c r="BI59">
        <v>4212.5796</v>
      </c>
      <c r="BJ59">
        <v>13227.161</v>
      </c>
      <c r="BK59">
        <v>5095.7259999999997</v>
      </c>
      <c r="BL59">
        <v>4155.7160000000003</v>
      </c>
      <c r="BM59">
        <v>5271.5727999999999</v>
      </c>
      <c r="BN59">
        <v>2019.097</v>
      </c>
      <c r="BO59">
        <v>1397.6581000000001</v>
      </c>
      <c r="BP59">
        <v>76460.31</v>
      </c>
      <c r="BQ59">
        <v>16145.066000000001</v>
      </c>
      <c r="BR59">
        <v>23391.053</v>
      </c>
      <c r="BS59">
        <v>5493.2460000000001</v>
      </c>
      <c r="BT59">
        <v>16477.379000000001</v>
      </c>
      <c r="BU59">
        <v>21397.168000000001</v>
      </c>
      <c r="BV59">
        <v>22528.32</v>
      </c>
      <c r="BW59">
        <v>75200.12</v>
      </c>
      <c r="BX59">
        <v>276864.78000000003</v>
      </c>
      <c r="BY59">
        <v>15613.982</v>
      </c>
      <c r="BZ59">
        <v>29484.603999999999</v>
      </c>
      <c r="CA59">
        <v>26908.305</v>
      </c>
      <c r="CB59">
        <v>27172.148000000001</v>
      </c>
      <c r="CC59">
        <v>68445.600000000006</v>
      </c>
      <c r="CD59">
        <v>345385.3</v>
      </c>
      <c r="CE59">
        <v>43587.48</v>
      </c>
      <c r="CF59">
        <v>180452.73</v>
      </c>
      <c r="CG59">
        <v>15375.832</v>
      </c>
      <c r="CH59">
        <v>7925.7466000000004</v>
      </c>
      <c r="CI59">
        <v>7698.78</v>
      </c>
      <c r="CJ59">
        <v>33405.120000000003</v>
      </c>
      <c r="CK59">
        <v>28075.344000000001</v>
      </c>
      <c r="CL59">
        <v>17435.596000000001</v>
      </c>
      <c r="CM59">
        <v>7721.8829999999998</v>
      </c>
      <c r="CN59">
        <v>34639.082000000002</v>
      </c>
      <c r="CO59">
        <v>15560.956</v>
      </c>
      <c r="CP59">
        <v>4580.3530000000001</v>
      </c>
      <c r="CQ59">
        <v>82785.13</v>
      </c>
      <c r="CR59">
        <v>36299.792999999998</v>
      </c>
      <c r="CS59">
        <v>31688.037</v>
      </c>
      <c r="CT59">
        <v>37430.137000000002</v>
      </c>
      <c r="CU59">
        <v>14225.905000000001</v>
      </c>
      <c r="CV59">
        <v>46229.27</v>
      </c>
      <c r="CW59">
        <v>7187.1779999999999</v>
      </c>
      <c r="CX59">
        <v>20701.697</v>
      </c>
      <c r="CY59">
        <v>5227.1869999999999</v>
      </c>
      <c r="CZ59">
        <v>93098.25</v>
      </c>
      <c r="DA59">
        <v>226085.66</v>
      </c>
      <c r="DB59">
        <v>60699.29</v>
      </c>
      <c r="DC59">
        <v>17160.684000000001</v>
      </c>
      <c r="DD59">
        <v>8226.61</v>
      </c>
      <c r="DE59">
        <v>24565.32</v>
      </c>
      <c r="DF59">
        <v>4830.6323000000002</v>
      </c>
      <c r="DG59">
        <v>24521.756000000001</v>
      </c>
      <c r="DH59">
        <v>6846.0379999999996</v>
      </c>
      <c r="DI59">
        <v>6540.8140000000003</v>
      </c>
      <c r="DJ59">
        <v>162168.5</v>
      </c>
      <c r="DK59">
        <v>56445.24</v>
      </c>
      <c r="DL59">
        <v>40648.167999999998</v>
      </c>
      <c r="DM59">
        <v>98938.93</v>
      </c>
      <c r="DN59">
        <v>5316.6187</v>
      </c>
      <c r="DO59">
        <v>26191.26</v>
      </c>
      <c r="DP59">
        <v>28194.400000000001</v>
      </c>
      <c r="DQ59">
        <v>95258.28</v>
      </c>
      <c r="DR59">
        <v>9475.1290000000008</v>
      </c>
      <c r="DS59">
        <v>20036.312999999998</v>
      </c>
      <c r="DT59">
        <v>10389.161</v>
      </c>
      <c r="DU59">
        <v>14456.467000000001</v>
      </c>
      <c r="DV59">
        <v>23256.21</v>
      </c>
      <c r="DW59">
        <v>35594.508000000002</v>
      </c>
      <c r="DX59">
        <v>14839.323</v>
      </c>
      <c r="DY59">
        <v>14541.603999999999</v>
      </c>
      <c r="DZ59">
        <v>11962.895500000001</v>
      </c>
      <c r="EA59">
        <v>5634.2856000000002</v>
      </c>
      <c r="EB59">
        <v>13419.9</v>
      </c>
      <c r="EC59">
        <v>7678.1934000000001</v>
      </c>
      <c r="ED59">
        <v>17031.13</v>
      </c>
      <c r="EE59">
        <v>13055.253000000001</v>
      </c>
      <c r="EF59">
        <v>98538.72</v>
      </c>
      <c r="EG59">
        <v>6868.4862999999996</v>
      </c>
      <c r="EH59">
        <v>7257.9462999999996</v>
      </c>
      <c r="EI59">
        <v>39217.269999999997</v>
      </c>
    </row>
    <row r="60" spans="1:139" x14ac:dyDescent="0.3">
      <c r="A60" s="3">
        <v>41971</v>
      </c>
      <c r="B60" t="str">
        <v/>
      </c>
      <c r="C60">
        <v>23505.995999999999</v>
      </c>
      <c r="D60">
        <v>12311.679</v>
      </c>
      <c r="E60">
        <v>39745.917999999998</v>
      </c>
      <c r="F60">
        <v>30029.773000000001</v>
      </c>
      <c r="G60">
        <v>8705.5679999999993</v>
      </c>
      <c r="H60">
        <v>9228.7019999999993</v>
      </c>
      <c r="I60">
        <v>57360.542999999998</v>
      </c>
      <c r="J60">
        <v>62603.714999999997</v>
      </c>
      <c r="K60">
        <v>43429.773000000001</v>
      </c>
      <c r="L60">
        <v>14391.069</v>
      </c>
      <c r="M60">
        <v>13146.341</v>
      </c>
      <c r="N60">
        <v>282491.59999999998</v>
      </c>
      <c r="O60">
        <v>196131.27</v>
      </c>
      <c r="P60">
        <v>13992.589</v>
      </c>
      <c r="Q60">
        <v>65846.45</v>
      </c>
      <c r="R60">
        <v>28264.248</v>
      </c>
      <c r="S60">
        <v>14172.64</v>
      </c>
      <c r="T60">
        <v>20517.73</v>
      </c>
      <c r="U60">
        <v>22153.312999999998</v>
      </c>
      <c r="V60">
        <v>18800.377</v>
      </c>
      <c r="W60">
        <v>9543.9719999999998</v>
      </c>
      <c r="X60">
        <v>150450.29999999999</v>
      </c>
      <c r="Y60">
        <v>35512.959999999999</v>
      </c>
      <c r="Z60">
        <v>29082.240000000002</v>
      </c>
      <c r="AA60">
        <v>18643.081999999999</v>
      </c>
      <c r="AB60">
        <v>244352.6</v>
      </c>
      <c r="AC60">
        <v>64880.516000000003</v>
      </c>
      <c r="AD60">
        <v>10250.040000000001</v>
      </c>
      <c r="AE60">
        <v>23643.805</v>
      </c>
      <c r="AF60">
        <v>5693.3315000000002</v>
      </c>
      <c r="AG60">
        <v>2105.5205000000001</v>
      </c>
      <c r="AH60">
        <v>13882.776</v>
      </c>
      <c r="AI60">
        <v>8234.1299999999992</v>
      </c>
      <c r="AJ60">
        <v>27076</v>
      </c>
      <c r="AK60">
        <v>7119.1040000000003</v>
      </c>
      <c r="AL60">
        <v>2414.9749999999999</v>
      </c>
      <c r="AM60">
        <v>2835.107</v>
      </c>
      <c r="AN60">
        <v>2523.9802</v>
      </c>
      <c r="AO60">
        <v>3593.43</v>
      </c>
      <c r="AP60">
        <v>2184.3117999999999</v>
      </c>
      <c r="AQ60">
        <v>5343.8227999999999</v>
      </c>
      <c r="AR60">
        <v>3376.5493000000001</v>
      </c>
      <c r="AS60">
        <v>3691.2766000000001</v>
      </c>
      <c r="AT60">
        <v>2439.3634999999999</v>
      </c>
      <c r="AU60">
        <v>16785.349999999999</v>
      </c>
      <c r="AV60">
        <v>11724.44</v>
      </c>
      <c r="AW60">
        <v>2321.8375999999998</v>
      </c>
      <c r="AX60">
        <v>2086.6228000000001</v>
      </c>
      <c r="AY60">
        <v>4576.1000000000004</v>
      </c>
      <c r="AZ60">
        <v>46184.160000000003</v>
      </c>
      <c r="BA60">
        <v>3001.7716999999998</v>
      </c>
      <c r="BB60">
        <v>8397.8220000000001</v>
      </c>
      <c r="BC60">
        <v>4468.8019999999997</v>
      </c>
      <c r="BD60">
        <v>6101.7979999999998</v>
      </c>
      <c r="BE60">
        <v>2054.1597000000002</v>
      </c>
      <c r="BF60">
        <v>1954.5742</v>
      </c>
      <c r="BG60">
        <v>7033.6790000000001</v>
      </c>
      <c r="BH60">
        <v>2885.319</v>
      </c>
      <c r="BI60">
        <v>3918.9059999999999</v>
      </c>
      <c r="BJ60">
        <v>13792.759</v>
      </c>
      <c r="BK60">
        <v>4707.9193999999998</v>
      </c>
      <c r="BL60">
        <v>4128.2637000000004</v>
      </c>
      <c r="BM60">
        <v>5273.0069999999996</v>
      </c>
      <c r="BN60">
        <v>1916.8079</v>
      </c>
      <c r="BO60">
        <v>1343.1063999999999</v>
      </c>
      <c r="BP60">
        <v>79332.06</v>
      </c>
      <c r="BQ60">
        <v>16652.490000000002</v>
      </c>
      <c r="BR60">
        <v>24429.256000000001</v>
      </c>
      <c r="BS60">
        <v>5698.8040000000001</v>
      </c>
      <c r="BT60">
        <v>15736.652</v>
      </c>
      <c r="BU60">
        <v>21756.873</v>
      </c>
      <c r="BV60">
        <v>24187.511999999999</v>
      </c>
      <c r="BW60">
        <v>76926.759999999995</v>
      </c>
      <c r="BX60">
        <v>284113.65999999997</v>
      </c>
      <c r="BY60">
        <v>15950.754999999999</v>
      </c>
      <c r="BZ60">
        <v>30688.5</v>
      </c>
      <c r="CA60">
        <v>26908.305</v>
      </c>
      <c r="CB60">
        <v>28554.851999999999</v>
      </c>
      <c r="CC60">
        <v>68896.03</v>
      </c>
      <c r="CD60">
        <v>366405.13</v>
      </c>
      <c r="CE60">
        <v>45062.16</v>
      </c>
      <c r="CF60">
        <v>179190.83</v>
      </c>
      <c r="CG60">
        <v>15640.072</v>
      </c>
      <c r="CH60">
        <v>7949.7505000000001</v>
      </c>
      <c r="CI60">
        <v>7739.13</v>
      </c>
      <c r="CJ60">
        <v>34614.726999999999</v>
      </c>
      <c r="CK60">
        <v>28353.384999999998</v>
      </c>
      <c r="CL60">
        <v>17388.205000000002</v>
      </c>
      <c r="CM60">
        <v>7936.3670000000002</v>
      </c>
      <c r="CN60">
        <v>35417.699999999997</v>
      </c>
      <c r="CO60">
        <v>16049.998</v>
      </c>
      <c r="CP60">
        <v>4629.2330000000002</v>
      </c>
      <c r="CQ60">
        <v>82096.67</v>
      </c>
      <c r="CR60">
        <v>37973.633000000002</v>
      </c>
      <c r="CS60">
        <v>32221.351999999999</v>
      </c>
      <c r="CT60">
        <v>36973.195</v>
      </c>
      <c r="CU60">
        <v>14711.706</v>
      </c>
      <c r="CV60">
        <v>46469.438000000002</v>
      </c>
      <c r="CW60">
        <v>7573.7573000000002</v>
      </c>
      <c r="CX60">
        <v>21073.046999999999</v>
      </c>
      <c r="CY60">
        <v>5417.6333000000004</v>
      </c>
      <c r="CZ60">
        <v>95654.695000000007</v>
      </c>
      <c r="DA60">
        <v>224889.44</v>
      </c>
      <c r="DB60">
        <v>62232.438000000002</v>
      </c>
      <c r="DC60">
        <v>17906.421999999999</v>
      </c>
      <c r="DD60">
        <v>8304.8510000000006</v>
      </c>
      <c r="DE60">
        <v>25374.39</v>
      </c>
      <c r="DF60">
        <v>4786.0214999999998</v>
      </c>
      <c r="DG60">
        <v>26372.291000000001</v>
      </c>
      <c r="DH60">
        <v>6948.16</v>
      </c>
      <c r="DI60">
        <v>6629.6494000000002</v>
      </c>
      <c r="DJ60">
        <v>163501.48000000001</v>
      </c>
      <c r="DK60">
        <v>59418.83</v>
      </c>
      <c r="DL60">
        <v>39013.796999999999</v>
      </c>
      <c r="DM60">
        <v>105338.08</v>
      </c>
      <c r="DN60">
        <v>5542.3450000000003</v>
      </c>
      <c r="DO60">
        <v>26947.64</v>
      </c>
      <c r="DP60">
        <v>28537.599999999999</v>
      </c>
      <c r="DQ60">
        <v>99807.360000000001</v>
      </c>
      <c r="DR60">
        <v>10230.271000000001</v>
      </c>
      <c r="DS60">
        <v>21929.565999999999</v>
      </c>
      <c r="DT60">
        <v>10871.382</v>
      </c>
      <c r="DU60">
        <v>16215.728999999999</v>
      </c>
      <c r="DV60">
        <v>23615.120999999999</v>
      </c>
      <c r="DW60">
        <v>37111.33</v>
      </c>
      <c r="DX60">
        <v>15710.605</v>
      </c>
      <c r="DY60">
        <v>14417.709000000001</v>
      </c>
      <c r="DZ60">
        <v>13809.54</v>
      </c>
      <c r="EA60">
        <v>5706.6864999999998</v>
      </c>
      <c r="EB60">
        <v>14521.26</v>
      </c>
      <c r="EC60">
        <v>7863.5529999999999</v>
      </c>
      <c r="ED60">
        <v>17216.812999999998</v>
      </c>
      <c r="EE60">
        <v>13399.124</v>
      </c>
      <c r="EF60">
        <v>102588.69</v>
      </c>
      <c r="EG60">
        <v>7069.38</v>
      </c>
      <c r="EH60">
        <v>7468.6323000000002</v>
      </c>
      <c r="EI60">
        <v>46944</v>
      </c>
    </row>
    <row r="61" spans="1:139" x14ac:dyDescent="0.3">
      <c r="A61" s="3">
        <v>42004</v>
      </c>
      <c r="B61" t="str">
        <v/>
      </c>
      <c r="C61">
        <v>24910.988000000001</v>
      </c>
      <c r="D61">
        <v>11272.543</v>
      </c>
      <c r="E61">
        <v>38660.5</v>
      </c>
      <c r="F61">
        <v>31432.305</v>
      </c>
      <c r="G61">
        <v>8670.2469999999994</v>
      </c>
      <c r="H61">
        <v>9168.0460000000003</v>
      </c>
      <c r="I61">
        <v>52797.894999999997</v>
      </c>
      <c r="J61">
        <v>62440.73</v>
      </c>
      <c r="K61">
        <v>42210.92</v>
      </c>
      <c r="L61">
        <v>13831.208000000001</v>
      </c>
      <c r="M61">
        <v>13648.244000000001</v>
      </c>
      <c r="N61">
        <v>277134.75</v>
      </c>
      <c r="O61">
        <v>184332.53</v>
      </c>
      <c r="P61">
        <v>13734.246999999999</v>
      </c>
      <c r="Q61">
        <v>60431.76</v>
      </c>
      <c r="R61">
        <v>28867.607</v>
      </c>
      <c r="S61">
        <v>13772</v>
      </c>
      <c r="T61">
        <v>18570.603999999999</v>
      </c>
      <c r="U61">
        <v>22973.201000000001</v>
      </c>
      <c r="V61">
        <v>18172.68</v>
      </c>
      <c r="W61">
        <v>9540.1200000000008</v>
      </c>
      <c r="X61">
        <v>140705.28</v>
      </c>
      <c r="Y61">
        <v>36802.222999999998</v>
      </c>
      <c r="Z61">
        <v>31206.059000000001</v>
      </c>
      <c r="AA61">
        <v>18985.386999999999</v>
      </c>
      <c r="AB61">
        <v>245989.42</v>
      </c>
      <c r="AC61">
        <v>72057.94</v>
      </c>
      <c r="AD61">
        <v>10509.439</v>
      </c>
      <c r="AE61">
        <v>23459.379000000001</v>
      </c>
      <c r="AF61">
        <v>5787.9549999999999</v>
      </c>
      <c r="AG61">
        <v>2173.0708</v>
      </c>
      <c r="AH61">
        <v>14297.628000000001</v>
      </c>
      <c r="AI61">
        <v>8536.5030000000006</v>
      </c>
      <c r="AJ61">
        <v>28027.945</v>
      </c>
      <c r="AK61">
        <v>7206.5722999999998</v>
      </c>
      <c r="AL61">
        <v>2595.1300999999999</v>
      </c>
      <c r="AM61">
        <v>2940.1113</v>
      </c>
      <c r="AN61">
        <v>2590.3262</v>
      </c>
      <c r="AO61">
        <v>3687.5679</v>
      </c>
      <c r="AP61">
        <v>2317.5770000000002</v>
      </c>
      <c r="AQ61">
        <v>5910.8563999999997</v>
      </c>
      <c r="AR61">
        <v>3523.3865000000001</v>
      </c>
      <c r="AS61">
        <v>3744.9407000000001</v>
      </c>
      <c r="AT61">
        <v>3036.11</v>
      </c>
      <c r="AU61">
        <v>16789.956999999999</v>
      </c>
      <c r="AV61">
        <v>11945.708000000001</v>
      </c>
      <c r="AW61">
        <v>2465.6165000000001</v>
      </c>
      <c r="AX61">
        <v>2188.6042000000002</v>
      </c>
      <c r="AY61">
        <v>4452.8010000000004</v>
      </c>
      <c r="AZ61">
        <v>47713.292999999998</v>
      </c>
      <c r="BA61">
        <v>3180.7031000000002</v>
      </c>
      <c r="BB61">
        <v>8385.2309999999998</v>
      </c>
      <c r="BC61">
        <v>4149.5889999999999</v>
      </c>
      <c r="BD61">
        <v>6338.0060000000003</v>
      </c>
      <c r="BE61">
        <v>2083.4746</v>
      </c>
      <c r="BF61">
        <v>2253.7975999999999</v>
      </c>
      <c r="BG61">
        <v>7081.3950000000004</v>
      </c>
      <c r="BH61">
        <v>3027.9906999999998</v>
      </c>
      <c r="BI61">
        <v>3862.9965999999999</v>
      </c>
      <c r="BJ61">
        <v>13570.689</v>
      </c>
      <c r="BK61">
        <v>4460.875</v>
      </c>
      <c r="BL61">
        <v>4195.1970000000001</v>
      </c>
      <c r="BM61">
        <v>5558.0680000000002</v>
      </c>
      <c r="BN61">
        <v>1899.1832999999999</v>
      </c>
      <c r="BO61">
        <v>1412.8624</v>
      </c>
      <c r="BP61">
        <v>80274.710000000006</v>
      </c>
      <c r="BQ61">
        <v>16626.344000000001</v>
      </c>
      <c r="BR61">
        <v>24216.232</v>
      </c>
      <c r="BS61">
        <v>5852.2304999999997</v>
      </c>
      <c r="BT61">
        <v>15670.71</v>
      </c>
      <c r="BU61">
        <v>22418.903999999999</v>
      </c>
      <c r="BV61">
        <v>24804.495999999999</v>
      </c>
      <c r="BW61">
        <v>77065.67</v>
      </c>
      <c r="BX61">
        <v>283438.53000000003</v>
      </c>
      <c r="BY61">
        <v>15730.532999999999</v>
      </c>
      <c r="BZ61">
        <v>30917.73</v>
      </c>
      <c r="CA61">
        <v>27028.965</v>
      </c>
      <c r="CB61">
        <v>29364.5</v>
      </c>
      <c r="CC61">
        <v>75698.02</v>
      </c>
      <c r="CD61">
        <v>370024.25</v>
      </c>
      <c r="CE61">
        <v>45366.491999999998</v>
      </c>
      <c r="CF61">
        <v>188140.94</v>
      </c>
      <c r="CG61">
        <v>15265.165000000001</v>
      </c>
      <c r="CH61">
        <v>8144.5415000000003</v>
      </c>
      <c r="CI61">
        <v>7749.3687</v>
      </c>
      <c r="CJ61">
        <v>34104.870000000003</v>
      </c>
      <c r="CK61">
        <v>29738.085999999999</v>
      </c>
      <c r="CL61">
        <v>16989.648000000001</v>
      </c>
      <c r="CM61">
        <v>7609.9643999999998</v>
      </c>
      <c r="CN61">
        <v>34463.760000000002</v>
      </c>
      <c r="CO61">
        <v>15864.722</v>
      </c>
      <c r="CP61">
        <v>4722.1239999999998</v>
      </c>
      <c r="CQ61">
        <v>83397.119999999995</v>
      </c>
      <c r="CR61">
        <v>37756.425999999999</v>
      </c>
      <c r="CS61">
        <v>32592.82</v>
      </c>
      <c r="CT61">
        <v>39570.707000000002</v>
      </c>
      <c r="CU61">
        <v>14795.322</v>
      </c>
      <c r="CV61">
        <v>45682.453000000001</v>
      </c>
      <c r="CW61">
        <v>8005.5337</v>
      </c>
      <c r="CX61">
        <v>19580.032999999999</v>
      </c>
      <c r="CY61">
        <v>5316.7179999999998</v>
      </c>
      <c r="CZ61">
        <v>95179.92</v>
      </c>
      <c r="DA61">
        <v>232471.52</v>
      </c>
      <c r="DB61">
        <v>61225.976999999999</v>
      </c>
      <c r="DC61">
        <v>17693.883000000002</v>
      </c>
      <c r="DD61">
        <v>8484.5709999999999</v>
      </c>
      <c r="DE61">
        <v>24202.560000000001</v>
      </c>
      <c r="DF61">
        <v>4742.1689999999999</v>
      </c>
      <c r="DG61">
        <v>26552.400000000001</v>
      </c>
      <c r="DH61">
        <v>6929.9830000000002</v>
      </c>
      <c r="DI61">
        <v>6497.1454999999996</v>
      </c>
      <c r="DJ61">
        <v>163624.17000000001</v>
      </c>
      <c r="DK61">
        <v>58921.163999999997</v>
      </c>
      <c r="DL61">
        <v>41144.233999999997</v>
      </c>
      <c r="DM61">
        <v>109793.4</v>
      </c>
      <c r="DN61">
        <v>5620.99</v>
      </c>
      <c r="DO61">
        <v>29212.82</v>
      </c>
      <c r="DP61">
        <v>28057.38</v>
      </c>
      <c r="DQ61">
        <v>100608.85</v>
      </c>
      <c r="DR61">
        <v>10355.293</v>
      </c>
      <c r="DS61">
        <v>21151.335999999999</v>
      </c>
      <c r="DT61">
        <v>8594.6260000000002</v>
      </c>
      <c r="DU61">
        <v>16164.468999999999</v>
      </c>
      <c r="DV61">
        <v>24190.294999999998</v>
      </c>
      <c r="DW61">
        <v>36264</v>
      </c>
      <c r="DX61">
        <v>16317.255999999999</v>
      </c>
      <c r="DY61">
        <v>15286.732</v>
      </c>
      <c r="DZ61">
        <v>13658.865</v>
      </c>
      <c r="EA61">
        <v>5975.09</v>
      </c>
      <c r="EB61">
        <v>15111.721</v>
      </c>
      <c r="EC61">
        <v>7946.4326000000001</v>
      </c>
      <c r="ED61">
        <v>16766.509999999998</v>
      </c>
      <c r="EE61">
        <v>14071.476000000001</v>
      </c>
      <c r="EF61">
        <v>104365.32</v>
      </c>
      <c r="EG61">
        <v>7272.8149999999996</v>
      </c>
      <c r="EH61">
        <v>6847.6934000000001</v>
      </c>
      <c r="EI61">
        <v>48155.663999999997</v>
      </c>
    </row>
    <row r="62" spans="1:139" x14ac:dyDescent="0.3">
      <c r="A62" s="3">
        <v>42034</v>
      </c>
      <c r="B62" t="str">
        <v/>
      </c>
      <c r="C62">
        <v>25690.400000000001</v>
      </c>
      <c r="D62">
        <v>10534.018</v>
      </c>
      <c r="E62">
        <v>38514.406000000003</v>
      </c>
      <c r="F62">
        <v>30307.732</v>
      </c>
      <c r="G62">
        <v>9300.7630000000008</v>
      </c>
      <c r="H62">
        <v>8220.0499999999993</v>
      </c>
      <c r="I62">
        <v>52276.976999999999</v>
      </c>
      <c r="J62">
        <v>62986.953000000001</v>
      </c>
      <c r="K62">
        <v>39441.675999999999</v>
      </c>
      <c r="L62">
        <v>14909.841</v>
      </c>
      <c r="M62">
        <v>13975.665000000001</v>
      </c>
      <c r="N62">
        <v>274315.44</v>
      </c>
      <c r="O62">
        <v>179748.22</v>
      </c>
      <c r="P62">
        <v>13510.423000000001</v>
      </c>
      <c r="Q62">
        <v>58626.71</v>
      </c>
      <c r="R62">
        <v>26742.313999999998</v>
      </c>
      <c r="S62">
        <v>14270.880999999999</v>
      </c>
      <c r="T62">
        <v>18726.775000000001</v>
      </c>
      <c r="U62">
        <v>22593.004000000001</v>
      </c>
      <c r="V62">
        <v>19615.088</v>
      </c>
      <c r="W62">
        <v>9166.4760000000006</v>
      </c>
      <c r="X62">
        <v>139544.64000000001</v>
      </c>
      <c r="Y62">
        <v>38376.269999999997</v>
      </c>
      <c r="Z62">
        <v>33627.35</v>
      </c>
      <c r="AA62">
        <v>21360.252</v>
      </c>
      <c r="AB62">
        <v>227625.97</v>
      </c>
      <c r="AC62">
        <v>69741.119999999995</v>
      </c>
      <c r="AD62">
        <v>10790.812</v>
      </c>
      <c r="AE62">
        <v>23152.025000000001</v>
      </c>
      <c r="AF62">
        <v>4864.2370000000001</v>
      </c>
      <c r="AG62">
        <v>2001.4414999999999</v>
      </c>
      <c r="AH62">
        <v>11779.295</v>
      </c>
      <c r="AI62">
        <v>8130.7759999999998</v>
      </c>
      <c r="AJ62">
        <v>25433.434000000001</v>
      </c>
      <c r="AK62">
        <v>7040.6494000000002</v>
      </c>
      <c r="AL62">
        <v>2342.893</v>
      </c>
      <c r="AM62">
        <v>2759.3483999999999</v>
      </c>
      <c r="AN62">
        <v>2209.2220000000002</v>
      </c>
      <c r="AO62">
        <v>3507.886</v>
      </c>
      <c r="AP62">
        <v>2087.9072000000001</v>
      </c>
      <c r="AQ62">
        <v>5749.4242999999997</v>
      </c>
      <c r="AR62">
        <v>3190.1912000000002</v>
      </c>
      <c r="AS62">
        <v>3414.6990000000001</v>
      </c>
      <c r="AT62">
        <v>2931.1392000000001</v>
      </c>
      <c r="AU62">
        <v>14256.012000000001</v>
      </c>
      <c r="AV62">
        <v>11163.65</v>
      </c>
      <c r="AW62">
        <v>2280.252</v>
      </c>
      <c r="AX62">
        <v>2034.6157000000001</v>
      </c>
      <c r="AY62">
        <v>4194.0389999999998</v>
      </c>
      <c r="AZ62">
        <v>44214.42</v>
      </c>
      <c r="BA62">
        <v>3042.5133999999998</v>
      </c>
      <c r="BB62">
        <v>7429.2719999999999</v>
      </c>
      <c r="BC62">
        <v>3739.7444</v>
      </c>
      <c r="BD62">
        <v>5893.701</v>
      </c>
      <c r="BE62">
        <v>1670.8309999999999</v>
      </c>
      <c r="BF62">
        <v>2107.5675999999999</v>
      </c>
      <c r="BG62">
        <v>6837.9719999999998</v>
      </c>
      <c r="BH62">
        <v>2589.6030000000001</v>
      </c>
      <c r="BI62">
        <v>3195.2062999999998</v>
      </c>
      <c r="BJ62">
        <v>13046.64</v>
      </c>
      <c r="BK62">
        <v>3934.2089999999998</v>
      </c>
      <c r="BL62">
        <v>3858.5392999999999</v>
      </c>
      <c r="BM62">
        <v>5194.8050000000003</v>
      </c>
      <c r="BN62">
        <v>1569.9408000000001</v>
      </c>
      <c r="BO62">
        <v>1284.2253000000001</v>
      </c>
      <c r="BP62">
        <v>74845.67</v>
      </c>
      <c r="BQ62">
        <v>14977.209000000001</v>
      </c>
      <c r="BR62">
        <v>22877.703000000001</v>
      </c>
      <c r="BS62">
        <v>5970.3145000000004</v>
      </c>
      <c r="BT62">
        <v>14268.475</v>
      </c>
      <c r="BU62">
        <v>20554.578000000001</v>
      </c>
      <c r="BV62">
        <v>25729.976999999999</v>
      </c>
      <c r="BW62">
        <v>67241.554999999993</v>
      </c>
      <c r="BX62">
        <v>268444.53000000003</v>
      </c>
      <c r="BY62">
        <v>15259.083000000001</v>
      </c>
      <c r="BZ62">
        <v>29043.437999999998</v>
      </c>
      <c r="CA62">
        <v>25254.761999999999</v>
      </c>
      <c r="CB62">
        <v>29172.22</v>
      </c>
      <c r="CC62">
        <v>65962.64</v>
      </c>
      <c r="CD62">
        <v>354646.63</v>
      </c>
      <c r="CE62">
        <v>40256.19</v>
      </c>
      <c r="CF62">
        <v>159325.60999999999</v>
      </c>
      <c r="CG62">
        <v>13792.727000000001</v>
      </c>
      <c r="CH62">
        <v>7480.6379999999999</v>
      </c>
      <c r="CI62">
        <v>7313.1779999999999</v>
      </c>
      <c r="CJ62">
        <v>33128.605000000003</v>
      </c>
      <c r="CK62">
        <v>28614.31</v>
      </c>
      <c r="CL62">
        <v>15790.227000000001</v>
      </c>
      <c r="CM62">
        <v>7658.2250000000004</v>
      </c>
      <c r="CN62">
        <v>32073.645</v>
      </c>
      <c r="CO62">
        <v>15253.41</v>
      </c>
      <c r="CP62">
        <v>4426.5429999999997</v>
      </c>
      <c r="CQ62">
        <v>74180.97</v>
      </c>
      <c r="CR62">
        <v>35482.1</v>
      </c>
      <c r="CS62">
        <v>29690.607</v>
      </c>
      <c r="CT62">
        <v>34052.565999999999</v>
      </c>
      <c r="CU62">
        <v>12822.441000000001</v>
      </c>
      <c r="CV62">
        <v>40513.777000000002</v>
      </c>
      <c r="CW62">
        <v>7735.7646000000004</v>
      </c>
      <c r="CX62">
        <v>18664.486000000001</v>
      </c>
      <c r="CY62">
        <v>6031.74</v>
      </c>
      <c r="CZ62">
        <v>82545.875</v>
      </c>
      <c r="DA62">
        <v>202010.25</v>
      </c>
      <c r="DB62">
        <v>52634.644999999997</v>
      </c>
      <c r="DC62">
        <v>16509.766</v>
      </c>
      <c r="DD62">
        <v>8268.4860000000008</v>
      </c>
      <c r="DE62">
        <v>24327.68</v>
      </c>
      <c r="DF62">
        <v>4401.2150000000001</v>
      </c>
      <c r="DG62">
        <v>25214</v>
      </c>
      <c r="DH62">
        <v>6405.4687999999996</v>
      </c>
      <c r="DI62">
        <v>6209.4263000000001</v>
      </c>
      <c r="DJ62">
        <v>141972.92000000001</v>
      </c>
      <c r="DK62">
        <v>56111.55</v>
      </c>
      <c r="DL62">
        <v>34512.76</v>
      </c>
      <c r="DM62">
        <v>111902.41</v>
      </c>
      <c r="DN62">
        <v>5970.232</v>
      </c>
      <c r="DO62">
        <v>30282.98</v>
      </c>
      <c r="DP62">
        <v>27788.67</v>
      </c>
      <c r="DQ62">
        <v>89450.195000000007</v>
      </c>
      <c r="DR62">
        <v>10253.282999999999</v>
      </c>
      <c r="DS62">
        <v>19943.12</v>
      </c>
      <c r="DT62">
        <v>8251.1720000000005</v>
      </c>
      <c r="DU62">
        <v>14569.496999999999</v>
      </c>
      <c r="DV62">
        <v>23637.638999999999</v>
      </c>
      <c r="DW62">
        <v>35647.472999999998</v>
      </c>
      <c r="DX62">
        <v>14230.325999999999</v>
      </c>
      <c r="DY62">
        <v>15869.034</v>
      </c>
      <c r="DZ62">
        <v>12371.674000000001</v>
      </c>
      <c r="EA62">
        <v>6422.8936000000003</v>
      </c>
      <c r="EB62">
        <v>15528.24</v>
      </c>
      <c r="EC62">
        <v>7712.2359999999999</v>
      </c>
      <c r="ED62">
        <v>16436.044999999998</v>
      </c>
      <c r="EE62">
        <v>13136.532999999999</v>
      </c>
      <c r="EF62">
        <v>103082.34</v>
      </c>
      <c r="EG62">
        <v>7613.9413999999997</v>
      </c>
      <c r="EH62">
        <v>6838.9759999999997</v>
      </c>
      <c r="EI62">
        <v>47126.152000000002</v>
      </c>
    </row>
    <row r="63" spans="1:139" x14ac:dyDescent="0.3">
      <c r="A63" s="3">
        <v>42062</v>
      </c>
      <c r="B63" t="str">
        <v/>
      </c>
      <c r="C63">
        <v>27009.633000000002</v>
      </c>
      <c r="D63">
        <v>11064.508</v>
      </c>
      <c r="E63">
        <v>41835.542999999998</v>
      </c>
      <c r="F63">
        <v>32007.511999999999</v>
      </c>
      <c r="G63">
        <v>10948.281000000001</v>
      </c>
      <c r="H63">
        <v>8732.2729999999992</v>
      </c>
      <c r="I63">
        <v>56999.964999999997</v>
      </c>
      <c r="J63">
        <v>64688.563000000002</v>
      </c>
      <c r="K63">
        <v>40062.745999999999</v>
      </c>
      <c r="L63">
        <v>15203.138000000001</v>
      </c>
      <c r="M63">
        <v>14228.434999999999</v>
      </c>
      <c r="N63">
        <v>270926.03000000003</v>
      </c>
      <c r="O63">
        <v>189047.8</v>
      </c>
      <c r="P63">
        <v>15433.322</v>
      </c>
      <c r="Q63">
        <v>61446.582000000002</v>
      </c>
      <c r="R63">
        <v>31318.701000000001</v>
      </c>
      <c r="S63">
        <v>14536.08</v>
      </c>
      <c r="T63">
        <v>19321.009999999998</v>
      </c>
      <c r="U63">
        <v>22940.044999999998</v>
      </c>
      <c r="V63">
        <v>23668.928</v>
      </c>
      <c r="W63">
        <v>9632.5030000000006</v>
      </c>
      <c r="X63">
        <v>147282.25</v>
      </c>
      <c r="Y63">
        <v>37624.483999999997</v>
      </c>
      <c r="Z63">
        <v>34650.050000000003</v>
      </c>
      <c r="AA63">
        <v>22049.52</v>
      </c>
      <c r="AB63">
        <v>229894.39</v>
      </c>
      <c r="AC63">
        <v>90786.68</v>
      </c>
      <c r="AD63">
        <v>11353.556</v>
      </c>
      <c r="AE63">
        <v>23045.634999999998</v>
      </c>
      <c r="AF63">
        <v>5427.6035000000002</v>
      </c>
      <c r="AG63">
        <v>2138.6098999999999</v>
      </c>
      <c r="AH63">
        <v>13011.382</v>
      </c>
      <c r="AI63">
        <v>8877.3130000000001</v>
      </c>
      <c r="AJ63">
        <v>27422.559000000001</v>
      </c>
      <c r="AK63">
        <v>7881.3239999999996</v>
      </c>
      <c r="AL63">
        <v>2595.1300999999999</v>
      </c>
      <c r="AM63">
        <v>3120.8744999999999</v>
      </c>
      <c r="AN63">
        <v>2346.7289999999998</v>
      </c>
      <c r="AO63">
        <v>3810.0785999999998</v>
      </c>
      <c r="AP63">
        <v>2232.3208</v>
      </c>
      <c r="AQ63">
        <v>6258.6733000000004</v>
      </c>
      <c r="AR63">
        <v>3570.9857999999999</v>
      </c>
      <c r="AS63">
        <v>3641.4650000000001</v>
      </c>
      <c r="AT63">
        <v>3029.6244999999999</v>
      </c>
      <c r="AU63">
        <v>15953.549000000001</v>
      </c>
      <c r="AV63">
        <v>11971.49</v>
      </c>
      <c r="AW63">
        <v>2517.9443000000001</v>
      </c>
      <c r="AX63">
        <v>2204.0500000000002</v>
      </c>
      <c r="AY63">
        <v>4217.9706999999999</v>
      </c>
      <c r="AZ63">
        <v>48095.08</v>
      </c>
      <c r="BA63">
        <v>3346.9989999999998</v>
      </c>
      <c r="BB63">
        <v>8195.4719999999998</v>
      </c>
      <c r="BC63">
        <v>4077.7107000000001</v>
      </c>
      <c r="BD63">
        <v>6206.6769999999997</v>
      </c>
      <c r="BE63">
        <v>1822.3839</v>
      </c>
      <c r="BF63">
        <v>2228.2654000000002</v>
      </c>
      <c r="BG63">
        <v>7351.3734999999997</v>
      </c>
      <c r="BH63">
        <v>2922.5859999999998</v>
      </c>
      <c r="BI63">
        <v>3609.6968000000002</v>
      </c>
      <c r="BJ63">
        <v>13559.771000000001</v>
      </c>
      <c r="BK63">
        <v>4281.5309999999999</v>
      </c>
      <c r="BL63">
        <v>4005.1640000000002</v>
      </c>
      <c r="BM63">
        <v>5736.1103999999996</v>
      </c>
      <c r="BN63">
        <v>1669.7306000000001</v>
      </c>
      <c r="BO63">
        <v>1500.7643</v>
      </c>
      <c r="BP63">
        <v>79667.516000000003</v>
      </c>
      <c r="BQ63">
        <v>16014.866</v>
      </c>
      <c r="BR63">
        <v>24468.925999999999</v>
      </c>
      <c r="BS63">
        <v>6475.5864000000001</v>
      </c>
      <c r="BT63">
        <v>15294.045</v>
      </c>
      <c r="BU63">
        <v>21567.684000000001</v>
      </c>
      <c r="BV63">
        <v>26638.78</v>
      </c>
      <c r="BW63">
        <v>76130.05</v>
      </c>
      <c r="BX63">
        <v>283283.44</v>
      </c>
      <c r="BY63">
        <v>16297.673000000001</v>
      </c>
      <c r="BZ63">
        <v>30728.68</v>
      </c>
      <c r="CA63">
        <v>27542.201000000001</v>
      </c>
      <c r="CB63">
        <v>29510.798999999999</v>
      </c>
      <c r="CC63">
        <v>69825.58</v>
      </c>
      <c r="CD63">
        <v>363271.9</v>
      </c>
      <c r="CE63">
        <v>43767.425999999999</v>
      </c>
      <c r="CF63">
        <v>166266.53</v>
      </c>
      <c r="CG63">
        <v>15038.861999999999</v>
      </c>
      <c r="CH63">
        <v>8121.7954</v>
      </c>
      <c r="CI63">
        <v>7734.5546999999997</v>
      </c>
      <c r="CJ63">
        <v>34617.17</v>
      </c>
      <c r="CK63">
        <v>32180.197</v>
      </c>
      <c r="CL63">
        <v>17312.072</v>
      </c>
      <c r="CM63">
        <v>7928.5722999999998</v>
      </c>
      <c r="CN63">
        <v>33505.226999999999</v>
      </c>
      <c r="CO63">
        <v>15664.869000000001</v>
      </c>
      <c r="CP63">
        <v>4611.6396000000004</v>
      </c>
      <c r="CQ63">
        <v>81658.87</v>
      </c>
      <c r="CR63">
        <v>37470.491999999998</v>
      </c>
      <c r="CS63">
        <v>30911.279999999999</v>
      </c>
      <c r="CT63">
        <v>38456.593999999997</v>
      </c>
      <c r="CU63">
        <v>14787.626</v>
      </c>
      <c r="CV63">
        <v>43557.43</v>
      </c>
      <c r="CW63">
        <v>8525.42</v>
      </c>
      <c r="CX63">
        <v>19810.963</v>
      </c>
      <c r="CY63">
        <v>6288.3860000000004</v>
      </c>
      <c r="CZ63">
        <v>83466.559999999998</v>
      </c>
      <c r="DA63">
        <v>227642.28</v>
      </c>
      <c r="DB63">
        <v>57535.894999999997</v>
      </c>
      <c r="DC63">
        <v>17384.060000000001</v>
      </c>
      <c r="DD63">
        <v>8636.8119999999999</v>
      </c>
      <c r="DE63">
        <v>28043.200000000001</v>
      </c>
      <c r="DF63">
        <v>4245.9840000000004</v>
      </c>
      <c r="DG63">
        <v>28100.799999999999</v>
      </c>
      <c r="DH63">
        <v>6812.2870000000003</v>
      </c>
      <c r="DI63">
        <v>6326.0347000000002</v>
      </c>
      <c r="DJ63">
        <v>158513.75</v>
      </c>
      <c r="DK63">
        <v>61205.112999999998</v>
      </c>
      <c r="DL63">
        <v>36773.285000000003</v>
      </c>
      <c r="DM63">
        <v>118411.80499999999</v>
      </c>
      <c r="DN63">
        <v>5454.6484</v>
      </c>
      <c r="DO63">
        <v>31085.599999999999</v>
      </c>
      <c r="DP63">
        <v>29963.7</v>
      </c>
      <c r="DQ63">
        <v>92065.66</v>
      </c>
      <c r="DR63">
        <v>12006.735000000001</v>
      </c>
      <c r="DS63">
        <v>21509.675999999999</v>
      </c>
      <c r="DT63">
        <v>9227.7389999999996</v>
      </c>
      <c r="DU63">
        <v>11995.894</v>
      </c>
      <c r="DV63">
        <v>22705.45</v>
      </c>
      <c r="DW63">
        <v>37857.016000000003</v>
      </c>
      <c r="DX63">
        <v>14711.101000000001</v>
      </c>
      <c r="DY63">
        <v>14518.59</v>
      </c>
      <c r="DZ63">
        <v>13390.93</v>
      </c>
      <c r="EA63">
        <v>6148.4030000000002</v>
      </c>
      <c r="EB63">
        <v>16532.099999999999</v>
      </c>
      <c r="EC63">
        <v>8556.0419999999995</v>
      </c>
      <c r="ED63">
        <v>18101.484</v>
      </c>
      <c r="EE63">
        <v>12293.31</v>
      </c>
      <c r="EF63">
        <v>107115.44500000001</v>
      </c>
      <c r="EG63">
        <v>8050.7160000000003</v>
      </c>
      <c r="EH63">
        <v>7759.8469999999998</v>
      </c>
      <c r="EI63">
        <v>49187.64</v>
      </c>
    </row>
    <row r="64" spans="1:139" x14ac:dyDescent="0.3">
      <c r="A64" s="3">
        <v>42094</v>
      </c>
      <c r="B64" t="str">
        <v/>
      </c>
      <c r="C64">
        <v>26511.5</v>
      </c>
      <c r="D64">
        <v>10292.543</v>
      </c>
      <c r="E64">
        <v>41738.324000000001</v>
      </c>
      <c r="F64">
        <v>30656.738000000001</v>
      </c>
      <c r="G64">
        <v>11183.237999999999</v>
      </c>
      <c r="H64">
        <v>8560.5740000000005</v>
      </c>
      <c r="I64">
        <v>55315.222999999998</v>
      </c>
      <c r="J64">
        <v>66684.766000000003</v>
      </c>
      <c r="K64">
        <v>39020.17</v>
      </c>
      <c r="L64">
        <v>15095.003000000001</v>
      </c>
      <c r="M64">
        <v>14462.585999999999</v>
      </c>
      <c r="N64">
        <v>265503</v>
      </c>
      <c r="O64">
        <v>176798</v>
      </c>
      <c r="P64">
        <v>14995.460999999999</v>
      </c>
      <c r="Q64">
        <v>58690.6</v>
      </c>
      <c r="R64">
        <v>31465.684000000001</v>
      </c>
      <c r="S64">
        <v>14523.6</v>
      </c>
      <c r="T64">
        <v>19038.643</v>
      </c>
      <c r="U64">
        <v>22110.5</v>
      </c>
      <c r="V64">
        <v>23549.018</v>
      </c>
      <c r="W64">
        <v>9853.5730000000003</v>
      </c>
      <c r="X64">
        <v>141421.98000000001</v>
      </c>
      <c r="Y64">
        <v>51414.277000000002</v>
      </c>
      <c r="Z64">
        <v>37333.42</v>
      </c>
      <c r="AA64">
        <v>22335.901999999998</v>
      </c>
      <c r="AB64">
        <v>222302.86</v>
      </c>
      <c r="AC64">
        <v>92535.09</v>
      </c>
      <c r="AD64">
        <v>11159.4</v>
      </c>
      <c r="AE64">
        <v>22385.754000000001</v>
      </c>
      <c r="AF64">
        <v>5481.4022999999997</v>
      </c>
      <c r="AG64">
        <v>2290.1754999999998</v>
      </c>
      <c r="AH64">
        <v>12687.438</v>
      </c>
      <c r="AI64">
        <v>8934.2369999999992</v>
      </c>
      <c r="AJ64">
        <v>28195.99</v>
      </c>
      <c r="AK64">
        <v>8112.7524000000003</v>
      </c>
      <c r="AL64">
        <v>2609.4553000000001</v>
      </c>
      <c r="AM64">
        <v>3352.9072000000001</v>
      </c>
      <c r="AN64">
        <v>2420.4119000000001</v>
      </c>
      <c r="AO64">
        <v>3751.3690000000001</v>
      </c>
      <c r="AP64">
        <v>2295.4490000000001</v>
      </c>
      <c r="AQ64">
        <v>6491.1522999999997</v>
      </c>
      <c r="AR64">
        <v>3558.9153000000001</v>
      </c>
      <c r="AS64">
        <v>3787.3953000000001</v>
      </c>
      <c r="AT64">
        <v>3118.982</v>
      </c>
      <c r="AU64">
        <v>15366.334999999999</v>
      </c>
      <c r="AV64">
        <v>12049.026</v>
      </c>
      <c r="AW64">
        <v>2643.3065999999999</v>
      </c>
      <c r="AX64">
        <v>2259.5364</v>
      </c>
      <c r="AY64">
        <v>4350.7129999999997</v>
      </c>
      <c r="AZ64">
        <v>48484.800000000003</v>
      </c>
      <c r="BA64">
        <v>3336.694</v>
      </c>
      <c r="BB64">
        <v>8035.4160000000002</v>
      </c>
      <c r="BC64">
        <v>4219.4242999999997</v>
      </c>
      <c r="BD64">
        <v>6565.8069999999998</v>
      </c>
      <c r="BE64">
        <v>1899.5802000000001</v>
      </c>
      <c r="BF64">
        <v>2194.1210000000001</v>
      </c>
      <c r="BG64">
        <v>7432.7676000000001</v>
      </c>
      <c r="BH64">
        <v>2726.0261</v>
      </c>
      <c r="BI64">
        <v>3674.8483999999999</v>
      </c>
      <c r="BJ64">
        <v>13210.951999999999</v>
      </c>
      <c r="BK64">
        <v>4363.3535000000002</v>
      </c>
      <c r="BL64">
        <v>4091.3456999999999</v>
      </c>
      <c r="BM64">
        <v>5818.9790000000003</v>
      </c>
      <c r="BN64">
        <v>1758.3262999999999</v>
      </c>
      <c r="BO64">
        <v>1594.5429999999999</v>
      </c>
      <c r="BP64">
        <v>77732.800000000003</v>
      </c>
      <c r="BQ64">
        <v>16884.151999999998</v>
      </c>
      <c r="BR64">
        <v>23786.182000000001</v>
      </c>
      <c r="BS64">
        <v>6627.5366000000004</v>
      </c>
      <c r="BT64">
        <v>15165.18</v>
      </c>
      <c r="BU64">
        <v>21101.365000000002</v>
      </c>
      <c r="BV64">
        <v>25304.756000000001</v>
      </c>
      <c r="BW64">
        <v>73806.38</v>
      </c>
      <c r="BX64">
        <v>280864.03000000003</v>
      </c>
      <c r="BY64">
        <v>16254.117</v>
      </c>
      <c r="BZ64">
        <v>30199.553</v>
      </c>
      <c r="CA64">
        <v>27765.682000000001</v>
      </c>
      <c r="CB64">
        <v>29108.53</v>
      </c>
      <c r="CC64">
        <v>70360.820000000007</v>
      </c>
      <c r="CD64">
        <v>355672.75</v>
      </c>
      <c r="CE64">
        <v>45129.633000000002</v>
      </c>
      <c r="CF64">
        <v>161908.97</v>
      </c>
      <c r="CG64">
        <v>15123.326999999999</v>
      </c>
      <c r="CH64">
        <v>8106.4125999999997</v>
      </c>
      <c r="CI64">
        <v>7791.2150000000001</v>
      </c>
      <c r="CJ64">
        <v>34461.03</v>
      </c>
      <c r="CK64">
        <v>31816.025000000001</v>
      </c>
      <c r="CL64">
        <v>17094.724999999999</v>
      </c>
      <c r="CM64">
        <v>7727.4129999999996</v>
      </c>
      <c r="CN64">
        <v>31774.37</v>
      </c>
      <c r="CO64">
        <v>15974.561</v>
      </c>
      <c r="CP64">
        <v>4662.3516</v>
      </c>
      <c r="CQ64">
        <v>81220.53</v>
      </c>
      <c r="CR64">
        <v>36466.68</v>
      </c>
      <c r="CS64">
        <v>30243.666000000001</v>
      </c>
      <c r="CT64">
        <v>39972.156000000003</v>
      </c>
      <c r="CU64">
        <v>14533.271000000001</v>
      </c>
      <c r="CV64">
        <v>43193.61</v>
      </c>
      <c r="CW64">
        <v>8650.2540000000008</v>
      </c>
      <c r="CX64">
        <v>20984.982</v>
      </c>
      <c r="CY64">
        <v>6891.7734</v>
      </c>
      <c r="CZ64">
        <v>79369.919999999998</v>
      </c>
      <c r="DA64">
        <v>224817.67</v>
      </c>
      <c r="DB64">
        <v>56330.285000000003</v>
      </c>
      <c r="DC64">
        <v>17622.504000000001</v>
      </c>
      <c r="DD64">
        <v>8753.9040000000005</v>
      </c>
      <c r="DE64">
        <v>28300.581999999999</v>
      </c>
      <c r="DF64">
        <v>4192.4650000000001</v>
      </c>
      <c r="DG64">
        <v>27080.224999999999</v>
      </c>
      <c r="DH64">
        <v>6947.4975999999997</v>
      </c>
      <c r="DI64">
        <v>6310.3793999999998</v>
      </c>
      <c r="DJ64">
        <v>156318.88</v>
      </c>
      <c r="DK64">
        <v>60345.13</v>
      </c>
      <c r="DL64">
        <v>36422.370000000003</v>
      </c>
      <c r="DM64">
        <v>116317.67</v>
      </c>
      <c r="DN64">
        <v>5821.9097000000002</v>
      </c>
      <c r="DO64">
        <v>28554.120999999999</v>
      </c>
      <c r="DP64">
        <v>30011.85</v>
      </c>
      <c r="DQ64">
        <v>87342.945000000007</v>
      </c>
      <c r="DR64">
        <v>11438.823</v>
      </c>
      <c r="DS64">
        <v>29051.440999999999</v>
      </c>
      <c r="DT64">
        <v>9221.8279999999995</v>
      </c>
      <c r="DU64">
        <v>11348.45</v>
      </c>
      <c r="DV64">
        <v>22475.22</v>
      </c>
      <c r="DW64">
        <v>35717.527000000002</v>
      </c>
      <c r="DX64">
        <v>14195.174000000001</v>
      </c>
      <c r="DY64">
        <v>14470.17</v>
      </c>
      <c r="DZ64">
        <v>13281.976000000001</v>
      </c>
      <c r="EA64">
        <v>6387.616</v>
      </c>
      <c r="EB64">
        <v>15760.68</v>
      </c>
      <c r="EC64">
        <v>8542.5329999999994</v>
      </c>
      <c r="ED64">
        <v>18021.574000000001</v>
      </c>
      <c r="EE64">
        <v>12180.027</v>
      </c>
      <c r="EF64">
        <v>104634.55</v>
      </c>
      <c r="EG64">
        <v>8722.4470000000001</v>
      </c>
      <c r="EH64">
        <v>7878.0654000000004</v>
      </c>
      <c r="EI64">
        <v>52542.362999999998</v>
      </c>
    </row>
    <row r="65" spans="1:139" x14ac:dyDescent="0.3">
      <c r="A65" s="3">
        <v>42124</v>
      </c>
      <c r="B65" t="str">
        <v/>
      </c>
      <c r="C65">
        <v>25905.79</v>
      </c>
      <c r="D65">
        <v>11326.85</v>
      </c>
      <c r="E65">
        <v>49211.29</v>
      </c>
      <c r="F65">
        <v>30115.754000000001</v>
      </c>
      <c r="G65">
        <v>11345.084000000001</v>
      </c>
      <c r="H65">
        <v>10169.704</v>
      </c>
      <c r="I65">
        <v>58796.92</v>
      </c>
      <c r="J65">
        <v>62967.464999999997</v>
      </c>
      <c r="K65">
        <v>39960.065999999999</v>
      </c>
      <c r="L65">
        <v>14344.868</v>
      </c>
      <c r="M65">
        <v>13900.537</v>
      </c>
      <c r="N65">
        <v>251867.36</v>
      </c>
      <c r="O65">
        <v>176841.61</v>
      </c>
      <c r="P65">
        <v>14357.824000000001</v>
      </c>
      <c r="Q65">
        <v>62398.402000000002</v>
      </c>
      <c r="R65">
        <v>30758.120999999999</v>
      </c>
      <c r="S65">
        <v>13904.81</v>
      </c>
      <c r="T65">
        <v>18831.002</v>
      </c>
      <c r="U65">
        <v>20140.690999999999</v>
      </c>
      <c r="V65">
        <v>23330.363000000001</v>
      </c>
      <c r="W65">
        <v>9622.2810000000009</v>
      </c>
      <c r="X65">
        <v>140682.48000000001</v>
      </c>
      <c r="Y65">
        <v>50018.483999999997</v>
      </c>
      <c r="Z65">
        <v>33559.17</v>
      </c>
      <c r="AA65">
        <v>22284.008000000002</v>
      </c>
      <c r="AB65">
        <v>215710.28</v>
      </c>
      <c r="AC65">
        <v>90622.76</v>
      </c>
      <c r="AD65">
        <v>10604.174000000001</v>
      </c>
      <c r="AE65">
        <v>21970.434000000001</v>
      </c>
      <c r="AF65">
        <v>5752.4272000000001</v>
      </c>
      <c r="AG65">
        <v>2221.9229999999998</v>
      </c>
      <c r="AH65">
        <v>13197.620999999999</v>
      </c>
      <c r="AI65">
        <v>8780.616</v>
      </c>
      <c r="AJ65">
        <v>27689.776999999998</v>
      </c>
      <c r="AK65">
        <v>8283.2780000000002</v>
      </c>
      <c r="AL65">
        <v>2609.4553000000001</v>
      </c>
      <c r="AM65">
        <v>3242.5014999999999</v>
      </c>
      <c r="AN65">
        <v>2278.5464000000002</v>
      </c>
      <c r="AO65">
        <v>3704.4933999999998</v>
      </c>
      <c r="AP65">
        <v>2318.1590000000001</v>
      </c>
      <c r="AQ65">
        <v>6783.4170000000004</v>
      </c>
      <c r="AR65">
        <v>3356.0810000000001</v>
      </c>
      <c r="AS65">
        <v>3749.9180000000001</v>
      </c>
      <c r="AT65">
        <v>2886.5805999999998</v>
      </c>
      <c r="AU65">
        <v>16303.804</v>
      </c>
      <c r="AV65">
        <v>12295.793</v>
      </c>
      <c r="AW65">
        <v>2757.4578000000001</v>
      </c>
      <c r="AX65">
        <v>2309.7694999999999</v>
      </c>
      <c r="AY65">
        <v>4332.9306999999999</v>
      </c>
      <c r="AZ65">
        <v>47699.6</v>
      </c>
      <c r="BA65">
        <v>3327.3539999999998</v>
      </c>
      <c r="BB65">
        <v>8441.3709999999992</v>
      </c>
      <c r="BC65">
        <v>4493.0460000000003</v>
      </c>
      <c r="BD65">
        <v>6794.3280000000004</v>
      </c>
      <c r="BE65">
        <v>1989.4609</v>
      </c>
      <c r="BF65">
        <v>2191.797</v>
      </c>
      <c r="BG65">
        <v>7637.1356999999998</v>
      </c>
      <c r="BH65">
        <v>2861.1093999999998</v>
      </c>
      <c r="BI65">
        <v>3735.0688</v>
      </c>
      <c r="BJ65">
        <v>14262.135</v>
      </c>
      <c r="BK65">
        <v>4607.1655000000001</v>
      </c>
      <c r="BL65">
        <v>4129.049</v>
      </c>
      <c r="BM65">
        <v>5837.6760000000004</v>
      </c>
      <c r="BN65">
        <v>1842.2985000000001</v>
      </c>
      <c r="BO65">
        <v>1708.9513999999999</v>
      </c>
      <c r="BP65">
        <v>76308.800000000003</v>
      </c>
      <c r="BQ65">
        <v>15909.656000000001</v>
      </c>
      <c r="BR65">
        <v>22775.396000000001</v>
      </c>
      <c r="BS65">
        <v>6552.1859999999997</v>
      </c>
      <c r="BT65">
        <v>15466.031000000001</v>
      </c>
      <c r="BU65">
        <v>21153.48</v>
      </c>
      <c r="BV65">
        <v>25971.766</v>
      </c>
      <c r="BW65">
        <v>75827</v>
      </c>
      <c r="BX65">
        <v>284478.06</v>
      </c>
      <c r="BY65">
        <v>17070.907999999999</v>
      </c>
      <c r="BZ65">
        <v>30237.24</v>
      </c>
      <c r="CA65">
        <v>27344.923999999999</v>
      </c>
      <c r="CB65">
        <v>28490.940999999999</v>
      </c>
      <c r="CC65">
        <v>73554.570000000007</v>
      </c>
      <c r="CD65">
        <v>348008.25</v>
      </c>
      <c r="CE65">
        <v>47484.805</v>
      </c>
      <c r="CF65">
        <v>167589.98000000001</v>
      </c>
      <c r="CG65">
        <v>15049.727999999999</v>
      </c>
      <c r="CH65">
        <v>8070.7209999999995</v>
      </c>
      <c r="CI65">
        <v>7971.2046</v>
      </c>
      <c r="CJ65">
        <v>32223.758000000002</v>
      </c>
      <c r="CK65">
        <v>30539.488000000001</v>
      </c>
      <c r="CL65">
        <v>17839.846000000001</v>
      </c>
      <c r="CM65">
        <v>7945.4683000000005</v>
      </c>
      <c r="CN65">
        <v>31922.963</v>
      </c>
      <c r="CO65">
        <v>15657.418</v>
      </c>
      <c r="CP65">
        <v>4499.0073000000002</v>
      </c>
      <c r="CQ65">
        <v>84871.72</v>
      </c>
      <c r="CR65">
        <v>34994.796999999999</v>
      </c>
      <c r="CS65">
        <v>31720.273000000001</v>
      </c>
      <c r="CT65">
        <v>40050.945</v>
      </c>
      <c r="CU65">
        <v>14287.932000000001</v>
      </c>
      <c r="CV65">
        <v>44306.055</v>
      </c>
      <c r="CW65">
        <v>8731.0470000000005</v>
      </c>
      <c r="CX65">
        <v>21737.043000000001</v>
      </c>
      <c r="CY65">
        <v>6878.2839999999997</v>
      </c>
      <c r="CZ65">
        <v>78689.195000000007</v>
      </c>
      <c r="DA65">
        <v>234763.38</v>
      </c>
      <c r="DB65">
        <v>57154.906000000003</v>
      </c>
      <c r="DC65">
        <v>17180.046999999999</v>
      </c>
      <c r="DD65">
        <v>8320.152</v>
      </c>
      <c r="DE65">
        <v>28546.912</v>
      </c>
      <c r="DF65">
        <v>4195.8779999999997</v>
      </c>
      <c r="DG65">
        <v>27111.215</v>
      </c>
      <c r="DH65">
        <v>7098.0349999999999</v>
      </c>
      <c r="DI65">
        <v>6120.4813999999997</v>
      </c>
      <c r="DJ65">
        <v>161780.32999999999</v>
      </c>
      <c r="DK65">
        <v>60031.722999999998</v>
      </c>
      <c r="DL65">
        <v>37007.413999999997</v>
      </c>
      <c r="DM65">
        <v>111899.83</v>
      </c>
      <c r="DN65">
        <v>5621.4920000000002</v>
      </c>
      <c r="DO65">
        <v>26350.870999999999</v>
      </c>
      <c r="DP65">
        <v>30754.35</v>
      </c>
      <c r="DQ65">
        <v>90577.53</v>
      </c>
      <c r="DR65">
        <v>10549.781000000001</v>
      </c>
      <c r="DS65">
        <v>35370.805</v>
      </c>
      <c r="DT65">
        <v>8688.1959999999999</v>
      </c>
      <c r="DU65">
        <v>11513.284</v>
      </c>
      <c r="DV65">
        <v>22722.273000000001</v>
      </c>
      <c r="DW65">
        <v>34408.546999999999</v>
      </c>
      <c r="DX65">
        <v>13686.406999999999</v>
      </c>
      <c r="DY65">
        <v>14280.079</v>
      </c>
      <c r="DZ65">
        <v>12239.421</v>
      </c>
      <c r="EA65">
        <v>5893.8056999999999</v>
      </c>
      <c r="EB65">
        <v>13696.800999999999</v>
      </c>
      <c r="EC65">
        <v>8687.1740000000009</v>
      </c>
      <c r="ED65">
        <v>17576.62</v>
      </c>
      <c r="EE65">
        <v>12528.364</v>
      </c>
      <c r="EF65">
        <v>99204.585999999996</v>
      </c>
      <c r="EG65">
        <v>8021.7837</v>
      </c>
      <c r="EH65">
        <v>8818.6</v>
      </c>
      <c r="EI65">
        <v>50325.754000000001</v>
      </c>
    </row>
    <row r="66" spans="1:139" x14ac:dyDescent="0.3">
      <c r="A66" s="3">
        <v>42153</v>
      </c>
      <c r="B66" t="str">
        <v/>
      </c>
      <c r="C66">
        <v>26854.423999999999</v>
      </c>
      <c r="D66">
        <v>11408.583000000001</v>
      </c>
      <c r="E66">
        <v>48060.87</v>
      </c>
      <c r="F66">
        <v>31112.09</v>
      </c>
      <c r="G66">
        <v>11930.116</v>
      </c>
      <c r="H66">
        <v>10551.298000000001</v>
      </c>
      <c r="I66">
        <v>60030.5</v>
      </c>
      <c r="J66">
        <v>62703.81</v>
      </c>
      <c r="K66">
        <v>39657.695</v>
      </c>
      <c r="L66">
        <v>14741.093000000001</v>
      </c>
      <c r="M66">
        <v>14104.919</v>
      </c>
      <c r="N66">
        <v>239669.28</v>
      </c>
      <c r="O66">
        <v>178585.60000000001</v>
      </c>
      <c r="P66">
        <v>15116.002</v>
      </c>
      <c r="Q66">
        <v>67634.86</v>
      </c>
      <c r="R66">
        <v>33081.343999999997</v>
      </c>
      <c r="S66">
        <v>15033.74</v>
      </c>
      <c r="T66">
        <v>19674.148000000001</v>
      </c>
      <c r="U66">
        <v>20346.655999999999</v>
      </c>
      <c r="V66">
        <v>21657.71</v>
      </c>
      <c r="W66">
        <v>10037.11</v>
      </c>
      <c r="X66">
        <v>142619.97</v>
      </c>
      <c r="Y66">
        <v>49841.425999999999</v>
      </c>
      <c r="Z66">
        <v>35016.800000000003</v>
      </c>
      <c r="AA66">
        <v>22745.241999999998</v>
      </c>
      <c r="AB66">
        <v>212671.72</v>
      </c>
      <c r="AC66">
        <v>93734.54</v>
      </c>
      <c r="AD66">
        <v>10969.971</v>
      </c>
      <c r="AE66">
        <v>22047.563999999998</v>
      </c>
      <c r="AF66">
        <v>5863.0703000000003</v>
      </c>
      <c r="AG66">
        <v>2305.0425</v>
      </c>
      <c r="AH66">
        <v>13546.692999999999</v>
      </c>
      <c r="AI66">
        <v>8998.92</v>
      </c>
      <c r="AJ66">
        <v>28543.105</v>
      </c>
      <c r="AK66">
        <v>8604.4349999999995</v>
      </c>
      <c r="AL66">
        <v>2628.8977</v>
      </c>
      <c r="AM66">
        <v>3428.9247999999998</v>
      </c>
      <c r="AN66">
        <v>2370.0725000000002</v>
      </c>
      <c r="AO66">
        <v>3886.6379999999999</v>
      </c>
      <c r="AP66">
        <v>2356.5907999999999</v>
      </c>
      <c r="AQ66">
        <v>6893.2725</v>
      </c>
      <c r="AR66">
        <v>3362.2903000000001</v>
      </c>
      <c r="AS66">
        <v>3877.7813000000001</v>
      </c>
      <c r="AT66">
        <v>2895.7087000000001</v>
      </c>
      <c r="AU66">
        <v>16499.45</v>
      </c>
      <c r="AV66">
        <v>12406.412</v>
      </c>
      <c r="AW66">
        <v>2795.8051999999998</v>
      </c>
      <c r="AX66">
        <v>2374.2192</v>
      </c>
      <c r="AY66">
        <v>4401.0956999999999</v>
      </c>
      <c r="AZ66">
        <v>49758.8</v>
      </c>
      <c r="BA66">
        <v>3446.4385000000002</v>
      </c>
      <c r="BB66">
        <v>8715.5679999999993</v>
      </c>
      <c r="BC66">
        <v>4457.8954999999996</v>
      </c>
      <c r="BD66">
        <v>7076.0527000000002</v>
      </c>
      <c r="BE66">
        <v>2125.415</v>
      </c>
      <c r="BF66">
        <v>2273.1466999999998</v>
      </c>
      <c r="BG66">
        <v>7881.4883</v>
      </c>
      <c r="BH66">
        <v>3245.6909999999998</v>
      </c>
      <c r="BI66">
        <v>3751.1743000000001</v>
      </c>
      <c r="BJ66">
        <v>14694.652</v>
      </c>
      <c r="BK66">
        <v>4636.8525</v>
      </c>
      <c r="BL66">
        <v>4312.7349999999997</v>
      </c>
      <c r="BM66">
        <v>6169.9013999999997</v>
      </c>
      <c r="BN66">
        <v>1916.7284</v>
      </c>
      <c r="BO66">
        <v>1775.6595</v>
      </c>
      <c r="BP66">
        <v>76736</v>
      </c>
      <c r="BQ66">
        <v>16070.521000000001</v>
      </c>
      <c r="BR66">
        <v>22649.955000000002</v>
      </c>
      <c r="BS66">
        <v>6859.7114000000001</v>
      </c>
      <c r="BT66">
        <v>14901.468999999999</v>
      </c>
      <c r="BU66">
        <v>21025.798999999999</v>
      </c>
      <c r="BV66">
        <v>26922.26</v>
      </c>
      <c r="BW66">
        <v>78952.22</v>
      </c>
      <c r="BX66">
        <v>288918.2</v>
      </c>
      <c r="BY66">
        <v>17397.623</v>
      </c>
      <c r="BZ66">
        <v>31351.754000000001</v>
      </c>
      <c r="CA66">
        <v>26989.232</v>
      </c>
      <c r="CB66">
        <v>27533.879000000001</v>
      </c>
      <c r="CC66">
        <v>75309.149999999994</v>
      </c>
      <c r="CD66">
        <v>352419.63</v>
      </c>
      <c r="CE66">
        <v>48628.75</v>
      </c>
      <c r="CF66">
        <v>173586.61</v>
      </c>
      <c r="CG66">
        <v>15217.535</v>
      </c>
      <c r="CH66">
        <v>8297.723</v>
      </c>
      <c r="CI66">
        <v>8074.5316999999995</v>
      </c>
      <c r="CJ66">
        <v>32226.945</v>
      </c>
      <c r="CK66">
        <v>31644.7</v>
      </c>
      <c r="CL66">
        <v>17155.025000000001</v>
      </c>
      <c r="CM66">
        <v>8060.9350000000004</v>
      </c>
      <c r="CN66">
        <v>31520.521000000001</v>
      </c>
      <c r="CO66">
        <v>16056.781999999999</v>
      </c>
      <c r="CP66">
        <v>4560.9652999999998</v>
      </c>
      <c r="CQ66">
        <v>89093.266000000003</v>
      </c>
      <c r="CR66">
        <v>34827.983999999997</v>
      </c>
      <c r="CS66">
        <v>32053.434000000001</v>
      </c>
      <c r="CT66">
        <v>41561.063000000002</v>
      </c>
      <c r="CU66">
        <v>14419.453</v>
      </c>
      <c r="CV66">
        <v>45791.144999999997</v>
      </c>
      <c r="CW66">
        <v>8520.9840000000004</v>
      </c>
      <c r="CX66">
        <v>21854.3</v>
      </c>
      <c r="CY66">
        <v>6974.9556000000002</v>
      </c>
      <c r="CZ66">
        <v>80995.520000000004</v>
      </c>
      <c r="DA66">
        <v>244115.31</v>
      </c>
      <c r="DB66">
        <v>58235.82</v>
      </c>
      <c r="DC66">
        <v>17323.317999999999</v>
      </c>
      <c r="DD66">
        <v>8310.2950000000001</v>
      </c>
      <c r="DE66">
        <v>28396.377</v>
      </c>
      <c r="DF66">
        <v>4495.5834999999997</v>
      </c>
      <c r="DG66">
        <v>28517.063999999998</v>
      </c>
      <c r="DH66">
        <v>7219.4775</v>
      </c>
      <c r="DI66">
        <v>6121.7304999999997</v>
      </c>
      <c r="DJ66">
        <v>164086.28</v>
      </c>
      <c r="DK66">
        <v>60335.23</v>
      </c>
      <c r="DL66">
        <v>38372.519999999997</v>
      </c>
      <c r="DM66">
        <v>115382.26</v>
      </c>
      <c r="DN66">
        <v>5755.6063999999997</v>
      </c>
      <c r="DO66">
        <v>26338.28</v>
      </c>
      <c r="DP66">
        <v>30551.4</v>
      </c>
      <c r="DQ66">
        <v>89397.22</v>
      </c>
      <c r="DR66">
        <v>9765.6569999999992</v>
      </c>
      <c r="DS66">
        <v>35551.913999999997</v>
      </c>
      <c r="DT66">
        <v>8513.098</v>
      </c>
      <c r="DU66">
        <v>11253.52</v>
      </c>
      <c r="DV66">
        <v>23176.317999999999</v>
      </c>
      <c r="DW66">
        <v>34500.472999999998</v>
      </c>
      <c r="DX66">
        <v>13780.85</v>
      </c>
      <c r="DY66">
        <v>14208.348</v>
      </c>
      <c r="DZ66">
        <v>12257.082</v>
      </c>
      <c r="EA66">
        <v>5927.6025</v>
      </c>
      <c r="EB66">
        <v>14371.5</v>
      </c>
      <c r="EC66">
        <v>9026.9930000000004</v>
      </c>
      <c r="ED66">
        <v>17846.893</v>
      </c>
      <c r="EE66">
        <v>12202.073</v>
      </c>
      <c r="EF66">
        <v>100910.97</v>
      </c>
      <c r="EG66">
        <v>8301.8850000000002</v>
      </c>
      <c r="EH66">
        <v>8985.5280000000002</v>
      </c>
      <c r="EI66">
        <v>50638.574000000001</v>
      </c>
    </row>
    <row r="67" spans="1:139" x14ac:dyDescent="0.3">
      <c r="A67" s="3">
        <v>42185</v>
      </c>
      <c r="B67" t="str">
        <v/>
      </c>
      <c r="C67">
        <v>25634.791000000001</v>
      </c>
      <c r="D67">
        <v>12159.56</v>
      </c>
      <c r="E67">
        <v>48455.82</v>
      </c>
      <c r="F67">
        <v>31057.155999999999</v>
      </c>
      <c r="G67">
        <v>11161.348</v>
      </c>
      <c r="H67">
        <v>11022.312</v>
      </c>
      <c r="I67">
        <v>59260.07</v>
      </c>
      <c r="J67">
        <v>59392.495999999999</v>
      </c>
      <c r="K67">
        <v>38604.870000000003</v>
      </c>
      <c r="L67">
        <v>13918.493</v>
      </c>
      <c r="M67">
        <v>13378.459000000001</v>
      </c>
      <c r="N67">
        <v>228891.11</v>
      </c>
      <c r="O67">
        <v>170611.27</v>
      </c>
      <c r="P67">
        <v>14891.454</v>
      </c>
      <c r="Q67">
        <v>66295.125</v>
      </c>
      <c r="R67">
        <v>32487.307000000001</v>
      </c>
      <c r="S67">
        <v>14819.15</v>
      </c>
      <c r="T67">
        <v>20907.565999999999</v>
      </c>
      <c r="U67">
        <v>19484.988000000001</v>
      </c>
      <c r="V67">
        <v>27539.903999999999</v>
      </c>
      <c r="W67">
        <v>10350.370000000001</v>
      </c>
      <c r="X67">
        <v>137396.47</v>
      </c>
      <c r="Y67">
        <v>33882.336000000003</v>
      </c>
      <c r="Z67">
        <v>34877.313000000002</v>
      </c>
      <c r="AA67">
        <v>22384.451000000001</v>
      </c>
      <c r="AB67">
        <v>212388.03</v>
      </c>
      <c r="AC67">
        <v>92205.79</v>
      </c>
      <c r="AD67">
        <v>10611.904</v>
      </c>
      <c r="AE67">
        <v>21454.866999999998</v>
      </c>
      <c r="AF67">
        <v>6442.6779999999999</v>
      </c>
      <c r="AG67">
        <v>2477.8317999999999</v>
      </c>
      <c r="AH67">
        <v>13785.248</v>
      </c>
      <c r="AI67">
        <v>9082.6740000000009</v>
      </c>
      <c r="AJ67">
        <v>29566.603999999999</v>
      </c>
      <c r="AK67">
        <v>8974.7790000000005</v>
      </c>
      <c r="AL67">
        <v>2795.7384999999999</v>
      </c>
      <c r="AM67">
        <v>3628.0736999999999</v>
      </c>
      <c r="AN67">
        <v>2810.4569999999999</v>
      </c>
      <c r="AO67">
        <v>4076.1786999999999</v>
      </c>
      <c r="AP67">
        <v>2510.1095999999998</v>
      </c>
      <c r="AQ67">
        <v>7409.4260000000004</v>
      </c>
      <c r="AR67">
        <v>2987.0970000000002</v>
      </c>
      <c r="AS67">
        <v>3962.8325</v>
      </c>
      <c r="AT67">
        <v>3159.2170000000001</v>
      </c>
      <c r="AU67">
        <v>16865.326000000001</v>
      </c>
      <c r="AV67">
        <v>12670.985000000001</v>
      </c>
      <c r="AW67">
        <v>3453.3393999999998</v>
      </c>
      <c r="AX67">
        <v>2545.0120000000002</v>
      </c>
      <c r="AY67">
        <v>4938.2782999999999</v>
      </c>
      <c r="AZ67">
        <v>49355.402000000002</v>
      </c>
      <c r="BA67">
        <v>3667.1060000000002</v>
      </c>
      <c r="BB67">
        <v>9153.5030000000006</v>
      </c>
      <c r="BC67">
        <v>4797.2025999999996</v>
      </c>
      <c r="BD67">
        <v>7447.7910000000002</v>
      </c>
      <c r="BE67">
        <v>2222.1296000000002</v>
      </c>
      <c r="BF67">
        <v>2398.3098</v>
      </c>
      <c r="BG67">
        <v>8166.9106000000002</v>
      </c>
      <c r="BH67">
        <v>3971.6239999999998</v>
      </c>
      <c r="BI67">
        <v>4044.0918000000001</v>
      </c>
      <c r="BJ67">
        <v>14669.558999999999</v>
      </c>
      <c r="BK67">
        <v>4964.71</v>
      </c>
      <c r="BL67">
        <v>4371.5054</v>
      </c>
      <c r="BM67">
        <v>6447.3135000000002</v>
      </c>
      <c r="BN67">
        <v>2204.1190000000001</v>
      </c>
      <c r="BO67">
        <v>1956.123</v>
      </c>
      <c r="BP67">
        <v>76684.59</v>
      </c>
      <c r="BQ67">
        <v>16628.05</v>
      </c>
      <c r="BR67">
        <v>22331.19</v>
      </c>
      <c r="BS67">
        <v>6749.2383</v>
      </c>
      <c r="BT67">
        <v>14080.468999999999</v>
      </c>
      <c r="BU67">
        <v>20009.88</v>
      </c>
      <c r="BV67">
        <v>27455.88</v>
      </c>
      <c r="BW67">
        <v>80826.47</v>
      </c>
      <c r="BX67">
        <v>289368.03000000003</v>
      </c>
      <c r="BY67">
        <v>17803.925999999999</v>
      </c>
      <c r="BZ67">
        <v>30128.423999999999</v>
      </c>
      <c r="CA67">
        <v>26784.379000000001</v>
      </c>
      <c r="CB67">
        <v>26077.74</v>
      </c>
      <c r="CC67">
        <v>75859.87</v>
      </c>
      <c r="CD67">
        <v>335481.84000000003</v>
      </c>
      <c r="CE67">
        <v>46440.55</v>
      </c>
      <c r="CF67">
        <v>178230.67</v>
      </c>
      <c r="CG67">
        <v>15115.164000000001</v>
      </c>
      <c r="CH67">
        <v>8562.0149999999994</v>
      </c>
      <c r="CI67">
        <v>8253.85</v>
      </c>
      <c r="CJ67">
        <v>30080.594000000001</v>
      </c>
      <c r="CK67">
        <v>31285.748</v>
      </c>
      <c r="CL67">
        <v>16072.682000000001</v>
      </c>
      <c r="CM67">
        <v>8043.482</v>
      </c>
      <c r="CN67">
        <v>30144.328000000001</v>
      </c>
      <c r="CO67">
        <v>16306.498</v>
      </c>
      <c r="CP67">
        <v>4627.3779999999997</v>
      </c>
      <c r="CQ67">
        <v>90357.63</v>
      </c>
      <c r="CR67">
        <v>32925.434000000001</v>
      </c>
      <c r="CS67">
        <v>31397.065999999999</v>
      </c>
      <c r="CT67">
        <v>42936.73</v>
      </c>
      <c r="CU67">
        <v>14859.418</v>
      </c>
      <c r="CV67">
        <v>47720.285000000003</v>
      </c>
      <c r="CW67">
        <v>8423.6919999999991</v>
      </c>
      <c r="CX67">
        <v>21629.713</v>
      </c>
      <c r="CY67">
        <v>6806.1019999999999</v>
      </c>
      <c r="CZ67">
        <v>77875.44</v>
      </c>
      <c r="DA67">
        <v>250581.05</v>
      </c>
      <c r="DB67">
        <v>62527.093999999997</v>
      </c>
      <c r="DC67">
        <v>17307.442999999999</v>
      </c>
      <c r="DD67">
        <v>8229.5205000000005</v>
      </c>
      <c r="DE67">
        <v>27372.625</v>
      </c>
      <c r="DF67">
        <v>4488.8793999999998</v>
      </c>
      <c r="DG67">
        <v>27890.463</v>
      </c>
      <c r="DH67">
        <v>7291.5604999999996</v>
      </c>
      <c r="DI67">
        <v>6360.4683000000005</v>
      </c>
      <c r="DJ67">
        <v>166263.85999999999</v>
      </c>
      <c r="DK67">
        <v>56825.207000000002</v>
      </c>
      <c r="DL67">
        <v>39551.360000000001</v>
      </c>
      <c r="DM67">
        <v>117255.836</v>
      </c>
      <c r="DN67">
        <v>5488.0556999999999</v>
      </c>
      <c r="DO67">
        <v>24287.629000000001</v>
      </c>
      <c r="DP67">
        <v>26862</v>
      </c>
      <c r="DQ67">
        <v>86831.360000000001</v>
      </c>
      <c r="DR67">
        <v>9573.1260000000002</v>
      </c>
      <c r="DS67">
        <v>33346.245999999999</v>
      </c>
      <c r="DT67">
        <v>8039.4443000000001</v>
      </c>
      <c r="DU67">
        <v>11343.252</v>
      </c>
      <c r="DV67">
        <v>19730.576000000001</v>
      </c>
      <c r="DW67">
        <v>33603.269999999997</v>
      </c>
      <c r="DX67">
        <v>13582.548000000001</v>
      </c>
      <c r="DY67">
        <v>13396.075000000001</v>
      </c>
      <c r="DZ67">
        <v>11518.831</v>
      </c>
      <c r="EA67">
        <v>5540.2780000000002</v>
      </c>
      <c r="EB67">
        <v>13497.9</v>
      </c>
      <c r="EC67">
        <v>9252.9359999999997</v>
      </c>
      <c r="ED67">
        <v>16933.057000000001</v>
      </c>
      <c r="EE67">
        <v>12238.501</v>
      </c>
      <c r="EF67">
        <v>96398.22</v>
      </c>
      <c r="EG67">
        <v>9003.6309999999994</v>
      </c>
      <c r="EH67">
        <v>9342.2360000000008</v>
      </c>
      <c r="EI67">
        <v>52113.292999999998</v>
      </c>
    </row>
    <row r="68" spans="1:139" x14ac:dyDescent="0.3">
      <c r="A68" s="3">
        <v>42216</v>
      </c>
      <c r="B68" t="str">
        <v/>
      </c>
      <c r="C68">
        <v>25890.19</v>
      </c>
      <c r="D68">
        <v>11651.302</v>
      </c>
      <c r="E68">
        <v>43920.11</v>
      </c>
      <c r="F68">
        <v>29340.780999999999</v>
      </c>
      <c r="G68">
        <v>12104.204</v>
      </c>
      <c r="H68">
        <v>10108.386</v>
      </c>
      <c r="I68">
        <v>54500.277000000002</v>
      </c>
      <c r="J68">
        <v>63895.53</v>
      </c>
      <c r="K68">
        <v>41883.57</v>
      </c>
      <c r="L68">
        <v>15316.07</v>
      </c>
      <c r="M68">
        <v>14397.085999999999</v>
      </c>
      <c r="N68">
        <v>231415.7</v>
      </c>
      <c r="O68">
        <v>178656.92</v>
      </c>
      <c r="P68">
        <v>15650.526</v>
      </c>
      <c r="Q68">
        <v>72724.820000000007</v>
      </c>
      <c r="R68">
        <v>33405.766000000003</v>
      </c>
      <c r="S68">
        <v>15286.101000000001</v>
      </c>
      <c r="T68">
        <v>22385.65</v>
      </c>
      <c r="U68">
        <v>20375.555</v>
      </c>
      <c r="V68">
        <v>31553.143</v>
      </c>
      <c r="W68">
        <v>10485.904</v>
      </c>
      <c r="X68">
        <v>141827.20000000001</v>
      </c>
      <c r="Y68">
        <v>31625.901999999998</v>
      </c>
      <c r="Z68">
        <v>37748.883000000002</v>
      </c>
      <c r="AA68">
        <v>23156.195</v>
      </c>
      <c r="AB68">
        <v>208207.6</v>
      </c>
      <c r="AC68">
        <v>105516.875</v>
      </c>
      <c r="AD68">
        <v>11292.071</v>
      </c>
      <c r="AE68">
        <v>21579.675999999999</v>
      </c>
      <c r="AF68">
        <v>6332.0349999999999</v>
      </c>
      <c r="AG68">
        <v>2698.7761</v>
      </c>
      <c r="AH68">
        <v>13825.168</v>
      </c>
      <c r="AI68">
        <v>9371.777</v>
      </c>
      <c r="AJ68">
        <v>29537.263999999999</v>
      </c>
      <c r="AK68">
        <v>9082.9950000000008</v>
      </c>
      <c r="AL68">
        <v>2816.5866999999998</v>
      </c>
      <c r="AM68">
        <v>3546.4306999999999</v>
      </c>
      <c r="AN68">
        <v>2702.0214999999998</v>
      </c>
      <c r="AO68">
        <v>4168.7592999999997</v>
      </c>
      <c r="AP68">
        <v>2417.2075</v>
      </c>
      <c r="AQ68">
        <v>7364.14</v>
      </c>
      <c r="AR68">
        <v>3169.2624999999998</v>
      </c>
      <c r="AS68">
        <v>3907.7624999999998</v>
      </c>
      <c r="AT68">
        <v>3078.7469999999998</v>
      </c>
      <c r="AU68">
        <v>17067.84</v>
      </c>
      <c r="AV68">
        <v>12519.136</v>
      </c>
      <c r="AW68">
        <v>3460.5</v>
      </c>
      <c r="AX68">
        <v>2570.7575999999999</v>
      </c>
      <c r="AY68">
        <v>4950.0219999999999</v>
      </c>
      <c r="AZ68">
        <v>50660.88</v>
      </c>
      <c r="BA68">
        <v>3709.2296999999999</v>
      </c>
      <c r="BB68">
        <v>8459.6769999999997</v>
      </c>
      <c r="BC68">
        <v>4582.0937999999996</v>
      </c>
      <c r="BD68">
        <v>7407.09</v>
      </c>
      <c r="BE68">
        <v>2122.4285</v>
      </c>
      <c r="BF68">
        <v>2307.5880000000002</v>
      </c>
      <c r="BG68">
        <v>8455.73</v>
      </c>
      <c r="BH68">
        <v>3830.1212999999998</v>
      </c>
      <c r="BI68">
        <v>3823.4666000000002</v>
      </c>
      <c r="BJ68">
        <v>14003.493</v>
      </c>
      <c r="BK68">
        <v>4577.4146000000001</v>
      </c>
      <c r="BL68">
        <v>4401.415</v>
      </c>
      <c r="BM68">
        <v>6438.6819999999998</v>
      </c>
      <c r="BN68">
        <v>2162.1235000000001</v>
      </c>
      <c r="BO68">
        <v>1910.0713000000001</v>
      </c>
      <c r="BP68">
        <v>79882.73</v>
      </c>
      <c r="BQ68">
        <v>17455.925999999999</v>
      </c>
      <c r="BR68">
        <v>22463.465</v>
      </c>
      <c r="BS68">
        <v>6880.0619999999999</v>
      </c>
      <c r="BT68">
        <v>13934.217000000001</v>
      </c>
      <c r="BU68">
        <v>19855.421999999999</v>
      </c>
      <c r="BV68">
        <v>28648.164000000001</v>
      </c>
      <c r="BW68">
        <v>83833.600000000006</v>
      </c>
      <c r="BX68">
        <v>297754.75</v>
      </c>
      <c r="BY68">
        <v>17810.912</v>
      </c>
      <c r="BZ68">
        <v>30787.313999999998</v>
      </c>
      <c r="CA68">
        <v>27581.02</v>
      </c>
      <c r="CB68">
        <v>27717.898000000001</v>
      </c>
      <c r="CC68">
        <v>75957.649999999994</v>
      </c>
      <c r="CD68">
        <v>351823.38</v>
      </c>
      <c r="CE68">
        <v>48022.87</v>
      </c>
      <c r="CF68">
        <v>187236.44</v>
      </c>
      <c r="CG68">
        <v>16358.797</v>
      </c>
      <c r="CH68">
        <v>8478.6650000000009</v>
      </c>
      <c r="CI68">
        <v>8276.5349999999999</v>
      </c>
      <c r="CJ68">
        <v>33024.546999999999</v>
      </c>
      <c r="CK68">
        <v>32287.592000000001</v>
      </c>
      <c r="CL68">
        <v>16548.559000000001</v>
      </c>
      <c r="CM68">
        <v>8092.5356000000002</v>
      </c>
      <c r="CN68">
        <v>28004.775000000001</v>
      </c>
      <c r="CO68">
        <v>17870.937999999998</v>
      </c>
      <c r="CP68">
        <v>4710.4624000000003</v>
      </c>
      <c r="CQ68">
        <v>88747.74</v>
      </c>
      <c r="CR68">
        <v>35221.277000000002</v>
      </c>
      <c r="CS68">
        <v>31217.653999999999</v>
      </c>
      <c r="CT68">
        <v>45869.313000000002</v>
      </c>
      <c r="CU68">
        <v>14131.752</v>
      </c>
      <c r="CV68">
        <v>44102.07</v>
      </c>
      <c r="CW68">
        <v>8350.0529999999999</v>
      </c>
      <c r="CX68">
        <v>22124.576000000001</v>
      </c>
      <c r="CY68">
        <v>7537.0263999999997</v>
      </c>
      <c r="CZ68">
        <v>76212.12</v>
      </c>
      <c r="DA68">
        <v>253428.55</v>
      </c>
      <c r="DB68">
        <v>62247.906000000003</v>
      </c>
      <c r="DC68">
        <v>19797.184000000001</v>
      </c>
      <c r="DD68">
        <v>9054.4390000000003</v>
      </c>
      <c r="DE68">
        <v>27726.875</v>
      </c>
      <c r="DF68">
        <v>4998.0654000000004</v>
      </c>
      <c r="DG68">
        <v>28195.442999999999</v>
      </c>
      <c r="DH68">
        <v>7716.1293999999998</v>
      </c>
      <c r="DI68">
        <v>6824.6733000000004</v>
      </c>
      <c r="DJ68">
        <v>175955.55</v>
      </c>
      <c r="DK68">
        <v>55238.605000000003</v>
      </c>
      <c r="DL68">
        <v>39930.97</v>
      </c>
      <c r="DM68">
        <v>125741.46</v>
      </c>
      <c r="DN68">
        <v>6055.63</v>
      </c>
      <c r="DO68">
        <v>22995.08</v>
      </c>
      <c r="DP68">
        <v>25879.48</v>
      </c>
      <c r="DQ68">
        <v>91714.559999999998</v>
      </c>
      <c r="DR68">
        <v>8629.92</v>
      </c>
      <c r="DS68">
        <v>27513.357</v>
      </c>
      <c r="DT68">
        <v>8886.36</v>
      </c>
      <c r="DU68">
        <v>10788.772000000001</v>
      </c>
      <c r="DV68">
        <v>21297.238000000001</v>
      </c>
      <c r="DW68">
        <v>32753.942999999999</v>
      </c>
      <c r="DX68">
        <v>13494.556</v>
      </c>
      <c r="DY68">
        <v>14440.624</v>
      </c>
      <c r="DZ68">
        <v>11116.091</v>
      </c>
      <c r="EA68">
        <v>6009.0129999999999</v>
      </c>
      <c r="EB68">
        <v>13862.939</v>
      </c>
      <c r="EC68">
        <v>9575.4079999999994</v>
      </c>
      <c r="ED68">
        <v>16759.682000000001</v>
      </c>
      <c r="EE68">
        <v>12145.653</v>
      </c>
      <c r="EF68">
        <v>94548.97</v>
      </c>
      <c r="EG68">
        <v>9343.1039999999994</v>
      </c>
      <c r="EH68">
        <v>9835.643</v>
      </c>
      <c r="EI68">
        <v>51602.008000000002</v>
      </c>
    </row>
    <row r="69" spans="1:139" x14ac:dyDescent="0.3">
      <c r="A69" s="3">
        <v>42247</v>
      </c>
      <c r="B69" t="str">
        <v/>
      </c>
      <c r="C69">
        <v>23844.215</v>
      </c>
      <c r="D69">
        <v>10768.537</v>
      </c>
      <c r="E69">
        <v>39964.815999999999</v>
      </c>
      <c r="F69">
        <v>25797.040000000001</v>
      </c>
      <c r="G69">
        <v>12449.964</v>
      </c>
      <c r="H69">
        <v>9298.7330000000002</v>
      </c>
      <c r="I69">
        <v>50678.54</v>
      </c>
      <c r="J69">
        <v>61335.18</v>
      </c>
      <c r="K69">
        <v>38808.879999999997</v>
      </c>
      <c r="L69">
        <v>14649.739</v>
      </c>
      <c r="M69">
        <v>14298.052</v>
      </c>
      <c r="N69">
        <v>208106.95</v>
      </c>
      <c r="O69">
        <v>171002.67</v>
      </c>
      <c r="P69">
        <v>16150.096</v>
      </c>
      <c r="Q69">
        <v>68261.100000000006</v>
      </c>
      <c r="R69">
        <v>29904.363000000001</v>
      </c>
      <c r="S69">
        <v>14876.9</v>
      </c>
      <c r="T69">
        <v>20256.73</v>
      </c>
      <c r="U69">
        <v>19636.34</v>
      </c>
      <c r="V69">
        <v>28452.282999999999</v>
      </c>
      <c r="W69">
        <v>10151.558000000001</v>
      </c>
      <c r="X69">
        <v>135863.66</v>
      </c>
      <c r="Y69">
        <v>28915.794999999998</v>
      </c>
      <c r="Z69">
        <v>33292.5</v>
      </c>
      <c r="AA69">
        <v>24813.31</v>
      </c>
      <c r="AB69">
        <v>191838.73</v>
      </c>
      <c r="AC69">
        <v>94331.75</v>
      </c>
      <c r="AD69">
        <v>11285.53</v>
      </c>
      <c r="AE69">
        <v>23695.445</v>
      </c>
      <c r="AF69">
        <v>5887.4319999999998</v>
      </c>
      <c r="AG69">
        <v>2583.5598</v>
      </c>
      <c r="AH69">
        <v>12760.669</v>
      </c>
      <c r="AI69">
        <v>8761.4470000000001</v>
      </c>
      <c r="AJ69">
        <v>27080.101999999999</v>
      </c>
      <c r="AK69">
        <v>8587.4809999999998</v>
      </c>
      <c r="AL69">
        <v>2600.4607000000001</v>
      </c>
      <c r="AM69">
        <v>3245.5437000000002</v>
      </c>
      <c r="AN69">
        <v>2470.8562000000002</v>
      </c>
      <c r="AO69">
        <v>4024.5983999999999</v>
      </c>
      <c r="AP69">
        <v>2201.6046999999999</v>
      </c>
      <c r="AQ69">
        <v>6436.8037000000004</v>
      </c>
      <c r="AR69">
        <v>3038.8485999999998</v>
      </c>
      <c r="AS69">
        <v>3680.8742999999999</v>
      </c>
      <c r="AT69">
        <v>2848.6277</v>
      </c>
      <c r="AU69">
        <v>16136.278</v>
      </c>
      <c r="AV69">
        <v>11591.166999999999</v>
      </c>
      <c r="AW69">
        <v>3121.9171999999999</v>
      </c>
      <c r="AX69">
        <v>2431.54</v>
      </c>
      <c r="AY69">
        <v>5041.0366000000004</v>
      </c>
      <c r="AZ69">
        <v>47017.919999999998</v>
      </c>
      <c r="BA69">
        <v>3400.3220000000001</v>
      </c>
      <c r="BB69">
        <v>7847.8980000000001</v>
      </c>
      <c r="BC69">
        <v>4362.848</v>
      </c>
      <c r="BD69">
        <v>6791.4862999999996</v>
      </c>
      <c r="BE69">
        <v>1964.568</v>
      </c>
      <c r="BF69">
        <v>2200.5828000000001</v>
      </c>
      <c r="BG69">
        <v>7846.9883</v>
      </c>
      <c r="BH69">
        <v>3628.7188000000001</v>
      </c>
      <c r="BI69">
        <v>3618.9504000000002</v>
      </c>
      <c r="BJ69">
        <v>13332.056</v>
      </c>
      <c r="BK69">
        <v>4085.24</v>
      </c>
      <c r="BL69">
        <v>4188.308</v>
      </c>
      <c r="BM69">
        <v>5812.9395000000004</v>
      </c>
      <c r="BN69">
        <v>1981.4164000000001</v>
      </c>
      <c r="BO69">
        <v>1706.076</v>
      </c>
      <c r="BP69">
        <v>74829.320000000007</v>
      </c>
      <c r="BQ69">
        <v>15737.618</v>
      </c>
      <c r="BR69">
        <v>20139.719000000001</v>
      </c>
      <c r="BS69">
        <v>6524.7650000000003</v>
      </c>
      <c r="BT69">
        <v>13327.269</v>
      </c>
      <c r="BU69">
        <v>18503.923999999999</v>
      </c>
      <c r="BV69">
        <v>27472.557000000001</v>
      </c>
      <c r="BW69">
        <v>78891.445000000007</v>
      </c>
      <c r="BX69">
        <v>274395.40000000002</v>
      </c>
      <c r="BY69">
        <v>16262.439</v>
      </c>
      <c r="BZ69">
        <v>28550.268</v>
      </c>
      <c r="CA69">
        <v>25234.155999999999</v>
      </c>
      <c r="CB69">
        <v>23428.559000000001</v>
      </c>
      <c r="CC69">
        <v>67372.33</v>
      </c>
      <c r="CD69">
        <v>330379.71999999997</v>
      </c>
      <c r="CE69">
        <v>44039.402000000002</v>
      </c>
      <c r="CF69">
        <v>171109.81</v>
      </c>
      <c r="CG69">
        <v>14838.145500000001</v>
      </c>
      <c r="CH69">
        <v>7614.9907000000003</v>
      </c>
      <c r="CI69">
        <v>7629.14</v>
      </c>
      <c r="CJ69">
        <v>30979.963</v>
      </c>
      <c r="CK69">
        <v>31749.69</v>
      </c>
      <c r="CL69">
        <v>14623.61</v>
      </c>
      <c r="CM69">
        <v>7769.4883</v>
      </c>
      <c r="CN69">
        <v>24949.151999999998</v>
      </c>
      <c r="CO69">
        <v>17554.532999999999</v>
      </c>
      <c r="CP69">
        <v>4514.7209999999995</v>
      </c>
      <c r="CQ69">
        <v>81620.054999999993</v>
      </c>
      <c r="CR69">
        <v>33080.866999999998</v>
      </c>
      <c r="CS69">
        <v>29325.675999999999</v>
      </c>
      <c r="CT69">
        <v>39951.54</v>
      </c>
      <c r="CU69">
        <v>12744.171</v>
      </c>
      <c r="CV69">
        <v>42176.332000000002</v>
      </c>
      <c r="CW69">
        <v>7739.3793999999998</v>
      </c>
      <c r="CX69">
        <v>20497.738000000001</v>
      </c>
      <c r="CY69">
        <v>6692.2065000000002</v>
      </c>
      <c r="CZ69">
        <v>76873.440000000002</v>
      </c>
      <c r="DA69">
        <v>237046.11</v>
      </c>
      <c r="DB69">
        <v>55949.406000000003</v>
      </c>
      <c r="DC69">
        <v>19131.030999999999</v>
      </c>
      <c r="DD69">
        <v>8582.1200000000008</v>
      </c>
      <c r="DE69">
        <v>26429.775000000001</v>
      </c>
      <c r="DF69">
        <v>4981.3159999999998</v>
      </c>
      <c r="DG69">
        <v>26144.511999999999</v>
      </c>
      <c r="DH69">
        <v>7321.6187</v>
      </c>
      <c r="DI69">
        <v>6648.3002999999999</v>
      </c>
      <c r="DJ69">
        <v>160966.51999999999</v>
      </c>
      <c r="DK69">
        <v>49678.938000000002</v>
      </c>
      <c r="DL69">
        <v>36469.315999999999</v>
      </c>
      <c r="DM69">
        <v>114483.2</v>
      </c>
      <c r="DN69">
        <v>5923.723</v>
      </c>
      <c r="DO69">
        <v>21185.51</v>
      </c>
      <c r="DP69">
        <v>21896.16</v>
      </c>
      <c r="DQ69">
        <v>87494.399999999994</v>
      </c>
      <c r="DR69">
        <v>8367.15</v>
      </c>
      <c r="DS69">
        <v>24368.41</v>
      </c>
      <c r="DT69">
        <v>7876.7359999999999</v>
      </c>
      <c r="DU69">
        <v>9528.982</v>
      </c>
      <c r="DV69">
        <v>20748.238000000001</v>
      </c>
      <c r="DW69">
        <v>30945.465</v>
      </c>
      <c r="DX69">
        <v>12666.223</v>
      </c>
      <c r="DY69">
        <v>14009.882</v>
      </c>
      <c r="DZ69">
        <v>12648.039000000001</v>
      </c>
      <c r="EA69">
        <v>5571.277</v>
      </c>
      <c r="EB69">
        <v>13111.800999999999</v>
      </c>
      <c r="EC69">
        <v>9283.1489999999994</v>
      </c>
      <c r="ED69">
        <v>16101.714</v>
      </c>
      <c r="EE69">
        <v>11182.357</v>
      </c>
      <c r="EF69">
        <v>88801.31</v>
      </c>
      <c r="EG69">
        <v>8714.73</v>
      </c>
      <c r="EH69">
        <v>9317.2540000000008</v>
      </c>
      <c r="EI69">
        <v>48991.96</v>
      </c>
    </row>
    <row r="70" spans="1:139" x14ac:dyDescent="0.3">
      <c r="A70" s="3">
        <v>42277</v>
      </c>
      <c r="B70" t="str">
        <v/>
      </c>
      <c r="C70">
        <v>20740.934000000001</v>
      </c>
      <c r="D70">
        <v>9614.5920000000006</v>
      </c>
      <c r="E70">
        <v>37749.156000000003</v>
      </c>
      <c r="F70">
        <v>23612.217000000001</v>
      </c>
      <c r="G70">
        <v>11891.698</v>
      </c>
      <c r="H70">
        <v>8680.4509999999991</v>
      </c>
      <c r="I70">
        <v>49125.26</v>
      </c>
      <c r="J70">
        <v>63314.722999999998</v>
      </c>
      <c r="K70">
        <v>39614.230000000003</v>
      </c>
      <c r="L70">
        <v>14949.358</v>
      </c>
      <c r="M70">
        <v>14878.842000000001</v>
      </c>
      <c r="N70">
        <v>208460.6</v>
      </c>
      <c r="O70">
        <v>174201.03</v>
      </c>
      <c r="P70">
        <v>16734.248</v>
      </c>
      <c r="Q70">
        <v>66623.164000000004</v>
      </c>
      <c r="R70">
        <v>29907.26</v>
      </c>
      <c r="S70">
        <v>15710.8</v>
      </c>
      <c r="T70">
        <v>20008.942999999999</v>
      </c>
      <c r="U70">
        <v>19914.646000000001</v>
      </c>
      <c r="V70">
        <v>27397.067999999999</v>
      </c>
      <c r="W70">
        <v>10522.894</v>
      </c>
      <c r="X70">
        <v>137866.60999999999</v>
      </c>
      <c r="Y70">
        <v>85625.664000000004</v>
      </c>
      <c r="Z70">
        <v>34807.550000000003</v>
      </c>
      <c r="AA70">
        <v>24272.456999999999</v>
      </c>
      <c r="AB70">
        <v>195718.02</v>
      </c>
      <c r="AC70">
        <v>90571.554999999993</v>
      </c>
      <c r="AD70">
        <v>10990.275</v>
      </c>
      <c r="AE70">
        <v>23230.89</v>
      </c>
      <c r="AF70">
        <v>5625.8325000000004</v>
      </c>
      <c r="AG70">
        <v>2754.0149999999999</v>
      </c>
      <c r="AH70">
        <v>11752.528</v>
      </c>
      <c r="AI70">
        <v>8444.59</v>
      </c>
      <c r="AJ70">
        <v>27773.348000000002</v>
      </c>
      <c r="AK70">
        <v>8943.2540000000008</v>
      </c>
      <c r="AL70">
        <v>2642.6624000000002</v>
      </c>
      <c r="AM70">
        <v>3260.5776000000001</v>
      </c>
      <c r="AN70">
        <v>2504.7800000000002</v>
      </c>
      <c r="AO70">
        <v>3866.7289999999998</v>
      </c>
      <c r="AP70">
        <v>2270.9564999999998</v>
      </c>
      <c r="AQ70">
        <v>5949.0370000000003</v>
      </c>
      <c r="AR70">
        <v>3130.5063</v>
      </c>
      <c r="AS70">
        <v>3589.5317</v>
      </c>
      <c r="AT70">
        <v>2714.3512999999998</v>
      </c>
      <c r="AU70">
        <v>15041.758</v>
      </c>
      <c r="AV70">
        <v>10867.056</v>
      </c>
      <c r="AW70">
        <v>3141.7761</v>
      </c>
      <c r="AX70">
        <v>2582.6390000000001</v>
      </c>
      <c r="AY70">
        <v>5017.7209999999995</v>
      </c>
      <c r="AZ70">
        <v>45492</v>
      </c>
      <c r="BA70">
        <v>3321.4870000000001</v>
      </c>
      <c r="BB70">
        <v>7281.0460000000003</v>
      </c>
      <c r="BC70">
        <v>4381.71</v>
      </c>
      <c r="BD70">
        <v>7001.9204</v>
      </c>
      <c r="BE70">
        <v>1993.2916</v>
      </c>
      <c r="BF70">
        <v>2290.6525999999999</v>
      </c>
      <c r="BG70">
        <v>8024.4097000000002</v>
      </c>
      <c r="BH70">
        <v>3862.46</v>
      </c>
      <c r="BI70">
        <v>3439.6885000000002</v>
      </c>
      <c r="BJ70">
        <v>12589.407999999999</v>
      </c>
      <c r="BK70">
        <v>3959.8877000000002</v>
      </c>
      <c r="BL70">
        <v>4237.2550000000001</v>
      </c>
      <c r="BM70">
        <v>5527.4834000000001</v>
      </c>
      <c r="BN70">
        <v>2078.9839999999999</v>
      </c>
      <c r="BO70">
        <v>2016.0714</v>
      </c>
      <c r="BP70">
        <v>71914.914000000004</v>
      </c>
      <c r="BQ70">
        <v>16257.329</v>
      </c>
      <c r="BR70">
        <v>19100.092000000001</v>
      </c>
      <c r="BS70">
        <v>6602.8540000000003</v>
      </c>
      <c r="BT70">
        <v>12898.09</v>
      </c>
      <c r="BU70">
        <v>17493.428</v>
      </c>
      <c r="BV70">
        <v>26098.7</v>
      </c>
      <c r="BW70">
        <v>70842.87</v>
      </c>
      <c r="BX70">
        <v>262320.13</v>
      </c>
      <c r="BY70">
        <v>15759.977000000001</v>
      </c>
      <c r="BZ70">
        <v>27274.52</v>
      </c>
      <c r="CA70">
        <v>24854.469000000001</v>
      </c>
      <c r="CB70">
        <v>22713.601999999999</v>
      </c>
      <c r="CC70">
        <v>61049.184000000001</v>
      </c>
      <c r="CD70">
        <v>321440.25</v>
      </c>
      <c r="CE70">
        <v>42789.097999999998</v>
      </c>
      <c r="CF70">
        <v>162457.4</v>
      </c>
      <c r="CG70">
        <v>13894.29</v>
      </c>
      <c r="CH70">
        <v>7093.0690000000004</v>
      </c>
      <c r="CI70">
        <v>7293.9696999999996</v>
      </c>
      <c r="CJ70">
        <v>30277.026999999998</v>
      </c>
      <c r="CK70">
        <v>31229.175999999999</v>
      </c>
      <c r="CL70">
        <v>13237.22</v>
      </c>
      <c r="CM70">
        <v>7468.2583000000004</v>
      </c>
      <c r="CN70">
        <v>22487.048999999999</v>
      </c>
      <c r="CO70">
        <v>17910.436000000002</v>
      </c>
      <c r="CP70">
        <v>4365.8410000000003</v>
      </c>
      <c r="CQ70">
        <v>74352.66</v>
      </c>
      <c r="CR70">
        <v>33508.050000000003</v>
      </c>
      <c r="CS70">
        <v>27138.903999999999</v>
      </c>
      <c r="CT70">
        <v>37596.008000000002</v>
      </c>
      <c r="CU70">
        <v>11744.686</v>
      </c>
      <c r="CV70">
        <v>38791.387000000002</v>
      </c>
      <c r="CW70">
        <v>7372.5439999999999</v>
      </c>
      <c r="CX70">
        <v>19418.115000000002</v>
      </c>
      <c r="CY70">
        <v>6239.4089999999997</v>
      </c>
      <c r="CZ70">
        <v>73018.05</v>
      </c>
      <c r="DA70">
        <v>224438.5</v>
      </c>
      <c r="DB70">
        <v>52561.144999999997</v>
      </c>
      <c r="DC70">
        <v>18829.955000000002</v>
      </c>
      <c r="DD70">
        <v>8812.44</v>
      </c>
      <c r="DE70">
        <v>23380.95</v>
      </c>
      <c r="DF70">
        <v>5273.6562999999996</v>
      </c>
      <c r="DG70">
        <v>24270.28</v>
      </c>
      <c r="DH70">
        <v>6977.6220000000003</v>
      </c>
      <c r="DI70">
        <v>6702.0722999999998</v>
      </c>
      <c r="DJ70">
        <v>147787.72</v>
      </c>
      <c r="DK70">
        <v>48761.883000000002</v>
      </c>
      <c r="DL70">
        <v>34252.112999999998</v>
      </c>
      <c r="DM70">
        <v>107092.80499999999</v>
      </c>
      <c r="DN70">
        <v>6171.31</v>
      </c>
      <c r="DO70">
        <v>20270.080000000002</v>
      </c>
      <c r="DP70">
        <v>18912.601999999999</v>
      </c>
      <c r="DQ70">
        <v>87932.79</v>
      </c>
      <c r="DR70">
        <v>8028.0749999999998</v>
      </c>
      <c r="DS70">
        <v>19797.307000000001</v>
      </c>
      <c r="DT70">
        <v>7984.8612999999996</v>
      </c>
      <c r="DU70">
        <v>10008.152</v>
      </c>
      <c r="DV70">
        <v>22095.238000000001</v>
      </c>
      <c r="DW70">
        <v>29919.006000000001</v>
      </c>
      <c r="DX70">
        <v>12496.763999999999</v>
      </c>
      <c r="DY70">
        <v>14424.457</v>
      </c>
      <c r="DZ70">
        <v>12778.856</v>
      </c>
      <c r="EA70">
        <v>5826.39</v>
      </c>
      <c r="EB70">
        <v>11486.279</v>
      </c>
      <c r="EC70">
        <v>8765.0550000000003</v>
      </c>
      <c r="ED70">
        <v>17172.518</v>
      </c>
      <c r="EE70">
        <v>10604.244000000001</v>
      </c>
      <c r="EF70">
        <v>87289.625</v>
      </c>
      <c r="EG70">
        <v>8782.6440000000002</v>
      </c>
      <c r="EH70">
        <v>8996.4030000000002</v>
      </c>
      <c r="EI70">
        <v>49590.887000000002</v>
      </c>
    </row>
    <row r="71" spans="1:139" x14ac:dyDescent="0.3">
      <c r="A71" s="3">
        <v>42307</v>
      </c>
      <c r="B71" t="str">
        <v/>
      </c>
      <c r="C71">
        <v>24842.01</v>
      </c>
      <c r="D71">
        <v>10721.339</v>
      </c>
      <c r="E71">
        <v>42073.83</v>
      </c>
      <c r="F71">
        <v>28074.008000000002</v>
      </c>
      <c r="G71">
        <v>12875.563</v>
      </c>
      <c r="H71">
        <v>10423.290999999999</v>
      </c>
      <c r="I71">
        <v>59865.612999999998</v>
      </c>
      <c r="J71">
        <v>69248.97</v>
      </c>
      <c r="K71">
        <v>43490.64</v>
      </c>
      <c r="L71">
        <v>16901.002</v>
      </c>
      <c r="M71">
        <v>15704.370999999999</v>
      </c>
      <c r="N71">
        <v>183740.4</v>
      </c>
      <c r="O71">
        <v>183883.69</v>
      </c>
      <c r="P71">
        <v>17847.103999999999</v>
      </c>
      <c r="Q71">
        <v>73449.375</v>
      </c>
      <c r="R71">
        <v>29825.706999999999</v>
      </c>
      <c r="S71">
        <v>15744.9</v>
      </c>
      <c r="T71">
        <v>21378.491999999998</v>
      </c>
      <c r="U71">
        <v>19223.226999999999</v>
      </c>
      <c r="V71">
        <v>27636.291000000001</v>
      </c>
      <c r="W71">
        <v>10753.378000000001</v>
      </c>
      <c r="X71">
        <v>149401.78</v>
      </c>
      <c r="Y71">
        <v>94591</v>
      </c>
      <c r="Z71">
        <v>36514.800000000003</v>
      </c>
      <c r="AA71">
        <v>26131.518</v>
      </c>
      <c r="AB71">
        <v>207797.34</v>
      </c>
      <c r="AC71">
        <v>92293.61</v>
      </c>
      <c r="AD71">
        <v>11277.147999999999</v>
      </c>
      <c r="AE71">
        <v>24590.048999999999</v>
      </c>
      <c r="AF71">
        <v>5877.0950000000003</v>
      </c>
      <c r="AG71">
        <v>2918.5756999999999</v>
      </c>
      <c r="AH71">
        <v>12196.02</v>
      </c>
      <c r="AI71">
        <v>8739.3544999999995</v>
      </c>
      <c r="AJ71">
        <v>28982.583999999999</v>
      </c>
      <c r="AK71">
        <v>9305.1440000000002</v>
      </c>
      <c r="AL71">
        <v>2751.1790000000001</v>
      </c>
      <c r="AM71">
        <v>3395.1</v>
      </c>
      <c r="AN71">
        <v>2419.4962999999998</v>
      </c>
      <c r="AO71">
        <v>4131.9135999999999</v>
      </c>
      <c r="AP71">
        <v>2362.1455000000001</v>
      </c>
      <c r="AQ71">
        <v>6285.2602999999999</v>
      </c>
      <c r="AR71">
        <v>3062.1592000000001</v>
      </c>
      <c r="AS71">
        <v>3677.6187</v>
      </c>
      <c r="AT71">
        <v>3076.3452000000002</v>
      </c>
      <c r="AU71">
        <v>15153.118</v>
      </c>
      <c r="AV71">
        <v>10374.237999999999</v>
      </c>
      <c r="AW71">
        <v>3657.3917999999999</v>
      </c>
      <c r="AX71">
        <v>2440.5286000000001</v>
      </c>
      <c r="AY71">
        <v>5107.8945000000003</v>
      </c>
      <c r="AZ71">
        <v>46032.6</v>
      </c>
      <c r="BA71">
        <v>3321.4870000000001</v>
      </c>
      <c r="BB71">
        <v>7688.5015000000003</v>
      </c>
      <c r="BC71">
        <v>4548.9614000000001</v>
      </c>
      <c r="BD71">
        <v>7580.1543000000001</v>
      </c>
      <c r="BE71">
        <v>2066.5578999999998</v>
      </c>
      <c r="BF71">
        <v>2444.2937000000002</v>
      </c>
      <c r="BG71">
        <v>7340.1580000000004</v>
      </c>
      <c r="BH71">
        <v>4414.9966000000004</v>
      </c>
      <c r="BI71">
        <v>3598.6804000000002</v>
      </c>
      <c r="BJ71">
        <v>12821.566999999999</v>
      </c>
      <c r="BK71">
        <v>4262.5780000000004</v>
      </c>
      <c r="BL71">
        <v>4236.3249999999998</v>
      </c>
      <c r="BM71">
        <v>5810.9070000000002</v>
      </c>
      <c r="BN71">
        <v>2175.8022000000001</v>
      </c>
      <c r="BO71">
        <v>2147.0486000000001</v>
      </c>
      <c r="BP71">
        <v>73966.62</v>
      </c>
      <c r="BQ71">
        <v>15977.375</v>
      </c>
      <c r="BR71">
        <v>20190.476999999999</v>
      </c>
      <c r="BS71">
        <v>7235.4155000000001</v>
      </c>
      <c r="BT71">
        <v>13012.295</v>
      </c>
      <c r="BU71">
        <v>19033.857</v>
      </c>
      <c r="BV71">
        <v>25648.436000000002</v>
      </c>
      <c r="BW71">
        <v>78622.87</v>
      </c>
      <c r="BX71">
        <v>276572.78000000003</v>
      </c>
      <c r="BY71">
        <v>16275.598</v>
      </c>
      <c r="BZ71">
        <v>29113.016</v>
      </c>
      <c r="CA71">
        <v>27257.395</v>
      </c>
      <c r="CB71">
        <v>24133.201000000001</v>
      </c>
      <c r="CC71">
        <v>63898.15</v>
      </c>
      <c r="CD71">
        <v>335293.75</v>
      </c>
      <c r="CE71">
        <v>45521.48</v>
      </c>
      <c r="CF71">
        <v>174970.19</v>
      </c>
      <c r="CG71">
        <v>14721.96</v>
      </c>
      <c r="CH71">
        <v>7876.2646000000004</v>
      </c>
      <c r="CI71">
        <v>7726.8725999999997</v>
      </c>
      <c r="CJ71">
        <v>34341.14</v>
      </c>
      <c r="CK71">
        <v>31811.734</v>
      </c>
      <c r="CL71">
        <v>14059.512000000001</v>
      </c>
      <c r="CM71">
        <v>7667.7397000000001</v>
      </c>
      <c r="CN71">
        <v>24599.357</v>
      </c>
      <c r="CO71">
        <v>19365.951000000001</v>
      </c>
      <c r="CP71">
        <v>4549.1019999999999</v>
      </c>
      <c r="CQ71">
        <v>80232.06</v>
      </c>
      <c r="CR71">
        <v>36794.042999999998</v>
      </c>
      <c r="CS71">
        <v>27861.692999999999</v>
      </c>
      <c r="CT71">
        <v>40176.129999999997</v>
      </c>
      <c r="CU71">
        <v>13241.849</v>
      </c>
      <c r="CV71">
        <v>42204.09</v>
      </c>
      <c r="CW71">
        <v>8027.5609999999997</v>
      </c>
      <c r="CX71">
        <v>19014.726999999999</v>
      </c>
      <c r="CY71">
        <v>7030.6157000000003</v>
      </c>
      <c r="CZ71">
        <v>72161.100000000006</v>
      </c>
      <c r="DA71">
        <v>236512.6</v>
      </c>
      <c r="DB71">
        <v>56161.832000000002</v>
      </c>
      <c r="DC71">
        <v>19027.386999999999</v>
      </c>
      <c r="DD71">
        <v>9865.6740000000009</v>
      </c>
      <c r="DE71">
        <v>25040.59</v>
      </c>
      <c r="DF71">
        <v>5441.8573999999999</v>
      </c>
      <c r="DG71">
        <v>25557.607</v>
      </c>
      <c r="DH71">
        <v>7176.8056999999999</v>
      </c>
      <c r="DI71">
        <v>6882.0439999999999</v>
      </c>
      <c r="DJ71">
        <v>158392.92000000001</v>
      </c>
      <c r="DK71">
        <v>57695.633000000002</v>
      </c>
      <c r="DL71">
        <v>37079.112999999998</v>
      </c>
      <c r="DM71">
        <v>109645.8</v>
      </c>
      <c r="DN71">
        <v>6421.5693000000001</v>
      </c>
      <c r="DO71">
        <v>22022.400000000001</v>
      </c>
      <c r="DP71">
        <v>22050.48</v>
      </c>
      <c r="DQ71">
        <v>91790.82</v>
      </c>
      <c r="DR71">
        <v>8658</v>
      </c>
      <c r="DS71">
        <v>21680.657999999999</v>
      </c>
      <c r="DT71">
        <v>9570.982</v>
      </c>
      <c r="DU71">
        <v>9382.2189999999991</v>
      </c>
      <c r="DV71">
        <v>23109.646000000001</v>
      </c>
      <c r="DW71">
        <v>33419.434000000001</v>
      </c>
      <c r="DX71">
        <v>13683.271000000001</v>
      </c>
      <c r="DY71">
        <v>14643.415999999999</v>
      </c>
      <c r="DZ71">
        <v>12080.550999999999</v>
      </c>
      <c r="EA71">
        <v>6371.0609999999997</v>
      </c>
      <c r="EB71">
        <v>12490.92</v>
      </c>
      <c r="EC71">
        <v>9633.1980000000003</v>
      </c>
      <c r="ED71">
        <v>18596.650000000001</v>
      </c>
      <c r="EE71">
        <v>11342.861999999999</v>
      </c>
      <c r="EF71">
        <v>96796.233999999997</v>
      </c>
      <c r="EG71">
        <v>7930.5195000000003</v>
      </c>
      <c r="EH71">
        <v>9581.2819999999992</v>
      </c>
      <c r="EI71">
        <v>47743.87</v>
      </c>
    </row>
    <row r="72" spans="1:139" x14ac:dyDescent="0.3">
      <c r="A72" s="3">
        <v>42338</v>
      </c>
      <c r="B72" t="str">
        <v/>
      </c>
      <c r="C72">
        <v>25702.26</v>
      </c>
      <c r="D72">
        <v>10792.646000000001</v>
      </c>
      <c r="E72">
        <v>43391.605000000003</v>
      </c>
      <c r="F72">
        <v>28472.523000000001</v>
      </c>
      <c r="G72">
        <v>13687.451999999999</v>
      </c>
      <c r="H72">
        <v>10379.279</v>
      </c>
      <c r="I72">
        <v>60398.58</v>
      </c>
      <c r="J72">
        <v>70988.804999999993</v>
      </c>
      <c r="K72">
        <v>43287.195</v>
      </c>
      <c r="L72">
        <v>16972.863000000001</v>
      </c>
      <c r="M72">
        <v>16008.311</v>
      </c>
      <c r="N72">
        <v>188876.4</v>
      </c>
      <c r="O72">
        <v>185056.03</v>
      </c>
      <c r="P72">
        <v>19794.298999999999</v>
      </c>
      <c r="Q72">
        <v>69471.399999999994</v>
      </c>
      <c r="R72">
        <v>31182.434000000001</v>
      </c>
      <c r="S72">
        <v>16194.4</v>
      </c>
      <c r="T72">
        <v>20645.61</v>
      </c>
      <c r="U72">
        <v>18707.37</v>
      </c>
      <c r="V72">
        <v>31344.240000000002</v>
      </c>
      <c r="W72">
        <v>10937.616</v>
      </c>
      <c r="X72">
        <v>146433.92000000001</v>
      </c>
      <c r="Y72">
        <v>89398.63</v>
      </c>
      <c r="Z72">
        <v>36379.56</v>
      </c>
      <c r="AA72">
        <v>27615.705000000002</v>
      </c>
      <c r="AB72">
        <v>203607.66</v>
      </c>
      <c r="AC72">
        <v>91227.68</v>
      </c>
      <c r="AD72">
        <v>11235.23</v>
      </c>
      <c r="AE72">
        <v>24500.629000000001</v>
      </c>
      <c r="AF72">
        <v>6120.1864999999998</v>
      </c>
      <c r="AG72">
        <v>3068.1765</v>
      </c>
      <c r="AH72">
        <v>13226.485000000001</v>
      </c>
      <c r="AI72">
        <v>9312.9480000000003</v>
      </c>
      <c r="AJ72">
        <v>30129.401999999998</v>
      </c>
      <c r="AK72">
        <v>9810.9369999999999</v>
      </c>
      <c r="AL72">
        <v>2929.9533999999999</v>
      </c>
      <c r="AM72">
        <v>3679.703</v>
      </c>
      <c r="AN72">
        <v>2597.9513999999999</v>
      </c>
      <c r="AO72">
        <v>4360.5209999999997</v>
      </c>
      <c r="AP72">
        <v>2546.277</v>
      </c>
      <c r="AQ72">
        <v>6821.2602999999999</v>
      </c>
      <c r="AR72">
        <v>3076.6570000000002</v>
      </c>
      <c r="AS72">
        <v>3946.2827000000002</v>
      </c>
      <c r="AT72">
        <v>3181.7966000000001</v>
      </c>
      <c r="AU72">
        <v>16441.73</v>
      </c>
      <c r="AV72">
        <v>10950.584000000001</v>
      </c>
      <c r="AW72">
        <v>3968.3980000000001</v>
      </c>
      <c r="AX72">
        <v>2543.9695000000002</v>
      </c>
      <c r="AY72">
        <v>5459.8622999999998</v>
      </c>
      <c r="AZ72">
        <v>48710.1</v>
      </c>
      <c r="BA72">
        <v>3483.1107999999999</v>
      </c>
      <c r="BB72">
        <v>8211.1059999999998</v>
      </c>
      <c r="BC72">
        <v>4662.0420000000004</v>
      </c>
      <c r="BD72">
        <v>8049.9687999999996</v>
      </c>
      <c r="BE72">
        <v>2219.1325999999999</v>
      </c>
      <c r="BF72">
        <v>2593.2793000000001</v>
      </c>
      <c r="BG72">
        <v>7286.8393999999998</v>
      </c>
      <c r="BH72">
        <v>4791.0039999999999</v>
      </c>
      <c r="BI72">
        <v>3880.9436000000001</v>
      </c>
      <c r="BJ72">
        <v>14050.960999999999</v>
      </c>
      <c r="BK72">
        <v>4346.6587</v>
      </c>
      <c r="BL72">
        <v>4484.2725</v>
      </c>
      <c r="BM72">
        <v>6241.0785999999998</v>
      </c>
      <c r="BN72">
        <v>2349.1601999999998</v>
      </c>
      <c r="BO72">
        <v>2216.8218000000002</v>
      </c>
      <c r="BP72">
        <v>76965.266000000003</v>
      </c>
      <c r="BQ72">
        <v>16707.921999999999</v>
      </c>
      <c r="BR72">
        <v>19768.673999999999</v>
      </c>
      <c r="BS72">
        <v>7015.6094000000003</v>
      </c>
      <c r="BT72">
        <v>13522.651</v>
      </c>
      <c r="BU72">
        <v>19167.259999999998</v>
      </c>
      <c r="BV72">
        <v>26540.627</v>
      </c>
      <c r="BW72">
        <v>79271.199999999997</v>
      </c>
      <c r="BX72">
        <v>281476.90000000002</v>
      </c>
      <c r="BY72">
        <v>17327.650000000001</v>
      </c>
      <c r="BZ72">
        <v>28883.203000000001</v>
      </c>
      <c r="CA72">
        <v>27894.469000000001</v>
      </c>
      <c r="CB72">
        <v>24476.398000000001</v>
      </c>
      <c r="CC72">
        <v>66475.77</v>
      </c>
      <c r="CD72">
        <v>330536.21999999997</v>
      </c>
      <c r="CE72">
        <v>47915.042999999998</v>
      </c>
      <c r="CF72">
        <v>181747.92</v>
      </c>
      <c r="CG72">
        <v>15103.51</v>
      </c>
      <c r="CH72">
        <v>8393.6309999999994</v>
      </c>
      <c r="CI72">
        <v>7730.4066999999995</v>
      </c>
      <c r="CJ72">
        <v>34852.195</v>
      </c>
      <c r="CK72">
        <v>32882.565999999999</v>
      </c>
      <c r="CL72">
        <v>14279.921</v>
      </c>
      <c r="CM72">
        <v>7946.4960000000001</v>
      </c>
      <c r="CN72">
        <v>25299.437999999998</v>
      </c>
      <c r="CO72">
        <v>18015.653999999999</v>
      </c>
      <c r="CP72">
        <v>4575.8860000000004</v>
      </c>
      <c r="CQ72">
        <v>81310.38</v>
      </c>
      <c r="CR72">
        <v>37218.563000000002</v>
      </c>
      <c r="CS72">
        <v>29307.271000000001</v>
      </c>
      <c r="CT72">
        <v>44375.4</v>
      </c>
      <c r="CU72">
        <v>13608.098</v>
      </c>
      <c r="CV72">
        <v>41995.476999999999</v>
      </c>
      <c r="CW72">
        <v>8270.4920000000002</v>
      </c>
      <c r="CX72">
        <v>20391</v>
      </c>
      <c r="CY72">
        <v>7358.0117</v>
      </c>
      <c r="CZ72">
        <v>70565.399999999994</v>
      </c>
      <c r="DA72">
        <v>245457.73</v>
      </c>
      <c r="DB72">
        <v>56953.313000000002</v>
      </c>
      <c r="DC72">
        <v>18772.370999999999</v>
      </c>
      <c r="DD72">
        <v>10009.817999999999</v>
      </c>
      <c r="DE72">
        <v>26075.84</v>
      </c>
      <c r="DF72">
        <v>5708.1769999999997</v>
      </c>
      <c r="DG72">
        <v>25949.285</v>
      </c>
      <c r="DH72">
        <v>7499.7060000000001</v>
      </c>
      <c r="DI72">
        <v>6861.0879999999997</v>
      </c>
      <c r="DJ72">
        <v>161133.6</v>
      </c>
      <c r="DK72">
        <v>59621.714999999997</v>
      </c>
      <c r="DL72">
        <v>38899.362999999998</v>
      </c>
      <c r="DM72">
        <v>104439.9</v>
      </c>
      <c r="DN72">
        <v>6675.5977000000003</v>
      </c>
      <c r="DO72">
        <v>22176.32</v>
      </c>
      <c r="DP72">
        <v>23927.52</v>
      </c>
      <c r="DQ72">
        <v>91781.914000000004</v>
      </c>
      <c r="DR72">
        <v>8816.1749999999993</v>
      </c>
      <c r="DS72">
        <v>25226.076000000001</v>
      </c>
      <c r="DT72">
        <v>9600.2000000000007</v>
      </c>
      <c r="DU72">
        <v>10520.587</v>
      </c>
      <c r="DV72">
        <v>22867.8</v>
      </c>
      <c r="DW72">
        <v>34160.957000000002</v>
      </c>
      <c r="DX72">
        <v>13663.671</v>
      </c>
      <c r="DY72">
        <v>14445.993</v>
      </c>
      <c r="DZ72">
        <v>10959.746999999999</v>
      </c>
      <c r="EA72">
        <v>6316.6875</v>
      </c>
      <c r="EB72">
        <v>12676.561</v>
      </c>
      <c r="EC72">
        <v>9997.2960000000003</v>
      </c>
      <c r="ED72">
        <v>19581.331999999999</v>
      </c>
      <c r="EE72">
        <v>11754.172</v>
      </c>
      <c r="EF72">
        <v>96408.335999999996</v>
      </c>
      <c r="EG72">
        <v>7203.0420000000004</v>
      </c>
      <c r="EH72">
        <v>9114.875</v>
      </c>
      <c r="EI72">
        <v>44848.805</v>
      </c>
    </row>
    <row r="73" spans="1:139" x14ac:dyDescent="0.3">
      <c r="A73" s="3">
        <v>42369</v>
      </c>
      <c r="B73" t="str">
        <v/>
      </c>
      <c r="C73">
        <v>23947.200000000001</v>
      </c>
      <c r="D73">
        <v>9975.4120000000003</v>
      </c>
      <c r="E73">
        <v>38249.040000000001</v>
      </c>
      <c r="F73">
        <v>26372.687999999998</v>
      </c>
      <c r="G73">
        <v>12647.344999999999</v>
      </c>
      <c r="H73">
        <v>9882.8529999999992</v>
      </c>
      <c r="I73">
        <v>57500.156000000003</v>
      </c>
      <c r="J73">
        <v>71023.983999999997</v>
      </c>
      <c r="K73">
        <v>45937.476999999999</v>
      </c>
      <c r="L73">
        <v>17506.828000000001</v>
      </c>
      <c r="M73">
        <v>16406.373</v>
      </c>
      <c r="N73">
        <v>196773</v>
      </c>
      <c r="O73">
        <v>185759.03</v>
      </c>
      <c r="P73">
        <v>20893.396000000001</v>
      </c>
      <c r="Q73">
        <v>70848.69</v>
      </c>
      <c r="R73">
        <v>32528.842000000001</v>
      </c>
      <c r="S73">
        <v>16290.5</v>
      </c>
      <c r="T73">
        <v>19989.234</v>
      </c>
      <c r="U73">
        <v>19351.715</v>
      </c>
      <c r="V73">
        <v>30223.986000000001</v>
      </c>
      <c r="W73">
        <v>10891.788</v>
      </c>
      <c r="X73">
        <v>144684.16</v>
      </c>
      <c r="Y73">
        <v>88329.09</v>
      </c>
      <c r="Z73">
        <v>40407.78</v>
      </c>
      <c r="AA73">
        <v>28044.925999999999</v>
      </c>
      <c r="AB73">
        <v>214769.56</v>
      </c>
      <c r="AC73">
        <v>92449.05</v>
      </c>
      <c r="AD73">
        <v>11030.499</v>
      </c>
      <c r="AE73">
        <v>23231.504000000001</v>
      </c>
      <c r="AF73">
        <v>5580.5864000000001</v>
      </c>
      <c r="AG73">
        <v>2841.2827000000002</v>
      </c>
      <c r="AH73">
        <v>12454.375</v>
      </c>
      <c r="AI73">
        <v>8791.9140000000007</v>
      </c>
      <c r="AJ73">
        <v>29504.543000000001</v>
      </c>
      <c r="AK73">
        <v>9652.0120000000006</v>
      </c>
      <c r="AL73">
        <v>2574.6187</v>
      </c>
      <c r="AM73">
        <v>3405.1606000000002</v>
      </c>
      <c r="AN73">
        <v>2299.4009999999998</v>
      </c>
      <c r="AO73">
        <v>4194.7330000000002</v>
      </c>
      <c r="AP73">
        <v>2340.3917999999999</v>
      </c>
      <c r="AQ73">
        <v>6136.4560000000001</v>
      </c>
      <c r="AR73">
        <v>2936.5617999999999</v>
      </c>
      <c r="AS73">
        <v>3500.7204999999999</v>
      </c>
      <c r="AT73">
        <v>3100.7262999999998</v>
      </c>
      <c r="AU73">
        <v>15780.115</v>
      </c>
      <c r="AV73">
        <v>11023.558999999999</v>
      </c>
      <c r="AW73">
        <v>3696.7013999999999</v>
      </c>
      <c r="AX73">
        <v>2347.5565999999999</v>
      </c>
      <c r="AY73">
        <v>5446.4579999999996</v>
      </c>
      <c r="AZ73">
        <v>48036.24</v>
      </c>
      <c r="BA73">
        <v>3464.2779999999998</v>
      </c>
      <c r="BB73">
        <v>7349.8540000000003</v>
      </c>
      <c r="BC73">
        <v>3939.8044</v>
      </c>
      <c r="BD73">
        <v>7806.7489999999998</v>
      </c>
      <c r="BE73">
        <v>2018.5693000000001</v>
      </c>
      <c r="BF73">
        <v>2499.8076000000001</v>
      </c>
      <c r="BG73">
        <v>7914.2744000000002</v>
      </c>
      <c r="BH73">
        <v>4475.0860000000002</v>
      </c>
      <c r="BI73">
        <v>3351.2372999999998</v>
      </c>
      <c r="BJ73">
        <v>13822.412</v>
      </c>
      <c r="BK73">
        <v>3718.94</v>
      </c>
      <c r="BL73">
        <v>4142.0940000000001</v>
      </c>
      <c r="BM73">
        <v>5980.8676999999998</v>
      </c>
      <c r="BN73">
        <v>1975.2173</v>
      </c>
      <c r="BO73">
        <v>2100.9353000000001</v>
      </c>
      <c r="BP73">
        <v>74467.3</v>
      </c>
      <c r="BQ73">
        <v>19340.348000000002</v>
      </c>
      <c r="BR73">
        <v>18201.36</v>
      </c>
      <c r="BS73">
        <v>6727.5860000000002</v>
      </c>
      <c r="BT73">
        <v>13052.066000000001</v>
      </c>
      <c r="BU73">
        <v>17906.026999999998</v>
      </c>
      <c r="BV73">
        <v>25356.720000000001</v>
      </c>
      <c r="BW73">
        <v>73987.016000000003</v>
      </c>
      <c r="BX73">
        <v>276808.13</v>
      </c>
      <c r="BY73">
        <v>16529.787</v>
      </c>
      <c r="BZ73">
        <v>28939.241999999998</v>
      </c>
      <c r="CA73">
        <v>25420.363000000001</v>
      </c>
      <c r="CB73">
        <v>23656.291000000001</v>
      </c>
      <c r="CC73">
        <v>61075.964999999997</v>
      </c>
      <c r="CD73">
        <v>325490.44</v>
      </c>
      <c r="CE73">
        <v>44737.84</v>
      </c>
      <c r="CF73">
        <v>174699.86</v>
      </c>
      <c r="CG73">
        <v>13107.172</v>
      </c>
      <c r="CH73">
        <v>8331.4940000000006</v>
      </c>
      <c r="CI73">
        <v>7242.2856000000002</v>
      </c>
      <c r="CJ73">
        <v>33395.273000000001</v>
      </c>
      <c r="CK73">
        <v>30526.855</v>
      </c>
      <c r="CL73">
        <v>13977.898999999999</v>
      </c>
      <c r="CM73">
        <v>7816.8905999999997</v>
      </c>
      <c r="CN73">
        <v>21916.315999999999</v>
      </c>
      <c r="CO73">
        <v>18558.478999999999</v>
      </c>
      <c r="CP73">
        <v>4461.4184999999998</v>
      </c>
      <c r="CQ73">
        <v>75603.016000000003</v>
      </c>
      <c r="CR73">
        <v>37925.24</v>
      </c>
      <c r="CS73">
        <v>26520.907999999999</v>
      </c>
      <c r="CT73">
        <v>43478.714999999997</v>
      </c>
      <c r="CU73">
        <v>12255.191000000001</v>
      </c>
      <c r="CV73">
        <v>38057.625</v>
      </c>
      <c r="CW73">
        <v>8827.1569999999992</v>
      </c>
      <c r="CX73">
        <v>19674.219000000001</v>
      </c>
      <c r="CY73">
        <v>7286.0780000000004</v>
      </c>
      <c r="CZ73">
        <v>67393.95</v>
      </c>
      <c r="DA73">
        <v>241899.22</v>
      </c>
      <c r="DB73">
        <v>52935.957000000002</v>
      </c>
      <c r="DC73">
        <v>17463.148000000001</v>
      </c>
      <c r="DD73">
        <v>9697.9619999999995</v>
      </c>
      <c r="DE73">
        <v>26222.280999999999</v>
      </c>
      <c r="DF73">
        <v>5303.5902999999998</v>
      </c>
      <c r="DG73">
        <v>24878.256000000001</v>
      </c>
      <c r="DH73">
        <v>6994.6665000000003</v>
      </c>
      <c r="DI73">
        <v>6751.1040000000003</v>
      </c>
      <c r="DJ73">
        <v>152832.17000000001</v>
      </c>
      <c r="DK73">
        <v>55661.758000000002</v>
      </c>
      <c r="DL73">
        <v>36398.523000000001</v>
      </c>
      <c r="DM73">
        <v>107644.766</v>
      </c>
      <c r="DN73">
        <v>6847.8519999999999</v>
      </c>
      <c r="DO73">
        <v>20656.400000000001</v>
      </c>
      <c r="DP73">
        <v>21821.190999999999</v>
      </c>
      <c r="DQ73">
        <v>85259.78</v>
      </c>
      <c r="DR73">
        <v>9089.1209999999992</v>
      </c>
      <c r="DS73">
        <v>26598.553</v>
      </c>
      <c r="DT73">
        <v>9386.4959999999992</v>
      </c>
      <c r="DU73">
        <v>9364.32</v>
      </c>
      <c r="DV73">
        <v>22998.74</v>
      </c>
      <c r="DW73">
        <v>33708.652000000002</v>
      </c>
      <c r="DX73">
        <v>12890.496999999999</v>
      </c>
      <c r="DY73">
        <v>14391.717000000001</v>
      </c>
      <c r="DZ73">
        <v>10501.079</v>
      </c>
      <c r="EA73">
        <v>6593.6606000000002</v>
      </c>
      <c r="EB73">
        <v>11308.989</v>
      </c>
      <c r="EC73">
        <v>9957.69</v>
      </c>
      <c r="ED73">
        <v>19090.445</v>
      </c>
      <c r="EE73">
        <v>11820.725</v>
      </c>
      <c r="EF73">
        <v>91789.49</v>
      </c>
      <c r="EG73">
        <v>8160.9687999999996</v>
      </c>
      <c r="EH73">
        <v>8406.2209999999995</v>
      </c>
      <c r="EI73">
        <v>44916.85</v>
      </c>
    </row>
    <row r="74" spans="1:139" x14ac:dyDescent="0.3">
      <c r="A74" s="3">
        <v>42398</v>
      </c>
      <c r="B74" t="str">
        <v/>
      </c>
      <c r="C74">
        <v>23584.668000000001</v>
      </c>
      <c r="D74">
        <v>9044.5120000000006</v>
      </c>
      <c r="E74">
        <v>34318.5</v>
      </c>
      <c r="F74">
        <v>25385.245999999999</v>
      </c>
      <c r="G74">
        <v>11745.77</v>
      </c>
      <c r="H74">
        <v>9345.6290000000008</v>
      </c>
      <c r="I74">
        <v>46911.546999999999</v>
      </c>
      <c r="J74">
        <v>66459.100000000006</v>
      </c>
      <c r="K74">
        <v>46341.637000000002</v>
      </c>
      <c r="L74">
        <v>17627.046999999999</v>
      </c>
      <c r="M74">
        <v>16693.546999999999</v>
      </c>
      <c r="N74">
        <v>209830.33</v>
      </c>
      <c r="O74">
        <v>185586.08</v>
      </c>
      <c r="P74">
        <v>21283.178</v>
      </c>
      <c r="Q74">
        <v>68099.429999999993</v>
      </c>
      <c r="R74">
        <v>31490.846000000001</v>
      </c>
      <c r="S74">
        <v>17430.689999999999</v>
      </c>
      <c r="T74">
        <v>19572.759999999998</v>
      </c>
      <c r="U74">
        <v>19100.254000000001</v>
      </c>
      <c r="V74">
        <v>27397.588</v>
      </c>
      <c r="W74">
        <v>11198.581</v>
      </c>
      <c r="X74">
        <v>143786.4</v>
      </c>
      <c r="Y74">
        <v>94763.18</v>
      </c>
      <c r="Z74">
        <v>37529.269999999997</v>
      </c>
      <c r="AA74">
        <v>30021.692999999999</v>
      </c>
      <c r="AB74">
        <v>220935.97</v>
      </c>
      <c r="AC74">
        <v>86548.51</v>
      </c>
      <c r="AD74">
        <v>10916.14</v>
      </c>
      <c r="AE74">
        <v>22557.224999999999</v>
      </c>
      <c r="AF74">
        <v>4636.1796999999997</v>
      </c>
      <c r="AG74">
        <v>2714.3645000000001</v>
      </c>
      <c r="AH74">
        <v>10534.325000000001</v>
      </c>
      <c r="AI74">
        <v>6820.4897000000001</v>
      </c>
      <c r="AJ74">
        <v>25485.805</v>
      </c>
      <c r="AK74">
        <v>9935.4660000000003</v>
      </c>
      <c r="AL74">
        <v>2337.2719999999999</v>
      </c>
      <c r="AM74">
        <v>3037.0846999999999</v>
      </c>
      <c r="AN74">
        <v>2316.6896999999999</v>
      </c>
      <c r="AO74">
        <v>3955.0708</v>
      </c>
      <c r="AP74">
        <v>2114.0720000000001</v>
      </c>
      <c r="AQ74">
        <v>5229.1480000000001</v>
      </c>
      <c r="AR74">
        <v>2604.9810000000002</v>
      </c>
      <c r="AS74">
        <v>3188.0774000000001</v>
      </c>
      <c r="AT74">
        <v>2955.28</v>
      </c>
      <c r="AU74">
        <v>12404.27</v>
      </c>
      <c r="AV74">
        <v>9326.9840000000004</v>
      </c>
      <c r="AW74">
        <v>3358.5762</v>
      </c>
      <c r="AX74">
        <v>2036.4521</v>
      </c>
      <c r="AY74">
        <v>5047.3019999999997</v>
      </c>
      <c r="AZ74">
        <v>43671.6</v>
      </c>
      <c r="BA74">
        <v>3037.2078000000001</v>
      </c>
      <c r="BB74">
        <v>6026.7744000000002</v>
      </c>
      <c r="BC74">
        <v>3295.3606</v>
      </c>
      <c r="BD74">
        <v>7092.6019999999999</v>
      </c>
      <c r="BE74">
        <v>1794.8756000000001</v>
      </c>
      <c r="BF74">
        <v>2233.3305999999998</v>
      </c>
      <c r="BG74">
        <v>7506.9219999999996</v>
      </c>
      <c r="BH74">
        <v>4011.8341999999998</v>
      </c>
      <c r="BI74">
        <v>2968.9191999999998</v>
      </c>
      <c r="BJ74">
        <v>11215.206</v>
      </c>
      <c r="BK74">
        <v>2966.4746</v>
      </c>
      <c r="BL74">
        <v>4004.8047000000001</v>
      </c>
      <c r="BM74">
        <v>4665.5366000000004</v>
      </c>
      <c r="BN74">
        <v>1710.0655999999999</v>
      </c>
      <c r="BO74">
        <v>2039.1672000000001</v>
      </c>
      <c r="BP74">
        <v>69912.350000000006</v>
      </c>
      <c r="BQ74">
        <v>17584.745999999999</v>
      </c>
      <c r="BR74">
        <v>15504.165999999999</v>
      </c>
      <c r="BS74">
        <v>6236.3729999999996</v>
      </c>
      <c r="BT74">
        <v>12579.607</v>
      </c>
      <c r="BU74">
        <v>17770.773000000001</v>
      </c>
      <c r="BV74">
        <v>23697.401999999998</v>
      </c>
      <c r="BW74">
        <v>67432.414000000004</v>
      </c>
      <c r="BX74">
        <v>255777.63</v>
      </c>
      <c r="BY74">
        <v>14234.558999999999</v>
      </c>
      <c r="BZ74">
        <v>27832.817999999999</v>
      </c>
      <c r="CA74">
        <v>24597.063999999998</v>
      </c>
      <c r="CB74">
        <v>23088.6</v>
      </c>
      <c r="CC74">
        <v>49690.222999999998</v>
      </c>
      <c r="CD74">
        <v>319894.71999999997</v>
      </c>
      <c r="CE74">
        <v>39311.125</v>
      </c>
      <c r="CF74">
        <v>146776.95000000001</v>
      </c>
      <c r="CG74">
        <v>11073.2</v>
      </c>
      <c r="CH74">
        <v>6296.4080000000004</v>
      </c>
      <c r="CI74">
        <v>6658.5155999999997</v>
      </c>
      <c r="CJ74">
        <v>31673.134999999998</v>
      </c>
      <c r="CK74">
        <v>30274.148000000001</v>
      </c>
      <c r="CL74">
        <v>12495.775</v>
      </c>
      <c r="CM74">
        <v>7639.7094999999999</v>
      </c>
      <c r="CN74">
        <v>20630.623</v>
      </c>
      <c r="CO74">
        <v>18237.5</v>
      </c>
      <c r="CP74">
        <v>4204.2964000000002</v>
      </c>
      <c r="CQ74">
        <v>67771.304999999993</v>
      </c>
      <c r="CR74">
        <v>36698.39</v>
      </c>
      <c r="CS74">
        <v>22272.605</v>
      </c>
      <c r="CT74">
        <v>33708.22</v>
      </c>
      <c r="CU74">
        <v>9621.7639999999992</v>
      </c>
      <c r="CV74">
        <v>34598.800000000003</v>
      </c>
      <c r="CW74">
        <v>7853.4862999999996</v>
      </c>
      <c r="CX74">
        <v>17478.171999999999</v>
      </c>
      <c r="CY74">
        <v>6953.7446</v>
      </c>
      <c r="CZ74">
        <v>51841.5</v>
      </c>
      <c r="DA74">
        <v>217976.73</v>
      </c>
      <c r="DB74">
        <v>49026.976999999999</v>
      </c>
      <c r="DC74">
        <v>16145.175999999999</v>
      </c>
      <c r="DD74">
        <v>9445.5570000000007</v>
      </c>
      <c r="DE74">
        <v>22615.317999999999</v>
      </c>
      <c r="DF74">
        <v>5354.2950000000001</v>
      </c>
      <c r="DG74">
        <v>23696.532999999999</v>
      </c>
      <c r="DH74">
        <v>6649.5829999999996</v>
      </c>
      <c r="DI74">
        <v>6183.8879999999999</v>
      </c>
      <c r="DJ74">
        <v>125750.62</v>
      </c>
      <c r="DK74">
        <v>51369.273000000001</v>
      </c>
      <c r="DL74">
        <v>31332.865000000002</v>
      </c>
      <c r="DM74">
        <v>106345.586</v>
      </c>
      <c r="DN74">
        <v>7074.8320000000003</v>
      </c>
      <c r="DO74">
        <v>21029.3</v>
      </c>
      <c r="DP74">
        <v>21992.5</v>
      </c>
      <c r="DQ74">
        <v>82575.195000000007</v>
      </c>
      <c r="DR74">
        <v>10288.785</v>
      </c>
      <c r="DS74">
        <v>25919.690999999999</v>
      </c>
      <c r="DT74">
        <v>9047.8089999999993</v>
      </c>
      <c r="DU74">
        <v>9450</v>
      </c>
      <c r="DV74">
        <v>23625.428</v>
      </c>
      <c r="DW74">
        <v>32759.366999999998</v>
      </c>
      <c r="DX74">
        <v>12932.52</v>
      </c>
      <c r="DY74">
        <v>15256.763999999999</v>
      </c>
      <c r="DZ74">
        <v>9043.1470000000008</v>
      </c>
      <c r="EA74">
        <v>7006.9736000000003</v>
      </c>
      <c r="EB74">
        <v>10348.030000000001</v>
      </c>
      <c r="EC74">
        <v>9384.3809999999994</v>
      </c>
      <c r="ED74">
        <v>17274.886999999999</v>
      </c>
      <c r="EE74">
        <v>11745.433999999999</v>
      </c>
      <c r="EF74">
        <v>92008.85</v>
      </c>
      <c r="EG74">
        <v>8086.5919999999996</v>
      </c>
      <c r="EH74">
        <v>9269.8050000000003</v>
      </c>
      <c r="EI74">
        <v>43613.241999999998</v>
      </c>
    </row>
    <row r="75" spans="1:139" x14ac:dyDescent="0.3">
      <c r="A75" s="3">
        <v>42429</v>
      </c>
      <c r="B75" t="str">
        <v/>
      </c>
      <c r="C75">
        <v>24952.686000000002</v>
      </c>
      <c r="D75">
        <v>9478.9320000000007</v>
      </c>
      <c r="E75">
        <v>35304.434000000001</v>
      </c>
      <c r="F75">
        <v>25761.541000000001</v>
      </c>
      <c r="G75">
        <v>13121.437</v>
      </c>
      <c r="H75">
        <v>8856.8439999999991</v>
      </c>
      <c r="I75">
        <v>54294.53</v>
      </c>
      <c r="J75">
        <v>65901.58</v>
      </c>
      <c r="K75">
        <v>47020.06</v>
      </c>
      <c r="L75">
        <v>17193.133000000002</v>
      </c>
      <c r="M75">
        <v>16353.335999999999</v>
      </c>
      <c r="N75">
        <v>209767.06</v>
      </c>
      <c r="O75">
        <v>186494.13</v>
      </c>
      <c r="P75">
        <v>22503.365000000002</v>
      </c>
      <c r="Q75">
        <v>64038.741999999998</v>
      </c>
      <c r="R75">
        <v>33736.76</v>
      </c>
      <c r="S75">
        <v>19080.75</v>
      </c>
      <c r="T75">
        <v>19698.793000000001</v>
      </c>
      <c r="U75">
        <v>19702.895</v>
      </c>
      <c r="V75">
        <v>25463.951000000001</v>
      </c>
      <c r="W75">
        <v>11837.268</v>
      </c>
      <c r="X75">
        <v>141643.35999999999</v>
      </c>
      <c r="Y75">
        <v>93500.64</v>
      </c>
      <c r="Z75">
        <v>38592.97</v>
      </c>
      <c r="AA75">
        <v>27878.888999999999</v>
      </c>
      <c r="AB75">
        <v>217149.58</v>
      </c>
      <c r="AC75">
        <v>85228.37</v>
      </c>
      <c r="AD75">
        <v>11794.629000000001</v>
      </c>
      <c r="AE75">
        <v>25005.032999999999</v>
      </c>
      <c r="AF75">
        <v>4358.1724000000004</v>
      </c>
      <c r="AG75">
        <v>2771.1619999999998</v>
      </c>
      <c r="AH75">
        <v>9755.9269999999997</v>
      </c>
      <c r="AI75">
        <v>6955.6279999999997</v>
      </c>
      <c r="AJ75">
        <v>25095.636999999999</v>
      </c>
      <c r="AK75">
        <v>8991.5969999999998</v>
      </c>
      <c r="AL75">
        <v>2438.8926000000001</v>
      </c>
      <c r="AM75">
        <v>3077.3717999999999</v>
      </c>
      <c r="AN75">
        <v>2425.8555000000001</v>
      </c>
      <c r="AO75">
        <v>3444.6554999999998</v>
      </c>
      <c r="AP75">
        <v>2154.4236000000001</v>
      </c>
      <c r="AQ75">
        <v>4585.5684000000001</v>
      </c>
      <c r="AR75">
        <v>2745.9027999999998</v>
      </c>
      <c r="AS75">
        <v>3311.3733000000002</v>
      </c>
      <c r="AT75">
        <v>2811.9960000000001</v>
      </c>
      <c r="AU75">
        <v>11980.325999999999</v>
      </c>
      <c r="AV75">
        <v>8817.1759999999995</v>
      </c>
      <c r="AW75">
        <v>3063.7467999999999</v>
      </c>
      <c r="AX75">
        <v>2056.2892999999999</v>
      </c>
      <c r="AY75">
        <v>4888.2179999999998</v>
      </c>
      <c r="AZ75">
        <v>40980.239999999998</v>
      </c>
      <c r="BA75">
        <v>2867.8114999999998</v>
      </c>
      <c r="BB75">
        <v>5935.4066999999995</v>
      </c>
      <c r="BC75">
        <v>3220.2415000000001</v>
      </c>
      <c r="BD75">
        <v>6594.2780000000002</v>
      </c>
      <c r="BE75">
        <v>1812.3753999999999</v>
      </c>
      <c r="BF75">
        <v>2284.0880999999999</v>
      </c>
      <c r="BG75">
        <v>7337.1923999999999</v>
      </c>
      <c r="BH75">
        <v>3423.7213999999999</v>
      </c>
      <c r="BI75">
        <v>2832.3766999999998</v>
      </c>
      <c r="BJ75">
        <v>10149.102000000001</v>
      </c>
      <c r="BK75">
        <v>2970.8132000000001</v>
      </c>
      <c r="BL75">
        <v>4136.2529999999997</v>
      </c>
      <c r="BM75">
        <v>4312.9594999999999</v>
      </c>
      <c r="BN75">
        <v>1729.0516</v>
      </c>
      <c r="BO75">
        <v>1896.8141000000001</v>
      </c>
      <c r="BP75">
        <v>67224.759999999995</v>
      </c>
      <c r="BQ75">
        <v>16366.996999999999</v>
      </c>
      <c r="BR75">
        <v>14358.242</v>
      </c>
      <c r="BS75">
        <v>6171.27</v>
      </c>
      <c r="BT75">
        <v>12355.275</v>
      </c>
      <c r="BU75">
        <v>17309.912</v>
      </c>
      <c r="BV75">
        <v>22471.675999999999</v>
      </c>
      <c r="BW75">
        <v>59934.616999999998</v>
      </c>
      <c r="BX75">
        <v>238922.67</v>
      </c>
      <c r="BY75">
        <v>13615.465</v>
      </c>
      <c r="BZ75">
        <v>29774.276999999998</v>
      </c>
      <c r="CA75">
        <v>25259.098000000002</v>
      </c>
      <c r="CB75">
        <v>24178.26</v>
      </c>
      <c r="CC75">
        <v>47424.593999999997</v>
      </c>
      <c r="CD75">
        <v>330741.09999999998</v>
      </c>
      <c r="CE75">
        <v>38410.29</v>
      </c>
      <c r="CF75">
        <v>129960.92</v>
      </c>
      <c r="CG75">
        <v>11017.834000000001</v>
      </c>
      <c r="CH75">
        <v>6300.7190000000001</v>
      </c>
      <c r="CI75">
        <v>7049.4643999999998</v>
      </c>
      <c r="CJ75">
        <v>31815.166000000001</v>
      </c>
      <c r="CK75">
        <v>30809.886999999999</v>
      </c>
      <c r="CL75">
        <v>11163.95</v>
      </c>
      <c r="CM75">
        <v>7946.6809999999996</v>
      </c>
      <c r="CN75">
        <v>21338.942999999999</v>
      </c>
      <c r="CO75">
        <v>18628.511999999999</v>
      </c>
      <c r="CP75">
        <v>4490.6054999999997</v>
      </c>
      <c r="CQ75">
        <v>62724.953000000001</v>
      </c>
      <c r="CR75">
        <v>37496.815999999999</v>
      </c>
      <c r="CS75">
        <v>21892.936000000002</v>
      </c>
      <c r="CT75">
        <v>33074.453000000001</v>
      </c>
      <c r="CU75">
        <v>8907.3250000000007</v>
      </c>
      <c r="CV75">
        <v>34656.796999999999</v>
      </c>
      <c r="CW75">
        <v>7774.5879999999997</v>
      </c>
      <c r="CX75">
        <v>17411.508000000002</v>
      </c>
      <c r="CY75">
        <v>7123.4470000000001</v>
      </c>
      <c r="CZ75">
        <v>53857.023000000001</v>
      </c>
      <c r="DA75">
        <v>206253.63</v>
      </c>
      <c r="DB75">
        <v>43438.01</v>
      </c>
      <c r="DC75">
        <v>16924.708999999999</v>
      </c>
      <c r="DD75">
        <v>10348.645500000001</v>
      </c>
      <c r="DE75">
        <v>23870.84</v>
      </c>
      <c r="DF75">
        <v>4681.9624000000003</v>
      </c>
      <c r="DG75">
        <v>25709.24</v>
      </c>
      <c r="DH75">
        <v>6267.7889999999998</v>
      </c>
      <c r="DI75">
        <v>6350.3540000000003</v>
      </c>
      <c r="DJ75">
        <v>114734.875</v>
      </c>
      <c r="DK75">
        <v>50993.313000000002</v>
      </c>
      <c r="DL75">
        <v>29548.928</v>
      </c>
      <c r="DM75">
        <v>106984.17</v>
      </c>
      <c r="DN75">
        <v>6782.2470000000003</v>
      </c>
      <c r="DO75">
        <v>20679</v>
      </c>
      <c r="DP75">
        <v>22399.940999999999</v>
      </c>
      <c r="DQ75">
        <v>85543.304999999993</v>
      </c>
      <c r="DR75">
        <v>10813.638000000001</v>
      </c>
      <c r="DS75">
        <v>22171.200000000001</v>
      </c>
      <c r="DT75">
        <v>8624.4480000000003</v>
      </c>
      <c r="DU75">
        <v>7623.8402999999998</v>
      </c>
      <c r="DV75">
        <v>23578.258000000002</v>
      </c>
      <c r="DW75">
        <v>34279.675999999999</v>
      </c>
      <c r="DX75">
        <v>13529.844999999999</v>
      </c>
      <c r="DY75">
        <v>15097.035</v>
      </c>
      <c r="DZ75">
        <v>10487.200999999999</v>
      </c>
      <c r="EA75">
        <v>6831.7754000000004</v>
      </c>
      <c r="EB75">
        <v>11959.641</v>
      </c>
      <c r="EC75">
        <v>8403.3080000000009</v>
      </c>
      <c r="ED75">
        <v>18506.620999999999</v>
      </c>
      <c r="EE75">
        <v>13115.155000000001</v>
      </c>
      <c r="EF75">
        <v>95585.62</v>
      </c>
      <c r="EG75">
        <v>8095.2383</v>
      </c>
      <c r="EH75">
        <v>9468.2294999999995</v>
      </c>
      <c r="EI75">
        <v>47244.667999999998</v>
      </c>
    </row>
    <row r="76" spans="1:139" x14ac:dyDescent="0.3">
      <c r="A76" s="3">
        <v>42460</v>
      </c>
      <c r="B76" t="str">
        <v/>
      </c>
      <c r="C76">
        <v>26330.583999999999</v>
      </c>
      <c r="D76">
        <v>10674.572</v>
      </c>
      <c r="E76">
        <v>36641.792999999998</v>
      </c>
      <c r="F76">
        <v>29663.41</v>
      </c>
      <c r="G76">
        <v>14077.549000000001</v>
      </c>
      <c r="H76">
        <v>9657.268</v>
      </c>
      <c r="I76">
        <v>57107.027000000002</v>
      </c>
      <c r="J76">
        <v>69217.960000000006</v>
      </c>
      <c r="K76">
        <v>48450.5</v>
      </c>
      <c r="L76">
        <v>16694.190999999999</v>
      </c>
      <c r="M76">
        <v>16299.135</v>
      </c>
      <c r="N76">
        <v>216565.38</v>
      </c>
      <c r="O76">
        <v>200961.48</v>
      </c>
      <c r="P76">
        <v>22889.805</v>
      </c>
      <c r="Q76">
        <v>62370.133000000002</v>
      </c>
      <c r="R76">
        <v>34816.612999999998</v>
      </c>
      <c r="S76">
        <v>19711.11</v>
      </c>
      <c r="T76">
        <v>19698.793000000001</v>
      </c>
      <c r="U76">
        <v>19719.155999999999</v>
      </c>
      <c r="V76">
        <v>27081.61</v>
      </c>
      <c r="W76">
        <v>12626.757</v>
      </c>
      <c r="X76">
        <v>148186.07999999999</v>
      </c>
      <c r="Y76">
        <v>95492.9</v>
      </c>
      <c r="Z76">
        <v>36987.75</v>
      </c>
      <c r="AA76">
        <v>29783.081999999999</v>
      </c>
      <c r="AB76">
        <v>219097.02</v>
      </c>
      <c r="AC76">
        <v>90950.56</v>
      </c>
      <c r="AD76">
        <v>11814.656999999999</v>
      </c>
      <c r="AE76">
        <v>26400.182000000001</v>
      </c>
      <c r="AF76">
        <v>4952.0029999999997</v>
      </c>
      <c r="AG76">
        <v>2874.2755999999999</v>
      </c>
      <c r="AH76">
        <v>10007.285</v>
      </c>
      <c r="AI76">
        <v>7600.4139999999998</v>
      </c>
      <c r="AJ76">
        <v>26029.748</v>
      </c>
      <c r="AK76">
        <v>9750.3430000000008</v>
      </c>
      <c r="AL76">
        <v>2558.223</v>
      </c>
      <c r="AM76">
        <v>3280.5117</v>
      </c>
      <c r="AN76">
        <v>2553.9922000000001</v>
      </c>
      <c r="AO76">
        <v>3638.3218000000002</v>
      </c>
      <c r="AP76">
        <v>2728.6300999999999</v>
      </c>
      <c r="AQ76">
        <v>5276.1189999999997</v>
      </c>
      <c r="AR76">
        <v>2965.9989999999998</v>
      </c>
      <c r="AS76">
        <v>3491.9146000000001</v>
      </c>
      <c r="AT76">
        <v>3015.4524000000001</v>
      </c>
      <c r="AU76">
        <v>12859.156999999999</v>
      </c>
      <c r="AV76">
        <v>9298.8770000000004</v>
      </c>
      <c r="AW76">
        <v>3455.2865999999999</v>
      </c>
      <c r="AX76">
        <v>2151.3323</v>
      </c>
      <c r="AY76">
        <v>4992.9584999999997</v>
      </c>
      <c r="AZ76">
        <v>42200.43</v>
      </c>
      <c r="BA76">
        <v>3046.3661999999999</v>
      </c>
      <c r="BB76">
        <v>6630.2070000000003</v>
      </c>
      <c r="BC76">
        <v>3613.3917999999999</v>
      </c>
      <c r="BD76">
        <v>7296.8639999999996</v>
      </c>
      <c r="BE76">
        <v>1936.2003999999999</v>
      </c>
      <c r="BF76">
        <v>2425.8829999999998</v>
      </c>
      <c r="BG76">
        <v>7742.1836000000003</v>
      </c>
      <c r="BH76">
        <v>3807.2750000000001</v>
      </c>
      <c r="BI76">
        <v>3226.1167</v>
      </c>
      <c r="BJ76">
        <v>11081.162</v>
      </c>
      <c r="BK76">
        <v>3415.9497000000001</v>
      </c>
      <c r="BL76">
        <v>4346.8760000000002</v>
      </c>
      <c r="BM76">
        <v>4679.1904000000004</v>
      </c>
      <c r="BN76">
        <v>1938.1729</v>
      </c>
      <c r="BO76">
        <v>2060.2725</v>
      </c>
      <c r="BP76">
        <v>70302.14</v>
      </c>
      <c r="BQ76">
        <v>17666.322</v>
      </c>
      <c r="BR76">
        <v>15681.29</v>
      </c>
      <c r="BS76">
        <v>6213.9179999999997</v>
      </c>
      <c r="BT76">
        <v>12970.69</v>
      </c>
      <c r="BU76">
        <v>18227.63</v>
      </c>
      <c r="BV76">
        <v>23897.578000000001</v>
      </c>
      <c r="BW76">
        <v>61116.41</v>
      </c>
      <c r="BX76">
        <v>245470.66</v>
      </c>
      <c r="BY76">
        <v>14869.429</v>
      </c>
      <c r="BZ76">
        <v>31703.266</v>
      </c>
      <c r="CA76">
        <v>26215.918000000001</v>
      </c>
      <c r="CB76">
        <v>25263.752</v>
      </c>
      <c r="CC76">
        <v>48476.741999999998</v>
      </c>
      <c r="CD76">
        <v>349803.5</v>
      </c>
      <c r="CE76">
        <v>39668.957000000002</v>
      </c>
      <c r="CF76">
        <v>139427.17000000001</v>
      </c>
      <c r="CG76">
        <v>11456.28</v>
      </c>
      <c r="CH76">
        <v>6717.8720000000003</v>
      </c>
      <c r="CI76">
        <v>7877.4080000000004</v>
      </c>
      <c r="CJ76">
        <v>34126.004000000001</v>
      </c>
      <c r="CK76">
        <v>32389.884999999998</v>
      </c>
      <c r="CL76">
        <v>12840.321</v>
      </c>
      <c r="CM76">
        <v>8370.9660000000003</v>
      </c>
      <c r="CN76">
        <v>22888.541000000001</v>
      </c>
      <c r="CO76">
        <v>20486.498</v>
      </c>
      <c r="CP76">
        <v>5018.1934000000001</v>
      </c>
      <c r="CQ76">
        <v>65550.483999999997</v>
      </c>
      <c r="CR76">
        <v>55319.38</v>
      </c>
      <c r="CS76">
        <v>23148.361000000001</v>
      </c>
      <c r="CT76">
        <v>37027.35</v>
      </c>
      <c r="CU76">
        <v>9369.0059999999994</v>
      </c>
      <c r="CV76">
        <v>35658.555</v>
      </c>
      <c r="CW76">
        <v>16420.275000000001</v>
      </c>
      <c r="CX76">
        <v>18764.234</v>
      </c>
      <c r="CY76">
        <v>7151.3393999999998</v>
      </c>
      <c r="CZ76">
        <v>58391.402000000002</v>
      </c>
      <c r="DA76">
        <v>216547.34</v>
      </c>
      <c r="DB76">
        <v>48269.254000000001</v>
      </c>
      <c r="DC76">
        <v>18229.405999999999</v>
      </c>
      <c r="DD76">
        <v>10745.183999999999</v>
      </c>
      <c r="DE76">
        <v>26180.21</v>
      </c>
      <c r="DF76">
        <v>4832.942</v>
      </c>
      <c r="DG76">
        <v>27658.357</v>
      </c>
      <c r="DH76">
        <v>6558.4062999999996</v>
      </c>
      <c r="DI76">
        <v>6890.0946999999996</v>
      </c>
      <c r="DJ76">
        <v>122533.3</v>
      </c>
      <c r="DK76">
        <v>55712.902000000002</v>
      </c>
      <c r="DL76">
        <v>32004.032999999999</v>
      </c>
      <c r="DM76">
        <v>112132.13</v>
      </c>
      <c r="DN76">
        <v>7717.3687</v>
      </c>
      <c r="DO76">
        <v>22456.75</v>
      </c>
      <c r="DP76">
        <v>25010.86</v>
      </c>
      <c r="DQ76">
        <v>93235.483999999997</v>
      </c>
      <c r="DR76">
        <v>11141.011</v>
      </c>
      <c r="DS76">
        <v>22774.53</v>
      </c>
      <c r="DT76">
        <v>9235.2000000000007</v>
      </c>
      <c r="DU76">
        <v>7979.9539999999997</v>
      </c>
      <c r="DV76">
        <v>25749.937999999998</v>
      </c>
      <c r="DW76">
        <v>36813.902000000002</v>
      </c>
      <c r="DX76">
        <v>14866.552</v>
      </c>
      <c r="DY76">
        <v>16267.615</v>
      </c>
      <c r="DZ76">
        <v>10503.39</v>
      </c>
      <c r="EA76">
        <v>7277.4795000000004</v>
      </c>
      <c r="EB76">
        <v>13705.84</v>
      </c>
      <c r="EC76">
        <v>9127.2340000000004</v>
      </c>
      <c r="ED76">
        <v>19450.138999999999</v>
      </c>
      <c r="EE76">
        <v>14154.755999999999</v>
      </c>
      <c r="EF76">
        <v>101063.516</v>
      </c>
      <c r="EG76">
        <v>8401.9150000000009</v>
      </c>
      <c r="EH76">
        <v>10001.695</v>
      </c>
      <c r="EI76">
        <v>49551.195</v>
      </c>
    </row>
    <row r="77" spans="1:139" x14ac:dyDescent="0.3">
      <c r="A77" s="3">
        <v>42489</v>
      </c>
      <c r="B77" t="str">
        <v/>
      </c>
      <c r="C77">
        <v>26574.77</v>
      </c>
      <c r="D77">
        <v>11287.882</v>
      </c>
      <c r="E77">
        <v>35395.85</v>
      </c>
      <c r="F77">
        <v>29370.74</v>
      </c>
      <c r="G77">
        <v>14352.245999999999</v>
      </c>
      <c r="H77">
        <v>10423.950000000001</v>
      </c>
      <c r="I77">
        <v>59071.976999999999</v>
      </c>
      <c r="J77">
        <v>64935.457000000002</v>
      </c>
      <c r="K77">
        <v>45093.440000000002</v>
      </c>
      <c r="L77">
        <v>16972.365000000002</v>
      </c>
      <c r="M77">
        <v>16191.819</v>
      </c>
      <c r="N77">
        <v>208968.77</v>
      </c>
      <c r="O77">
        <v>194073.60000000001</v>
      </c>
      <c r="P77">
        <v>20433.213</v>
      </c>
      <c r="Q77">
        <v>66785.164000000004</v>
      </c>
      <c r="R77">
        <v>35392.523000000001</v>
      </c>
      <c r="S77">
        <v>19068.39</v>
      </c>
      <c r="T77">
        <v>19046.508000000002</v>
      </c>
      <c r="U77">
        <v>19937.57</v>
      </c>
      <c r="V77">
        <v>29282.572</v>
      </c>
      <c r="W77">
        <v>11903.27</v>
      </c>
      <c r="X77">
        <v>148880.16</v>
      </c>
      <c r="Y77">
        <v>94897.29</v>
      </c>
      <c r="Z77">
        <v>34222.129999999997</v>
      </c>
      <c r="AA77">
        <v>30762.776999999998</v>
      </c>
      <c r="AB77">
        <v>213267.58</v>
      </c>
      <c r="AC77">
        <v>85595.445000000007</v>
      </c>
      <c r="AD77">
        <v>11881.305</v>
      </c>
      <c r="AE77">
        <v>26027.313999999998</v>
      </c>
      <c r="AF77">
        <v>5629.0429999999997</v>
      </c>
      <c r="AG77">
        <v>3017.4630999999999</v>
      </c>
      <c r="AH77">
        <v>11957.749</v>
      </c>
      <c r="AI77">
        <v>8014.6923999999999</v>
      </c>
      <c r="AJ77">
        <v>27680.567999999999</v>
      </c>
      <c r="AK77">
        <v>10288.777</v>
      </c>
      <c r="AL77">
        <v>2696.9385000000002</v>
      </c>
      <c r="AM77">
        <v>3348.1320000000001</v>
      </c>
      <c r="AN77">
        <v>2757.797</v>
      </c>
      <c r="AO77">
        <v>3921.4841000000001</v>
      </c>
      <c r="AP77">
        <v>2772.674</v>
      </c>
      <c r="AQ77">
        <v>5391.4129999999996</v>
      </c>
      <c r="AR77">
        <v>3081.0725000000002</v>
      </c>
      <c r="AS77">
        <v>3485.3092999999999</v>
      </c>
      <c r="AT77">
        <v>3062.6529999999998</v>
      </c>
      <c r="AU77">
        <v>14107.319</v>
      </c>
      <c r="AV77">
        <v>10351.739</v>
      </c>
      <c r="AW77">
        <v>3786.5304999999998</v>
      </c>
      <c r="AX77">
        <v>2523.9582999999998</v>
      </c>
      <c r="AY77">
        <v>5145.3050000000003</v>
      </c>
      <c r="AZ77">
        <v>43802.22</v>
      </c>
      <c r="BA77">
        <v>3274.2622000000001</v>
      </c>
      <c r="BB77">
        <v>7773.4679999999998</v>
      </c>
      <c r="BC77">
        <v>3981.2143999999998</v>
      </c>
      <c r="BD77">
        <v>7388.5309999999999</v>
      </c>
      <c r="BE77">
        <v>1971.9994999999999</v>
      </c>
      <c r="BF77">
        <v>2405.5403000000001</v>
      </c>
      <c r="BG77">
        <v>7318.5546999999997</v>
      </c>
      <c r="BH77">
        <v>3746.4960000000001</v>
      </c>
      <c r="BI77">
        <v>3669.8035</v>
      </c>
      <c r="BJ77">
        <v>12086.136</v>
      </c>
      <c r="BK77">
        <v>3966.3696</v>
      </c>
      <c r="BL77">
        <v>4527.7133999999996</v>
      </c>
      <c r="BM77">
        <v>5400.95</v>
      </c>
      <c r="BN77">
        <v>2121.6377000000002</v>
      </c>
      <c r="BO77">
        <v>2064.8917999999999</v>
      </c>
      <c r="BP77">
        <v>73939.350000000006</v>
      </c>
      <c r="BQ77">
        <v>18831.344000000001</v>
      </c>
      <c r="BR77">
        <v>15996.550999999999</v>
      </c>
      <c r="BS77">
        <v>6181.9315999999999</v>
      </c>
      <c r="BT77">
        <v>13452.092000000001</v>
      </c>
      <c r="BU77">
        <v>18681.708999999999</v>
      </c>
      <c r="BV77">
        <v>25490.195</v>
      </c>
      <c r="BW77">
        <v>63117.815999999999</v>
      </c>
      <c r="BX77">
        <v>253693.63</v>
      </c>
      <c r="BY77">
        <v>16217.877</v>
      </c>
      <c r="BZ77">
        <v>32934.055</v>
      </c>
      <c r="CA77">
        <v>28636.55</v>
      </c>
      <c r="CB77">
        <v>24393.752</v>
      </c>
      <c r="CC77">
        <v>52450.241999999998</v>
      </c>
      <c r="CD77">
        <v>358679.22</v>
      </c>
      <c r="CE77">
        <v>43341.81</v>
      </c>
      <c r="CF77">
        <v>150152.34</v>
      </c>
      <c r="CG77">
        <v>12394.271000000001</v>
      </c>
      <c r="CH77">
        <v>7361.2969999999996</v>
      </c>
      <c r="CI77">
        <v>8153.6845999999996</v>
      </c>
      <c r="CJ77">
        <v>32134.76</v>
      </c>
      <c r="CK77">
        <v>30993.798999999999</v>
      </c>
      <c r="CL77">
        <v>12940.473</v>
      </c>
      <c r="CM77">
        <v>7839.6977999999999</v>
      </c>
      <c r="CN77">
        <v>21886.252</v>
      </c>
      <c r="CO77">
        <v>19005.686000000002</v>
      </c>
      <c r="CP77">
        <v>4921.4740000000002</v>
      </c>
      <c r="CQ77">
        <v>68527.77</v>
      </c>
      <c r="CR77">
        <v>54720.453000000001</v>
      </c>
      <c r="CS77">
        <v>24643.59</v>
      </c>
      <c r="CT77">
        <v>37542.720000000001</v>
      </c>
      <c r="CU77">
        <v>10384.778</v>
      </c>
      <c r="CV77">
        <v>37243.152000000002</v>
      </c>
      <c r="CW77">
        <v>17283.771000000001</v>
      </c>
      <c r="CX77">
        <v>18601</v>
      </c>
      <c r="CY77">
        <v>7330.8950000000004</v>
      </c>
      <c r="CZ77">
        <v>62223.93</v>
      </c>
      <c r="DA77">
        <v>231100.84</v>
      </c>
      <c r="DB77">
        <v>49543.542999999998</v>
      </c>
      <c r="DC77">
        <v>17556.88</v>
      </c>
      <c r="DD77">
        <v>10852.044</v>
      </c>
      <c r="DE77">
        <v>28261.824000000001</v>
      </c>
      <c r="DF77">
        <v>5297.7563</v>
      </c>
      <c r="DG77">
        <v>27835.775000000001</v>
      </c>
      <c r="DH77">
        <v>7010.0834999999997</v>
      </c>
      <c r="DI77">
        <v>6865.5749999999998</v>
      </c>
      <c r="DJ77">
        <v>135828.51999999999</v>
      </c>
      <c r="DK77">
        <v>58291.03</v>
      </c>
      <c r="DL77">
        <v>34405.887000000002</v>
      </c>
      <c r="DM77">
        <v>108640.5</v>
      </c>
      <c r="DN77">
        <v>7226.5860000000002</v>
      </c>
      <c r="DO77">
        <v>20070.25</v>
      </c>
      <c r="DP77">
        <v>25383.14</v>
      </c>
      <c r="DQ77">
        <v>92881.88</v>
      </c>
      <c r="DR77">
        <v>11191.032999999999</v>
      </c>
      <c r="DS77">
        <v>20494.62</v>
      </c>
      <c r="DT77">
        <v>9231.1759999999995</v>
      </c>
      <c r="DU77">
        <v>7727.1090000000004</v>
      </c>
      <c r="DV77">
        <v>25459.092000000001</v>
      </c>
      <c r="DW77">
        <v>37561.39</v>
      </c>
      <c r="DX77">
        <v>14359.33</v>
      </c>
      <c r="DY77">
        <v>15998.462</v>
      </c>
      <c r="DZ77">
        <v>10393.921</v>
      </c>
      <c r="EA77">
        <v>7165.6674999999996</v>
      </c>
      <c r="EB77">
        <v>13234.64</v>
      </c>
      <c r="EC77">
        <v>9260.3719999999994</v>
      </c>
      <c r="ED77">
        <v>18769.509999999998</v>
      </c>
      <c r="EE77">
        <v>13516.348</v>
      </c>
      <c r="EF77">
        <v>101518.41</v>
      </c>
      <c r="EG77">
        <v>7888.6752999999999</v>
      </c>
      <c r="EH77">
        <v>10568.583000000001</v>
      </c>
      <c r="EI77">
        <v>47189.9</v>
      </c>
    </row>
    <row r="78" spans="1:139" x14ac:dyDescent="0.3">
      <c r="A78" s="3">
        <v>42521</v>
      </c>
      <c r="B78" t="str">
        <v/>
      </c>
      <c r="C78">
        <v>26924.400000000001</v>
      </c>
      <c r="D78">
        <v>10841.569</v>
      </c>
      <c r="E78">
        <v>34834.964999999997</v>
      </c>
      <c r="F78">
        <v>28649.708999999999</v>
      </c>
      <c r="G78">
        <v>15568.38</v>
      </c>
      <c r="H78">
        <v>10391.514999999999</v>
      </c>
      <c r="I78">
        <v>57668.44</v>
      </c>
      <c r="J78">
        <v>65216.01</v>
      </c>
      <c r="K78">
        <v>45759.81</v>
      </c>
      <c r="L78">
        <v>17063.846000000001</v>
      </c>
      <c r="M78">
        <v>16619.79</v>
      </c>
      <c r="N78">
        <v>221187.5</v>
      </c>
      <c r="O78">
        <v>193207.19</v>
      </c>
      <c r="P78">
        <v>18238.828000000001</v>
      </c>
      <c r="Q78">
        <v>69163.695000000007</v>
      </c>
      <c r="R78">
        <v>33882.61</v>
      </c>
      <c r="S78">
        <v>18716.13</v>
      </c>
      <c r="T78">
        <v>19392.557000000001</v>
      </c>
      <c r="U78">
        <v>19881.896000000001</v>
      </c>
      <c r="V78">
        <v>30456.148000000001</v>
      </c>
      <c r="W78">
        <v>12293.986000000001</v>
      </c>
      <c r="X78">
        <v>146291.81</v>
      </c>
      <c r="Y78">
        <v>101120.86</v>
      </c>
      <c r="Z78">
        <v>33650.160000000003</v>
      </c>
      <c r="AA78">
        <v>30349.138999999999</v>
      </c>
      <c r="AB78">
        <v>215716.47</v>
      </c>
      <c r="AC78">
        <v>83731.445000000007</v>
      </c>
      <c r="AD78">
        <v>12622.125</v>
      </c>
      <c r="AE78">
        <v>27179.815999999999</v>
      </c>
      <c r="AF78">
        <v>5731.3145000000004</v>
      </c>
      <c r="AG78">
        <v>3084.8452000000002</v>
      </c>
      <c r="AH78">
        <v>12531.415000000001</v>
      </c>
      <c r="AI78">
        <v>8325.4</v>
      </c>
      <c r="AJ78">
        <v>28455.123</v>
      </c>
      <c r="AK78">
        <v>10594.574000000001</v>
      </c>
      <c r="AL78">
        <v>2775.0097999999998</v>
      </c>
      <c r="AM78">
        <v>3578.4074999999998</v>
      </c>
      <c r="AN78">
        <v>2846.8380999999999</v>
      </c>
      <c r="AO78">
        <v>4048.5922999999998</v>
      </c>
      <c r="AP78">
        <v>2808.3289</v>
      </c>
      <c r="AQ78">
        <v>5697.4844000000003</v>
      </c>
      <c r="AR78">
        <v>3249.018</v>
      </c>
      <c r="AS78">
        <v>3520.5369000000001</v>
      </c>
      <c r="AT78">
        <v>3111.4153000000001</v>
      </c>
      <c r="AU78">
        <v>14538.784</v>
      </c>
      <c r="AV78">
        <v>10798.152</v>
      </c>
      <c r="AW78">
        <v>3902.4657999999999</v>
      </c>
      <c r="AX78">
        <v>2584.607</v>
      </c>
      <c r="AY78">
        <v>5303.402</v>
      </c>
      <c r="AZ78">
        <v>44780.258000000002</v>
      </c>
      <c r="BA78">
        <v>3385.8847999999998</v>
      </c>
      <c r="BB78">
        <v>8246.1779999999999</v>
      </c>
      <c r="BC78">
        <v>4216.7266</v>
      </c>
      <c r="BD78">
        <v>7236.8249999999998</v>
      </c>
      <c r="BE78">
        <v>2082.4438</v>
      </c>
      <c r="BF78">
        <v>2423.34</v>
      </c>
      <c r="BG78">
        <v>7664.2749999999996</v>
      </c>
      <c r="BH78">
        <v>3529.6891999999998</v>
      </c>
      <c r="BI78">
        <v>3744.9101999999998</v>
      </c>
      <c r="BJ78">
        <v>12456.388999999999</v>
      </c>
      <c r="BK78">
        <v>4146.7437</v>
      </c>
      <c r="BL78">
        <v>4731.7602999999999</v>
      </c>
      <c r="BM78">
        <v>5560.8603999999996</v>
      </c>
      <c r="BN78">
        <v>2195.6785</v>
      </c>
      <c r="BO78">
        <v>2065.3117999999999</v>
      </c>
      <c r="BP78">
        <v>74164.509999999995</v>
      </c>
      <c r="BQ78">
        <v>19019.148000000001</v>
      </c>
      <c r="BR78">
        <v>16959.011999999999</v>
      </c>
      <c r="BS78">
        <v>6467.1772000000001</v>
      </c>
      <c r="BT78">
        <v>13723.303</v>
      </c>
      <c r="BU78">
        <v>19120.898000000001</v>
      </c>
      <c r="BV78">
        <v>26015.508000000002</v>
      </c>
      <c r="BW78">
        <v>65447.14</v>
      </c>
      <c r="BX78">
        <v>257449.8</v>
      </c>
      <c r="BY78">
        <v>16906.932000000001</v>
      </c>
      <c r="BZ78">
        <v>34456.894999999997</v>
      </c>
      <c r="CA78">
        <v>28840</v>
      </c>
      <c r="CB78">
        <v>25316.25</v>
      </c>
      <c r="CC78">
        <v>53051.116999999998</v>
      </c>
      <c r="CD78">
        <v>346499.72</v>
      </c>
      <c r="CE78">
        <v>45302.097999999998</v>
      </c>
      <c r="CF78">
        <v>152524.25</v>
      </c>
      <c r="CG78">
        <v>12940.225</v>
      </c>
      <c r="CH78">
        <v>7911.5956999999999</v>
      </c>
      <c r="CI78">
        <v>8559.2430000000004</v>
      </c>
      <c r="CJ78">
        <v>33374.535000000003</v>
      </c>
      <c r="CK78">
        <v>33010.366999999998</v>
      </c>
      <c r="CL78">
        <v>13103.22</v>
      </c>
      <c r="CM78">
        <v>7594.2039999999997</v>
      </c>
      <c r="CN78">
        <v>21892.111000000001</v>
      </c>
      <c r="CO78">
        <v>19413.782999999999</v>
      </c>
      <c r="CP78">
        <v>5054.6387000000004</v>
      </c>
      <c r="CQ78">
        <v>66594.414000000004</v>
      </c>
      <c r="CR78">
        <v>58782.934000000001</v>
      </c>
      <c r="CS78">
        <v>24944.219000000001</v>
      </c>
      <c r="CT78">
        <v>40410.29</v>
      </c>
      <c r="CU78">
        <v>10958.391</v>
      </c>
      <c r="CV78">
        <v>37680.46</v>
      </c>
      <c r="CW78">
        <v>17715.52</v>
      </c>
      <c r="CX78">
        <v>19168.436000000002</v>
      </c>
      <c r="CY78">
        <v>7702.5559999999996</v>
      </c>
      <c r="CZ78">
        <v>62537.760000000002</v>
      </c>
      <c r="DA78">
        <v>238670.11</v>
      </c>
      <c r="DB78">
        <v>50037.88</v>
      </c>
      <c r="DC78">
        <v>17869.405999999999</v>
      </c>
      <c r="DD78">
        <v>11360.039000000001</v>
      </c>
      <c r="DE78">
        <v>29573.743999999999</v>
      </c>
      <c r="DF78">
        <v>5474.4106000000002</v>
      </c>
      <c r="DG78">
        <v>28934.692999999999</v>
      </c>
      <c r="DH78">
        <v>7462.9719999999998</v>
      </c>
      <c r="DI78">
        <v>6991.8519999999999</v>
      </c>
      <c r="DJ78">
        <v>136679.66</v>
      </c>
      <c r="DK78">
        <v>59521.21</v>
      </c>
      <c r="DL78">
        <v>35119.35</v>
      </c>
      <c r="DM78">
        <v>104262.44500000001</v>
      </c>
      <c r="DN78">
        <v>7776.2627000000002</v>
      </c>
      <c r="DO78">
        <v>22456.75</v>
      </c>
      <c r="DP78">
        <v>25060.799999999999</v>
      </c>
      <c r="DQ78">
        <v>91131.554999999993</v>
      </c>
      <c r="DR78">
        <v>10954.816999999999</v>
      </c>
      <c r="DS78">
        <v>21295.537</v>
      </c>
      <c r="DT78">
        <v>9617.4840000000004</v>
      </c>
      <c r="DU78">
        <v>7819.9575000000004</v>
      </c>
      <c r="DV78">
        <v>26067.84</v>
      </c>
      <c r="DW78">
        <v>38104.04</v>
      </c>
      <c r="DX78">
        <v>14501.472</v>
      </c>
      <c r="DY78">
        <v>16271.203</v>
      </c>
      <c r="DZ78">
        <v>10423.079</v>
      </c>
      <c r="EA78">
        <v>7447.6274000000003</v>
      </c>
      <c r="EB78">
        <v>13271.119000000001</v>
      </c>
      <c r="EC78">
        <v>9408.0460000000003</v>
      </c>
      <c r="ED78">
        <v>19540.888999999999</v>
      </c>
      <c r="EE78">
        <v>13296.804</v>
      </c>
      <c r="EF78">
        <v>102088.53</v>
      </c>
      <c r="EG78">
        <v>8560.1460000000006</v>
      </c>
      <c r="EH78">
        <v>10899.476000000001</v>
      </c>
      <c r="EI78">
        <v>40826.68</v>
      </c>
    </row>
    <row r="79" spans="1:139" x14ac:dyDescent="0.3">
      <c r="A79" s="3">
        <v>42551</v>
      </c>
      <c r="B79" t="str">
        <v/>
      </c>
      <c r="C79">
        <v>27082.752</v>
      </c>
      <c r="D79">
        <v>10026.195</v>
      </c>
      <c r="E79">
        <v>31210.375</v>
      </c>
      <c r="F79">
        <v>27733.3</v>
      </c>
      <c r="G79">
        <v>16011.13</v>
      </c>
      <c r="H79">
        <v>9473.0149999999994</v>
      </c>
      <c r="I79">
        <v>56014.74</v>
      </c>
      <c r="J79">
        <v>68841.31</v>
      </c>
      <c r="K79">
        <v>49451.555</v>
      </c>
      <c r="L79">
        <v>17915.53</v>
      </c>
      <c r="M79">
        <v>17901.476999999999</v>
      </c>
      <c r="N79">
        <v>228187.48</v>
      </c>
      <c r="O79">
        <v>195598.95</v>
      </c>
      <c r="P79">
        <v>19399.625</v>
      </c>
      <c r="Q79">
        <v>70770.66</v>
      </c>
      <c r="R79">
        <v>33473.495999999999</v>
      </c>
      <c r="S79">
        <v>20557.77</v>
      </c>
      <c r="T79">
        <v>19726.741999999998</v>
      </c>
      <c r="U79">
        <v>24150.353999999999</v>
      </c>
      <c r="V79">
        <v>30589.705000000002</v>
      </c>
      <c r="W79">
        <v>13509.834000000001</v>
      </c>
      <c r="X79">
        <v>152659.54999999999</v>
      </c>
      <c r="Y79">
        <v>107711.53</v>
      </c>
      <c r="Z79">
        <v>34619.39</v>
      </c>
      <c r="AA79">
        <v>32776.67</v>
      </c>
      <c r="AB79">
        <v>225905.81</v>
      </c>
      <c r="AC79">
        <v>90081.62</v>
      </c>
      <c r="AD79">
        <v>13237.063</v>
      </c>
      <c r="AE79">
        <v>28393.973000000002</v>
      </c>
      <c r="AF79">
        <v>5154.2524000000003</v>
      </c>
      <c r="AG79">
        <v>2778.1567</v>
      </c>
      <c r="AH79">
        <v>10714.215</v>
      </c>
      <c r="AI79">
        <v>7144.4364999999998</v>
      </c>
      <c r="AJ79">
        <v>29004.353999999999</v>
      </c>
      <c r="AK79">
        <v>10479.071</v>
      </c>
      <c r="AL79">
        <v>2861.8681999999999</v>
      </c>
      <c r="AM79">
        <v>3105.6970000000001</v>
      </c>
      <c r="AN79">
        <v>2635.4375</v>
      </c>
      <c r="AO79">
        <v>3596.1415999999999</v>
      </c>
      <c r="AP79">
        <v>2634.9124000000002</v>
      </c>
      <c r="AQ79">
        <v>4950.7629999999999</v>
      </c>
      <c r="AR79">
        <v>3038.4989999999998</v>
      </c>
      <c r="AS79">
        <v>3410.8589999999999</v>
      </c>
      <c r="AT79">
        <v>3109.614</v>
      </c>
      <c r="AU79">
        <v>13480.022000000001</v>
      </c>
      <c r="AV79">
        <v>9311.8670000000002</v>
      </c>
      <c r="AW79">
        <v>3430.9872999999998</v>
      </c>
      <c r="AX79">
        <v>2632.5770000000002</v>
      </c>
      <c r="AY79">
        <v>4925.2217000000001</v>
      </c>
      <c r="AZ79">
        <v>40125.269999999997</v>
      </c>
      <c r="BA79">
        <v>3197.2222000000002</v>
      </c>
      <c r="BB79">
        <v>7153.2266</v>
      </c>
      <c r="BC79">
        <v>4129.8184000000001</v>
      </c>
      <c r="BD79">
        <v>6706.1016</v>
      </c>
      <c r="BE79">
        <v>2024.6405</v>
      </c>
      <c r="BF79">
        <v>2319.7844</v>
      </c>
      <c r="BG79">
        <v>7300.2754000000004</v>
      </c>
      <c r="BH79">
        <v>3404.7523999999999</v>
      </c>
      <c r="BI79">
        <v>3542.7910000000002</v>
      </c>
      <c r="BJ79">
        <v>10571.316999999999</v>
      </c>
      <c r="BK79">
        <v>3954.4087</v>
      </c>
      <c r="BL79">
        <v>4633.2889999999998</v>
      </c>
      <c r="BM79">
        <v>4925.4110000000001</v>
      </c>
      <c r="BN79">
        <v>2149.1536000000001</v>
      </c>
      <c r="BO79">
        <v>2060.694</v>
      </c>
      <c r="BP79">
        <v>69317.179999999993</v>
      </c>
      <c r="BQ79">
        <v>18670.557000000001</v>
      </c>
      <c r="BR79">
        <v>14577.463</v>
      </c>
      <c r="BS79">
        <v>6562.7187999999996</v>
      </c>
      <c r="BT79">
        <v>13863.312</v>
      </c>
      <c r="BU79">
        <v>18133.190999999999</v>
      </c>
      <c r="BV79">
        <v>21081.516</v>
      </c>
      <c r="BW79">
        <v>57263.438000000002</v>
      </c>
      <c r="BX79">
        <v>238945.23</v>
      </c>
      <c r="BY79">
        <v>15013.915000000001</v>
      </c>
      <c r="BZ79">
        <v>35534.04</v>
      </c>
      <c r="CA79">
        <v>29593.898000000001</v>
      </c>
      <c r="CB79">
        <v>25951.45</v>
      </c>
      <c r="CC79">
        <v>49816.9</v>
      </c>
      <c r="CD79">
        <v>357011.63</v>
      </c>
      <c r="CE79">
        <v>41479.15</v>
      </c>
      <c r="CF79">
        <v>135576.67000000001</v>
      </c>
      <c r="CG79">
        <v>11839.68</v>
      </c>
      <c r="CH79">
        <v>6966.0272999999997</v>
      </c>
      <c r="CI79">
        <v>8425.2000000000007</v>
      </c>
      <c r="CJ79">
        <v>34319.230000000003</v>
      </c>
      <c r="CK79">
        <v>32867.726999999999</v>
      </c>
      <c r="CL79">
        <v>10468.847</v>
      </c>
      <c r="CM79">
        <v>7650.8459999999995</v>
      </c>
      <c r="CN79">
        <v>19247.155999999999</v>
      </c>
      <c r="CO79">
        <v>19494.175999999999</v>
      </c>
      <c r="CP79">
        <v>5242.0527000000002</v>
      </c>
      <c r="CQ79">
        <v>60411.387000000002</v>
      </c>
      <c r="CR79">
        <v>60781.847999999998</v>
      </c>
      <c r="CS79">
        <v>21009.934000000001</v>
      </c>
      <c r="CT79">
        <v>33481.917999999998</v>
      </c>
      <c r="CU79">
        <v>9025.0625</v>
      </c>
      <c r="CV79">
        <v>32131.294999999998</v>
      </c>
      <c r="CW79">
        <v>17200.761999999999</v>
      </c>
      <c r="CX79">
        <v>18016.173999999999</v>
      </c>
      <c r="CY79">
        <v>7325.7103999999999</v>
      </c>
      <c r="CZ79">
        <v>56203</v>
      </c>
      <c r="DA79">
        <v>224448.58</v>
      </c>
      <c r="DB79">
        <v>43764.98</v>
      </c>
      <c r="DC79">
        <v>17215.706999999999</v>
      </c>
      <c r="DD79">
        <v>12319.405000000001</v>
      </c>
      <c r="DE79">
        <v>28305.914000000001</v>
      </c>
      <c r="DF79">
        <v>5231.4480000000003</v>
      </c>
      <c r="DG79">
        <v>29033.333999999999</v>
      </c>
      <c r="DH79">
        <v>7409.3069999999998</v>
      </c>
      <c r="DI79">
        <v>7348.6796999999997</v>
      </c>
      <c r="DJ79">
        <v>123158.80499999999</v>
      </c>
      <c r="DK79">
        <v>55790.07</v>
      </c>
      <c r="DL79">
        <v>31299.643</v>
      </c>
      <c r="DM79">
        <v>101963.1</v>
      </c>
      <c r="DN79">
        <v>8035.7627000000002</v>
      </c>
      <c r="DO79">
        <v>21237.759999999998</v>
      </c>
      <c r="DP79">
        <v>24280.240000000002</v>
      </c>
      <c r="DQ79">
        <v>94685.88</v>
      </c>
      <c r="DR79">
        <v>11346.091</v>
      </c>
      <c r="DS79">
        <v>21984.113000000001</v>
      </c>
      <c r="DT79">
        <v>9256.3469999999998</v>
      </c>
      <c r="DU79">
        <v>7375.7266</v>
      </c>
      <c r="DV79">
        <v>25577.474999999999</v>
      </c>
      <c r="DW79">
        <v>36972.663999999997</v>
      </c>
      <c r="DX79">
        <v>15077.53</v>
      </c>
      <c r="DY79">
        <v>17785.598000000002</v>
      </c>
      <c r="DZ79">
        <v>9914.4</v>
      </c>
      <c r="EA79">
        <v>8301.2090000000007</v>
      </c>
      <c r="EB79">
        <v>12498</v>
      </c>
      <c r="EC79">
        <v>9166.3189999999995</v>
      </c>
      <c r="ED79">
        <v>21443.798999999999</v>
      </c>
      <c r="EE79">
        <v>12826.308000000001</v>
      </c>
      <c r="EF79">
        <v>105842.57</v>
      </c>
      <c r="EG79">
        <v>7993.5079999999998</v>
      </c>
      <c r="EH79">
        <v>10536.849</v>
      </c>
      <c r="EI79">
        <v>41444.008000000002</v>
      </c>
    </row>
    <row r="80" spans="1:139" x14ac:dyDescent="0.3">
      <c r="A80" s="3">
        <v>42580</v>
      </c>
      <c r="B80" t="str">
        <v/>
      </c>
      <c r="C80">
        <v>27641.613000000001</v>
      </c>
      <c r="D80">
        <v>9631.94</v>
      </c>
      <c r="E80">
        <v>31562.655999999999</v>
      </c>
      <c r="F80">
        <v>27882.418000000001</v>
      </c>
      <c r="G80">
        <v>16492.687999999998</v>
      </c>
      <c r="H80">
        <v>9179.1990000000005</v>
      </c>
      <c r="I80">
        <v>60476.98</v>
      </c>
      <c r="J80">
        <v>73303.899999999994</v>
      </c>
      <c r="K80">
        <v>46599.137000000002</v>
      </c>
      <c r="L80">
        <v>18264.09</v>
      </c>
      <c r="M80">
        <v>16954.596000000001</v>
      </c>
      <c r="N80">
        <v>225988.1</v>
      </c>
      <c r="O80">
        <v>188263.45</v>
      </c>
      <c r="P80">
        <v>19763.129000000001</v>
      </c>
      <c r="Q80">
        <v>68391.42</v>
      </c>
      <c r="R80">
        <v>34164.887000000002</v>
      </c>
      <c r="S80">
        <v>19179.16</v>
      </c>
      <c r="T80">
        <v>19221.287</v>
      </c>
      <c r="U80">
        <v>23569.418000000001</v>
      </c>
      <c r="V80">
        <v>30574.476999999999</v>
      </c>
      <c r="W80">
        <v>12950.037</v>
      </c>
      <c r="X80">
        <v>156953.72</v>
      </c>
      <c r="Y80">
        <v>105167.25</v>
      </c>
      <c r="Z80">
        <v>32172.79</v>
      </c>
      <c r="AA80">
        <v>32624.088</v>
      </c>
      <c r="AB80">
        <v>228360.44</v>
      </c>
      <c r="AC80">
        <v>85732.78</v>
      </c>
      <c r="AD80">
        <v>12638.828</v>
      </c>
      <c r="AE80">
        <v>28981.55</v>
      </c>
      <c r="AF80">
        <v>5718.2870000000003</v>
      </c>
      <c r="AG80">
        <v>2929.7689999999998</v>
      </c>
      <c r="AH80">
        <v>11545.164000000001</v>
      </c>
      <c r="AI80">
        <v>7591.9629999999997</v>
      </c>
      <c r="AJ80">
        <v>30030.623</v>
      </c>
      <c r="AK80">
        <v>10730.605</v>
      </c>
      <c r="AL80">
        <v>2922.1419999999998</v>
      </c>
      <c r="AM80">
        <v>3289.5686000000001</v>
      </c>
      <c r="AN80">
        <v>2744.4011</v>
      </c>
      <c r="AO80">
        <v>3776.0106999999998</v>
      </c>
      <c r="AP80">
        <v>2510.9412000000002</v>
      </c>
      <c r="AQ80">
        <v>5224.4179999999997</v>
      </c>
      <c r="AR80">
        <v>3493.7554</v>
      </c>
      <c r="AS80">
        <v>3357.9430000000002</v>
      </c>
      <c r="AT80">
        <v>3120.0630000000001</v>
      </c>
      <c r="AU80">
        <v>14545.242</v>
      </c>
      <c r="AV80">
        <v>9859.6239999999998</v>
      </c>
      <c r="AW80">
        <v>3576.0027</v>
      </c>
      <c r="AX80">
        <v>2725.4915000000001</v>
      </c>
      <c r="AY80">
        <v>5205.5190000000002</v>
      </c>
      <c r="AZ80">
        <v>40746.449999999997</v>
      </c>
      <c r="BA80">
        <v>3378.1970000000001</v>
      </c>
      <c r="BB80">
        <v>7868.0280000000002</v>
      </c>
      <c r="BC80">
        <v>4296.46</v>
      </c>
      <c r="BD80">
        <v>6454.8643000000002</v>
      </c>
      <c r="BE80">
        <v>2100.8119999999999</v>
      </c>
      <c r="BF80">
        <v>2307.0662000000002</v>
      </c>
      <c r="BG80">
        <v>7037.29</v>
      </c>
      <c r="BH80">
        <v>3265.9128000000001</v>
      </c>
      <c r="BI80">
        <v>3549.7388000000001</v>
      </c>
      <c r="BJ80">
        <v>11814.69</v>
      </c>
      <c r="BK80">
        <v>4212.5339999999997</v>
      </c>
      <c r="BL80">
        <v>4574.2839999999997</v>
      </c>
      <c r="BM80">
        <v>4931.1752999999999</v>
      </c>
      <c r="BN80">
        <v>2239.6025</v>
      </c>
      <c r="BO80">
        <v>2240.3987000000002</v>
      </c>
      <c r="BP80">
        <v>72479.67</v>
      </c>
      <c r="BQ80">
        <v>18091</v>
      </c>
      <c r="BR80">
        <v>15549.294</v>
      </c>
      <c r="BS80">
        <v>6991.2353999999996</v>
      </c>
      <c r="BT80">
        <v>13944.286</v>
      </c>
      <c r="BU80">
        <v>17566.607</v>
      </c>
      <c r="BV80">
        <v>23249.708999999999</v>
      </c>
      <c r="BW80">
        <v>58941.605000000003</v>
      </c>
      <c r="BX80">
        <v>242176.27</v>
      </c>
      <c r="BY80">
        <v>15315.28</v>
      </c>
      <c r="BZ80">
        <v>34127.42</v>
      </c>
      <c r="CA80">
        <v>29643.111000000001</v>
      </c>
      <c r="CB80">
        <v>25350.432000000001</v>
      </c>
      <c r="CC80">
        <v>55090.046999999999</v>
      </c>
      <c r="CD80">
        <v>355729.47</v>
      </c>
      <c r="CE80">
        <v>42066.375</v>
      </c>
      <c r="CF80">
        <v>148041.14000000001</v>
      </c>
      <c r="CG80">
        <v>13429.44</v>
      </c>
      <c r="CH80">
        <v>7757.3</v>
      </c>
      <c r="CI80">
        <v>8706.6299999999992</v>
      </c>
      <c r="CJ80">
        <v>33506.226999999999</v>
      </c>
      <c r="CK80">
        <v>34500.99</v>
      </c>
      <c r="CL80">
        <v>11960.882</v>
      </c>
      <c r="CM80">
        <v>7916.3869999999997</v>
      </c>
      <c r="CN80">
        <v>20873.678</v>
      </c>
      <c r="CO80">
        <v>18918.078000000001</v>
      </c>
      <c r="CP80">
        <v>5128.7340000000004</v>
      </c>
      <c r="CQ80">
        <v>64570.815999999999</v>
      </c>
      <c r="CR80">
        <v>58247.527000000002</v>
      </c>
      <c r="CS80">
        <v>25631.184000000001</v>
      </c>
      <c r="CT80">
        <v>37596.055</v>
      </c>
      <c r="CU80">
        <v>10165.707</v>
      </c>
      <c r="CV80">
        <v>33937.449999999997</v>
      </c>
      <c r="CW80">
        <v>17105.287</v>
      </c>
      <c r="CX80">
        <v>20380.903999999999</v>
      </c>
      <c r="CY80">
        <v>8173.0309999999999</v>
      </c>
      <c r="CZ80">
        <v>59625.5</v>
      </c>
      <c r="DA80">
        <v>231058.52</v>
      </c>
      <c r="DB80">
        <v>46962.472999999998</v>
      </c>
      <c r="DC80">
        <v>15458.446</v>
      </c>
      <c r="DD80">
        <v>12288.148999999999</v>
      </c>
      <c r="DE80">
        <v>32248.578000000001</v>
      </c>
      <c r="DF80">
        <v>5031.4277000000002</v>
      </c>
      <c r="DG80">
        <v>28459.205000000002</v>
      </c>
      <c r="DH80">
        <v>7415.3</v>
      </c>
      <c r="DI80">
        <v>7136.5106999999998</v>
      </c>
      <c r="DJ80">
        <v>127284.44</v>
      </c>
      <c r="DK80">
        <v>59653.5</v>
      </c>
      <c r="DL80">
        <v>33032.663999999997</v>
      </c>
      <c r="DM80">
        <v>98746.804999999993</v>
      </c>
      <c r="DN80">
        <v>8007.0635000000002</v>
      </c>
      <c r="DO80">
        <v>23042.138999999999</v>
      </c>
      <c r="DP80">
        <v>23290.120999999999</v>
      </c>
      <c r="DQ80">
        <v>95019.9</v>
      </c>
      <c r="DR80">
        <v>12006.135</v>
      </c>
      <c r="DS80">
        <v>23789.008000000002</v>
      </c>
      <c r="DT80">
        <v>9240.3179999999993</v>
      </c>
      <c r="DU80">
        <v>8072.8069999999998</v>
      </c>
      <c r="DV80">
        <v>25550.373</v>
      </c>
      <c r="DW80">
        <v>40962.417999999998</v>
      </c>
      <c r="DX80">
        <v>15224.955</v>
      </c>
      <c r="DY80">
        <v>17498.5</v>
      </c>
      <c r="DZ80">
        <v>10651.199000000001</v>
      </c>
      <c r="EA80">
        <v>8420.18</v>
      </c>
      <c r="EB80">
        <v>14427</v>
      </c>
      <c r="EC80">
        <v>9128.5660000000007</v>
      </c>
      <c r="ED80">
        <v>21364.511999999999</v>
      </c>
      <c r="EE80">
        <v>12352.437</v>
      </c>
      <c r="EF80">
        <v>107800.836</v>
      </c>
      <c r="EG80">
        <v>7768.8720000000003</v>
      </c>
      <c r="EH80">
        <v>10190.598</v>
      </c>
      <c r="EI80">
        <v>43299.777000000002</v>
      </c>
    </row>
    <row r="81" spans="1:139" x14ac:dyDescent="0.3">
      <c r="A81" s="3">
        <v>42613</v>
      </c>
      <c r="B81" t="str">
        <v/>
      </c>
      <c r="C81">
        <v>26164.22</v>
      </c>
      <c r="D81">
        <v>10024.718999999999</v>
      </c>
      <c r="E81">
        <v>33085.01</v>
      </c>
      <c r="F81">
        <v>28193.969000000001</v>
      </c>
      <c r="G81">
        <v>15147.786</v>
      </c>
      <c r="H81">
        <v>9325.3829999999998</v>
      </c>
      <c r="I81">
        <v>60443.18</v>
      </c>
      <c r="J81">
        <v>70918.259999999995</v>
      </c>
      <c r="K81">
        <v>46063.184000000001</v>
      </c>
      <c r="L81">
        <v>17372.296999999999</v>
      </c>
      <c r="M81">
        <v>16950.713</v>
      </c>
      <c r="N81">
        <v>221249.69</v>
      </c>
      <c r="O81">
        <v>187400.45</v>
      </c>
      <c r="P81">
        <v>20244.638999999999</v>
      </c>
      <c r="Q81">
        <v>70008.69</v>
      </c>
      <c r="R81">
        <v>32815.207000000002</v>
      </c>
      <c r="S81">
        <v>18701.759999999998</v>
      </c>
      <c r="T81">
        <v>19007.912</v>
      </c>
      <c r="U81">
        <v>21256.312999999998</v>
      </c>
      <c r="V81">
        <v>29291.578000000001</v>
      </c>
      <c r="W81">
        <v>12854.352999999999</v>
      </c>
      <c r="X81">
        <v>153293</v>
      </c>
      <c r="Y81">
        <v>108941.05499999999</v>
      </c>
      <c r="Z81">
        <v>30198.560000000001</v>
      </c>
      <c r="AA81">
        <v>32617.451000000001</v>
      </c>
      <c r="AB81">
        <v>232949.53</v>
      </c>
      <c r="AC81">
        <v>87407.84</v>
      </c>
      <c r="AD81">
        <v>12790.638999999999</v>
      </c>
      <c r="AE81">
        <v>29020.723000000002</v>
      </c>
      <c r="AF81">
        <v>6274.1180000000004</v>
      </c>
      <c r="AG81">
        <v>3284.9348</v>
      </c>
      <c r="AH81">
        <v>12552.376</v>
      </c>
      <c r="AI81">
        <v>7999.5316999999995</v>
      </c>
      <c r="AJ81">
        <v>31358.26</v>
      </c>
      <c r="AK81">
        <v>11522.637000000001</v>
      </c>
      <c r="AL81">
        <v>3006.0680000000002</v>
      </c>
      <c r="AM81">
        <v>3533.8166999999999</v>
      </c>
      <c r="AN81">
        <v>3011.3622999999998</v>
      </c>
      <c r="AO81">
        <v>4103.4970000000003</v>
      </c>
      <c r="AP81">
        <v>2624.4063000000001</v>
      </c>
      <c r="AQ81">
        <v>5777.9709999999995</v>
      </c>
      <c r="AR81">
        <v>4076.5666999999999</v>
      </c>
      <c r="AS81">
        <v>3620.317</v>
      </c>
      <c r="AT81">
        <v>3421.8845000000001</v>
      </c>
      <c r="AU81">
        <v>15449.53</v>
      </c>
      <c r="AV81">
        <v>10584.349</v>
      </c>
      <c r="AW81">
        <v>4016.3042</v>
      </c>
      <c r="AX81">
        <v>2868.9926999999998</v>
      </c>
      <c r="AY81">
        <v>5188.3573999999999</v>
      </c>
      <c r="AZ81">
        <v>44419.3</v>
      </c>
      <c r="BA81">
        <v>3568.4526000000001</v>
      </c>
      <c r="BB81">
        <v>8224.5589999999993</v>
      </c>
      <c r="BC81">
        <v>4549.3867</v>
      </c>
      <c r="BD81">
        <v>6549.884</v>
      </c>
      <c r="BE81">
        <v>2280.5771</v>
      </c>
      <c r="BF81">
        <v>2454.5962</v>
      </c>
      <c r="BG81">
        <v>7358.7163</v>
      </c>
      <c r="BH81">
        <v>3555.3892000000001</v>
      </c>
      <c r="BI81">
        <v>3854.0617999999999</v>
      </c>
      <c r="BJ81">
        <v>13105.683000000001</v>
      </c>
      <c r="BK81">
        <v>4523.402</v>
      </c>
      <c r="BL81">
        <v>4902.1930000000002</v>
      </c>
      <c r="BM81">
        <v>5351.9535999999998</v>
      </c>
      <c r="BN81">
        <v>2400.1828999999998</v>
      </c>
      <c r="BO81">
        <v>2391.4177</v>
      </c>
      <c r="BP81">
        <v>75882.8</v>
      </c>
      <c r="BQ81">
        <v>18686.349999999999</v>
      </c>
      <c r="BR81">
        <v>16399.442999999999</v>
      </c>
      <c r="BS81">
        <v>7128.0050000000001</v>
      </c>
      <c r="BT81">
        <v>14123.102000000001</v>
      </c>
      <c r="BU81">
        <v>17280.830000000002</v>
      </c>
      <c r="BV81">
        <v>23208.013999999999</v>
      </c>
      <c r="BW81">
        <v>64777.305</v>
      </c>
      <c r="BX81">
        <v>256463.5</v>
      </c>
      <c r="BY81">
        <v>15995.053</v>
      </c>
      <c r="BZ81">
        <v>35103.230000000003</v>
      </c>
      <c r="CA81">
        <v>30422.33</v>
      </c>
      <c r="CB81">
        <v>25584.16</v>
      </c>
      <c r="CC81">
        <v>61475.360000000001</v>
      </c>
      <c r="CD81">
        <v>371066.25</v>
      </c>
      <c r="CE81">
        <v>44489.991999999998</v>
      </c>
      <c r="CF81">
        <v>164898.82999999999</v>
      </c>
      <c r="CG81">
        <v>14132.16</v>
      </c>
      <c r="CH81">
        <v>8219.3459999999995</v>
      </c>
      <c r="CI81">
        <v>8745.57</v>
      </c>
      <c r="CJ81">
        <v>34224.089999999997</v>
      </c>
      <c r="CK81">
        <v>36562.813000000002</v>
      </c>
      <c r="CL81">
        <v>12784.781000000001</v>
      </c>
      <c r="CM81">
        <v>8099.4179999999997</v>
      </c>
      <c r="CN81">
        <v>21052.48</v>
      </c>
      <c r="CO81">
        <v>18947.175999999999</v>
      </c>
      <c r="CP81">
        <v>5242.0527000000002</v>
      </c>
      <c r="CQ81">
        <v>68901.02</v>
      </c>
      <c r="CR81">
        <v>59024.097999999998</v>
      </c>
      <c r="CS81">
        <v>27369.023000000001</v>
      </c>
      <c r="CT81">
        <v>41617.589999999997</v>
      </c>
      <c r="CU81">
        <v>11180.647999999999</v>
      </c>
      <c r="CV81">
        <v>36224.226999999999</v>
      </c>
      <c r="CW81">
        <v>17159.252</v>
      </c>
      <c r="CX81">
        <v>20896.146000000001</v>
      </c>
      <c r="CY81">
        <v>8560.5949999999993</v>
      </c>
      <c r="CZ81">
        <v>60661.5</v>
      </c>
      <c r="DA81">
        <v>243808.81</v>
      </c>
      <c r="DB81">
        <v>47687.675999999999</v>
      </c>
      <c r="DC81">
        <v>15931.704</v>
      </c>
      <c r="DD81">
        <v>12684.594999999999</v>
      </c>
      <c r="DE81">
        <v>32602.205000000002</v>
      </c>
      <c r="DF81">
        <v>5427.8325000000004</v>
      </c>
      <c r="DG81">
        <v>29596.828000000001</v>
      </c>
      <c r="DH81">
        <v>7752.0864000000001</v>
      </c>
      <c r="DI81">
        <v>7281.2275</v>
      </c>
      <c r="DJ81">
        <v>138702.56</v>
      </c>
      <c r="DK81">
        <v>60721.97</v>
      </c>
      <c r="DL81">
        <v>34827.105000000003</v>
      </c>
      <c r="DM81">
        <v>99471</v>
      </c>
      <c r="DN81">
        <v>7098.509</v>
      </c>
      <c r="DO81">
        <v>23529.530999999999</v>
      </c>
      <c r="DP81">
        <v>22759.379000000001</v>
      </c>
      <c r="DQ81">
        <v>96004.38</v>
      </c>
      <c r="DR81">
        <v>10633.13</v>
      </c>
      <c r="DS81">
        <v>21536.703000000001</v>
      </c>
      <c r="DT81">
        <v>9272.375</v>
      </c>
      <c r="DU81">
        <v>8527.9269999999997</v>
      </c>
      <c r="DV81">
        <v>23565.153999999999</v>
      </c>
      <c r="DW81">
        <v>42187.03</v>
      </c>
      <c r="DX81">
        <v>15311.325000000001</v>
      </c>
      <c r="DY81">
        <v>16669.511999999999</v>
      </c>
      <c r="DZ81">
        <v>12198.16</v>
      </c>
      <c r="EA81">
        <v>7984.9440000000004</v>
      </c>
      <c r="EB81">
        <v>13398</v>
      </c>
      <c r="EC81">
        <v>8903.2119999999995</v>
      </c>
      <c r="ED81">
        <v>21941.395</v>
      </c>
      <c r="EE81">
        <v>12456.458000000001</v>
      </c>
      <c r="EF81">
        <v>108332.71</v>
      </c>
      <c r="EG81">
        <v>7586.701</v>
      </c>
      <c r="EH81">
        <v>10254.578</v>
      </c>
      <c r="EI81">
        <v>40345.296999999999</v>
      </c>
    </row>
    <row r="82" spans="1:139" x14ac:dyDescent="0.3">
      <c r="A82" s="3">
        <v>42643</v>
      </c>
      <c r="B82" t="str">
        <v/>
      </c>
      <c r="C82">
        <v>25703.853999999999</v>
      </c>
      <c r="D82">
        <v>9928.6610000000001</v>
      </c>
      <c r="E82">
        <v>33003.296999999999</v>
      </c>
      <c r="F82">
        <v>27286.548999999999</v>
      </c>
      <c r="G82">
        <v>15047.504000000001</v>
      </c>
      <c r="H82">
        <v>9531.3580000000002</v>
      </c>
      <c r="I82">
        <v>58121.17</v>
      </c>
      <c r="J82">
        <v>66726.78</v>
      </c>
      <c r="K82">
        <v>45208.574000000001</v>
      </c>
      <c r="L82">
        <v>16779.953000000001</v>
      </c>
      <c r="M82">
        <v>16111.642</v>
      </c>
      <c r="N82">
        <v>223355.66</v>
      </c>
      <c r="O82">
        <v>182526.16</v>
      </c>
      <c r="P82">
        <v>20070.025000000001</v>
      </c>
      <c r="Q82">
        <v>67851.67</v>
      </c>
      <c r="R82">
        <v>32441.567999999999</v>
      </c>
      <c r="S82">
        <v>16847.599999999999</v>
      </c>
      <c r="T82">
        <v>18573.333999999999</v>
      </c>
      <c r="U82">
        <v>20419.830000000002</v>
      </c>
      <c r="V82">
        <v>27956.442999999999</v>
      </c>
      <c r="W82">
        <v>12597.164000000001</v>
      </c>
      <c r="X82">
        <v>156193.72</v>
      </c>
      <c r="Y82">
        <v>108985.59</v>
      </c>
      <c r="Z82">
        <v>28017.919999999998</v>
      </c>
      <c r="AA82">
        <v>33102.589999999997</v>
      </c>
      <c r="AB82">
        <v>240170.33</v>
      </c>
      <c r="AC82">
        <v>87310.38</v>
      </c>
      <c r="AD82">
        <v>12380.544</v>
      </c>
      <c r="AE82">
        <v>26906.111000000001</v>
      </c>
      <c r="AF82">
        <v>6323.4290000000001</v>
      </c>
      <c r="AG82">
        <v>2923.5970000000002</v>
      </c>
      <c r="AH82">
        <v>12202.6875</v>
      </c>
      <c r="AI82">
        <v>10695.957</v>
      </c>
      <c r="AJ82">
        <v>30606.925999999999</v>
      </c>
      <c r="AK82">
        <v>11574.882</v>
      </c>
      <c r="AL82">
        <v>2879.4634000000001</v>
      </c>
      <c r="AM82">
        <v>3478.8919999999998</v>
      </c>
      <c r="AN82">
        <v>2945.5140000000001</v>
      </c>
      <c r="AO82">
        <v>3950.8910000000001</v>
      </c>
      <c r="AP82">
        <v>2585.7575999999999</v>
      </c>
      <c r="AQ82">
        <v>5754.8710000000001</v>
      </c>
      <c r="AR82">
        <v>3965.8065999999999</v>
      </c>
      <c r="AS82">
        <v>3314.12</v>
      </c>
      <c r="AT82">
        <v>3529.7379999999998</v>
      </c>
      <c r="AU82">
        <v>15459.213</v>
      </c>
      <c r="AV82">
        <v>13168.61</v>
      </c>
      <c r="AW82">
        <v>3944.3735000000001</v>
      </c>
      <c r="AX82">
        <v>2873.7849999999999</v>
      </c>
      <c r="AY82">
        <v>5061.9409999999998</v>
      </c>
      <c r="AZ82">
        <v>43963.917999999998</v>
      </c>
      <c r="BA82">
        <v>3552.1626000000001</v>
      </c>
      <c r="BB82">
        <v>8142.277</v>
      </c>
      <c r="BC82">
        <v>4545.8440000000001</v>
      </c>
      <c r="BD82">
        <v>6468.6329999999998</v>
      </c>
      <c r="BE82">
        <v>2182.5043999999998</v>
      </c>
      <c r="BF82">
        <v>2475.9140000000002</v>
      </c>
      <c r="BG82">
        <v>6930.951</v>
      </c>
      <c r="BH82">
        <v>4651.5519999999997</v>
      </c>
      <c r="BI82">
        <v>3813.6242999999999</v>
      </c>
      <c r="BJ82">
        <v>12803.444</v>
      </c>
      <c r="BK82">
        <v>4524.3969999999999</v>
      </c>
      <c r="BL82">
        <v>4766.3774000000003</v>
      </c>
      <c r="BM82">
        <v>5291.1333000000004</v>
      </c>
      <c r="BN82">
        <v>2388.7267999999999</v>
      </c>
      <c r="BO82">
        <v>2496.3236999999999</v>
      </c>
      <c r="BP82">
        <v>73120.12</v>
      </c>
      <c r="BQ82">
        <v>17993.982</v>
      </c>
      <c r="BR82">
        <v>15813.179</v>
      </c>
      <c r="BS82">
        <v>6490.1962999999996</v>
      </c>
      <c r="BT82">
        <v>13865.878000000001</v>
      </c>
      <c r="BU82">
        <v>16281.128000000001</v>
      </c>
      <c r="BV82">
        <v>23113.004000000001</v>
      </c>
      <c r="BW82">
        <v>61885.008000000002</v>
      </c>
      <c r="BX82">
        <v>222457.81</v>
      </c>
      <c r="BY82">
        <v>15395.050999999999</v>
      </c>
      <c r="BZ82">
        <v>34736.195</v>
      </c>
      <c r="CA82">
        <v>29324.47</v>
      </c>
      <c r="CB82">
        <v>25458.240000000002</v>
      </c>
      <c r="CC82">
        <v>60159.516000000003</v>
      </c>
      <c r="CD82">
        <v>356269.84</v>
      </c>
      <c r="CE82">
        <v>42166.586000000003</v>
      </c>
      <c r="CF82">
        <v>158438.17000000001</v>
      </c>
      <c r="CG82">
        <v>14819.427</v>
      </c>
      <c r="CH82">
        <v>8239.3060000000005</v>
      </c>
      <c r="CI82">
        <v>9051.8580000000002</v>
      </c>
      <c r="CJ82">
        <v>32543.655999999999</v>
      </c>
      <c r="CK82">
        <v>35325.773000000001</v>
      </c>
      <c r="CL82">
        <v>12773.795</v>
      </c>
      <c r="CM82">
        <v>7767.3410000000003</v>
      </c>
      <c r="CN82">
        <v>20287.178</v>
      </c>
      <c r="CO82">
        <v>18294.603999999999</v>
      </c>
      <c r="CP82">
        <v>5291.3370000000004</v>
      </c>
      <c r="CQ82">
        <v>64380.906000000003</v>
      </c>
      <c r="CR82">
        <v>58463.199999999997</v>
      </c>
      <c r="CS82">
        <v>26847.26</v>
      </c>
      <c r="CT82">
        <v>41799.519999999997</v>
      </c>
      <c r="CU82">
        <v>10736.306</v>
      </c>
      <c r="CV82">
        <v>35140.684000000001</v>
      </c>
      <c r="CW82">
        <v>18214.629000000001</v>
      </c>
      <c r="CX82">
        <v>20699.97</v>
      </c>
      <c r="CY82">
        <v>7946.848</v>
      </c>
      <c r="CZ82">
        <v>58724.68</v>
      </c>
      <c r="DA82">
        <v>238276.6</v>
      </c>
      <c r="DB82">
        <v>48827.945</v>
      </c>
      <c r="DC82">
        <v>16256.526</v>
      </c>
      <c r="DD82">
        <v>12421.674000000001</v>
      </c>
      <c r="DE82">
        <v>32791.695</v>
      </c>
      <c r="DF82">
        <v>5351.4690000000001</v>
      </c>
      <c r="DG82">
        <v>29641.115000000002</v>
      </c>
      <c r="DH82">
        <v>7596.2124000000003</v>
      </c>
      <c r="DI82">
        <v>7028.4970000000003</v>
      </c>
      <c r="DJ82">
        <v>134592.75</v>
      </c>
      <c r="DK82">
        <v>58816.83</v>
      </c>
      <c r="DL82">
        <v>35248.663999999997</v>
      </c>
      <c r="DM82">
        <v>94863.335999999996</v>
      </c>
      <c r="DN82">
        <v>7100.2470000000003</v>
      </c>
      <c r="DO82">
        <v>22491.15</v>
      </c>
      <c r="DP82">
        <v>23921.38</v>
      </c>
      <c r="DQ82">
        <v>95471.28</v>
      </c>
      <c r="DR82">
        <v>10247.768</v>
      </c>
      <c r="DS82">
        <v>20396.991999999998</v>
      </c>
      <c r="DT82">
        <v>8873.1730000000007</v>
      </c>
      <c r="DU82">
        <v>8313.7080000000005</v>
      </c>
      <c r="DV82">
        <v>23482.294999999998</v>
      </c>
      <c r="DW82">
        <v>42064.406000000003</v>
      </c>
      <c r="DX82">
        <v>14940.655000000001</v>
      </c>
      <c r="DY82">
        <v>16807.668000000001</v>
      </c>
      <c r="DZ82">
        <v>12103.061</v>
      </c>
      <c r="EA82">
        <v>8070.38</v>
      </c>
      <c r="EB82">
        <v>12162</v>
      </c>
      <c r="EC82">
        <v>8817.4220000000005</v>
      </c>
      <c r="ED82">
        <v>20928.771000000001</v>
      </c>
      <c r="EE82">
        <v>12075.456</v>
      </c>
      <c r="EF82">
        <v>105996.43</v>
      </c>
      <c r="EG82">
        <v>7547.3154000000004</v>
      </c>
      <c r="EH82">
        <v>9911.7170000000006</v>
      </c>
      <c r="EI82">
        <v>39477.347999999998</v>
      </c>
    </row>
    <row r="83" spans="1:139" x14ac:dyDescent="0.3">
      <c r="A83" s="3">
        <v>42674</v>
      </c>
      <c r="B83" t="str">
        <v/>
      </c>
      <c r="C83">
        <v>22749.388999999999</v>
      </c>
      <c r="D83">
        <v>10549.203</v>
      </c>
      <c r="E83">
        <v>32549.120999999999</v>
      </c>
      <c r="F83">
        <v>24585.875</v>
      </c>
      <c r="G83">
        <v>14977.379000000001</v>
      </c>
      <c r="H83">
        <v>10442.106</v>
      </c>
      <c r="I83">
        <v>60341.504000000001</v>
      </c>
      <c r="J83">
        <v>64696.667999999998</v>
      </c>
      <c r="K83">
        <v>41004.542999999998</v>
      </c>
      <c r="L83">
        <v>16133.085999999999</v>
      </c>
      <c r="M83">
        <v>15447.509</v>
      </c>
      <c r="N83">
        <v>215591.56</v>
      </c>
      <c r="O83">
        <v>182871.2</v>
      </c>
      <c r="P83">
        <v>20346.629000000001</v>
      </c>
      <c r="Q83">
        <v>69459.085999999996</v>
      </c>
      <c r="R83">
        <v>31917.726999999999</v>
      </c>
      <c r="S83">
        <v>16682.38</v>
      </c>
      <c r="T83">
        <v>17764.912</v>
      </c>
      <c r="U83">
        <v>21885.101999999999</v>
      </c>
      <c r="V83">
        <v>27486.09</v>
      </c>
      <c r="W83">
        <v>12086.571</v>
      </c>
      <c r="X83">
        <v>153939.20000000001</v>
      </c>
      <c r="Y83">
        <v>108303.74</v>
      </c>
      <c r="Z83">
        <v>28935.32</v>
      </c>
      <c r="AA83">
        <v>33227.847999999998</v>
      </c>
      <c r="AB83">
        <v>232276.16</v>
      </c>
      <c r="AC83">
        <v>89595.483999999997</v>
      </c>
      <c r="AD83">
        <v>12468.386</v>
      </c>
      <c r="AE83">
        <v>26417.51</v>
      </c>
      <c r="AF83">
        <v>6566.0102999999999</v>
      </c>
      <c r="AG83">
        <v>3021.94</v>
      </c>
      <c r="AH83">
        <v>13241.214</v>
      </c>
      <c r="AI83">
        <v>11498.697</v>
      </c>
      <c r="AJ83">
        <v>31807.833999999999</v>
      </c>
      <c r="AK83">
        <v>11172.591</v>
      </c>
      <c r="AL83">
        <v>2881.7568000000001</v>
      </c>
      <c r="AM83">
        <v>3697.6390000000001</v>
      </c>
      <c r="AN83">
        <v>3074.3335000000002</v>
      </c>
      <c r="AO83">
        <v>4016.4762999999998</v>
      </c>
      <c r="AP83">
        <v>2747.6300999999999</v>
      </c>
      <c r="AQ83">
        <v>6365.5519999999997</v>
      </c>
      <c r="AR83">
        <v>3766.5823</v>
      </c>
      <c r="AS83">
        <v>3364.7676000000001</v>
      </c>
      <c r="AT83">
        <v>3495.0277999999998</v>
      </c>
      <c r="AU83">
        <v>16441.47</v>
      </c>
      <c r="AV83">
        <v>15278.617</v>
      </c>
      <c r="AW83">
        <v>3925.4607000000001</v>
      </c>
      <c r="AX83">
        <v>2790.0073000000002</v>
      </c>
      <c r="AY83">
        <v>5064.7826999999997</v>
      </c>
      <c r="AZ83">
        <v>46652.800000000003</v>
      </c>
      <c r="BA83">
        <v>3594.145</v>
      </c>
      <c r="BB83">
        <v>8963.0429999999997</v>
      </c>
      <c r="BC83">
        <v>4680.9603999999999</v>
      </c>
      <c r="BD83">
        <v>6583.8612999999996</v>
      </c>
      <c r="BE83">
        <v>2162.6077</v>
      </c>
      <c r="BF83">
        <v>2508.9940999999999</v>
      </c>
      <c r="BG83">
        <v>6994.27</v>
      </c>
      <c r="BH83">
        <v>4477.1180000000004</v>
      </c>
      <c r="BI83">
        <v>3853.9214000000002</v>
      </c>
      <c r="BJ83">
        <v>13648.026</v>
      </c>
      <c r="BK83">
        <v>4779.1063999999997</v>
      </c>
      <c r="BL83">
        <v>4820.5635000000002</v>
      </c>
      <c r="BM83">
        <v>5694.7065000000002</v>
      </c>
      <c r="BN83">
        <v>2372.9944</v>
      </c>
      <c r="BO83">
        <v>2381.8472000000002</v>
      </c>
      <c r="BP83">
        <v>76308.149999999994</v>
      </c>
      <c r="BQ83">
        <v>19021.546999999999</v>
      </c>
      <c r="BR83">
        <v>14009.491</v>
      </c>
      <c r="BS83">
        <v>6194.7139999999999</v>
      </c>
      <c r="BT83">
        <v>14499.36</v>
      </c>
      <c r="BU83">
        <v>15671.504999999999</v>
      </c>
      <c r="BV83">
        <v>23600.026999999998</v>
      </c>
      <c r="BW83">
        <v>64346.222999999998</v>
      </c>
      <c r="BX83">
        <v>231149.13</v>
      </c>
      <c r="BY83">
        <v>16398.14</v>
      </c>
      <c r="BZ83">
        <v>32742.416000000001</v>
      </c>
      <c r="CA83">
        <v>28100.405999999999</v>
      </c>
      <c r="CB83">
        <v>24987.201000000001</v>
      </c>
      <c r="CC83">
        <v>62992.976999999999</v>
      </c>
      <c r="CD83">
        <v>355850.6</v>
      </c>
      <c r="CE83">
        <v>45750.957000000002</v>
      </c>
      <c r="CF83">
        <v>167043.44</v>
      </c>
      <c r="CG83">
        <v>15708.42</v>
      </c>
      <c r="CH83">
        <v>8509.6560000000009</v>
      </c>
      <c r="CI83">
        <v>8582.0939999999991</v>
      </c>
      <c r="CJ83">
        <v>30733.94</v>
      </c>
      <c r="CK83">
        <v>33831.894999999997</v>
      </c>
      <c r="CL83">
        <v>11474.764999999999</v>
      </c>
      <c r="CM83">
        <v>8321.3619999999992</v>
      </c>
      <c r="CN83">
        <v>19197.817999999999</v>
      </c>
      <c r="CO83">
        <v>18300.412</v>
      </c>
      <c r="CP83">
        <v>5172.0680000000002</v>
      </c>
      <c r="CQ83">
        <v>71155.53</v>
      </c>
      <c r="CR83">
        <v>59091.336000000003</v>
      </c>
      <c r="CS83">
        <v>27070.89</v>
      </c>
      <c r="CT83">
        <v>41971.644999999997</v>
      </c>
      <c r="CU83">
        <v>11218.503000000001</v>
      </c>
      <c r="CV83">
        <v>36221.86</v>
      </c>
      <c r="CW83">
        <v>17272.136999999999</v>
      </c>
      <c r="CX83">
        <v>19216.486000000001</v>
      </c>
      <c r="CY83">
        <v>7591.8247000000001</v>
      </c>
      <c r="CZ83">
        <v>60907.137000000002</v>
      </c>
      <c r="DA83">
        <v>247830.58</v>
      </c>
      <c r="DB83">
        <v>51608.38</v>
      </c>
      <c r="DC83">
        <v>16746.273000000001</v>
      </c>
      <c r="DD83">
        <v>11657.466</v>
      </c>
      <c r="DE83">
        <v>31571.335999999999</v>
      </c>
      <c r="DF83">
        <v>4671.0060000000003</v>
      </c>
      <c r="DG83">
        <v>29203.705000000002</v>
      </c>
      <c r="DH83">
        <v>7539.143</v>
      </c>
      <c r="DI83">
        <v>6948.1850000000004</v>
      </c>
      <c r="DJ83">
        <v>140064.25</v>
      </c>
      <c r="DK83">
        <v>55373.43</v>
      </c>
      <c r="DL83">
        <v>36604.214999999997</v>
      </c>
      <c r="DM83">
        <v>89650.6</v>
      </c>
      <c r="DN83">
        <v>7006.5739999999996</v>
      </c>
      <c r="DO83">
        <v>21597.208999999999</v>
      </c>
      <c r="DP83">
        <v>24742.94</v>
      </c>
      <c r="DQ83">
        <v>94074.483999999997</v>
      </c>
      <c r="DR83">
        <v>10059.967000000001</v>
      </c>
      <c r="DS83">
        <v>19530.173999999999</v>
      </c>
      <c r="DT83">
        <v>8889.0529999999999</v>
      </c>
      <c r="DU83">
        <v>8063.8193000000001</v>
      </c>
      <c r="DV83">
        <v>23326.062999999998</v>
      </c>
      <c r="DW83">
        <v>39863.605000000003</v>
      </c>
      <c r="DX83">
        <v>13474.106</v>
      </c>
      <c r="DY83">
        <v>17227.544999999998</v>
      </c>
      <c r="DZ83">
        <v>12178.83</v>
      </c>
      <c r="EA83">
        <v>7505.9013999999997</v>
      </c>
      <c r="EB83">
        <v>11236.501</v>
      </c>
      <c r="EC83">
        <v>8941.5949999999993</v>
      </c>
      <c r="ED83">
        <v>19963.162</v>
      </c>
      <c r="EE83">
        <v>11266.187</v>
      </c>
      <c r="EF83">
        <v>99422.41</v>
      </c>
      <c r="EG83">
        <v>7974.4059999999999</v>
      </c>
      <c r="EH83">
        <v>10421.484</v>
      </c>
      <c r="EI83">
        <v>38741.504000000001</v>
      </c>
    </row>
    <row r="84" spans="1:139" x14ac:dyDescent="0.3">
      <c r="A84" s="3">
        <v>42704</v>
      </c>
      <c r="B84" t="str">
        <v/>
      </c>
      <c r="C84">
        <v>24961.521000000001</v>
      </c>
      <c r="D84">
        <v>11020.11</v>
      </c>
      <c r="E84">
        <v>36955.832000000002</v>
      </c>
      <c r="F84">
        <v>25325.062999999998</v>
      </c>
      <c r="G84">
        <v>16624.627</v>
      </c>
      <c r="H84">
        <v>11358.584000000001</v>
      </c>
      <c r="I84">
        <v>62483.34</v>
      </c>
      <c r="J84">
        <v>65949.77</v>
      </c>
      <c r="K84">
        <v>41434.625</v>
      </c>
      <c r="L84">
        <v>15940.128000000001</v>
      </c>
      <c r="M84">
        <v>14873.473</v>
      </c>
      <c r="N84">
        <v>216853.97</v>
      </c>
      <c r="O84">
        <v>174029.55</v>
      </c>
      <c r="P84">
        <v>18095.29</v>
      </c>
      <c r="Q84">
        <v>63740.383000000002</v>
      </c>
      <c r="R84">
        <v>28463.3</v>
      </c>
      <c r="S84">
        <v>17465.23</v>
      </c>
      <c r="T84">
        <v>17449.398000000001</v>
      </c>
      <c r="U84">
        <v>20641.969000000001</v>
      </c>
      <c r="V84">
        <v>25564.690999999999</v>
      </c>
      <c r="W84">
        <v>11427.36</v>
      </c>
      <c r="X84">
        <v>143743.6</v>
      </c>
      <c r="Y84">
        <v>99415.414000000004</v>
      </c>
      <c r="Z84">
        <v>30168.2</v>
      </c>
      <c r="AA84">
        <v>29728.125</v>
      </c>
      <c r="AB84">
        <v>220662.33</v>
      </c>
      <c r="AC84">
        <v>91432.16</v>
      </c>
      <c r="AD84">
        <v>11313.522999999999</v>
      </c>
      <c r="AE84">
        <v>29233.84</v>
      </c>
      <c r="AF84">
        <v>8111.1943000000001</v>
      </c>
      <c r="AG84">
        <v>3634.4766</v>
      </c>
      <c r="AH84">
        <v>16740.060000000001</v>
      </c>
      <c r="AI84">
        <v>13516.393</v>
      </c>
      <c r="AJ84">
        <v>36716.949999999997</v>
      </c>
      <c r="AK84">
        <v>12293.903</v>
      </c>
      <c r="AL84">
        <v>3527.6680000000001</v>
      </c>
      <c r="AM84">
        <v>4540.5910000000003</v>
      </c>
      <c r="AN84">
        <v>3766.4922000000001</v>
      </c>
      <c r="AO84">
        <v>4701.4755999999998</v>
      </c>
      <c r="AP84">
        <v>3212.2256000000002</v>
      </c>
      <c r="AQ84">
        <v>8227.2690000000002</v>
      </c>
      <c r="AR84">
        <v>4217.9497000000001</v>
      </c>
      <c r="AS84">
        <v>3913.0839999999998</v>
      </c>
      <c r="AT84">
        <v>4280.1480000000001</v>
      </c>
      <c r="AU84">
        <v>19660.252</v>
      </c>
      <c r="AV84">
        <v>18730.373</v>
      </c>
      <c r="AW84">
        <v>4908.9272000000001</v>
      </c>
      <c r="AX84">
        <v>3404.8944999999999</v>
      </c>
      <c r="AY84">
        <v>5295</v>
      </c>
      <c r="AZ84">
        <v>53943.519999999997</v>
      </c>
      <c r="BA84">
        <v>4450.1157000000003</v>
      </c>
      <c r="BB84">
        <v>10969.36</v>
      </c>
      <c r="BC84">
        <v>5293.9277000000002</v>
      </c>
      <c r="BD84">
        <v>8186.6850000000004</v>
      </c>
      <c r="BE84">
        <v>2624.8209999999999</v>
      </c>
      <c r="BF84">
        <v>2885.598</v>
      </c>
      <c r="BG84">
        <v>7783.317</v>
      </c>
      <c r="BH84">
        <v>5877.4290000000001</v>
      </c>
      <c r="BI84">
        <v>4594.5519999999997</v>
      </c>
      <c r="BJ84">
        <v>17363.148000000001</v>
      </c>
      <c r="BK84">
        <v>5176.5789999999997</v>
      </c>
      <c r="BL84">
        <v>5568.5630000000001</v>
      </c>
      <c r="BM84">
        <v>6901.1025</v>
      </c>
      <c r="BN84">
        <v>2822.0277999999998</v>
      </c>
      <c r="BO84">
        <v>2977.3090000000002</v>
      </c>
      <c r="BP84">
        <v>84593.62</v>
      </c>
      <c r="BQ84">
        <v>22308.82</v>
      </c>
      <c r="BR84">
        <v>18101.866999999998</v>
      </c>
      <c r="BS84">
        <v>6359.4165000000003</v>
      </c>
      <c r="BT84">
        <v>15045.235000000001</v>
      </c>
      <c r="BU84">
        <v>18132.035</v>
      </c>
      <c r="BV84">
        <v>28528.05</v>
      </c>
      <c r="BW84">
        <v>66046.13</v>
      </c>
      <c r="BX84">
        <v>265864.21999999997</v>
      </c>
      <c r="BY84">
        <v>18601.315999999999</v>
      </c>
      <c r="BZ84">
        <v>35800.233999999997</v>
      </c>
      <c r="CA84">
        <v>29124.537</v>
      </c>
      <c r="CB84">
        <v>25730.559000000001</v>
      </c>
      <c r="CC84">
        <v>77610.66</v>
      </c>
      <c r="CD84">
        <v>388254.47</v>
      </c>
      <c r="CE84">
        <v>50138.902000000002</v>
      </c>
      <c r="CF84">
        <v>213815.61</v>
      </c>
      <c r="CG84">
        <v>16597.414000000001</v>
      </c>
      <c r="CH84">
        <v>10182.712</v>
      </c>
      <c r="CI84">
        <v>8959.3289999999997</v>
      </c>
      <c r="CJ84">
        <v>32202.734</v>
      </c>
      <c r="CK84">
        <v>38161.434000000001</v>
      </c>
      <c r="CL84">
        <v>12790.135</v>
      </c>
      <c r="CM84">
        <v>8608.7990000000009</v>
      </c>
      <c r="CN84">
        <v>22391.75</v>
      </c>
      <c r="CO84">
        <v>19340.009999999998</v>
      </c>
      <c r="CP84">
        <v>6082.7219999999998</v>
      </c>
      <c r="CQ84">
        <v>87543.18</v>
      </c>
      <c r="CR84">
        <v>59556.62</v>
      </c>
      <c r="CS84">
        <v>30382.940999999999</v>
      </c>
      <c r="CT84">
        <v>51186.866999999998</v>
      </c>
      <c r="CU84">
        <v>14648.727000000001</v>
      </c>
      <c r="CV84">
        <v>41114.06</v>
      </c>
      <c r="CW84">
        <v>17062.238000000001</v>
      </c>
      <c r="CX84">
        <v>19212.662</v>
      </c>
      <c r="CY84">
        <v>7460.2295000000004</v>
      </c>
      <c r="CZ84">
        <v>66060.679999999993</v>
      </c>
      <c r="DA84">
        <v>286869.44</v>
      </c>
      <c r="DB84">
        <v>60455.214999999997</v>
      </c>
      <c r="DC84">
        <v>17889.011999999999</v>
      </c>
      <c r="DD84">
        <v>12639.076999999999</v>
      </c>
      <c r="DE84">
        <v>30830.309000000001</v>
      </c>
      <c r="DF84">
        <v>5008.6270000000004</v>
      </c>
      <c r="DG84">
        <v>30065.35</v>
      </c>
      <c r="DH84">
        <v>8333.3619999999992</v>
      </c>
      <c r="DI84">
        <v>7518.8860000000004</v>
      </c>
      <c r="DJ84">
        <v>160696.28</v>
      </c>
      <c r="DK84">
        <v>60168.55</v>
      </c>
      <c r="DL84">
        <v>43429.46</v>
      </c>
      <c r="DM84">
        <v>81964.740000000005</v>
      </c>
      <c r="DN84">
        <v>6921.9663</v>
      </c>
      <c r="DO84">
        <v>22852.530999999999</v>
      </c>
      <c r="DP84">
        <v>26534.639999999999</v>
      </c>
      <c r="DQ84">
        <v>101198.16</v>
      </c>
      <c r="DR84">
        <v>10200.116</v>
      </c>
      <c r="DS84">
        <v>19589.030999999999</v>
      </c>
      <c r="DT84">
        <v>9556.0300000000007</v>
      </c>
      <c r="DU84">
        <v>8598.9410000000007</v>
      </c>
      <c r="DV84">
        <v>22728.307000000001</v>
      </c>
      <c r="DW84">
        <v>43938.773000000001</v>
      </c>
      <c r="DX84">
        <v>14312.985000000001</v>
      </c>
      <c r="DY84">
        <v>16703.596000000001</v>
      </c>
      <c r="DZ84">
        <v>14304.101000000001</v>
      </c>
      <c r="EA84">
        <v>6961.2103999999999</v>
      </c>
      <c r="EB84">
        <v>12183</v>
      </c>
      <c r="EC84">
        <v>9701.7160000000003</v>
      </c>
      <c r="ED84">
        <v>21153.805</v>
      </c>
      <c r="EE84">
        <v>13699.776</v>
      </c>
      <c r="EF84">
        <v>103295.85</v>
      </c>
      <c r="EG84">
        <v>9101.2999999999993</v>
      </c>
      <c r="EH84">
        <v>10668.87</v>
      </c>
      <c r="EI84">
        <v>43538.39</v>
      </c>
    </row>
    <row r="85" spans="1:139" x14ac:dyDescent="0.3">
      <c r="A85" s="3">
        <v>42734</v>
      </c>
      <c r="B85" t="str">
        <v/>
      </c>
      <c r="C85">
        <v>24996.322</v>
      </c>
      <c r="D85">
        <v>11013.611000000001</v>
      </c>
      <c r="E85">
        <v>34659.093999999997</v>
      </c>
      <c r="F85">
        <v>24384.607</v>
      </c>
      <c r="G85">
        <v>16562.228999999999</v>
      </c>
      <c r="H85">
        <v>11075.603999999999</v>
      </c>
      <c r="I85">
        <v>69301.054999999993</v>
      </c>
      <c r="J85">
        <v>70343.199999999997</v>
      </c>
      <c r="K85">
        <v>40691.54</v>
      </c>
      <c r="L85">
        <v>16603.476999999999</v>
      </c>
      <c r="M85">
        <v>15383.848</v>
      </c>
      <c r="N85">
        <v>212820.48000000001</v>
      </c>
      <c r="O85">
        <v>177780.47</v>
      </c>
      <c r="P85">
        <v>18396.525000000001</v>
      </c>
      <c r="Q85">
        <v>67752.45</v>
      </c>
      <c r="R85">
        <v>28005.686000000002</v>
      </c>
      <c r="S85">
        <v>18564.291000000001</v>
      </c>
      <c r="T85">
        <v>17283.947</v>
      </c>
      <c r="U85">
        <v>21954.025000000001</v>
      </c>
      <c r="V85">
        <v>25121.535</v>
      </c>
      <c r="W85">
        <v>11694.25</v>
      </c>
      <c r="X85">
        <v>149411.64000000001</v>
      </c>
      <c r="Y85">
        <v>106222.66</v>
      </c>
      <c r="Z85">
        <v>32232.338</v>
      </c>
      <c r="AA85">
        <v>30154.95</v>
      </c>
      <c r="AB85">
        <v>214948.61</v>
      </c>
      <c r="AC85">
        <v>89306.33</v>
      </c>
      <c r="AD85">
        <v>11222.621999999999</v>
      </c>
      <c r="AE85">
        <v>29920.982</v>
      </c>
      <c r="AF85">
        <v>8740.7829999999994</v>
      </c>
      <c r="AG85">
        <v>3900.913</v>
      </c>
      <c r="AH85">
        <v>17441.377</v>
      </c>
      <c r="AI85">
        <v>14352.804</v>
      </c>
      <c r="AJ85">
        <v>38061.516000000003</v>
      </c>
      <c r="AK85">
        <v>14216.509</v>
      </c>
      <c r="AL85">
        <v>3748.0985999999998</v>
      </c>
      <c r="AM85">
        <v>4980.3037000000004</v>
      </c>
      <c r="AN85">
        <v>3830.7864</v>
      </c>
      <c r="AO85">
        <v>5022.692</v>
      </c>
      <c r="AP85">
        <v>3383.2847000000002</v>
      </c>
      <c r="AQ85">
        <v>8969.9349999999995</v>
      </c>
      <c r="AR85">
        <v>4548.1187</v>
      </c>
      <c r="AS85">
        <v>4134.9250000000002</v>
      </c>
      <c r="AT85">
        <v>4263.6940000000004</v>
      </c>
      <c r="AU85">
        <v>20240.425999999999</v>
      </c>
      <c r="AV85">
        <v>19719.060000000001</v>
      </c>
      <c r="AW85">
        <v>5118.0015000000003</v>
      </c>
      <c r="AX85">
        <v>3764.9706999999999</v>
      </c>
      <c r="AY85">
        <v>5398.0680000000002</v>
      </c>
      <c r="AZ85">
        <v>56725.597999999998</v>
      </c>
      <c r="BA85">
        <v>4674.8100000000004</v>
      </c>
      <c r="BB85">
        <v>11940.614</v>
      </c>
      <c r="BC85">
        <v>5425.6206000000002</v>
      </c>
      <c r="BD85">
        <v>8202.5110000000004</v>
      </c>
      <c r="BE85">
        <v>2772.5151000000001</v>
      </c>
      <c r="BF85">
        <v>3068.7559999999999</v>
      </c>
      <c r="BG85">
        <v>7749.0720000000001</v>
      </c>
      <c r="BH85">
        <v>6377.4639999999999</v>
      </c>
      <c r="BI85">
        <v>4988.0649999999996</v>
      </c>
      <c r="BJ85">
        <v>18240.953000000001</v>
      </c>
      <c r="BK85">
        <v>5600.3306000000002</v>
      </c>
      <c r="BL85">
        <v>5875.7124000000003</v>
      </c>
      <c r="BM85">
        <v>7328.0316999999995</v>
      </c>
      <c r="BN85">
        <v>2964.5454</v>
      </c>
      <c r="BO85">
        <v>3212.7049999999999</v>
      </c>
      <c r="BP85">
        <v>87170.375</v>
      </c>
      <c r="BQ85">
        <v>24436.451000000001</v>
      </c>
      <c r="BR85">
        <v>17169.063999999998</v>
      </c>
      <c r="BS85">
        <v>6488.8516</v>
      </c>
      <c r="BT85">
        <v>15763.979499999999</v>
      </c>
      <c r="BU85">
        <v>18422.442999999999</v>
      </c>
      <c r="BV85">
        <v>29645.370999999999</v>
      </c>
      <c r="BW85">
        <v>65005.38</v>
      </c>
      <c r="BX85">
        <v>276437.78000000003</v>
      </c>
      <c r="BY85">
        <v>20357.317999999999</v>
      </c>
      <c r="BZ85">
        <v>34774.46</v>
      </c>
      <c r="CA85">
        <v>28244.375</v>
      </c>
      <c r="CB85">
        <v>27127.921999999999</v>
      </c>
      <c r="CC85">
        <v>78267.34</v>
      </c>
      <c r="CD85">
        <v>401987.1</v>
      </c>
      <c r="CE85">
        <v>49629.995999999999</v>
      </c>
      <c r="CF85">
        <v>222163.03</v>
      </c>
      <c r="CG85">
        <v>16646.322</v>
      </c>
      <c r="CH85">
        <v>9900.7669999999998</v>
      </c>
      <c r="CI85">
        <v>9264.4680000000008</v>
      </c>
      <c r="CJ85">
        <v>34228.633000000002</v>
      </c>
      <c r="CK85">
        <v>39016.332000000002</v>
      </c>
      <c r="CL85">
        <v>12251.291999999999</v>
      </c>
      <c r="CM85">
        <v>8850.5139999999992</v>
      </c>
      <c r="CN85">
        <v>22389.756000000001</v>
      </c>
      <c r="CO85">
        <v>20586.451000000001</v>
      </c>
      <c r="CP85">
        <v>6285.0659999999998</v>
      </c>
      <c r="CQ85">
        <v>94015.79</v>
      </c>
      <c r="CR85">
        <v>61563.785000000003</v>
      </c>
      <c r="CS85">
        <v>29684.31</v>
      </c>
      <c r="CT85">
        <v>52603.64</v>
      </c>
      <c r="CU85">
        <v>14999.227000000001</v>
      </c>
      <c r="CV85">
        <v>41894.266000000003</v>
      </c>
      <c r="CW85">
        <v>16666.37</v>
      </c>
      <c r="CX85">
        <v>17976.726999999999</v>
      </c>
      <c r="CY85">
        <v>7191.0060000000003</v>
      </c>
      <c r="CZ85">
        <v>66968.320000000007</v>
      </c>
      <c r="DA85">
        <v>307295.09999999998</v>
      </c>
      <c r="DB85">
        <v>59037.52</v>
      </c>
      <c r="DC85">
        <v>17818.678</v>
      </c>
      <c r="DD85">
        <v>12453.3</v>
      </c>
      <c r="DE85">
        <v>27852.86</v>
      </c>
      <c r="DF85">
        <v>5194.7255999999998</v>
      </c>
      <c r="DG85">
        <v>29220.86</v>
      </c>
      <c r="DH85">
        <v>8705.9750000000004</v>
      </c>
      <c r="DI85">
        <v>8060.5864000000001</v>
      </c>
      <c r="DJ85">
        <v>164763.25</v>
      </c>
      <c r="DK85">
        <v>61470.315999999999</v>
      </c>
      <c r="DL85">
        <v>44701.49</v>
      </c>
      <c r="DM85">
        <v>83723.516000000003</v>
      </c>
      <c r="DN85">
        <v>11115.703</v>
      </c>
      <c r="DO85">
        <v>22474.02</v>
      </c>
      <c r="DP85">
        <v>26211.439999999999</v>
      </c>
      <c r="DQ85">
        <v>99507.516000000003</v>
      </c>
      <c r="DR85">
        <v>9826.6119999999992</v>
      </c>
      <c r="DS85">
        <v>20422.77</v>
      </c>
      <c r="DT85">
        <v>9167.3559999999998</v>
      </c>
      <c r="DU85">
        <v>7424.3037000000004</v>
      </c>
      <c r="DV85">
        <v>23144.84</v>
      </c>
      <c r="DW85">
        <v>42481.37</v>
      </c>
      <c r="DX85">
        <v>14179.130999999999</v>
      </c>
      <c r="DY85">
        <v>17675.903999999999</v>
      </c>
      <c r="DZ85">
        <v>13355.709000000001</v>
      </c>
      <c r="EA85">
        <v>7181.0995999999996</v>
      </c>
      <c r="EB85">
        <v>13450.98</v>
      </c>
      <c r="EC85">
        <v>9925.0720000000001</v>
      </c>
      <c r="ED85">
        <v>21846.373</v>
      </c>
      <c r="EE85">
        <v>13584.826999999999</v>
      </c>
      <c r="EF85">
        <v>106557.414</v>
      </c>
      <c r="EG85">
        <v>9029.2839999999997</v>
      </c>
      <c r="EH85">
        <v>9683.84</v>
      </c>
      <c r="EI85">
        <v>40714.375</v>
      </c>
    </row>
    <row r="86" spans="1:139" x14ac:dyDescent="0.3">
      <c r="A86" s="3">
        <v>42766</v>
      </c>
      <c r="B86" t="str">
        <v/>
      </c>
      <c r="C86">
        <v>28258.291000000001</v>
      </c>
      <c r="D86">
        <v>11348.955</v>
      </c>
      <c r="E86">
        <v>37685.4</v>
      </c>
      <c r="F86">
        <v>25735.59</v>
      </c>
      <c r="G86">
        <v>16983.063999999998</v>
      </c>
      <c r="H86">
        <v>11871.742</v>
      </c>
      <c r="I86">
        <v>72219.88</v>
      </c>
      <c r="J86">
        <v>72030.28</v>
      </c>
      <c r="K86">
        <v>43191.08</v>
      </c>
      <c r="L86">
        <v>16700.53</v>
      </c>
      <c r="M86">
        <v>15381.284</v>
      </c>
      <c r="N86">
        <v>203423.52</v>
      </c>
      <c r="O86">
        <v>178252.16</v>
      </c>
      <c r="P86">
        <v>19195.596000000001</v>
      </c>
      <c r="Q86">
        <v>67676.02</v>
      </c>
      <c r="R86">
        <v>29733.844000000001</v>
      </c>
      <c r="S86">
        <v>18980.150000000001</v>
      </c>
      <c r="T86">
        <v>17505.865000000002</v>
      </c>
      <c r="U86">
        <v>22387.035</v>
      </c>
      <c r="V86">
        <v>24135.708999999999</v>
      </c>
      <c r="W86">
        <v>11972.415999999999</v>
      </c>
      <c r="X86">
        <v>148197.84</v>
      </c>
      <c r="Y86">
        <v>108619.12</v>
      </c>
      <c r="Z86">
        <v>31379.040000000001</v>
      </c>
      <c r="AA86">
        <v>29456.69</v>
      </c>
      <c r="AB86">
        <v>223947.4</v>
      </c>
      <c r="AC86">
        <v>88421.46</v>
      </c>
      <c r="AD86">
        <v>11484.204</v>
      </c>
      <c r="AE86">
        <v>28348.469000000001</v>
      </c>
      <c r="AF86">
        <v>8568.16</v>
      </c>
      <c r="AG86">
        <v>3784.3209999999999</v>
      </c>
      <c r="AH86">
        <v>17502.105</v>
      </c>
      <c r="AI86">
        <v>14689.366</v>
      </c>
      <c r="AJ86">
        <v>37389.65</v>
      </c>
      <c r="AK86">
        <v>14554.41</v>
      </c>
      <c r="AL86">
        <v>3630.5906</v>
      </c>
      <c r="AM86">
        <v>4818.8203000000003</v>
      </c>
      <c r="AN86">
        <v>3831.7795000000001</v>
      </c>
      <c r="AO86">
        <v>5096.0513000000001</v>
      </c>
      <c r="AP86">
        <v>3153.2294999999999</v>
      </c>
      <c r="AQ86">
        <v>8999.7189999999991</v>
      </c>
      <c r="AR86">
        <v>4611.4309999999996</v>
      </c>
      <c r="AS86">
        <v>4031.4414000000002</v>
      </c>
      <c r="AT86">
        <v>4404.6959999999999</v>
      </c>
      <c r="AU86">
        <v>19587.509999999998</v>
      </c>
      <c r="AV86">
        <v>19395.263999999999</v>
      </c>
      <c r="AW86">
        <v>5188.3994000000002</v>
      </c>
      <c r="AX86">
        <v>3714.6464999999998</v>
      </c>
      <c r="AY86">
        <v>4958.6239999999998</v>
      </c>
      <c r="AZ86">
        <v>58423.097999999998</v>
      </c>
      <c r="BA86">
        <v>4672.4736000000003</v>
      </c>
      <c r="BB86">
        <v>11838.933000000001</v>
      </c>
      <c r="BC86">
        <v>5373.35</v>
      </c>
      <c r="BD86">
        <v>8602.2610000000004</v>
      </c>
      <c r="BE86">
        <v>2718.9472999999998</v>
      </c>
      <c r="BF86">
        <v>3192.6660000000002</v>
      </c>
      <c r="BG86">
        <v>7398.3905999999997</v>
      </c>
      <c r="BH86">
        <v>6653.9539999999997</v>
      </c>
      <c r="BI86">
        <v>5047.1319999999996</v>
      </c>
      <c r="BJ86">
        <v>18517.405999999999</v>
      </c>
      <c r="BK86">
        <v>5674.5950000000003</v>
      </c>
      <c r="BL86">
        <v>5745.6147000000001</v>
      </c>
      <c r="BM86">
        <v>7415.9736000000003</v>
      </c>
      <c r="BN86">
        <v>2797.2979</v>
      </c>
      <c r="BO86">
        <v>3099.1244999999999</v>
      </c>
      <c r="BP86">
        <v>89342.42</v>
      </c>
      <c r="BQ86">
        <v>25395.603999999999</v>
      </c>
      <c r="BR86">
        <v>17374.895</v>
      </c>
      <c r="BS86">
        <v>6870.8059999999996</v>
      </c>
      <c r="BT86">
        <v>15679.824000000001</v>
      </c>
      <c r="BU86">
        <v>16508.232</v>
      </c>
      <c r="BV86">
        <v>29277.56</v>
      </c>
      <c r="BW86">
        <v>63960.28</v>
      </c>
      <c r="BX86">
        <v>282557.44</v>
      </c>
      <c r="BY86">
        <v>18965.111000000001</v>
      </c>
      <c r="BZ86">
        <v>34995.69</v>
      </c>
      <c r="CA86">
        <v>28402.639999999999</v>
      </c>
      <c r="CB86">
        <v>27526.86</v>
      </c>
      <c r="CC86">
        <v>78711.945000000007</v>
      </c>
      <c r="CD86">
        <v>404848.22</v>
      </c>
      <c r="CE86">
        <v>46854.15</v>
      </c>
      <c r="CF86">
        <v>227591.45</v>
      </c>
      <c r="CG86">
        <v>16424.793000000001</v>
      </c>
      <c r="CH86">
        <v>10709.751</v>
      </c>
      <c r="CI86">
        <v>9597.89</v>
      </c>
      <c r="CJ86">
        <v>32931.29</v>
      </c>
      <c r="CK86">
        <v>40954.464999999997</v>
      </c>
      <c r="CL86">
        <v>11677.895500000001</v>
      </c>
      <c r="CM86">
        <v>8994.8870000000006</v>
      </c>
      <c r="CN86">
        <v>22480.263999999999</v>
      </c>
      <c r="CO86">
        <v>21711.456999999999</v>
      </c>
      <c r="CP86">
        <v>5902.5820000000003</v>
      </c>
      <c r="CQ86">
        <v>90038.43</v>
      </c>
      <c r="CR86">
        <v>61270.23</v>
      </c>
      <c r="CS86">
        <v>29103.761999999999</v>
      </c>
      <c r="CT86">
        <v>54962.605000000003</v>
      </c>
      <c r="CU86">
        <v>15279.883</v>
      </c>
      <c r="CV86">
        <v>41966.296999999999</v>
      </c>
      <c r="CW86">
        <v>17054.813999999998</v>
      </c>
      <c r="CX86">
        <v>19769.252</v>
      </c>
      <c r="CY86">
        <v>7553.3856999999998</v>
      </c>
      <c r="CZ86">
        <v>69047.516000000003</v>
      </c>
      <c r="DA86">
        <v>301383.5</v>
      </c>
      <c r="DB86">
        <v>59607.19</v>
      </c>
      <c r="DC86">
        <v>18215.062999999998</v>
      </c>
      <c r="DD86">
        <v>11603.352000000001</v>
      </c>
      <c r="DE86">
        <v>31126.62</v>
      </c>
      <c r="DF86">
        <v>5433.5956999999999</v>
      </c>
      <c r="DG86">
        <v>29527.398000000001</v>
      </c>
      <c r="DH86">
        <v>8680.0079999999998</v>
      </c>
      <c r="DI86">
        <v>8145.4219999999996</v>
      </c>
      <c r="DJ86">
        <v>154782.64000000001</v>
      </c>
      <c r="DK86">
        <v>60410.652000000002</v>
      </c>
      <c r="DL86">
        <v>45152.542999999998</v>
      </c>
      <c r="DM86">
        <v>83617.41</v>
      </c>
      <c r="DN86">
        <v>10778.554</v>
      </c>
      <c r="DO86">
        <v>24529.74</v>
      </c>
      <c r="DP86">
        <v>26569.879000000001</v>
      </c>
      <c r="DQ86">
        <v>94724.835999999996</v>
      </c>
      <c r="DR86">
        <v>10480.41</v>
      </c>
      <c r="DS86">
        <v>20369.234</v>
      </c>
      <c r="DT86">
        <v>9214.3490000000002</v>
      </c>
      <c r="DU86">
        <v>7268.9459999999999</v>
      </c>
      <c r="DV86">
        <v>23681.828000000001</v>
      </c>
      <c r="DW86">
        <v>44125.68</v>
      </c>
      <c r="DX86">
        <v>14367.611999999999</v>
      </c>
      <c r="DY86">
        <v>17699.23</v>
      </c>
      <c r="DZ86">
        <v>13850.528</v>
      </c>
      <c r="EA86">
        <v>7262.3370000000004</v>
      </c>
      <c r="EB86">
        <v>12941.86</v>
      </c>
      <c r="EC86">
        <v>10519.638000000001</v>
      </c>
      <c r="ED86">
        <v>21634.653999999999</v>
      </c>
      <c r="EE86">
        <v>14365.564</v>
      </c>
      <c r="EF86">
        <v>104319.69</v>
      </c>
      <c r="EG86">
        <v>9098.8160000000007</v>
      </c>
      <c r="EH86">
        <v>10271.419</v>
      </c>
      <c r="EI86">
        <v>35860.957000000002</v>
      </c>
    </row>
    <row r="87" spans="1:139" x14ac:dyDescent="0.3">
      <c r="A87" s="3">
        <v>42794</v>
      </c>
      <c r="B87" t="str">
        <v/>
      </c>
      <c r="C87">
        <v>28698.241999999998</v>
      </c>
      <c r="D87">
        <v>11751.659</v>
      </c>
      <c r="E87">
        <v>36865.188000000002</v>
      </c>
      <c r="F87">
        <v>26358.33</v>
      </c>
      <c r="G87">
        <v>15961.407999999999</v>
      </c>
      <c r="H87">
        <v>12542.691000000001</v>
      </c>
      <c r="I87">
        <v>75405.164000000004</v>
      </c>
      <c r="J87">
        <v>77771.56</v>
      </c>
      <c r="K87">
        <v>47263.09</v>
      </c>
      <c r="L87">
        <v>17110.719000000001</v>
      </c>
      <c r="M87">
        <v>17535.945</v>
      </c>
      <c r="N87">
        <v>216194.64</v>
      </c>
      <c r="O87">
        <v>179924.47</v>
      </c>
      <c r="P87">
        <v>18640.351999999999</v>
      </c>
      <c r="Q87">
        <v>67125.81</v>
      </c>
      <c r="R87">
        <v>30334.305</v>
      </c>
      <c r="S87">
        <v>18101.75</v>
      </c>
      <c r="T87">
        <v>18718.990000000002</v>
      </c>
      <c r="U87">
        <v>22998.342000000001</v>
      </c>
      <c r="V87">
        <v>23478.493999999999</v>
      </c>
      <c r="W87">
        <v>12270.855</v>
      </c>
      <c r="X87">
        <v>157622.64000000001</v>
      </c>
      <c r="Y87">
        <v>111319.69500000001</v>
      </c>
      <c r="Z87">
        <v>29383.200000000001</v>
      </c>
      <c r="AA87">
        <v>30533.215</v>
      </c>
      <c r="AB87">
        <v>232818.39</v>
      </c>
      <c r="AC87">
        <v>93350.47</v>
      </c>
      <c r="AD87">
        <v>12657.513000000001</v>
      </c>
      <c r="AE87">
        <v>28488.969000000001</v>
      </c>
      <c r="AF87">
        <v>9118.5210000000006</v>
      </c>
      <c r="AG87">
        <v>3952.8877000000002</v>
      </c>
      <c r="AH87">
        <v>18546.646000000001</v>
      </c>
      <c r="AI87">
        <v>15351.637000000001</v>
      </c>
      <c r="AJ87">
        <v>39032.883000000002</v>
      </c>
      <c r="AK87">
        <v>14477.263999999999</v>
      </c>
      <c r="AL87">
        <v>3626.5385999999999</v>
      </c>
      <c r="AM87">
        <v>5039.9430000000002</v>
      </c>
      <c r="AN87">
        <v>3915.2305000000001</v>
      </c>
      <c r="AO87">
        <v>5162.0749999999998</v>
      </c>
      <c r="AP87">
        <v>3286.1970000000001</v>
      </c>
      <c r="AQ87">
        <v>9974.7800000000007</v>
      </c>
      <c r="AR87">
        <v>4573.0290000000005</v>
      </c>
      <c r="AS87">
        <v>4141.53</v>
      </c>
      <c r="AT87">
        <v>4279.1869999999999</v>
      </c>
      <c r="AU87">
        <v>20593.151999999998</v>
      </c>
      <c r="AV87">
        <v>20258.717000000001</v>
      </c>
      <c r="AW87">
        <v>5425.8594000000003</v>
      </c>
      <c r="AX87">
        <v>3823.5954999999999</v>
      </c>
      <c r="AY87">
        <v>4816.8680000000004</v>
      </c>
      <c r="AZ87">
        <v>61706.55</v>
      </c>
      <c r="BA87">
        <v>4658.4565000000002</v>
      </c>
      <c r="BB87">
        <v>12496.358</v>
      </c>
      <c r="BC87">
        <v>5387.7245999999996</v>
      </c>
      <c r="BD87">
        <v>8601.7139999999999</v>
      </c>
      <c r="BE87">
        <v>2825.3175999999999</v>
      </c>
      <c r="BF87">
        <v>3261.2121999999999</v>
      </c>
      <c r="BG87">
        <v>7442.2255999999998</v>
      </c>
      <c r="BH87">
        <v>6636.9766</v>
      </c>
      <c r="BI87">
        <v>5179.8603999999996</v>
      </c>
      <c r="BJ87">
        <v>19131.752</v>
      </c>
      <c r="BK87">
        <v>5869.4614000000001</v>
      </c>
      <c r="BL87">
        <v>5998.6943000000001</v>
      </c>
      <c r="BM87">
        <v>7802.3423000000003</v>
      </c>
      <c r="BN87">
        <v>2885.8406</v>
      </c>
      <c r="BO87">
        <v>3217.3409999999999</v>
      </c>
      <c r="BP87">
        <v>93330.164000000004</v>
      </c>
      <c r="BQ87">
        <v>26082.94</v>
      </c>
      <c r="BR87">
        <v>20350.928</v>
      </c>
      <c r="BS87">
        <v>7012.6090000000004</v>
      </c>
      <c r="BT87">
        <v>15814.472</v>
      </c>
      <c r="BU87">
        <v>17431.067999999999</v>
      </c>
      <c r="BV87">
        <v>29620.851999999999</v>
      </c>
      <c r="BW87">
        <v>63621.862999999998</v>
      </c>
      <c r="BX87">
        <v>290332.40000000002</v>
      </c>
      <c r="BY87">
        <v>19968.689999999999</v>
      </c>
      <c r="BZ87">
        <v>37804.815999999999</v>
      </c>
      <c r="CA87">
        <v>29360.353999999999</v>
      </c>
      <c r="CB87">
        <v>30070.560000000001</v>
      </c>
      <c r="CC87">
        <v>84602.83</v>
      </c>
      <c r="CD87">
        <v>422804.2</v>
      </c>
      <c r="CE87">
        <v>49378.597999999998</v>
      </c>
      <c r="CF87">
        <v>248098.81</v>
      </c>
      <c r="CG87">
        <v>17992.759999999998</v>
      </c>
      <c r="CH87">
        <v>11228.587</v>
      </c>
      <c r="CI87">
        <v>10154.186</v>
      </c>
      <c r="CJ87">
        <v>34178.305</v>
      </c>
      <c r="CK87">
        <v>41082.995999999999</v>
      </c>
      <c r="CL87">
        <v>12998.321</v>
      </c>
      <c r="CM87">
        <v>9616.9590000000007</v>
      </c>
      <c r="CN87">
        <v>24347.02</v>
      </c>
      <c r="CO87">
        <v>22720.482</v>
      </c>
      <c r="CP87">
        <v>6038.4823999999999</v>
      </c>
      <c r="CQ87">
        <v>97396.35</v>
      </c>
      <c r="CR87">
        <v>64382.9</v>
      </c>
      <c r="CS87">
        <v>30444.37</v>
      </c>
      <c r="CT87">
        <v>53856.42</v>
      </c>
      <c r="CU87">
        <v>15879.671</v>
      </c>
      <c r="CV87">
        <v>45073.313000000002</v>
      </c>
      <c r="CW87">
        <v>17504.594000000001</v>
      </c>
      <c r="CX87">
        <v>21237.596000000001</v>
      </c>
      <c r="CY87">
        <v>8634.1360000000004</v>
      </c>
      <c r="CZ87">
        <v>72374.233999999997</v>
      </c>
      <c r="DA87">
        <v>322715.03000000003</v>
      </c>
      <c r="DB87">
        <v>57449.016000000003</v>
      </c>
      <c r="DC87">
        <v>18282.375</v>
      </c>
      <c r="DD87">
        <v>11994.623</v>
      </c>
      <c r="DE87">
        <v>33532.730000000003</v>
      </c>
      <c r="DF87">
        <v>5538.2065000000002</v>
      </c>
      <c r="DG87">
        <v>30300.3</v>
      </c>
      <c r="DH87">
        <v>9150.9509999999991</v>
      </c>
      <c r="DI87">
        <v>8607.1689999999999</v>
      </c>
      <c r="DJ87">
        <v>165816.76999999999</v>
      </c>
      <c r="DK87">
        <v>62588.133000000002</v>
      </c>
      <c r="DL87">
        <v>47485.133000000002</v>
      </c>
      <c r="DM87">
        <v>85495.38</v>
      </c>
      <c r="DN87">
        <v>11661.727000000001</v>
      </c>
      <c r="DO87">
        <v>25566.861000000001</v>
      </c>
      <c r="DP87">
        <v>27159.040000000001</v>
      </c>
      <c r="DQ87">
        <v>91799.679999999993</v>
      </c>
      <c r="DR87">
        <v>10688.055</v>
      </c>
      <c r="DS87">
        <v>22403.48</v>
      </c>
      <c r="DT87">
        <v>9437.5609999999997</v>
      </c>
      <c r="DU87">
        <v>6520.9260000000004</v>
      </c>
      <c r="DV87">
        <v>25068.48</v>
      </c>
      <c r="DW87">
        <v>45794.266000000003</v>
      </c>
      <c r="DX87">
        <v>14204.36</v>
      </c>
      <c r="DY87">
        <v>18190.875</v>
      </c>
      <c r="DZ87">
        <v>13729.196</v>
      </c>
      <c r="EA87">
        <v>7326.9089999999997</v>
      </c>
      <c r="EB87">
        <v>13215.66</v>
      </c>
      <c r="EC87">
        <v>9832.3520000000008</v>
      </c>
      <c r="ED87">
        <v>22065.035</v>
      </c>
      <c r="EE87">
        <v>14466.770500000001</v>
      </c>
      <c r="EF87">
        <v>111199.94500000001</v>
      </c>
      <c r="EG87">
        <v>9285.6110000000008</v>
      </c>
      <c r="EH87">
        <v>12059.052</v>
      </c>
      <c r="EI87">
        <v>32685.303</v>
      </c>
    </row>
    <row r="88" spans="1:139" x14ac:dyDescent="0.3">
      <c r="A88" s="3">
        <v>42825</v>
      </c>
      <c r="B88" t="str">
        <v/>
      </c>
      <c r="C88">
        <v>28887.469000000001</v>
      </c>
      <c r="D88">
        <v>11778.721</v>
      </c>
      <c r="E88">
        <v>36729.633000000002</v>
      </c>
      <c r="F88">
        <v>26921.168000000001</v>
      </c>
      <c r="G88">
        <v>15930.107</v>
      </c>
      <c r="H88">
        <v>12538.797</v>
      </c>
      <c r="I88">
        <v>77626.990000000005</v>
      </c>
      <c r="J88">
        <v>73606.016000000003</v>
      </c>
      <c r="K88">
        <v>46754.98</v>
      </c>
      <c r="L88">
        <v>17997.232</v>
      </c>
      <c r="M88">
        <v>17363.490000000002</v>
      </c>
      <c r="N88">
        <v>219699.84</v>
      </c>
      <c r="O88">
        <v>181346.11</v>
      </c>
      <c r="P88">
        <v>18312.493999999999</v>
      </c>
      <c r="Q88">
        <v>65521.008000000002</v>
      </c>
      <c r="R88">
        <v>31177.708999999999</v>
      </c>
      <c r="S88">
        <v>17458.201000000001</v>
      </c>
      <c r="T88">
        <v>17728.526999999998</v>
      </c>
      <c r="U88">
        <v>23243.044999999998</v>
      </c>
      <c r="V88">
        <v>26213.893</v>
      </c>
      <c r="W88">
        <v>12162.386</v>
      </c>
      <c r="X88">
        <v>159959.79999999999</v>
      </c>
      <c r="Y88">
        <v>110565.11</v>
      </c>
      <c r="Z88">
        <v>27248.76</v>
      </c>
      <c r="AA88">
        <v>31159.991999999998</v>
      </c>
      <c r="AB88">
        <v>229801.66</v>
      </c>
      <c r="AC88">
        <v>89751.76</v>
      </c>
      <c r="AD88">
        <v>12562.028</v>
      </c>
      <c r="AE88">
        <v>27834.276999999998</v>
      </c>
      <c r="AF88">
        <v>8508.99</v>
      </c>
      <c r="AG88">
        <v>3882.97</v>
      </c>
      <c r="AH88">
        <v>17510.377</v>
      </c>
      <c r="AI88">
        <v>14556.537</v>
      </c>
      <c r="AJ88">
        <v>36268.239999999998</v>
      </c>
      <c r="AK88">
        <v>14739.661</v>
      </c>
      <c r="AL88">
        <v>3428.6408999999999</v>
      </c>
      <c r="AM88">
        <v>4602.7627000000002</v>
      </c>
      <c r="AN88">
        <v>3754.2179999999998</v>
      </c>
      <c r="AO88">
        <v>5017.6400000000003</v>
      </c>
      <c r="AP88">
        <v>4801.6234999999997</v>
      </c>
      <c r="AQ88">
        <v>9756.2710000000006</v>
      </c>
      <c r="AR88">
        <v>4152.6980000000003</v>
      </c>
      <c r="AS88">
        <v>3908.9931999999999</v>
      </c>
      <c r="AT88">
        <v>4027.9294</v>
      </c>
      <c r="AU88">
        <v>19053.671999999999</v>
      </c>
      <c r="AV88">
        <v>19513.171999999999</v>
      </c>
      <c r="AW88">
        <v>5175.473</v>
      </c>
      <c r="AX88">
        <v>3629.0531999999998</v>
      </c>
      <c r="AY88">
        <v>4704.59</v>
      </c>
      <c r="AZ88">
        <v>58316.4</v>
      </c>
      <c r="BA88">
        <v>4326.8402999999998</v>
      </c>
      <c r="BB88">
        <v>12168.288</v>
      </c>
      <c r="BC88">
        <v>5119.4853999999996</v>
      </c>
      <c r="BD88">
        <v>8157.7020000000002</v>
      </c>
      <c r="BE88">
        <v>2599.7148000000002</v>
      </c>
      <c r="BF88">
        <v>3113.3386</v>
      </c>
      <c r="BG88">
        <v>6830.6836000000003</v>
      </c>
      <c r="BH88">
        <v>6323.1180000000004</v>
      </c>
      <c r="BI88">
        <v>4843.4449999999997</v>
      </c>
      <c r="BJ88">
        <v>17603.766</v>
      </c>
      <c r="BK88">
        <v>5686.5893999999998</v>
      </c>
      <c r="BL88">
        <v>5719.7505000000001</v>
      </c>
      <c r="BM88">
        <v>7455.6610000000001</v>
      </c>
      <c r="BN88">
        <v>2631.712</v>
      </c>
      <c r="BO88">
        <v>3308.5219999999999</v>
      </c>
      <c r="BP88">
        <v>87126.38</v>
      </c>
      <c r="BQ88">
        <v>23794.548999999999</v>
      </c>
      <c r="BR88">
        <v>19839.560000000001</v>
      </c>
      <c r="BS88">
        <v>6500.5590000000002</v>
      </c>
      <c r="BT88">
        <v>15747.439</v>
      </c>
      <c r="BU88">
        <v>16441.87</v>
      </c>
      <c r="BV88">
        <v>27810.605</v>
      </c>
      <c r="BW88">
        <v>58839.027000000002</v>
      </c>
      <c r="BX88">
        <v>278118.25</v>
      </c>
      <c r="BY88">
        <v>19877.553</v>
      </c>
      <c r="BZ88">
        <v>38055.133000000002</v>
      </c>
      <c r="CA88">
        <v>28823.305</v>
      </c>
      <c r="CB88">
        <v>29743.85</v>
      </c>
      <c r="CC88">
        <v>79337.22</v>
      </c>
      <c r="CD88">
        <v>411172.7</v>
      </c>
      <c r="CE88">
        <v>49113.394999999997</v>
      </c>
      <c r="CF88">
        <v>235291.13</v>
      </c>
      <c r="CG88">
        <v>18181.991999999998</v>
      </c>
      <c r="CH88">
        <v>10946.587</v>
      </c>
      <c r="CI88">
        <v>10149.722</v>
      </c>
      <c r="CJ88">
        <v>33678.875</v>
      </c>
      <c r="CK88">
        <v>40214.870000000003</v>
      </c>
      <c r="CL88">
        <v>12460.282999999999</v>
      </c>
      <c r="CM88">
        <v>9599.7690000000002</v>
      </c>
      <c r="CN88">
        <v>23686.208999999999</v>
      </c>
      <c r="CO88">
        <v>22759.664000000001</v>
      </c>
      <c r="CP88">
        <v>5852.2313999999997</v>
      </c>
      <c r="CQ88">
        <v>90691.516000000003</v>
      </c>
      <c r="CR88">
        <v>63659.137000000002</v>
      </c>
      <c r="CS88">
        <v>29961.97</v>
      </c>
      <c r="CT88">
        <v>54557.13</v>
      </c>
      <c r="CU88">
        <v>14718.936</v>
      </c>
      <c r="CV88">
        <v>41836.457000000002</v>
      </c>
      <c r="CW88">
        <v>17726.798999999999</v>
      </c>
      <c r="CX88">
        <v>21434.116999999998</v>
      </c>
      <c r="CY88">
        <v>8790.8955000000005</v>
      </c>
      <c r="CZ88">
        <v>70803.45</v>
      </c>
      <c r="DA88">
        <v>312078.25</v>
      </c>
      <c r="DB88">
        <v>57115.383000000002</v>
      </c>
      <c r="DC88">
        <v>17747.273000000001</v>
      </c>
      <c r="DD88">
        <v>11895.642</v>
      </c>
      <c r="DE88">
        <v>33704.773000000001</v>
      </c>
      <c r="DF88">
        <v>5264.7020000000002</v>
      </c>
      <c r="DG88">
        <v>31191.73</v>
      </c>
      <c r="DH88">
        <v>9034.2530000000006</v>
      </c>
      <c r="DI88">
        <v>8561.66</v>
      </c>
      <c r="DJ88">
        <v>164699.88</v>
      </c>
      <c r="DK88">
        <v>62051.51</v>
      </c>
      <c r="DL88">
        <v>45797.33</v>
      </c>
      <c r="DM88">
        <v>80619.5</v>
      </c>
      <c r="DN88">
        <v>11555.1</v>
      </c>
      <c r="DO88">
        <v>24840</v>
      </c>
      <c r="DP88">
        <v>28229.52</v>
      </c>
      <c r="DQ88">
        <v>93136.41</v>
      </c>
      <c r="DR88">
        <v>11617.862999999999</v>
      </c>
      <c r="DS88">
        <v>20895.785</v>
      </c>
      <c r="DT88">
        <v>9707.8559999999998</v>
      </c>
      <c r="DU88">
        <v>6611.22</v>
      </c>
      <c r="DV88">
        <v>25515.945</v>
      </c>
      <c r="DW88">
        <v>45761.9</v>
      </c>
      <c r="DX88">
        <v>13620.682000000001</v>
      </c>
      <c r="DY88">
        <v>18317.25</v>
      </c>
      <c r="DZ88">
        <v>15290.959000000001</v>
      </c>
      <c r="EA88">
        <v>11268.175999999999</v>
      </c>
      <c r="EB88">
        <v>12678.42</v>
      </c>
      <c r="EC88">
        <v>9774.27</v>
      </c>
      <c r="ED88">
        <v>21159.73</v>
      </c>
      <c r="EE88">
        <v>14897.092000000001</v>
      </c>
      <c r="EF88">
        <v>114269.84</v>
      </c>
      <c r="EG88">
        <v>10403.415999999999</v>
      </c>
      <c r="EH88">
        <v>12478.446</v>
      </c>
      <c r="EI88">
        <v>30694.261999999999</v>
      </c>
    </row>
    <row r="89" spans="1:139" x14ac:dyDescent="0.3">
      <c r="A89" s="3">
        <v>42853</v>
      </c>
      <c r="B89" t="str">
        <v/>
      </c>
      <c r="C89">
        <v>31168.182000000001</v>
      </c>
      <c r="D89">
        <v>11625.655000000001</v>
      </c>
      <c r="E89">
        <v>34139.75</v>
      </c>
      <c r="F89">
        <v>28140.664000000001</v>
      </c>
      <c r="G89">
        <v>15982.995000000001</v>
      </c>
      <c r="H89">
        <v>12146.654</v>
      </c>
      <c r="I89">
        <v>76722.929999999993</v>
      </c>
      <c r="J89">
        <v>77874.3</v>
      </c>
      <c r="K89">
        <v>46087.203000000001</v>
      </c>
      <c r="L89">
        <v>16844.838</v>
      </c>
      <c r="M89">
        <v>17216.68</v>
      </c>
      <c r="N89">
        <v>227269.14</v>
      </c>
      <c r="O89">
        <v>184379.95</v>
      </c>
      <c r="P89">
        <v>18541.055</v>
      </c>
      <c r="Q89">
        <v>68486.789999999994</v>
      </c>
      <c r="R89">
        <v>32041.813999999998</v>
      </c>
      <c r="S89">
        <v>17492.16</v>
      </c>
      <c r="T89">
        <v>18174.95</v>
      </c>
      <c r="U89">
        <v>23019.655999999999</v>
      </c>
      <c r="V89">
        <v>25765.357</v>
      </c>
      <c r="W89">
        <v>12455.38</v>
      </c>
      <c r="X89">
        <v>161990.39000000001</v>
      </c>
      <c r="Y89">
        <v>110053.74</v>
      </c>
      <c r="Z89">
        <v>27396.6</v>
      </c>
      <c r="AA89">
        <v>33172.976999999999</v>
      </c>
      <c r="AB89">
        <v>223356.48</v>
      </c>
      <c r="AC89">
        <v>93523.38</v>
      </c>
      <c r="AD89">
        <v>12476.384</v>
      </c>
      <c r="AE89">
        <v>28343.572</v>
      </c>
      <c r="AF89">
        <v>8109.8774000000003</v>
      </c>
      <c r="AG89">
        <v>3650.5945000000002</v>
      </c>
      <c r="AH89">
        <v>16570.384999999998</v>
      </c>
      <c r="AI89">
        <v>13980.361999999999</v>
      </c>
      <c r="AJ89">
        <v>35034.957000000002</v>
      </c>
      <c r="AK89">
        <v>14527.546</v>
      </c>
      <c r="AL89">
        <v>3237.9353000000001</v>
      </c>
      <c r="AM89">
        <v>4673.5883999999996</v>
      </c>
      <c r="AN89">
        <v>3613.6404000000002</v>
      </c>
      <c r="AO89">
        <v>5113.0513000000001</v>
      </c>
      <c r="AP89">
        <v>4598.1923999999999</v>
      </c>
      <c r="AQ89">
        <v>9224.1309999999994</v>
      </c>
      <c r="AR89">
        <v>4273.0069999999996</v>
      </c>
      <c r="AS89">
        <v>3893.5686000000001</v>
      </c>
      <c r="AT89">
        <v>4180.3413</v>
      </c>
      <c r="AU89">
        <v>18326.032999999999</v>
      </c>
      <c r="AV89">
        <v>20018.009999999998</v>
      </c>
      <c r="AW89">
        <v>5050.0137000000004</v>
      </c>
      <c r="AX89">
        <v>3720.4094</v>
      </c>
      <c r="AY89">
        <v>4681.9443000000001</v>
      </c>
      <c r="AZ89">
        <v>58078.75</v>
      </c>
      <c r="BA89">
        <v>4291.7579999999998</v>
      </c>
      <c r="BB89">
        <v>12544.442999999999</v>
      </c>
      <c r="BC89">
        <v>5513.2420000000002</v>
      </c>
      <c r="BD89">
        <v>7611.2529999999997</v>
      </c>
      <c r="BE89">
        <v>2588.2217000000001</v>
      </c>
      <c r="BF89">
        <v>3102.7849999999999</v>
      </c>
      <c r="BG89">
        <v>6498.1949999999997</v>
      </c>
      <c r="BH89">
        <v>5771.1679999999997</v>
      </c>
      <c r="BI89">
        <v>4669.05</v>
      </c>
      <c r="BJ89">
        <v>18704.317999999999</v>
      </c>
      <c r="BK89">
        <v>6033.0127000000002</v>
      </c>
      <c r="BL89">
        <v>5596.5159999999996</v>
      </c>
      <c r="BM89">
        <v>7839.9290000000001</v>
      </c>
      <c r="BN89">
        <v>2621.8679999999999</v>
      </c>
      <c r="BO89">
        <v>3186.5376000000001</v>
      </c>
      <c r="BP89">
        <v>86754.19</v>
      </c>
      <c r="BQ89">
        <v>23899.120999999999</v>
      </c>
      <c r="BR89">
        <v>19559.592000000001</v>
      </c>
      <c r="BS89">
        <v>6435.5176000000001</v>
      </c>
      <c r="BT89">
        <v>15696.934999999999</v>
      </c>
      <c r="BU89">
        <v>17102.919999999998</v>
      </c>
      <c r="BV89">
        <v>22540.375</v>
      </c>
      <c r="BW89">
        <v>57406.46</v>
      </c>
      <c r="BX89">
        <v>269024.2</v>
      </c>
      <c r="BY89">
        <v>20662.736000000001</v>
      </c>
      <c r="BZ89">
        <v>38178.733999999997</v>
      </c>
      <c r="CA89">
        <v>29802.39</v>
      </c>
      <c r="CB89">
        <v>29670.85</v>
      </c>
      <c r="CC89">
        <v>80318.75</v>
      </c>
      <c r="CD89">
        <v>407546.47</v>
      </c>
      <c r="CE89">
        <v>48936.616999999998</v>
      </c>
      <c r="CF89">
        <v>232797.58</v>
      </c>
      <c r="CG89">
        <v>18763.953000000001</v>
      </c>
      <c r="CH89">
        <v>10696.821</v>
      </c>
      <c r="CI89">
        <v>10018.677</v>
      </c>
      <c r="CJ89">
        <v>33991.805</v>
      </c>
      <c r="CK89">
        <v>39331.362999999998</v>
      </c>
      <c r="CL89">
        <v>13399.991</v>
      </c>
      <c r="CM89">
        <v>10334.707</v>
      </c>
      <c r="CN89">
        <v>24231.43</v>
      </c>
      <c r="CO89">
        <v>23073.35</v>
      </c>
      <c r="CP89">
        <v>6017.7550000000001</v>
      </c>
      <c r="CQ89">
        <v>88354.35</v>
      </c>
      <c r="CR89">
        <v>64126.36</v>
      </c>
      <c r="CS89">
        <v>31576.553</v>
      </c>
      <c r="CT89">
        <v>51936.887000000002</v>
      </c>
      <c r="CU89">
        <v>14826.883</v>
      </c>
      <c r="CV89">
        <v>38804.688000000002</v>
      </c>
      <c r="CW89">
        <v>17961.098000000002</v>
      </c>
      <c r="CX89">
        <v>22635.53</v>
      </c>
      <c r="CY89">
        <v>9074.0059999999994</v>
      </c>
      <c r="CZ89">
        <v>70928.75</v>
      </c>
      <c r="DA89">
        <v>309093.94</v>
      </c>
      <c r="DB89">
        <v>56023.25</v>
      </c>
      <c r="DC89">
        <v>17854.34</v>
      </c>
      <c r="DD89">
        <v>11866.013999999999</v>
      </c>
      <c r="DE89">
        <v>34594.18</v>
      </c>
      <c r="DF89">
        <v>5296.0690000000004</v>
      </c>
      <c r="DG89">
        <v>31493.95</v>
      </c>
      <c r="DH89">
        <v>8995.5550000000003</v>
      </c>
      <c r="DI89">
        <v>8240.4330000000009</v>
      </c>
      <c r="DJ89">
        <v>162772.6</v>
      </c>
      <c r="DK89">
        <v>62223.02</v>
      </c>
      <c r="DL89">
        <v>45947.582000000002</v>
      </c>
      <c r="DM89">
        <v>84665.88</v>
      </c>
      <c r="DN89">
        <v>11267.755999999999</v>
      </c>
      <c r="DO89">
        <v>26542</v>
      </c>
      <c r="DP89">
        <v>27089.919999999998</v>
      </c>
      <c r="DQ89">
        <v>93275.28</v>
      </c>
      <c r="DR89">
        <v>11072.529</v>
      </c>
      <c r="DS89">
        <v>20016.863000000001</v>
      </c>
      <c r="DT89">
        <v>9312.7459999999992</v>
      </c>
      <c r="DU89">
        <v>6538.3203000000003</v>
      </c>
      <c r="DV89">
        <v>26007.293000000001</v>
      </c>
      <c r="DW89">
        <v>47703.33</v>
      </c>
      <c r="DX89">
        <v>13563.196</v>
      </c>
      <c r="DY89">
        <v>18762.129000000001</v>
      </c>
      <c r="DZ89">
        <v>15853.86</v>
      </c>
      <c r="EA89">
        <v>10723.352999999999</v>
      </c>
      <c r="EB89">
        <v>13740.319</v>
      </c>
      <c r="EC89">
        <v>9708.2080000000005</v>
      </c>
      <c r="ED89">
        <v>21296.243999999999</v>
      </c>
      <c r="EE89">
        <v>12924.312</v>
      </c>
      <c r="EF89">
        <v>116957.42</v>
      </c>
      <c r="EG89">
        <v>10592.411</v>
      </c>
      <c r="EH89">
        <v>12389.69</v>
      </c>
      <c r="EI89">
        <v>30810.067999999999</v>
      </c>
    </row>
    <row r="90" spans="1:139" x14ac:dyDescent="0.3">
      <c r="A90" s="3">
        <v>42886</v>
      </c>
      <c r="B90" t="str">
        <v/>
      </c>
      <c r="C90">
        <v>30897.178</v>
      </c>
      <c r="D90">
        <v>11678.135</v>
      </c>
      <c r="E90">
        <v>32431.955000000002</v>
      </c>
      <c r="F90">
        <v>27249.1</v>
      </c>
      <c r="G90">
        <v>16481.473000000002</v>
      </c>
      <c r="H90">
        <v>12078.272999999999</v>
      </c>
      <c r="I90">
        <v>75696.7</v>
      </c>
      <c r="J90">
        <v>79150.84</v>
      </c>
      <c r="K90">
        <v>46080.097999999998</v>
      </c>
      <c r="L90">
        <v>17058.04</v>
      </c>
      <c r="M90">
        <v>17479.39</v>
      </c>
      <c r="N90">
        <v>237607.8</v>
      </c>
      <c r="O90">
        <v>194293.31</v>
      </c>
      <c r="P90">
        <v>17774.678</v>
      </c>
      <c r="Q90">
        <v>70859.414000000004</v>
      </c>
      <c r="R90">
        <v>34615.75</v>
      </c>
      <c r="S90">
        <v>17525.599999999999</v>
      </c>
      <c r="T90">
        <v>19953.268</v>
      </c>
      <c r="U90">
        <v>24523.807000000001</v>
      </c>
      <c r="V90">
        <v>28706.400000000001</v>
      </c>
      <c r="W90">
        <v>12976.805</v>
      </c>
      <c r="X90">
        <v>167124.10999999999</v>
      </c>
      <c r="Y90">
        <v>112257.49</v>
      </c>
      <c r="Z90">
        <v>26831.780999999999</v>
      </c>
      <c r="AA90">
        <v>35259.695</v>
      </c>
      <c r="AB90">
        <v>225300.25</v>
      </c>
      <c r="AC90">
        <v>86699.21</v>
      </c>
      <c r="AD90">
        <v>13012.922</v>
      </c>
      <c r="AE90">
        <v>29249.581999999999</v>
      </c>
      <c r="AF90">
        <v>8117.9813999999997</v>
      </c>
      <c r="AG90">
        <v>3357.973</v>
      </c>
      <c r="AH90">
        <v>16678.846000000001</v>
      </c>
      <c r="AI90">
        <v>13632.484</v>
      </c>
      <c r="AJ90">
        <v>33793.563000000002</v>
      </c>
      <c r="AK90">
        <v>14470.981</v>
      </c>
      <c r="AL90">
        <v>3104.0356000000002</v>
      </c>
      <c r="AM90">
        <v>4481.3467000000001</v>
      </c>
      <c r="AN90">
        <v>3491.009</v>
      </c>
      <c r="AO90">
        <v>5000.5150000000003</v>
      </c>
      <c r="AP90">
        <v>4262.3689999999997</v>
      </c>
      <c r="AQ90">
        <v>8938.9240000000009</v>
      </c>
      <c r="AR90">
        <v>3792.7908000000002</v>
      </c>
      <c r="AS90">
        <v>3733.8154</v>
      </c>
      <c r="AT90">
        <v>3980.248</v>
      </c>
      <c r="AU90">
        <v>17808.432000000001</v>
      </c>
      <c r="AV90">
        <v>19172.951000000001</v>
      </c>
      <c r="AW90">
        <v>4820.18</v>
      </c>
      <c r="AX90">
        <v>3610.1518999999998</v>
      </c>
      <c r="AY90">
        <v>4421.5214999999998</v>
      </c>
      <c r="AZ90">
        <v>57569.5</v>
      </c>
      <c r="BA90">
        <v>3961.9823999999999</v>
      </c>
      <c r="BB90">
        <v>12164.739</v>
      </c>
      <c r="BC90">
        <v>5267.3076000000001</v>
      </c>
      <c r="BD90">
        <v>7862.4880000000003</v>
      </c>
      <c r="BE90">
        <v>2471.7595000000001</v>
      </c>
      <c r="BF90">
        <v>2976.1406000000002</v>
      </c>
      <c r="BG90">
        <v>6317.2816999999995</v>
      </c>
      <c r="BH90">
        <v>5373.6170000000002</v>
      </c>
      <c r="BI90">
        <v>4352.2217000000001</v>
      </c>
      <c r="BJ90">
        <v>17374.482</v>
      </c>
      <c r="BK90">
        <v>5858.5230000000001</v>
      </c>
      <c r="BL90">
        <v>5451.8926000000001</v>
      </c>
      <c r="BM90">
        <v>7906.3813</v>
      </c>
      <c r="BN90">
        <v>2510.299</v>
      </c>
      <c r="BO90">
        <v>2994.8474000000001</v>
      </c>
      <c r="BP90">
        <v>86094.399999999994</v>
      </c>
      <c r="BQ90">
        <v>24062.129000000001</v>
      </c>
      <c r="BR90">
        <v>18479.493999999999</v>
      </c>
      <c r="BS90">
        <v>6494.7704999999996</v>
      </c>
      <c r="BT90">
        <v>15878.752</v>
      </c>
      <c r="BU90">
        <v>16994.355</v>
      </c>
      <c r="BV90">
        <v>21770.111000000001</v>
      </c>
      <c r="BW90">
        <v>59970.008000000002</v>
      </c>
      <c r="BX90">
        <v>255533</v>
      </c>
      <c r="BY90">
        <v>20074.995999999999</v>
      </c>
      <c r="BZ90">
        <v>39945.269999999997</v>
      </c>
      <c r="CA90">
        <v>30001.39</v>
      </c>
      <c r="CB90">
        <v>31514.1</v>
      </c>
      <c r="CC90">
        <v>77300.085999999996</v>
      </c>
      <c r="CD90">
        <v>407719.13</v>
      </c>
      <c r="CE90">
        <v>48999.008000000002</v>
      </c>
      <c r="CF90">
        <v>223521.58</v>
      </c>
      <c r="CG90">
        <v>18124.370999999999</v>
      </c>
      <c r="CH90">
        <v>10373.85</v>
      </c>
      <c r="CI90">
        <v>10183.829</v>
      </c>
      <c r="CJ90">
        <v>34883.089999999997</v>
      </c>
      <c r="CK90">
        <v>39703.722999999998</v>
      </c>
      <c r="CL90">
        <v>12895.56</v>
      </c>
      <c r="CM90">
        <v>10455.416999999999</v>
      </c>
      <c r="CN90">
        <v>23489.48</v>
      </c>
      <c r="CO90">
        <v>24647.588</v>
      </c>
      <c r="CP90">
        <v>6092.1</v>
      </c>
      <c r="CQ90">
        <v>83403.664000000004</v>
      </c>
      <c r="CR90">
        <v>66901.664000000004</v>
      </c>
      <c r="CS90">
        <v>30658.234</v>
      </c>
      <c r="CT90">
        <v>51803.203000000001</v>
      </c>
      <c r="CU90">
        <v>14613.24</v>
      </c>
      <c r="CV90">
        <v>37134.32</v>
      </c>
      <c r="CW90">
        <v>19858.511999999999</v>
      </c>
      <c r="CX90">
        <v>22660.398000000001</v>
      </c>
      <c r="CY90">
        <v>9201.5409999999993</v>
      </c>
      <c r="CZ90">
        <v>68861.304999999993</v>
      </c>
      <c r="DA90">
        <v>291862.84000000003</v>
      </c>
      <c r="DB90">
        <v>54704.04</v>
      </c>
      <c r="DC90">
        <v>18234.611000000001</v>
      </c>
      <c r="DD90">
        <v>11535.169</v>
      </c>
      <c r="DE90">
        <v>36816.413999999997</v>
      </c>
      <c r="DF90">
        <v>5391.8212999999996</v>
      </c>
      <c r="DG90">
        <v>34403.15</v>
      </c>
      <c r="DH90">
        <v>8853.6610000000001</v>
      </c>
      <c r="DI90">
        <v>8362.8619999999992</v>
      </c>
      <c r="DJ90">
        <v>166682.23000000001</v>
      </c>
      <c r="DK90">
        <v>66214.59</v>
      </c>
      <c r="DL90">
        <v>45011.714999999997</v>
      </c>
      <c r="DM90">
        <v>78904.414000000004</v>
      </c>
      <c r="DN90">
        <v>11577.815000000001</v>
      </c>
      <c r="DO90">
        <v>26772</v>
      </c>
      <c r="DP90">
        <v>24871.77</v>
      </c>
      <c r="DQ90">
        <v>91981.96</v>
      </c>
      <c r="DR90">
        <v>12989.630999999999</v>
      </c>
      <c r="DS90">
        <v>20890.423999999999</v>
      </c>
      <c r="DT90">
        <v>9850.0959999999995</v>
      </c>
      <c r="DU90">
        <v>5491.8002999999999</v>
      </c>
      <c r="DV90">
        <v>27235.662</v>
      </c>
      <c r="DW90">
        <v>48784.593999999997</v>
      </c>
      <c r="DX90">
        <v>13651.634</v>
      </c>
      <c r="DY90">
        <v>19646.509999999998</v>
      </c>
      <c r="DZ90">
        <v>18173.34</v>
      </c>
      <c r="EA90">
        <v>10329.585999999999</v>
      </c>
      <c r="EB90">
        <v>13729.96</v>
      </c>
      <c r="EC90">
        <v>9368.0470000000005</v>
      </c>
      <c r="ED90">
        <v>21287.261999999999</v>
      </c>
      <c r="EE90">
        <v>12487.522000000001</v>
      </c>
      <c r="EF90">
        <v>122117.57</v>
      </c>
      <c r="EG90">
        <v>11151.822</v>
      </c>
      <c r="EH90">
        <v>13158.498</v>
      </c>
      <c r="EI90">
        <v>30423.91</v>
      </c>
    </row>
    <row r="91" spans="1:139" x14ac:dyDescent="0.3">
      <c r="A91" s="3">
        <v>42916</v>
      </c>
      <c r="B91" t="str">
        <v/>
      </c>
      <c r="C91">
        <v>32783.230000000003</v>
      </c>
      <c r="D91">
        <v>12164.128000000001</v>
      </c>
      <c r="E91">
        <v>33541.43</v>
      </c>
      <c r="F91">
        <v>28202.516</v>
      </c>
      <c r="G91">
        <v>16744.690999999999</v>
      </c>
      <c r="H91">
        <v>13068.944</v>
      </c>
      <c r="I91">
        <v>77162.664000000004</v>
      </c>
      <c r="J91">
        <v>70157.929999999993</v>
      </c>
      <c r="K91">
        <v>45627.472999999998</v>
      </c>
      <c r="L91">
        <v>16601.743999999999</v>
      </c>
      <c r="M91">
        <v>17189.849999999999</v>
      </c>
      <c r="N91">
        <v>228780.64</v>
      </c>
      <c r="O91">
        <v>191419.8</v>
      </c>
      <c r="P91">
        <v>18028.375</v>
      </c>
      <c r="Q91">
        <v>65251.406000000003</v>
      </c>
      <c r="R91">
        <v>35330.57</v>
      </c>
      <c r="S91">
        <v>15853.601000000001</v>
      </c>
      <c r="T91">
        <v>18666.580000000002</v>
      </c>
      <c r="U91">
        <v>22806.963</v>
      </c>
      <c r="V91">
        <v>28224.25</v>
      </c>
      <c r="W91">
        <v>12149.479499999999</v>
      </c>
      <c r="X91">
        <v>164688.73000000001</v>
      </c>
      <c r="Y91">
        <v>104325.22</v>
      </c>
      <c r="Z91">
        <v>21011.32</v>
      </c>
      <c r="AA91">
        <v>37378.17</v>
      </c>
      <c r="AB91">
        <v>222519.84</v>
      </c>
      <c r="AC91">
        <v>83799.25</v>
      </c>
      <c r="AD91">
        <v>12932.849</v>
      </c>
      <c r="AE91">
        <v>26676.873</v>
      </c>
      <c r="AF91">
        <v>8875.5720000000001</v>
      </c>
      <c r="AG91">
        <v>3562.4639999999999</v>
      </c>
      <c r="AH91">
        <v>17557.271000000001</v>
      </c>
      <c r="AI91">
        <v>14737.022999999999</v>
      </c>
      <c r="AJ91">
        <v>36695.504000000001</v>
      </c>
      <c r="AK91">
        <v>15784.386</v>
      </c>
      <c r="AL91">
        <v>4113.8969999999999</v>
      </c>
      <c r="AM91">
        <v>4806.9110000000001</v>
      </c>
      <c r="AN91">
        <v>3743.3452000000002</v>
      </c>
      <c r="AO91">
        <v>5382.2870000000003</v>
      </c>
      <c r="AP91">
        <v>4576.8867</v>
      </c>
      <c r="AQ91">
        <v>9261.348</v>
      </c>
      <c r="AR91">
        <v>4253.8676999999998</v>
      </c>
      <c r="AS91">
        <v>4042.9549999999999</v>
      </c>
      <c r="AT91">
        <v>4476.2780000000002</v>
      </c>
      <c r="AU91">
        <v>19181.13</v>
      </c>
      <c r="AV91">
        <v>20477.921999999999</v>
      </c>
      <c r="AW91">
        <v>5187.0990000000002</v>
      </c>
      <c r="AX91">
        <v>4257.7025999999996</v>
      </c>
      <c r="AY91">
        <v>4360.5709999999999</v>
      </c>
      <c r="AZ91">
        <v>59937.599999999999</v>
      </c>
      <c r="BA91">
        <v>4078.6392000000001</v>
      </c>
      <c r="BB91">
        <v>12883.852999999999</v>
      </c>
      <c r="BC91">
        <v>5503.482</v>
      </c>
      <c r="BD91">
        <v>7890.4755999999998</v>
      </c>
      <c r="BE91">
        <v>2855.6493999999998</v>
      </c>
      <c r="BF91">
        <v>3117.5068000000001</v>
      </c>
      <c r="BG91">
        <v>6420.8760000000002</v>
      </c>
      <c r="BH91">
        <v>6008.2650000000003</v>
      </c>
      <c r="BI91">
        <v>4463.9097000000002</v>
      </c>
      <c r="BJ91">
        <v>18049.830000000002</v>
      </c>
      <c r="BK91">
        <v>6031.4477999999999</v>
      </c>
      <c r="BL91">
        <v>5785.0522000000001</v>
      </c>
      <c r="BM91">
        <v>8464.01</v>
      </c>
      <c r="BN91">
        <v>2902.5749999999998</v>
      </c>
      <c r="BO91">
        <v>4876.201</v>
      </c>
      <c r="BP91">
        <v>87170.41</v>
      </c>
      <c r="BQ91">
        <v>24703.759999999998</v>
      </c>
      <c r="BR91">
        <v>19132.782999999999</v>
      </c>
      <c r="BS91">
        <v>6513.9775</v>
      </c>
      <c r="BT91">
        <v>15756.304</v>
      </c>
      <c r="BU91">
        <v>17829.842000000001</v>
      </c>
      <c r="BV91">
        <v>23716.562999999998</v>
      </c>
      <c r="BW91">
        <v>56480.11</v>
      </c>
      <c r="BX91">
        <v>275208.71999999997</v>
      </c>
      <c r="BY91">
        <v>22211.120999999999</v>
      </c>
      <c r="BZ91">
        <v>39978.199999999997</v>
      </c>
      <c r="CA91">
        <v>30761.201000000001</v>
      </c>
      <c r="CB91">
        <v>31926.842000000001</v>
      </c>
      <c r="CC91">
        <v>81971.600000000006</v>
      </c>
      <c r="CD91">
        <v>417819.7</v>
      </c>
      <c r="CE91">
        <v>52711.633000000002</v>
      </c>
      <c r="CF91">
        <v>239643.16</v>
      </c>
      <c r="CG91">
        <v>18490.601999999999</v>
      </c>
      <c r="CH91">
        <v>11539.915000000001</v>
      </c>
      <c r="CI91">
        <v>10314.388999999999</v>
      </c>
      <c r="CJ91">
        <v>34909.625</v>
      </c>
      <c r="CK91">
        <v>42415.78</v>
      </c>
      <c r="CL91">
        <v>14318.811</v>
      </c>
      <c r="CM91">
        <v>10454.791999999999</v>
      </c>
      <c r="CN91">
        <v>24991.03</v>
      </c>
      <c r="CO91">
        <v>25616.291000000001</v>
      </c>
      <c r="CP91">
        <v>6029.7446</v>
      </c>
      <c r="CQ91">
        <v>86144.5</v>
      </c>
      <c r="CR91">
        <v>67656.240000000005</v>
      </c>
      <c r="CS91">
        <v>33568.589999999997</v>
      </c>
      <c r="CT91">
        <v>57489.241999999998</v>
      </c>
      <c r="CU91">
        <v>15018.794</v>
      </c>
      <c r="CV91">
        <v>39962.688000000002</v>
      </c>
      <c r="CW91">
        <v>19580.793000000001</v>
      </c>
      <c r="CX91">
        <v>23245.324000000001</v>
      </c>
      <c r="CY91">
        <v>9282.3989999999994</v>
      </c>
      <c r="CZ91">
        <v>74552.399999999994</v>
      </c>
      <c r="DA91">
        <v>321633.34000000003</v>
      </c>
      <c r="DB91">
        <v>58426.815999999999</v>
      </c>
      <c r="DC91">
        <v>19073.425999999999</v>
      </c>
      <c r="DD91">
        <v>11874.554</v>
      </c>
      <c r="DE91">
        <v>37519.43</v>
      </c>
      <c r="DF91">
        <v>5605.9629999999997</v>
      </c>
      <c r="DG91">
        <v>33995.313000000002</v>
      </c>
      <c r="DH91">
        <v>8893.7929999999997</v>
      </c>
      <c r="DI91">
        <v>8388.3169999999991</v>
      </c>
      <c r="DJ91">
        <v>182218.31</v>
      </c>
      <c r="DK91">
        <v>68066.09</v>
      </c>
      <c r="DL91">
        <v>46180.55</v>
      </c>
      <c r="DM91">
        <v>81666.899999999994</v>
      </c>
      <c r="DN91">
        <v>11971.982</v>
      </c>
      <c r="DO91">
        <v>27105.1</v>
      </c>
      <c r="DP91">
        <v>25703.34</v>
      </c>
      <c r="DQ91">
        <v>95660.34</v>
      </c>
      <c r="DR91">
        <v>13345.145500000001</v>
      </c>
      <c r="DS91">
        <v>20812.266</v>
      </c>
      <c r="DT91">
        <v>9674.4089999999997</v>
      </c>
      <c r="DU91">
        <v>5999.9404000000004</v>
      </c>
      <c r="DV91">
        <v>26500.386999999999</v>
      </c>
      <c r="DW91">
        <v>49299.402000000002</v>
      </c>
      <c r="DX91">
        <v>13620.043</v>
      </c>
      <c r="DY91">
        <v>18978.046999999999</v>
      </c>
      <c r="DZ91">
        <v>17542.98</v>
      </c>
      <c r="EA91">
        <v>10632.700999999999</v>
      </c>
      <c r="EB91">
        <v>13988.26</v>
      </c>
      <c r="EC91">
        <v>9098.3449999999993</v>
      </c>
      <c r="ED91">
        <v>20464.234</v>
      </c>
      <c r="EE91">
        <v>12535.689</v>
      </c>
      <c r="EF91">
        <v>124240.95</v>
      </c>
      <c r="EG91">
        <v>11341.177</v>
      </c>
      <c r="EH91">
        <v>13947.521000000001</v>
      </c>
      <c r="EI91">
        <v>28846.17</v>
      </c>
    </row>
    <row r="92" spans="1:139" x14ac:dyDescent="0.3">
      <c r="A92" s="3">
        <v>42947</v>
      </c>
      <c r="B92" t="str">
        <v/>
      </c>
      <c r="C92">
        <v>31504.447</v>
      </c>
      <c r="D92">
        <v>12043.921</v>
      </c>
      <c r="E92">
        <v>35806.934000000001</v>
      </c>
      <c r="F92">
        <v>26994.495999999999</v>
      </c>
      <c r="G92">
        <v>16274.127</v>
      </c>
      <c r="H92">
        <v>13238.259</v>
      </c>
      <c r="I92">
        <v>78594.100000000006</v>
      </c>
      <c r="J92">
        <v>69535</v>
      </c>
      <c r="K92">
        <v>43524.745999999999</v>
      </c>
      <c r="L92">
        <v>16610.855</v>
      </c>
      <c r="M92">
        <v>17222.103999999999</v>
      </c>
      <c r="N92">
        <v>239410.06</v>
      </c>
      <c r="O92">
        <v>195645.13</v>
      </c>
      <c r="P92">
        <v>18032.863000000001</v>
      </c>
      <c r="Q92">
        <v>66505.37</v>
      </c>
      <c r="R92">
        <v>36438.559999999998</v>
      </c>
      <c r="S92">
        <v>15901.83</v>
      </c>
      <c r="T92">
        <v>18982.988000000001</v>
      </c>
      <c r="U92">
        <v>22369.386999999999</v>
      </c>
      <c r="V92">
        <v>29968.38</v>
      </c>
      <c r="W92">
        <v>11874.119000000001</v>
      </c>
      <c r="X92">
        <v>166285.85999999999</v>
      </c>
      <c r="Y92">
        <v>106542.31</v>
      </c>
      <c r="Z92">
        <v>22092.52</v>
      </c>
      <c r="AA92">
        <v>37304.855000000003</v>
      </c>
      <c r="AB92">
        <v>231890.44</v>
      </c>
      <c r="AC92">
        <v>86324.68</v>
      </c>
      <c r="AD92">
        <v>13299.295</v>
      </c>
      <c r="AE92">
        <v>27890.662</v>
      </c>
      <c r="AF92">
        <v>9160.5769999999993</v>
      </c>
      <c r="AG92">
        <v>3548.1570000000002</v>
      </c>
      <c r="AH92">
        <v>17509.3</v>
      </c>
      <c r="AI92">
        <v>14442.718999999999</v>
      </c>
      <c r="AJ92">
        <v>38238.959999999999</v>
      </c>
      <c r="AK92">
        <v>15820.654</v>
      </c>
      <c r="AL92">
        <v>3620.6491999999998</v>
      </c>
      <c r="AM92">
        <v>4780.2163</v>
      </c>
      <c r="AN92">
        <v>3483.3215</v>
      </c>
      <c r="AO92">
        <v>5289.8239999999996</v>
      </c>
      <c r="AP92">
        <v>4428.2025999999996</v>
      </c>
      <c r="AQ92">
        <v>9400.9609999999993</v>
      </c>
      <c r="AR92">
        <v>4297.7217000000001</v>
      </c>
      <c r="AS92">
        <v>4082.5918000000001</v>
      </c>
      <c r="AT92">
        <v>4420.0690000000004</v>
      </c>
      <c r="AU92">
        <v>19727.898000000001</v>
      </c>
      <c r="AV92">
        <v>19713.006000000001</v>
      </c>
      <c r="AW92">
        <v>5311.5050000000001</v>
      </c>
      <c r="AX92">
        <v>4194.7610000000004</v>
      </c>
      <c r="AY92">
        <v>4504.3257000000003</v>
      </c>
      <c r="AZ92">
        <v>61824</v>
      </c>
      <c r="BA92">
        <v>4080.9805000000001</v>
      </c>
      <c r="BB92">
        <v>12720.254000000001</v>
      </c>
      <c r="BC92">
        <v>5564.9736000000003</v>
      </c>
      <c r="BD92">
        <v>7618.3525</v>
      </c>
      <c r="BE92">
        <v>2723.826</v>
      </c>
      <c r="BF92">
        <v>3135.9845999999998</v>
      </c>
      <c r="BG92">
        <v>6420.8760000000002</v>
      </c>
      <c r="BH92">
        <v>5531.3990000000003</v>
      </c>
      <c r="BI92">
        <v>4454.1815999999999</v>
      </c>
      <c r="BJ92">
        <v>17746.3</v>
      </c>
      <c r="BK92">
        <v>5830.4210000000003</v>
      </c>
      <c r="BL92">
        <v>5908.2259999999997</v>
      </c>
      <c r="BM92">
        <v>8232.8310000000001</v>
      </c>
      <c r="BN92">
        <v>2840.1891999999998</v>
      </c>
      <c r="BO92">
        <v>4961.6122999999998</v>
      </c>
      <c r="BP92">
        <v>88614.3</v>
      </c>
      <c r="BQ92">
        <v>24886.807000000001</v>
      </c>
      <c r="BR92">
        <v>21776.713</v>
      </c>
      <c r="BS92">
        <v>6554.7439999999997</v>
      </c>
      <c r="BT92">
        <v>16385.748</v>
      </c>
      <c r="BU92">
        <v>19874.473000000002</v>
      </c>
      <c r="BV92">
        <v>24114.224999999999</v>
      </c>
      <c r="BW92">
        <v>59127.046999999999</v>
      </c>
      <c r="BX92">
        <v>267907.56</v>
      </c>
      <c r="BY92">
        <v>19994.807000000001</v>
      </c>
      <c r="BZ92">
        <v>39983.33</v>
      </c>
      <c r="CA92">
        <v>31580.92</v>
      </c>
      <c r="CB92">
        <v>32851</v>
      </c>
      <c r="CC92">
        <v>86276.22</v>
      </c>
      <c r="CD92">
        <v>431634.38</v>
      </c>
      <c r="CE92">
        <v>54788.273000000001</v>
      </c>
      <c r="CF92">
        <v>238260.22</v>
      </c>
      <c r="CG92">
        <v>19264.05</v>
      </c>
      <c r="CH92">
        <v>11967.159</v>
      </c>
      <c r="CI92">
        <v>10591.842000000001</v>
      </c>
      <c r="CJ92">
        <v>35340.027000000002</v>
      </c>
      <c r="CK92">
        <v>41528.453000000001</v>
      </c>
      <c r="CL92">
        <v>14147.913</v>
      </c>
      <c r="CM92">
        <v>10775.102000000001</v>
      </c>
      <c r="CN92">
        <v>24985.45</v>
      </c>
      <c r="CO92">
        <v>27382.530999999999</v>
      </c>
      <c r="CP92">
        <v>6243.9423999999999</v>
      </c>
      <c r="CQ92">
        <v>87476.07</v>
      </c>
      <c r="CR92">
        <v>68158.850000000006</v>
      </c>
      <c r="CS92">
        <v>34877.96</v>
      </c>
      <c r="CT92">
        <v>57408.953000000001</v>
      </c>
      <c r="CU92">
        <v>16236.653</v>
      </c>
      <c r="CV92">
        <v>41684.633000000002</v>
      </c>
      <c r="CW92">
        <v>20041.169999999998</v>
      </c>
      <c r="CX92">
        <v>25146.138999999999</v>
      </c>
      <c r="CY92">
        <v>9819.5689999999995</v>
      </c>
      <c r="CZ92">
        <v>75428.554999999993</v>
      </c>
      <c r="DA92">
        <v>323040.94</v>
      </c>
      <c r="DB92">
        <v>58490.625</v>
      </c>
      <c r="DC92">
        <v>19955.076000000001</v>
      </c>
      <c r="DD92">
        <v>12482.624</v>
      </c>
      <c r="DE92">
        <v>39472.629999999997</v>
      </c>
      <c r="DF92">
        <v>5691.3850000000002</v>
      </c>
      <c r="DG92">
        <v>35330.065999999999</v>
      </c>
      <c r="DH92">
        <v>9180.9519999999993</v>
      </c>
      <c r="DI92">
        <v>8364.0630000000001</v>
      </c>
      <c r="DJ92">
        <v>186495.86</v>
      </c>
      <c r="DK92">
        <v>68729.983999999997</v>
      </c>
      <c r="DL92">
        <v>48354.207000000002</v>
      </c>
      <c r="DM92">
        <v>81128.95</v>
      </c>
      <c r="DN92">
        <v>11761.808999999999</v>
      </c>
      <c r="DO92">
        <v>26284.28</v>
      </c>
      <c r="DP92">
        <v>26529.49</v>
      </c>
      <c r="DQ92">
        <v>95400.85</v>
      </c>
      <c r="DR92">
        <v>13288.766</v>
      </c>
      <c r="DS92">
        <v>20903.407999999999</v>
      </c>
      <c r="DT92">
        <v>8498.5360000000001</v>
      </c>
      <c r="DU92">
        <v>6150.3450000000003</v>
      </c>
      <c r="DV92">
        <v>26274.182000000001</v>
      </c>
      <c r="DW92">
        <v>48425.266000000003</v>
      </c>
      <c r="DX92">
        <v>12470.356</v>
      </c>
      <c r="DY92">
        <v>19205.877</v>
      </c>
      <c r="DZ92">
        <v>17502</v>
      </c>
      <c r="EA92">
        <v>11240.382</v>
      </c>
      <c r="EB92">
        <v>12985.24</v>
      </c>
      <c r="EC92">
        <v>8879.5229999999992</v>
      </c>
      <c r="ED92">
        <v>20791.29</v>
      </c>
      <c r="EE92">
        <v>12371.541999999999</v>
      </c>
      <c r="EF92">
        <v>120051.65</v>
      </c>
      <c r="EG92">
        <v>10518.552</v>
      </c>
      <c r="EH92">
        <v>13243.328</v>
      </c>
      <c r="EI92">
        <v>30952.205000000002</v>
      </c>
    </row>
    <row r="93" spans="1:139" x14ac:dyDescent="0.3">
      <c r="A93" s="3">
        <v>42978</v>
      </c>
      <c r="B93" t="str">
        <v/>
      </c>
      <c r="C93">
        <v>31691.266</v>
      </c>
      <c r="D93">
        <v>12484.198</v>
      </c>
      <c r="E93">
        <v>36005.663999999997</v>
      </c>
      <c r="F93">
        <v>26755.969000000001</v>
      </c>
      <c r="G93">
        <v>16028.269</v>
      </c>
      <c r="H93">
        <v>13355.266</v>
      </c>
      <c r="I93">
        <v>81542.61</v>
      </c>
      <c r="J93">
        <v>68527.360000000001</v>
      </c>
      <c r="K93">
        <v>43570.688000000002</v>
      </c>
      <c r="L93">
        <v>16590.812999999998</v>
      </c>
      <c r="M93">
        <v>17872.333999999999</v>
      </c>
      <c r="N93">
        <v>233663.52</v>
      </c>
      <c r="O93">
        <v>194407.39</v>
      </c>
      <c r="P93">
        <v>16222.718000000001</v>
      </c>
      <c r="Q93">
        <v>61429.086000000003</v>
      </c>
      <c r="R93">
        <v>39383.387000000002</v>
      </c>
      <c r="S93">
        <v>13906.2</v>
      </c>
      <c r="T93">
        <v>20381.734</v>
      </c>
      <c r="U93">
        <v>22286.544999999998</v>
      </c>
      <c r="V93">
        <v>31712.511999999999</v>
      </c>
      <c r="W93">
        <v>12461.874</v>
      </c>
      <c r="X93">
        <v>164683.79999999999</v>
      </c>
      <c r="Y93">
        <v>98368.304999999993</v>
      </c>
      <c r="Z93">
        <v>19529.91</v>
      </c>
      <c r="AA93">
        <v>38668.620000000003</v>
      </c>
      <c r="AB93">
        <v>235592.72</v>
      </c>
      <c r="AC93">
        <v>83443.695000000007</v>
      </c>
      <c r="AD93">
        <v>12506.572</v>
      </c>
      <c r="AE93">
        <v>27917.162</v>
      </c>
      <c r="AF93">
        <v>8825.0390000000007</v>
      </c>
      <c r="AG93">
        <v>3334.9814000000001</v>
      </c>
      <c r="AH93">
        <v>16921.66</v>
      </c>
      <c r="AI93">
        <v>13723.308000000001</v>
      </c>
      <c r="AJ93">
        <v>37245.008000000002</v>
      </c>
      <c r="AK93">
        <v>15303.442999999999</v>
      </c>
      <c r="AL93">
        <v>3520.95</v>
      </c>
      <c r="AM93">
        <v>4296.9477999999999</v>
      </c>
      <c r="AN93">
        <v>3356.3098</v>
      </c>
      <c r="AO93">
        <v>5124.3649999999998</v>
      </c>
      <c r="AP93">
        <v>4101.7437</v>
      </c>
      <c r="AQ93">
        <v>8921.5349999999999</v>
      </c>
      <c r="AR93">
        <v>4070.2914999999998</v>
      </c>
      <c r="AS93">
        <v>3853.5790000000002</v>
      </c>
      <c r="AT93">
        <v>4089.663</v>
      </c>
      <c r="AU93">
        <v>19306.740000000002</v>
      </c>
      <c r="AV93">
        <v>18806.030999999999</v>
      </c>
      <c r="AW93">
        <v>5084.8329999999996</v>
      </c>
      <c r="AX93">
        <v>4055.5117</v>
      </c>
      <c r="AY93">
        <v>4335.2020000000002</v>
      </c>
      <c r="AZ93">
        <v>60196.800000000003</v>
      </c>
      <c r="BA93">
        <v>4029.4704999999999</v>
      </c>
      <c r="BB93">
        <v>12006.048000000001</v>
      </c>
      <c r="BC93">
        <v>5264.7124000000003</v>
      </c>
      <c r="BD93">
        <v>7055.4139999999998</v>
      </c>
      <c r="BE93">
        <v>2590.4429</v>
      </c>
      <c r="BF93">
        <v>2953.8440000000001</v>
      </c>
      <c r="BG93">
        <v>5892.7304999999997</v>
      </c>
      <c r="BH93">
        <v>5507.0424999999996</v>
      </c>
      <c r="BI93">
        <v>4151.9087</v>
      </c>
      <c r="BJ93">
        <v>16759.833999999999</v>
      </c>
      <c r="BK93">
        <v>5407.8145000000004</v>
      </c>
      <c r="BL93">
        <v>5597.7484999999997</v>
      </c>
      <c r="BM93">
        <v>8000.2079999999996</v>
      </c>
      <c r="BN93">
        <v>2630.0479</v>
      </c>
      <c r="BO93">
        <v>4829.6133</v>
      </c>
      <c r="BP93">
        <v>86045.52</v>
      </c>
      <c r="BQ93">
        <v>22554.48</v>
      </c>
      <c r="BR93">
        <v>20819.243999999999</v>
      </c>
      <c r="BS93">
        <v>6133.64</v>
      </c>
      <c r="BT93">
        <v>15678.886</v>
      </c>
      <c r="BU93">
        <v>20268.502</v>
      </c>
      <c r="BV93">
        <v>24488.026999999998</v>
      </c>
      <c r="BW93">
        <v>54637.188000000002</v>
      </c>
      <c r="BX93">
        <v>253652.94</v>
      </c>
      <c r="BY93">
        <v>20221.008000000002</v>
      </c>
      <c r="BZ93">
        <v>40039.74</v>
      </c>
      <c r="CA93">
        <v>32689.719000000001</v>
      </c>
      <c r="CB93">
        <v>32670.5</v>
      </c>
      <c r="CC93">
        <v>83700.804999999993</v>
      </c>
      <c r="CD93">
        <v>446904.53</v>
      </c>
      <c r="CE93">
        <v>54013.406000000003</v>
      </c>
      <c r="CF93">
        <v>235988.23</v>
      </c>
      <c r="CG93">
        <v>18043.273000000001</v>
      </c>
      <c r="CH93">
        <v>11266.593000000001</v>
      </c>
      <c r="CI93">
        <v>10431.495999999999</v>
      </c>
      <c r="CJ93">
        <v>33433.563000000002</v>
      </c>
      <c r="CK93">
        <v>42605.440000000002</v>
      </c>
      <c r="CL93">
        <v>13338.182000000001</v>
      </c>
      <c r="CM93">
        <v>10368.145</v>
      </c>
      <c r="CN93">
        <v>24120.611000000001</v>
      </c>
      <c r="CO93">
        <v>27004.879000000001</v>
      </c>
      <c r="CP93">
        <v>6294.3423000000003</v>
      </c>
      <c r="CQ93">
        <v>86858.81</v>
      </c>
      <c r="CR93">
        <v>65813.350000000006</v>
      </c>
      <c r="CS93">
        <v>34601.120000000003</v>
      </c>
      <c r="CT93">
        <v>53394.34</v>
      </c>
      <c r="CU93">
        <v>15081.020500000001</v>
      </c>
      <c r="CV93">
        <v>38506.773000000001</v>
      </c>
      <c r="CW93">
        <v>19985.976999999999</v>
      </c>
      <c r="CX93">
        <v>25604.625</v>
      </c>
      <c r="CY93">
        <v>10329.700000000001</v>
      </c>
      <c r="CZ93">
        <v>76198.5</v>
      </c>
      <c r="DA93">
        <v>319838.65999999997</v>
      </c>
      <c r="DB93">
        <v>49802.112999999998</v>
      </c>
      <c r="DC93">
        <v>19617.653999999999</v>
      </c>
      <c r="DD93">
        <v>12594.075000000001</v>
      </c>
      <c r="DE93">
        <v>39662.81</v>
      </c>
      <c r="DF93">
        <v>5119.3813</v>
      </c>
      <c r="DG93">
        <v>35583.21</v>
      </c>
      <c r="DH93">
        <v>8948.4349999999995</v>
      </c>
      <c r="DI93">
        <v>8081.5015000000003</v>
      </c>
      <c r="DJ93">
        <v>185351.55</v>
      </c>
      <c r="DK93">
        <v>67518.233999999997</v>
      </c>
      <c r="DL93">
        <v>43592.663999999997</v>
      </c>
      <c r="DM93">
        <v>78500.09</v>
      </c>
      <c r="DN93">
        <v>12094.68</v>
      </c>
      <c r="DO93">
        <v>25941.52</v>
      </c>
      <c r="DP93">
        <v>25816.18</v>
      </c>
      <c r="DQ93">
        <v>98921.4</v>
      </c>
      <c r="DR93">
        <v>11755.229499999999</v>
      </c>
      <c r="DS93">
        <v>16877.129000000001</v>
      </c>
      <c r="DT93">
        <v>7920.4309999999996</v>
      </c>
      <c r="DU93">
        <v>7145.4570000000003</v>
      </c>
      <c r="DV93">
        <v>26897.963</v>
      </c>
      <c r="DW93">
        <v>47323.983999999997</v>
      </c>
      <c r="DX93">
        <v>12162.012000000001</v>
      </c>
      <c r="DY93">
        <v>20149.488000000001</v>
      </c>
      <c r="DZ93">
        <v>16277.999</v>
      </c>
      <c r="EA93">
        <v>10917.869000000001</v>
      </c>
      <c r="EB93">
        <v>12528.26</v>
      </c>
      <c r="EC93">
        <v>8497.7389999999996</v>
      </c>
      <c r="ED93">
        <v>20468.065999999999</v>
      </c>
      <c r="EE93">
        <v>12288.028</v>
      </c>
      <c r="EF93">
        <v>121931.47</v>
      </c>
      <c r="EG93">
        <v>10152.338</v>
      </c>
      <c r="EH93">
        <v>12288.978999999999</v>
      </c>
      <c r="EI93">
        <v>29783.375</v>
      </c>
    </row>
    <row r="94" spans="1:139" x14ac:dyDescent="0.3">
      <c r="A94" s="3">
        <v>43007</v>
      </c>
      <c r="B94" t="str">
        <v/>
      </c>
      <c r="C94">
        <v>33481.722999999998</v>
      </c>
      <c r="D94">
        <v>13001.928</v>
      </c>
      <c r="E94">
        <v>39071.08</v>
      </c>
      <c r="F94">
        <v>27651.355</v>
      </c>
      <c r="G94">
        <v>15820.808000000001</v>
      </c>
      <c r="H94">
        <v>14142.806</v>
      </c>
      <c r="I94">
        <v>161956.45000000001</v>
      </c>
      <c r="J94">
        <v>71828.240000000005</v>
      </c>
      <c r="K94">
        <v>41411.589999999997</v>
      </c>
      <c r="L94">
        <v>15981.259</v>
      </c>
      <c r="M94">
        <v>17006.322</v>
      </c>
      <c r="N94">
        <v>233873.02</v>
      </c>
      <c r="O94">
        <v>191832.61</v>
      </c>
      <c r="P94">
        <v>16961.553</v>
      </c>
      <c r="Q94">
        <v>60802.125</v>
      </c>
      <c r="R94">
        <v>39741.472999999998</v>
      </c>
      <c r="S94">
        <v>14092.82</v>
      </c>
      <c r="T94">
        <v>20865.914000000001</v>
      </c>
      <c r="U94">
        <v>22998.728999999999</v>
      </c>
      <c r="V94">
        <v>31158.734</v>
      </c>
      <c r="W94">
        <v>13445.672</v>
      </c>
      <c r="X94">
        <v>158564.89000000001</v>
      </c>
      <c r="Y94">
        <v>94455.91</v>
      </c>
      <c r="Z94">
        <v>17913.580000000002</v>
      </c>
      <c r="AA94">
        <v>38543.008000000002</v>
      </c>
      <c r="AB94">
        <v>230812.45</v>
      </c>
      <c r="AC94">
        <v>79061.625</v>
      </c>
      <c r="AD94">
        <v>12098.71</v>
      </c>
      <c r="AE94">
        <v>28143.653999999999</v>
      </c>
      <c r="AF94">
        <v>9422.4120000000003</v>
      </c>
      <c r="AG94">
        <v>4379.8540000000003</v>
      </c>
      <c r="AH94">
        <v>17741.127</v>
      </c>
      <c r="AI94">
        <v>15090.01</v>
      </c>
      <c r="AJ94">
        <v>37031.953000000001</v>
      </c>
      <c r="AK94">
        <v>16497.386999999999</v>
      </c>
      <c r="AL94">
        <v>3900.1233000000002</v>
      </c>
      <c r="AM94">
        <v>4830.1576999999997</v>
      </c>
      <c r="AN94">
        <v>3714.2541999999999</v>
      </c>
      <c r="AO94">
        <v>5507.2393000000002</v>
      </c>
      <c r="AP94">
        <v>4535.9204</v>
      </c>
      <c r="AQ94">
        <v>9864.0679999999993</v>
      </c>
      <c r="AR94">
        <v>3666.8292999999999</v>
      </c>
      <c r="AS94">
        <v>4296.5977000000003</v>
      </c>
      <c r="AT94">
        <v>4490.5703000000003</v>
      </c>
      <c r="AU94">
        <v>19739.155999999999</v>
      </c>
      <c r="AV94">
        <v>20307.509999999998</v>
      </c>
      <c r="AW94">
        <v>5599.5950000000003</v>
      </c>
      <c r="AX94">
        <v>4372.6787000000004</v>
      </c>
      <c r="AY94">
        <v>4537.2359999999999</v>
      </c>
      <c r="AZ94">
        <v>64150.523000000001</v>
      </c>
      <c r="BA94">
        <v>4485.5140000000001</v>
      </c>
      <c r="BB94">
        <v>13294.382</v>
      </c>
      <c r="BC94">
        <v>5830.8905999999997</v>
      </c>
      <c r="BD94">
        <v>7038.8687</v>
      </c>
      <c r="BE94">
        <v>2945.5427</v>
      </c>
      <c r="BF94">
        <v>3183.576</v>
      </c>
      <c r="BG94">
        <v>6304.0073000000002</v>
      </c>
      <c r="BH94">
        <v>6158.7669999999998</v>
      </c>
      <c r="BI94">
        <v>4567.1840000000002</v>
      </c>
      <c r="BJ94">
        <v>18916.263999999999</v>
      </c>
      <c r="BK94">
        <v>5990.7416999999996</v>
      </c>
      <c r="BL94">
        <v>5881.3022000000001</v>
      </c>
      <c r="BM94">
        <v>8638.8639999999996</v>
      </c>
      <c r="BN94">
        <v>2970.7925</v>
      </c>
      <c r="BO94">
        <v>5198.8109999999997</v>
      </c>
      <c r="BP94">
        <v>89322.05</v>
      </c>
      <c r="BQ94">
        <v>24363.945</v>
      </c>
      <c r="BR94">
        <v>22029.605</v>
      </c>
      <c r="BS94">
        <v>7028.4385000000002</v>
      </c>
      <c r="BT94">
        <v>16111.089</v>
      </c>
      <c r="BU94">
        <v>21956.7</v>
      </c>
      <c r="BV94">
        <v>24299.234</v>
      </c>
      <c r="BW94">
        <v>55182.245999999999</v>
      </c>
      <c r="BX94">
        <v>271772.09999999998</v>
      </c>
      <c r="BY94">
        <v>20906.824000000001</v>
      </c>
      <c r="BZ94">
        <v>42840.063000000002</v>
      </c>
      <c r="CA94">
        <v>32057.486000000001</v>
      </c>
      <c r="CB94">
        <v>33087.599999999999</v>
      </c>
      <c r="CC94">
        <v>87306.79</v>
      </c>
      <c r="CD94">
        <v>452264.1</v>
      </c>
      <c r="CE94">
        <v>54293.663999999997</v>
      </c>
      <c r="CF94">
        <v>264992.38</v>
      </c>
      <c r="CG94">
        <v>18562.09</v>
      </c>
      <c r="CH94">
        <v>12151.659</v>
      </c>
      <c r="CI94">
        <v>11128.178</v>
      </c>
      <c r="CJ94">
        <v>33533.722999999998</v>
      </c>
      <c r="CK94">
        <v>46011.53</v>
      </c>
      <c r="CL94">
        <v>14264.784</v>
      </c>
      <c r="CM94">
        <v>9379.5450000000001</v>
      </c>
      <c r="CN94">
        <v>24697.057000000001</v>
      </c>
      <c r="CO94">
        <v>28161.07</v>
      </c>
      <c r="CP94">
        <v>6723.3716000000004</v>
      </c>
      <c r="CQ94">
        <v>89918.39</v>
      </c>
      <c r="CR94">
        <v>66165.8</v>
      </c>
      <c r="CS94">
        <v>35430.120000000003</v>
      </c>
      <c r="CT94">
        <v>58612.906000000003</v>
      </c>
      <c r="CU94">
        <v>16132.14</v>
      </c>
      <c r="CV94">
        <v>41010.957000000002</v>
      </c>
      <c r="CW94">
        <v>20402.076000000001</v>
      </c>
      <c r="CX94">
        <v>26600.384999999998</v>
      </c>
      <c r="CY94">
        <v>10528.859</v>
      </c>
      <c r="CZ94">
        <v>78790.66</v>
      </c>
      <c r="DA94">
        <v>331393.5</v>
      </c>
      <c r="DB94">
        <v>54770.19</v>
      </c>
      <c r="DC94">
        <v>19818.465</v>
      </c>
      <c r="DD94">
        <v>12557.479499999999</v>
      </c>
      <c r="DE94">
        <v>39859.050000000003</v>
      </c>
      <c r="DF94">
        <v>5138.6270000000004</v>
      </c>
      <c r="DG94">
        <v>36641.883000000002</v>
      </c>
      <c r="DH94">
        <v>9239.1039999999994</v>
      </c>
      <c r="DI94">
        <v>8126.8696</v>
      </c>
      <c r="DJ94">
        <v>192324.7</v>
      </c>
      <c r="DK94">
        <v>71770.490000000005</v>
      </c>
      <c r="DL94">
        <v>45157.637000000002</v>
      </c>
      <c r="DM94">
        <v>82377.16</v>
      </c>
      <c r="DN94">
        <v>12144.455</v>
      </c>
      <c r="DO94">
        <v>26000.48</v>
      </c>
      <c r="DP94">
        <v>23200</v>
      </c>
      <c r="DQ94">
        <v>103517.58</v>
      </c>
      <c r="DR94">
        <v>11447.575999999999</v>
      </c>
      <c r="DS94">
        <v>16825.29</v>
      </c>
      <c r="DT94">
        <v>8079.1729999999998</v>
      </c>
      <c r="DU94">
        <v>7177.9775</v>
      </c>
      <c r="DV94">
        <v>26114.648000000001</v>
      </c>
      <c r="DW94">
        <v>50690.95</v>
      </c>
      <c r="DX94">
        <v>14023.581</v>
      </c>
      <c r="DY94">
        <v>19259.342000000001</v>
      </c>
      <c r="DZ94">
        <v>17088</v>
      </c>
      <c r="EA94">
        <v>10531.244000000001</v>
      </c>
      <c r="EB94">
        <v>13279.68</v>
      </c>
      <c r="EC94">
        <v>8494.5630000000001</v>
      </c>
      <c r="ED94">
        <v>21519.643</v>
      </c>
      <c r="EE94">
        <v>13098.925999999999</v>
      </c>
      <c r="EF94">
        <v>125018.13</v>
      </c>
      <c r="EG94">
        <v>9742.9794999999995</v>
      </c>
      <c r="EH94">
        <v>12165.317999999999</v>
      </c>
      <c r="EI94">
        <v>32230.275000000001</v>
      </c>
    </row>
    <row r="95" spans="1:139" x14ac:dyDescent="0.3">
      <c r="A95" s="3">
        <v>43039</v>
      </c>
      <c r="B95" t="str">
        <v/>
      </c>
      <c r="C95">
        <v>36952.027000000002</v>
      </c>
      <c r="D95">
        <v>13047.906999999999</v>
      </c>
      <c r="E95">
        <v>40838.25</v>
      </c>
      <c r="F95">
        <v>29580.280999999999</v>
      </c>
      <c r="G95">
        <v>16105.213</v>
      </c>
      <c r="H95">
        <v>14148.23</v>
      </c>
      <c r="I95">
        <v>169161.78</v>
      </c>
      <c r="J95">
        <v>70424.820000000007</v>
      </c>
      <c r="K95">
        <v>39592.269999999997</v>
      </c>
      <c r="L95">
        <v>15473.659</v>
      </c>
      <c r="M95">
        <v>16312.713</v>
      </c>
      <c r="N95">
        <v>259136.08</v>
      </c>
      <c r="O95">
        <v>195966.77</v>
      </c>
      <c r="P95">
        <v>16465.68</v>
      </c>
      <c r="Q95">
        <v>61953.57</v>
      </c>
      <c r="R95">
        <v>41204.504000000001</v>
      </c>
      <c r="S95">
        <v>14258.37</v>
      </c>
      <c r="T95">
        <v>21914.934000000001</v>
      </c>
      <c r="U95">
        <v>22368.828000000001</v>
      </c>
      <c r="V95">
        <v>32670.145</v>
      </c>
      <c r="W95">
        <v>13038.268</v>
      </c>
      <c r="X95">
        <v>156857.29999999999</v>
      </c>
      <c r="Y95">
        <v>94187.945000000007</v>
      </c>
      <c r="Z95">
        <v>18236.701000000001</v>
      </c>
      <c r="AA95">
        <v>42338.37</v>
      </c>
      <c r="AB95">
        <v>219040.94</v>
      </c>
      <c r="AC95">
        <v>67850.48</v>
      </c>
      <c r="AD95">
        <v>11279.644</v>
      </c>
      <c r="AE95">
        <v>29014.828000000001</v>
      </c>
      <c r="AF95">
        <v>9278.6190000000006</v>
      </c>
      <c r="AG95">
        <v>3904.0095000000001</v>
      </c>
      <c r="AH95">
        <v>18032.348000000002</v>
      </c>
      <c r="AI95">
        <v>14917.058999999999</v>
      </c>
      <c r="AJ95">
        <v>38846.472999999998</v>
      </c>
      <c r="AK95">
        <v>15382.398999999999</v>
      </c>
      <c r="AL95">
        <v>3774.1433000000002</v>
      </c>
      <c r="AM95">
        <v>5054.4315999999999</v>
      </c>
      <c r="AN95">
        <v>3666.3861999999999</v>
      </c>
      <c r="AO95">
        <v>5601.6962999999996</v>
      </c>
      <c r="AP95">
        <v>4361.3379999999997</v>
      </c>
      <c r="AQ95">
        <v>11561.243</v>
      </c>
      <c r="AR95">
        <v>3742.3290000000002</v>
      </c>
      <c r="AS95">
        <v>4505.8114999999998</v>
      </c>
      <c r="AT95">
        <v>4864.2139999999999</v>
      </c>
      <c r="AU95">
        <v>20388.192999999999</v>
      </c>
      <c r="AV95">
        <v>19692.458999999999</v>
      </c>
      <c r="AW95">
        <v>5886.5370000000003</v>
      </c>
      <c r="AX95">
        <v>4539.076</v>
      </c>
      <c r="AY95">
        <v>4337.5186000000003</v>
      </c>
      <c r="AZ95">
        <v>65112.035000000003</v>
      </c>
      <c r="BA95">
        <v>4396.5069999999996</v>
      </c>
      <c r="BB95">
        <v>13697.083000000001</v>
      </c>
      <c r="BC95">
        <v>5660.0483000000004</v>
      </c>
      <c r="BD95">
        <v>7147.1674999999996</v>
      </c>
      <c r="BE95">
        <v>2961.1439999999998</v>
      </c>
      <c r="BF95">
        <v>3038.2676000000001</v>
      </c>
      <c r="BG95">
        <v>6142.6170000000002</v>
      </c>
      <c r="BH95">
        <v>5975.4780000000001</v>
      </c>
      <c r="BI95">
        <v>4570.6580000000004</v>
      </c>
      <c r="BJ95">
        <v>18986.195</v>
      </c>
      <c r="BK95">
        <v>6216.6885000000002</v>
      </c>
      <c r="BL95">
        <v>5921.0063</v>
      </c>
      <c r="BM95">
        <v>8647.5349999999999</v>
      </c>
      <c r="BN95">
        <v>3000.3690000000001</v>
      </c>
      <c r="BO95">
        <v>5140.5720000000001</v>
      </c>
      <c r="BP95">
        <v>90638.8</v>
      </c>
      <c r="BQ95">
        <v>25230.846000000001</v>
      </c>
      <c r="BR95">
        <v>23220.756000000001</v>
      </c>
      <c r="BS95">
        <v>7409.3029999999999</v>
      </c>
      <c r="BT95">
        <v>16666.526999999998</v>
      </c>
      <c r="BU95">
        <v>22501.682000000001</v>
      </c>
      <c r="BV95">
        <v>25527.89</v>
      </c>
      <c r="BW95">
        <v>58076.639999999999</v>
      </c>
      <c r="BX95">
        <v>276650.7</v>
      </c>
      <c r="BY95">
        <v>21268.423999999999</v>
      </c>
      <c r="BZ95">
        <v>41367.934000000001</v>
      </c>
      <c r="CA95">
        <v>33042.17</v>
      </c>
      <c r="CB95">
        <v>33789.599999999999</v>
      </c>
      <c r="CC95">
        <v>90623.62</v>
      </c>
      <c r="CD95">
        <v>461194.9</v>
      </c>
      <c r="CE95">
        <v>52685.95</v>
      </c>
      <c r="CF95">
        <v>286430.2</v>
      </c>
      <c r="CG95">
        <v>18997.724999999999</v>
      </c>
      <c r="CH95">
        <v>12216.503000000001</v>
      </c>
      <c r="CI95">
        <v>11450.001</v>
      </c>
      <c r="CJ95">
        <v>36251.565999999999</v>
      </c>
      <c r="CK95">
        <v>46516.815999999999</v>
      </c>
      <c r="CL95">
        <v>14570.109</v>
      </c>
      <c r="CM95">
        <v>9751.6219999999994</v>
      </c>
      <c r="CN95">
        <v>23376.478999999999</v>
      </c>
      <c r="CO95">
        <v>28294.84</v>
      </c>
      <c r="CP95">
        <v>6953.5766999999996</v>
      </c>
      <c r="CQ95">
        <v>91923.82</v>
      </c>
      <c r="CR95">
        <v>70004.39</v>
      </c>
      <c r="CS95">
        <v>34117.343999999997</v>
      </c>
      <c r="CT95">
        <v>60086.938000000002</v>
      </c>
      <c r="CU95">
        <v>16637.09</v>
      </c>
      <c r="CV95">
        <v>44653.792999999998</v>
      </c>
      <c r="CW95">
        <v>21308.219000000001</v>
      </c>
      <c r="CX95">
        <v>27211.844000000001</v>
      </c>
      <c r="CY95">
        <v>10570.29</v>
      </c>
      <c r="CZ95">
        <v>83197.914000000004</v>
      </c>
      <c r="DA95">
        <v>349089.1</v>
      </c>
      <c r="DB95">
        <v>56488.68</v>
      </c>
      <c r="DC95">
        <v>19682.599999999999</v>
      </c>
      <c r="DD95">
        <v>11507.88</v>
      </c>
      <c r="DE95">
        <v>39899.85</v>
      </c>
      <c r="DF95">
        <v>5414.6025</v>
      </c>
      <c r="DG95">
        <v>35972.241999999998</v>
      </c>
      <c r="DH95">
        <v>9705.1540000000005</v>
      </c>
      <c r="DI95">
        <v>8350.9249999999993</v>
      </c>
      <c r="DJ95">
        <v>194334.14</v>
      </c>
      <c r="DK95">
        <v>75581.42</v>
      </c>
      <c r="DL95">
        <v>46916.035000000003</v>
      </c>
      <c r="DM95">
        <v>69420.89</v>
      </c>
      <c r="DN95">
        <v>11629.725</v>
      </c>
      <c r="DO95">
        <v>27208.388999999999</v>
      </c>
      <c r="DP95">
        <v>22448</v>
      </c>
      <c r="DQ95">
        <v>101310.86</v>
      </c>
      <c r="DR95">
        <v>11637.99</v>
      </c>
      <c r="DS95">
        <v>19153.046999999999</v>
      </c>
      <c r="DT95">
        <v>7480.7152999999998</v>
      </c>
      <c r="DU95">
        <v>7270.6589999999997</v>
      </c>
      <c r="DV95">
        <v>25846.275000000001</v>
      </c>
      <c r="DW95">
        <v>53623.597999999998</v>
      </c>
      <c r="DX95">
        <v>12935.709000000001</v>
      </c>
      <c r="DY95">
        <v>19815.451000000001</v>
      </c>
      <c r="DZ95">
        <v>16570.080000000002</v>
      </c>
      <c r="EA95">
        <v>10448.066000000001</v>
      </c>
      <c r="EB95">
        <v>11802.959000000001</v>
      </c>
      <c r="EC95">
        <v>8994.5130000000008</v>
      </c>
      <c r="ED95">
        <v>22894.23</v>
      </c>
      <c r="EE95">
        <v>13498.388999999999</v>
      </c>
      <c r="EF95">
        <v>137103.03</v>
      </c>
      <c r="EG95">
        <v>10174.599</v>
      </c>
      <c r="EH95">
        <v>11532.576999999999</v>
      </c>
      <c r="EI95">
        <v>32112.643</v>
      </c>
    </row>
    <row r="96" spans="1:139" x14ac:dyDescent="0.3">
      <c r="A96" s="3">
        <v>43069</v>
      </c>
      <c r="B96" t="str">
        <v/>
      </c>
      <c r="C96">
        <v>37351.332000000002</v>
      </c>
      <c r="D96">
        <v>13272.054</v>
      </c>
      <c r="E96">
        <v>41299.766000000003</v>
      </c>
      <c r="F96">
        <v>29735.511999999999</v>
      </c>
      <c r="G96">
        <v>16621.11</v>
      </c>
      <c r="H96">
        <v>14545.645500000001</v>
      </c>
      <c r="I96">
        <v>168343</v>
      </c>
      <c r="J96">
        <v>80998.880000000005</v>
      </c>
      <c r="K96">
        <v>42143.542999999998</v>
      </c>
      <c r="L96">
        <v>16291.960999999999</v>
      </c>
      <c r="M96">
        <v>17957.776999999998</v>
      </c>
      <c r="N96">
        <v>288578.65999999997</v>
      </c>
      <c r="O96">
        <v>195071.73</v>
      </c>
      <c r="P96">
        <v>19261.041000000001</v>
      </c>
      <c r="Q96">
        <v>64211.59</v>
      </c>
      <c r="R96">
        <v>46002.67</v>
      </c>
      <c r="S96">
        <v>14839.3</v>
      </c>
      <c r="T96">
        <v>22983.393</v>
      </c>
      <c r="U96">
        <v>23369.506000000001</v>
      </c>
      <c r="V96">
        <v>35343.31</v>
      </c>
      <c r="W96">
        <v>13385.58</v>
      </c>
      <c r="X96">
        <v>165807.95000000001</v>
      </c>
      <c r="Y96">
        <v>99108.664000000004</v>
      </c>
      <c r="Z96">
        <v>22782.66</v>
      </c>
      <c r="AA96">
        <v>41858.300000000003</v>
      </c>
      <c r="AB96">
        <v>228300.84</v>
      </c>
      <c r="AC96">
        <v>72064.88</v>
      </c>
      <c r="AD96">
        <v>11759.098</v>
      </c>
      <c r="AE96">
        <v>30115.535</v>
      </c>
      <c r="AF96">
        <v>9895.7294999999995</v>
      </c>
      <c r="AG96">
        <v>4133.2484999999997</v>
      </c>
      <c r="AH96">
        <v>19325.365000000002</v>
      </c>
      <c r="AI96">
        <v>15565.626</v>
      </c>
      <c r="AJ96">
        <v>38988.476999999999</v>
      </c>
      <c r="AK96">
        <v>15088.648999999999</v>
      </c>
      <c r="AL96">
        <v>3942.1161999999999</v>
      </c>
      <c r="AM96">
        <v>5273.1904000000004</v>
      </c>
      <c r="AN96">
        <v>3747.6619999999998</v>
      </c>
      <c r="AO96">
        <v>5934.0919999999996</v>
      </c>
      <c r="AP96">
        <v>4587.6490000000003</v>
      </c>
      <c r="AQ96">
        <v>12002.013000000001</v>
      </c>
      <c r="AR96">
        <v>3607.6543000000001</v>
      </c>
      <c r="AS96">
        <v>4869.1836000000003</v>
      </c>
      <c r="AT96">
        <v>5122.3173999999999</v>
      </c>
      <c r="AU96">
        <v>21524.006000000001</v>
      </c>
      <c r="AV96">
        <v>20480.155999999999</v>
      </c>
      <c r="AW96">
        <v>6137.6120000000001</v>
      </c>
      <c r="AX96">
        <v>4682.0214999999998</v>
      </c>
      <c r="AY96">
        <v>4284.0730000000003</v>
      </c>
      <c r="AZ96">
        <v>66906.559999999998</v>
      </c>
      <c r="BA96">
        <v>4541.7295000000004</v>
      </c>
      <c r="BB96">
        <v>14523.405000000001</v>
      </c>
      <c r="BC96">
        <v>5825.6543000000001</v>
      </c>
      <c r="BD96">
        <v>7546.8285999999998</v>
      </c>
      <c r="BE96">
        <v>3124.1786999999999</v>
      </c>
      <c r="BF96">
        <v>3143.9463000000001</v>
      </c>
      <c r="BG96">
        <v>6524.0853999999999</v>
      </c>
      <c r="BH96">
        <v>6180.5565999999999</v>
      </c>
      <c r="BI96">
        <v>4866.66</v>
      </c>
      <c r="BJ96">
        <v>20329.865000000002</v>
      </c>
      <c r="BK96">
        <v>6211.0083000000004</v>
      </c>
      <c r="BL96">
        <v>6052.4369999999999</v>
      </c>
      <c r="BM96">
        <v>8893.2029999999995</v>
      </c>
      <c r="BN96">
        <v>3118.6747999999998</v>
      </c>
      <c r="BO96">
        <v>5330.82</v>
      </c>
      <c r="BP96">
        <v>91922.21</v>
      </c>
      <c r="BQ96">
        <v>25560.66</v>
      </c>
      <c r="BR96">
        <v>24213.133000000002</v>
      </c>
      <c r="BS96">
        <v>7817.3230000000003</v>
      </c>
      <c r="BT96">
        <v>16925.732</v>
      </c>
      <c r="BU96">
        <v>24928.664000000001</v>
      </c>
      <c r="BV96">
        <v>28086.940999999999</v>
      </c>
      <c r="BW96">
        <v>53896.847999999998</v>
      </c>
      <c r="BX96">
        <v>278276.88</v>
      </c>
      <c r="BY96">
        <v>22237.238000000001</v>
      </c>
      <c r="BZ96">
        <v>42901.402000000002</v>
      </c>
      <c r="CA96">
        <v>34519.203000000001</v>
      </c>
      <c r="CB96">
        <v>36957.599999999999</v>
      </c>
      <c r="CC96">
        <v>93541.7</v>
      </c>
      <c r="CD96">
        <v>476170.03</v>
      </c>
      <c r="CE96">
        <v>56054.983999999997</v>
      </c>
      <c r="CF96">
        <v>294587.03000000003</v>
      </c>
      <c r="CG96">
        <v>20422.916000000001</v>
      </c>
      <c r="CH96">
        <v>12723.723</v>
      </c>
      <c r="CI96">
        <v>11901.998</v>
      </c>
      <c r="CJ96">
        <v>37105.51</v>
      </c>
      <c r="CK96">
        <v>50711.707000000002</v>
      </c>
      <c r="CL96">
        <v>14724.807000000001</v>
      </c>
      <c r="CM96">
        <v>9018.5570000000007</v>
      </c>
      <c r="CN96">
        <v>24053.412</v>
      </c>
      <c r="CO96">
        <v>30929.486000000001</v>
      </c>
      <c r="CP96">
        <v>7150.2969999999996</v>
      </c>
      <c r="CQ96">
        <v>93879.97</v>
      </c>
      <c r="CR96">
        <v>70603.149999999994</v>
      </c>
      <c r="CS96">
        <v>35359.660000000003</v>
      </c>
      <c r="CT96">
        <v>65380.055</v>
      </c>
      <c r="CU96">
        <v>16806.14</v>
      </c>
      <c r="CV96">
        <v>44566.597999999998</v>
      </c>
      <c r="CW96">
        <v>21271.18</v>
      </c>
      <c r="CX96">
        <v>29009.916000000001</v>
      </c>
      <c r="CY96">
        <v>11591.652</v>
      </c>
      <c r="CZ96">
        <v>85105.41</v>
      </c>
      <c r="DA96">
        <v>362655.72</v>
      </c>
      <c r="DB96">
        <v>56594.105000000003</v>
      </c>
      <c r="DC96">
        <v>20537.120999999999</v>
      </c>
      <c r="DD96">
        <v>12255.721</v>
      </c>
      <c r="DE96">
        <v>42197.4</v>
      </c>
      <c r="DF96">
        <v>5426.4380000000001</v>
      </c>
      <c r="DG96">
        <v>35167.175999999999</v>
      </c>
      <c r="DH96">
        <v>10249.648999999999</v>
      </c>
      <c r="DI96">
        <v>8416.6810000000005</v>
      </c>
      <c r="DJ96">
        <v>199622.14</v>
      </c>
      <c r="DK96">
        <v>80455.06</v>
      </c>
      <c r="DL96">
        <v>49201.097999999998</v>
      </c>
      <c r="DM96">
        <v>77595.8</v>
      </c>
      <c r="DN96">
        <v>11639.950999999999</v>
      </c>
      <c r="DO96">
        <v>28146.91</v>
      </c>
      <c r="DP96">
        <v>22424</v>
      </c>
      <c r="DQ96">
        <v>104689.9</v>
      </c>
      <c r="DR96">
        <v>11848.298000000001</v>
      </c>
      <c r="DS96">
        <v>19592.853999999999</v>
      </c>
      <c r="DT96">
        <v>7686.6779999999999</v>
      </c>
      <c r="DU96">
        <v>7735.6953000000003</v>
      </c>
      <c r="DV96">
        <v>25233.835999999999</v>
      </c>
      <c r="DW96">
        <v>57984.88</v>
      </c>
      <c r="DX96">
        <v>13630.656999999999</v>
      </c>
      <c r="DY96">
        <v>20732.134999999998</v>
      </c>
      <c r="DZ96">
        <v>17644.560000000001</v>
      </c>
      <c r="EA96">
        <v>11510.696</v>
      </c>
      <c r="EB96">
        <v>12137.040999999999</v>
      </c>
      <c r="EC96">
        <v>9658.64</v>
      </c>
      <c r="ED96">
        <v>24176.771000000001</v>
      </c>
      <c r="EE96">
        <v>15056.004999999999</v>
      </c>
      <c r="EF96">
        <v>144816.16</v>
      </c>
      <c r="EG96">
        <v>10416.370999999999</v>
      </c>
      <c r="EH96">
        <v>11586.136</v>
      </c>
      <c r="EI96">
        <v>32580.41</v>
      </c>
    </row>
    <row r="97" spans="1:139" x14ac:dyDescent="0.3">
      <c r="A97" s="3">
        <v>43098</v>
      </c>
      <c r="B97" t="str">
        <v/>
      </c>
      <c r="C97">
        <v>38496.050000000003</v>
      </c>
      <c r="D97">
        <v>13239.727000000001</v>
      </c>
      <c r="E97">
        <v>43522.57</v>
      </c>
      <c r="F97">
        <v>29342.192999999999</v>
      </c>
      <c r="G97">
        <v>16986.432000000001</v>
      </c>
      <c r="H97">
        <v>14538.172</v>
      </c>
      <c r="I97">
        <v>165752.60999999999</v>
      </c>
      <c r="J97">
        <v>81741.11</v>
      </c>
      <c r="K97">
        <v>42364.813000000002</v>
      </c>
      <c r="L97">
        <v>17445.857</v>
      </c>
      <c r="M97">
        <v>19239.238000000001</v>
      </c>
      <c r="N97">
        <v>293090</v>
      </c>
      <c r="O97">
        <v>195402.92</v>
      </c>
      <c r="P97">
        <v>19229.333999999999</v>
      </c>
      <c r="Q97">
        <v>63692.222999999998</v>
      </c>
      <c r="R97">
        <v>46833.663999999997</v>
      </c>
      <c r="S97">
        <v>14481.11</v>
      </c>
      <c r="T97">
        <v>26392.469000000001</v>
      </c>
      <c r="U97">
        <v>23934.812999999998</v>
      </c>
      <c r="V97">
        <v>35841</v>
      </c>
      <c r="W97">
        <v>13350.210999999999</v>
      </c>
      <c r="X97">
        <v>170286.39</v>
      </c>
      <c r="Y97">
        <v>94789.445000000007</v>
      </c>
      <c r="Z97">
        <v>24183.451000000001</v>
      </c>
      <c r="AA97">
        <v>43970.55</v>
      </c>
      <c r="AB97">
        <v>231629.81</v>
      </c>
      <c r="AC97">
        <v>71926.22</v>
      </c>
      <c r="AD97">
        <v>12423.592000000001</v>
      </c>
      <c r="AE97">
        <v>31665.23</v>
      </c>
      <c r="AF97">
        <v>10040.552</v>
      </c>
      <c r="AG97">
        <v>4036.9668000000001</v>
      </c>
      <c r="AH97">
        <v>19596.7</v>
      </c>
      <c r="AI97">
        <v>15608.71</v>
      </c>
      <c r="AJ97">
        <v>38881.339999999997</v>
      </c>
      <c r="AK97">
        <v>14009.324000000001</v>
      </c>
      <c r="AL97">
        <v>3650.1626000000001</v>
      </c>
      <c r="AM97">
        <v>5167.9423999999999</v>
      </c>
      <c r="AN97">
        <v>3588.4475000000002</v>
      </c>
      <c r="AO97">
        <v>5699.9359999999997</v>
      </c>
      <c r="AP97">
        <v>4470.2879999999996</v>
      </c>
      <c r="AQ97">
        <v>12351.281999999999</v>
      </c>
      <c r="AR97">
        <v>3622.4281999999998</v>
      </c>
      <c r="AS97">
        <v>4579.0950000000003</v>
      </c>
      <c r="AT97">
        <v>4840.1930000000002</v>
      </c>
      <c r="AU97">
        <v>21050.04</v>
      </c>
      <c r="AV97">
        <v>21563.43</v>
      </c>
      <c r="AW97">
        <v>5972.6943000000001</v>
      </c>
      <c r="AX97">
        <v>4609.8540000000003</v>
      </c>
      <c r="AY97">
        <v>4198.1769999999997</v>
      </c>
      <c r="AZ97">
        <v>68249.164000000004</v>
      </c>
      <c r="BA97">
        <v>6531.4565000000002</v>
      </c>
      <c r="BB97">
        <v>15005.832</v>
      </c>
      <c r="BC97">
        <v>6037.2602999999999</v>
      </c>
      <c r="BD97">
        <v>7546.2759999999998</v>
      </c>
      <c r="BE97">
        <v>3072.694</v>
      </c>
      <c r="BF97">
        <v>2967.3406</v>
      </c>
      <c r="BG97">
        <v>6360.1445000000003</v>
      </c>
      <c r="BH97">
        <v>6215.5320000000002</v>
      </c>
      <c r="BI97">
        <v>4869.2285000000002</v>
      </c>
      <c r="BJ97">
        <v>20604.326000000001</v>
      </c>
      <c r="BK97">
        <v>6007.9643999999998</v>
      </c>
      <c r="BL97">
        <v>5963.9589999999998</v>
      </c>
      <c r="BM97">
        <v>8792.5550000000003</v>
      </c>
      <c r="BN97">
        <v>2962.6896999999999</v>
      </c>
      <c r="BO97">
        <v>5154.1379999999999</v>
      </c>
      <c r="BP97">
        <v>88709.49</v>
      </c>
      <c r="BQ97">
        <v>25667.574000000001</v>
      </c>
      <c r="BR97">
        <v>24850.175999999999</v>
      </c>
      <c r="BS97">
        <v>7538.8590000000004</v>
      </c>
      <c r="BT97">
        <v>16614.353999999999</v>
      </c>
      <c r="BU97">
        <v>25719.495999999999</v>
      </c>
      <c r="BV97">
        <v>29750.219000000001</v>
      </c>
      <c r="BW97">
        <v>53565.082000000002</v>
      </c>
      <c r="BX97">
        <v>296774.38</v>
      </c>
      <c r="BY97">
        <v>22587.793000000001</v>
      </c>
      <c r="BZ97">
        <v>41404.03</v>
      </c>
      <c r="CA97">
        <v>34274.137000000002</v>
      </c>
      <c r="CB97">
        <v>37172.050000000003</v>
      </c>
      <c r="CC97">
        <v>93820.914000000004</v>
      </c>
      <c r="CD97">
        <v>489062.16</v>
      </c>
      <c r="CE97">
        <v>54584.01</v>
      </c>
      <c r="CF97">
        <v>303681.2</v>
      </c>
      <c r="CG97">
        <v>20391.84</v>
      </c>
      <c r="CH97">
        <v>12962.224</v>
      </c>
      <c r="CI97">
        <v>11453.68</v>
      </c>
      <c r="CJ97">
        <v>36812.695</v>
      </c>
      <c r="CK97">
        <v>49545.71</v>
      </c>
      <c r="CL97">
        <v>14875.434999999999</v>
      </c>
      <c r="CM97">
        <v>9035.2129999999997</v>
      </c>
      <c r="CN97">
        <v>23935.763999999999</v>
      </c>
      <c r="CO97">
        <v>32761.344000000001</v>
      </c>
      <c r="CP97">
        <v>7106.9066999999995</v>
      </c>
      <c r="CQ97">
        <v>95486.29</v>
      </c>
      <c r="CR97">
        <v>67779.945000000007</v>
      </c>
      <c r="CS97">
        <v>35886.305</v>
      </c>
      <c r="CT97">
        <v>69109.73</v>
      </c>
      <c r="CU97">
        <v>16764.588</v>
      </c>
      <c r="CV97">
        <v>48348.612999999998</v>
      </c>
      <c r="CW97">
        <v>19912.115000000002</v>
      </c>
      <c r="CX97">
        <v>28189.098000000002</v>
      </c>
      <c r="CY97">
        <v>11401.871999999999</v>
      </c>
      <c r="CZ97">
        <v>85307.29</v>
      </c>
      <c r="DA97">
        <v>366301.47</v>
      </c>
      <c r="DB97">
        <v>52763.83</v>
      </c>
      <c r="DC97">
        <v>20082.673999999999</v>
      </c>
      <c r="DD97">
        <v>12287.583000000001</v>
      </c>
      <c r="DE97">
        <v>43027.597999999998</v>
      </c>
      <c r="DF97">
        <v>5285.8119999999999</v>
      </c>
      <c r="DG97">
        <v>33178.402000000002</v>
      </c>
      <c r="DH97">
        <v>10394.737999999999</v>
      </c>
      <c r="DI97">
        <v>8706.5390000000007</v>
      </c>
      <c r="DJ97">
        <v>191226.89</v>
      </c>
      <c r="DK97">
        <v>82181.84</v>
      </c>
      <c r="DL97">
        <v>48585.055</v>
      </c>
      <c r="DM97">
        <v>73515</v>
      </c>
      <c r="DN97">
        <v>11427.956</v>
      </c>
      <c r="DO97">
        <v>27447.42</v>
      </c>
      <c r="DP97">
        <v>22597</v>
      </c>
      <c r="DQ97">
        <v>102349.85</v>
      </c>
      <c r="DR97">
        <v>12596.703</v>
      </c>
      <c r="DS97">
        <v>22179.205000000002</v>
      </c>
      <c r="DT97">
        <v>7725.3119999999999</v>
      </c>
      <c r="DU97">
        <v>8429.9969999999994</v>
      </c>
      <c r="DV97">
        <v>21460.67</v>
      </c>
      <c r="DW97">
        <v>56979.277000000002</v>
      </c>
      <c r="DX97">
        <v>13933.466</v>
      </c>
      <c r="DY97">
        <v>19635.697</v>
      </c>
      <c r="DZ97">
        <v>20267.120999999999</v>
      </c>
      <c r="EA97">
        <v>11829.661</v>
      </c>
      <c r="EB97">
        <v>11973.44</v>
      </c>
      <c r="EC97">
        <v>9881.11</v>
      </c>
      <c r="ED97">
        <v>24453.346000000001</v>
      </c>
      <c r="EE97">
        <v>15728.38</v>
      </c>
      <c r="EF97">
        <v>140017.89000000001</v>
      </c>
      <c r="EG97">
        <v>11861.717000000001</v>
      </c>
      <c r="EH97">
        <v>11311.233</v>
      </c>
      <c r="EI97">
        <v>35490.343999999997</v>
      </c>
    </row>
    <row r="98" spans="1:139" x14ac:dyDescent="0.3">
      <c r="A98" s="3">
        <v>43131</v>
      </c>
      <c r="B98" t="str">
        <v/>
      </c>
      <c r="C98">
        <v>39159.81</v>
      </c>
      <c r="D98">
        <v>14174.396000000001</v>
      </c>
      <c r="E98">
        <v>47278.324000000001</v>
      </c>
      <c r="F98">
        <v>29821.936000000002</v>
      </c>
      <c r="G98">
        <v>17916.669999999998</v>
      </c>
      <c r="H98">
        <v>14684.804</v>
      </c>
      <c r="I98">
        <v>175899.78</v>
      </c>
      <c r="J98">
        <v>85583.98</v>
      </c>
      <c r="K98">
        <v>41079.754000000001</v>
      </c>
      <c r="L98">
        <v>21452.33</v>
      </c>
      <c r="M98">
        <v>18327.333999999999</v>
      </c>
      <c r="N98">
        <v>314683.2</v>
      </c>
      <c r="O98">
        <v>202685.81</v>
      </c>
      <c r="P98">
        <v>18194.495999999999</v>
      </c>
      <c r="Q98">
        <v>66073.240000000005</v>
      </c>
      <c r="R98">
        <v>49675.195</v>
      </c>
      <c r="S98">
        <v>14011.55</v>
      </c>
      <c r="T98">
        <v>29003.703000000001</v>
      </c>
      <c r="U98">
        <v>23264.275000000001</v>
      </c>
      <c r="V98">
        <v>38638.51</v>
      </c>
      <c r="W98">
        <v>14248.869000000001</v>
      </c>
      <c r="X98">
        <v>170826</v>
      </c>
      <c r="Y98">
        <v>95557.41</v>
      </c>
      <c r="Z98">
        <v>26413.201000000001</v>
      </c>
      <c r="AA98">
        <v>42219.96</v>
      </c>
      <c r="AB98">
        <v>217663.45</v>
      </c>
      <c r="AC98">
        <v>74541</v>
      </c>
      <c r="AD98">
        <v>12096.72</v>
      </c>
      <c r="AE98">
        <v>32781.046999999999</v>
      </c>
      <c r="AF98">
        <v>10672.653</v>
      </c>
      <c r="AG98">
        <v>4168.9277000000002</v>
      </c>
      <c r="AH98">
        <v>21808.13</v>
      </c>
      <c r="AI98">
        <v>17345.393</v>
      </c>
      <c r="AJ98">
        <v>43158.91</v>
      </c>
      <c r="AK98">
        <v>14479.859</v>
      </c>
      <c r="AL98">
        <v>3865.4958000000001</v>
      </c>
      <c r="AM98">
        <v>5210.2725</v>
      </c>
      <c r="AN98">
        <v>3801.0001999999999</v>
      </c>
      <c r="AO98">
        <v>5991.2344000000003</v>
      </c>
      <c r="AP98">
        <v>4641.7250000000004</v>
      </c>
      <c r="AQ98">
        <v>13026.517</v>
      </c>
      <c r="AR98">
        <v>4148.0829999999996</v>
      </c>
      <c r="AS98">
        <v>4766.2217000000001</v>
      </c>
      <c r="AT98">
        <v>5109.3459999999995</v>
      </c>
      <c r="AU98">
        <v>22964.94</v>
      </c>
      <c r="AV98">
        <v>22878.401999999998</v>
      </c>
      <c r="AW98">
        <v>6187.8887000000004</v>
      </c>
      <c r="AX98">
        <v>4807.4110000000001</v>
      </c>
      <c r="AY98">
        <v>4108.2563</v>
      </c>
      <c r="AZ98">
        <v>74743.460000000006</v>
      </c>
      <c r="BA98">
        <v>6488.9813999999997</v>
      </c>
      <c r="BB98">
        <v>16459.57</v>
      </c>
      <c r="BC98">
        <v>6323.0366000000004</v>
      </c>
      <c r="BD98">
        <v>8466.607</v>
      </c>
      <c r="BE98">
        <v>3059.433</v>
      </c>
      <c r="BF98">
        <v>3324.3733000000002</v>
      </c>
      <c r="BG98">
        <v>6917.0234</v>
      </c>
      <c r="BH98">
        <v>6407.9633999999996</v>
      </c>
      <c r="BI98">
        <v>5267.4116000000004</v>
      </c>
      <c r="BJ98">
        <v>22528.313999999998</v>
      </c>
      <c r="BK98">
        <v>6754.4375</v>
      </c>
      <c r="BL98">
        <v>6249.1260000000002</v>
      </c>
      <c r="BM98">
        <v>9526.8340000000007</v>
      </c>
      <c r="BN98">
        <v>3054.7602999999999</v>
      </c>
      <c r="BO98">
        <v>4920.9189999999999</v>
      </c>
      <c r="BP98">
        <v>94603.585999999996</v>
      </c>
      <c r="BQ98">
        <v>28638.28</v>
      </c>
      <c r="BR98">
        <v>24737.266</v>
      </c>
      <c r="BS98">
        <v>7849.0020000000004</v>
      </c>
      <c r="BT98">
        <v>17152.335999999999</v>
      </c>
      <c r="BU98">
        <v>27361.74</v>
      </c>
      <c r="BV98">
        <v>30574.687999999998</v>
      </c>
      <c r="BW98">
        <v>57466.934000000001</v>
      </c>
      <c r="BX98">
        <v>321770.53000000003</v>
      </c>
      <c r="BY98">
        <v>23831.49</v>
      </c>
      <c r="BZ98">
        <v>42487.586000000003</v>
      </c>
      <c r="CA98">
        <v>34438.129999999997</v>
      </c>
      <c r="CB98">
        <v>35063.347999999998</v>
      </c>
      <c r="CC98">
        <v>101116.30499999999</v>
      </c>
      <c r="CD98">
        <v>528933.25</v>
      </c>
      <c r="CE98">
        <v>57462.188000000002</v>
      </c>
      <c r="CF98">
        <v>329193.7</v>
      </c>
      <c r="CG98">
        <v>19536.400000000001</v>
      </c>
      <c r="CH98">
        <v>13991.362999999999</v>
      </c>
      <c r="CI98">
        <v>12365.92</v>
      </c>
      <c r="CJ98">
        <v>40688.285000000003</v>
      </c>
      <c r="CK98">
        <v>52066.245999999999</v>
      </c>
      <c r="CL98">
        <v>14708.522999999999</v>
      </c>
      <c r="CM98">
        <v>9383.9459999999999</v>
      </c>
      <c r="CN98">
        <v>23427.548999999999</v>
      </c>
      <c r="CO98">
        <v>31469.97</v>
      </c>
      <c r="CP98">
        <v>7247.7740000000003</v>
      </c>
      <c r="CQ98">
        <v>100407.54</v>
      </c>
      <c r="CR98">
        <v>72427.55</v>
      </c>
      <c r="CS98">
        <v>40503.983999999997</v>
      </c>
      <c r="CT98">
        <v>71760.039999999994</v>
      </c>
      <c r="CU98">
        <v>18057.863000000001</v>
      </c>
      <c r="CV98">
        <v>50475.21</v>
      </c>
      <c r="CW98">
        <v>21204.44</v>
      </c>
      <c r="CX98">
        <v>30897.053</v>
      </c>
      <c r="CY98">
        <v>12545.302</v>
      </c>
      <c r="CZ98">
        <v>85384.6</v>
      </c>
      <c r="DA98">
        <v>396204.3</v>
      </c>
      <c r="DB98">
        <v>50165.292999999998</v>
      </c>
      <c r="DC98">
        <v>20967.625</v>
      </c>
      <c r="DD98">
        <v>12603.91</v>
      </c>
      <c r="DE98">
        <v>45999.402000000002</v>
      </c>
      <c r="DF98">
        <v>4795.1815999999999</v>
      </c>
      <c r="DG98">
        <v>35201.292999999998</v>
      </c>
      <c r="DH98">
        <v>10410.781000000001</v>
      </c>
      <c r="DI98">
        <v>8868.1530000000002</v>
      </c>
      <c r="DJ98">
        <v>201686.42</v>
      </c>
      <c r="DK98">
        <v>89875.14</v>
      </c>
      <c r="DL98">
        <v>50207.652000000002</v>
      </c>
      <c r="DM98">
        <v>79791.664000000004</v>
      </c>
      <c r="DN98">
        <v>10838.148999999999</v>
      </c>
      <c r="DO98">
        <v>26786.76</v>
      </c>
      <c r="DP98">
        <v>22064.63</v>
      </c>
      <c r="DQ98">
        <v>109367.88</v>
      </c>
      <c r="DR98">
        <v>13396.991</v>
      </c>
      <c r="DS98">
        <v>22462.275000000001</v>
      </c>
      <c r="DT98">
        <v>8388.2479999999996</v>
      </c>
      <c r="DU98">
        <v>9293.4030000000002</v>
      </c>
      <c r="DV98">
        <v>22098.596000000001</v>
      </c>
      <c r="DW98">
        <v>59308.305</v>
      </c>
      <c r="DX98">
        <v>15262.138000000001</v>
      </c>
      <c r="DY98">
        <v>18950.439999999999</v>
      </c>
      <c r="DZ98">
        <v>20675.103999999999</v>
      </c>
      <c r="EA98">
        <v>10757.502</v>
      </c>
      <c r="EB98">
        <v>12880.82</v>
      </c>
      <c r="EC98">
        <v>9711.6059999999998</v>
      </c>
      <c r="ED98">
        <v>24514.407999999999</v>
      </c>
      <c r="EE98">
        <v>15806.03</v>
      </c>
      <c r="EF98">
        <v>149018.5</v>
      </c>
      <c r="EG98">
        <v>11840.716</v>
      </c>
      <c r="EH98">
        <v>11769.209000000001</v>
      </c>
      <c r="EI98">
        <v>40745.292999999998</v>
      </c>
    </row>
    <row r="99" spans="1:139" x14ac:dyDescent="0.3">
      <c r="A99" s="3">
        <v>43159</v>
      </c>
      <c r="B99" t="str">
        <v/>
      </c>
      <c r="C99">
        <v>37701.796999999999</v>
      </c>
      <c r="D99">
        <v>14445.9375</v>
      </c>
      <c r="E99">
        <v>42694.093999999997</v>
      </c>
      <c r="F99">
        <v>28242.048999999999</v>
      </c>
      <c r="G99">
        <v>15578.505999999999</v>
      </c>
      <c r="H99">
        <v>13693.6875</v>
      </c>
      <c r="I99">
        <v>163611.47</v>
      </c>
      <c r="J99">
        <v>83782.759999999995</v>
      </c>
      <c r="K99">
        <v>38945.01</v>
      </c>
      <c r="L99">
        <v>20895.127</v>
      </c>
      <c r="M99">
        <v>16696.254000000001</v>
      </c>
      <c r="N99">
        <v>265709.53000000003</v>
      </c>
      <c r="O99">
        <v>184073.98</v>
      </c>
      <c r="P99">
        <v>17203.418000000001</v>
      </c>
      <c r="Q99">
        <v>65329.175999999999</v>
      </c>
      <c r="R99">
        <v>50956.09</v>
      </c>
      <c r="S99">
        <v>12958.05</v>
      </c>
      <c r="T99">
        <v>29208.78</v>
      </c>
      <c r="U99">
        <v>20719.186000000002</v>
      </c>
      <c r="V99">
        <v>35886.300000000003</v>
      </c>
      <c r="W99">
        <v>14015.550999999999</v>
      </c>
      <c r="X99">
        <v>155816.60999999999</v>
      </c>
      <c r="Y99">
        <v>81733.95</v>
      </c>
      <c r="Z99">
        <v>23594.400000000001</v>
      </c>
      <c r="AA99">
        <v>40720.01</v>
      </c>
      <c r="AB99">
        <v>197949.2</v>
      </c>
      <c r="AC99">
        <v>68315.839999999997</v>
      </c>
      <c r="AD99">
        <v>12180.914000000001</v>
      </c>
      <c r="AE99">
        <v>31102.11</v>
      </c>
      <c r="AF99">
        <v>10858.334000000001</v>
      </c>
      <c r="AG99">
        <v>3991.8222999999998</v>
      </c>
      <c r="AH99">
        <v>22012.263999999999</v>
      </c>
      <c r="AI99">
        <v>16830.82</v>
      </c>
      <c r="AJ99">
        <v>42502.023000000001</v>
      </c>
      <c r="AK99">
        <v>15005.370999999999</v>
      </c>
      <c r="AL99">
        <v>3728.9430000000002</v>
      </c>
      <c r="AM99">
        <v>5022.5483000000004</v>
      </c>
      <c r="AN99">
        <v>3642.3341999999998</v>
      </c>
      <c r="AO99">
        <v>5861.6360000000004</v>
      </c>
      <c r="AP99">
        <v>4534.9813999999997</v>
      </c>
      <c r="AQ99">
        <v>13154.905000000001</v>
      </c>
      <c r="AR99">
        <v>4287.9174999999996</v>
      </c>
      <c r="AS99">
        <v>4691.3710000000001</v>
      </c>
      <c r="AT99">
        <v>4889.4354999999996</v>
      </c>
      <c r="AU99">
        <v>22930.25</v>
      </c>
      <c r="AV99">
        <v>22589.748</v>
      </c>
      <c r="AW99">
        <v>6166.7915000000003</v>
      </c>
      <c r="AX99">
        <v>4729.6196</v>
      </c>
      <c r="AY99">
        <v>4119.4960000000001</v>
      </c>
      <c r="AZ99">
        <v>74573.179999999993</v>
      </c>
      <c r="BA99">
        <v>6224.3247000000001</v>
      </c>
      <c r="BB99">
        <v>16805.287</v>
      </c>
      <c r="BC99">
        <v>6176.5513000000001</v>
      </c>
      <c r="BD99">
        <v>8037.2295000000004</v>
      </c>
      <c r="BE99">
        <v>3034.4706999999999</v>
      </c>
      <c r="BF99">
        <v>3297.9265</v>
      </c>
      <c r="BG99">
        <v>6653.2389999999996</v>
      </c>
      <c r="BH99">
        <v>6400.2659999999996</v>
      </c>
      <c r="BI99">
        <v>5211.8184000000001</v>
      </c>
      <c r="BJ99">
        <v>21345.455000000002</v>
      </c>
      <c r="BK99">
        <v>6600.826</v>
      </c>
      <c r="BL99">
        <v>6170.0910000000003</v>
      </c>
      <c r="BM99">
        <v>9474.7980000000007</v>
      </c>
      <c r="BN99">
        <v>3025.1660000000002</v>
      </c>
      <c r="BO99">
        <v>5018.0937999999996</v>
      </c>
      <c r="BP99">
        <v>90000.89</v>
      </c>
      <c r="BQ99">
        <v>28497.173999999999</v>
      </c>
      <c r="BR99">
        <v>22939.526999999998</v>
      </c>
      <c r="BS99">
        <v>7909.2187999999996</v>
      </c>
      <c r="BT99">
        <v>16381.894</v>
      </c>
      <c r="BU99">
        <v>27427.919999999998</v>
      </c>
      <c r="BV99">
        <v>28039.638999999999</v>
      </c>
      <c r="BW99">
        <v>51551.222999999998</v>
      </c>
      <c r="BX99">
        <v>285719.34000000003</v>
      </c>
      <c r="BY99">
        <v>23940.030999999999</v>
      </c>
      <c r="BZ99">
        <v>42233.226999999999</v>
      </c>
      <c r="CA99">
        <v>34703.637000000002</v>
      </c>
      <c r="CB99">
        <v>32752.3</v>
      </c>
      <c r="CC99">
        <v>100168.625</v>
      </c>
      <c r="CD99">
        <v>511218.25</v>
      </c>
      <c r="CE99">
        <v>57796.62</v>
      </c>
      <c r="CF99">
        <v>330222.40000000002</v>
      </c>
      <c r="CG99">
        <v>18013.370999999999</v>
      </c>
      <c r="CH99">
        <v>13457.197</v>
      </c>
      <c r="CI99">
        <v>12508.91</v>
      </c>
      <c r="CJ99">
        <v>37724.597999999998</v>
      </c>
      <c r="CK99">
        <v>56367.79</v>
      </c>
      <c r="CL99">
        <v>13247.034</v>
      </c>
      <c r="CM99">
        <v>9810.2669999999998</v>
      </c>
      <c r="CN99">
        <v>21361.548999999999</v>
      </c>
      <c r="CO99">
        <v>33494.29</v>
      </c>
      <c r="CP99">
        <v>7269.8710000000001</v>
      </c>
      <c r="CQ99">
        <v>98548.479999999996</v>
      </c>
      <c r="CR99">
        <v>65827.199999999997</v>
      </c>
      <c r="CS99">
        <v>39026.035000000003</v>
      </c>
      <c r="CT99">
        <v>71329.53</v>
      </c>
      <c r="CU99">
        <v>16611.923999999999</v>
      </c>
      <c r="CV99">
        <v>47547.495999999999</v>
      </c>
      <c r="CW99">
        <v>20864.84</v>
      </c>
      <c r="CX99">
        <v>31869.092000000001</v>
      </c>
      <c r="CY99">
        <v>12751.644</v>
      </c>
      <c r="CZ99">
        <v>83761.09</v>
      </c>
      <c r="DA99">
        <v>395622</v>
      </c>
      <c r="DB99">
        <v>48203.347999999998</v>
      </c>
      <c r="DC99">
        <v>18858.73</v>
      </c>
      <c r="DD99">
        <v>12225.3</v>
      </c>
      <c r="DE99">
        <v>48717.2</v>
      </c>
      <c r="DF99">
        <v>4480.1504000000004</v>
      </c>
      <c r="DG99">
        <v>34743.233999999997</v>
      </c>
      <c r="DH99">
        <v>9782.8119999999999</v>
      </c>
      <c r="DI99">
        <v>8309.1849999999995</v>
      </c>
      <c r="DJ99">
        <v>194002.39</v>
      </c>
      <c r="DK99">
        <v>87896.23</v>
      </c>
      <c r="DL99">
        <v>44925.75</v>
      </c>
      <c r="DM99">
        <v>68678.23</v>
      </c>
      <c r="DN99">
        <v>9752.8559999999998</v>
      </c>
      <c r="DO99">
        <v>24950.639999999999</v>
      </c>
      <c r="DP99">
        <v>20287.509999999998</v>
      </c>
      <c r="DQ99">
        <v>89688.195000000007</v>
      </c>
      <c r="DR99">
        <v>14499.166999999999</v>
      </c>
      <c r="DS99">
        <v>21136.032999999999</v>
      </c>
      <c r="DT99">
        <v>8966.8799999999992</v>
      </c>
      <c r="DU99">
        <v>8604.7919999999995</v>
      </c>
      <c r="DV99">
        <v>19865.853999999999</v>
      </c>
      <c r="DW99">
        <v>55131.76</v>
      </c>
      <c r="DX99">
        <v>13468.575999999999</v>
      </c>
      <c r="DY99">
        <v>18078.616999999998</v>
      </c>
      <c r="DZ99">
        <v>20499.651999999998</v>
      </c>
      <c r="EA99">
        <v>9936.7099999999991</v>
      </c>
      <c r="EB99">
        <v>11532.529</v>
      </c>
      <c r="EC99">
        <v>9026.2219999999998</v>
      </c>
      <c r="ED99">
        <v>23399.603999999999</v>
      </c>
      <c r="EE99">
        <v>15737.009</v>
      </c>
      <c r="EF99">
        <v>140101.17000000001</v>
      </c>
      <c r="EG99">
        <v>11412.155000000001</v>
      </c>
      <c r="EH99">
        <v>11893.657999999999</v>
      </c>
      <c r="EI99">
        <v>40848.214999999997</v>
      </c>
    </row>
    <row r="100" spans="1:139" x14ac:dyDescent="0.3">
      <c r="A100" s="3">
        <v>43188</v>
      </c>
      <c r="B100" t="str">
        <v/>
      </c>
      <c r="C100">
        <v>36681.133000000002</v>
      </c>
      <c r="D100">
        <v>15054.05</v>
      </c>
      <c r="E100">
        <v>41583.222999999998</v>
      </c>
      <c r="F100">
        <v>27171.703000000001</v>
      </c>
      <c r="G100">
        <v>15103.549000000001</v>
      </c>
      <c r="H100">
        <v>13614.101000000001</v>
      </c>
      <c r="I100">
        <v>147841.97</v>
      </c>
      <c r="J100">
        <v>82698.720000000001</v>
      </c>
      <c r="K100">
        <v>38501.449999999997</v>
      </c>
      <c r="L100">
        <v>21334.291000000001</v>
      </c>
      <c r="M100">
        <v>17236.331999999999</v>
      </c>
      <c r="N100">
        <v>262639.44</v>
      </c>
      <c r="O100">
        <v>184968.38</v>
      </c>
      <c r="P100">
        <v>18189.195</v>
      </c>
      <c r="Q100">
        <v>61815.883000000002</v>
      </c>
      <c r="R100">
        <v>54992.324000000001</v>
      </c>
      <c r="S100">
        <v>13036.311</v>
      </c>
      <c r="T100">
        <v>28459.620999999999</v>
      </c>
      <c r="U100">
        <v>20716.537</v>
      </c>
      <c r="V100">
        <v>32186.63</v>
      </c>
      <c r="W100">
        <v>13964.361000000001</v>
      </c>
      <c r="X100">
        <v>154883.85999999999</v>
      </c>
      <c r="Y100">
        <v>75931.509999999995</v>
      </c>
      <c r="Z100">
        <v>20827.8</v>
      </c>
      <c r="AA100">
        <v>43070.843999999997</v>
      </c>
      <c r="AB100">
        <v>199357.44</v>
      </c>
      <c r="AC100">
        <v>64924.347999999998</v>
      </c>
      <c r="AD100">
        <v>12312.484</v>
      </c>
      <c r="AE100">
        <v>31224.521000000001</v>
      </c>
      <c r="AF100">
        <v>10390.446</v>
      </c>
      <c r="AG100">
        <v>3959.8874999999998</v>
      </c>
      <c r="AH100">
        <v>20857.123</v>
      </c>
      <c r="AI100">
        <v>16637.116999999998</v>
      </c>
      <c r="AJ100">
        <v>40578.296999999999</v>
      </c>
      <c r="AK100">
        <v>14990.109</v>
      </c>
      <c r="AL100">
        <v>3706.2260000000001</v>
      </c>
      <c r="AM100">
        <v>5090.2016999999996</v>
      </c>
      <c r="AN100">
        <v>3622.8470000000002</v>
      </c>
      <c r="AO100">
        <v>5928.0024000000003</v>
      </c>
      <c r="AP100">
        <v>4353.59</v>
      </c>
      <c r="AQ100">
        <v>12701.861000000001</v>
      </c>
      <c r="AR100">
        <v>4253.1440000000002</v>
      </c>
      <c r="AS100">
        <v>4720.0663999999997</v>
      </c>
      <c r="AT100">
        <v>4963.1796999999997</v>
      </c>
      <c r="AU100">
        <v>21746.905999999999</v>
      </c>
      <c r="AV100">
        <v>20819.55</v>
      </c>
      <c r="AW100">
        <v>6151.5680000000002</v>
      </c>
      <c r="AX100">
        <v>4840.8716000000004</v>
      </c>
      <c r="AY100">
        <v>4122.6693999999998</v>
      </c>
      <c r="AZ100">
        <v>71082.804999999993</v>
      </c>
      <c r="BA100">
        <v>6161.0569999999998</v>
      </c>
      <c r="BB100">
        <v>16545.473000000002</v>
      </c>
      <c r="BC100">
        <v>6479.8360000000002</v>
      </c>
      <c r="BD100">
        <v>7856.7543999999998</v>
      </c>
      <c r="BE100">
        <v>3243.5504999999998</v>
      </c>
      <c r="BF100">
        <v>4126.6255000000001</v>
      </c>
      <c r="BG100">
        <v>6389.6454999999996</v>
      </c>
      <c r="BH100">
        <v>6208.0829999999996</v>
      </c>
      <c r="BI100">
        <v>5070.9740000000002</v>
      </c>
      <c r="BJ100">
        <v>20467.41</v>
      </c>
      <c r="BK100">
        <v>6766.5977000000003</v>
      </c>
      <c r="BL100">
        <v>6398.9022999999997</v>
      </c>
      <c r="BM100">
        <v>9060.3279999999995</v>
      </c>
      <c r="BN100">
        <v>3107.5989</v>
      </c>
      <c r="BO100">
        <v>4998.1620000000003</v>
      </c>
      <c r="BP100">
        <v>83273.375</v>
      </c>
      <c r="BQ100">
        <v>27063.85</v>
      </c>
      <c r="BR100">
        <v>21454.016</v>
      </c>
      <c r="BS100">
        <v>7762.8530000000001</v>
      </c>
      <c r="BT100">
        <v>16032.790999999999</v>
      </c>
      <c r="BU100">
        <v>26267.157999999999</v>
      </c>
      <c r="BV100">
        <v>25492.151999999998</v>
      </c>
      <c r="BW100">
        <v>48851.83</v>
      </c>
      <c r="BX100">
        <v>255440.17</v>
      </c>
      <c r="BY100">
        <v>23203.351999999999</v>
      </c>
      <c r="BZ100">
        <v>41950.03</v>
      </c>
      <c r="CA100">
        <v>33947.125</v>
      </c>
      <c r="CB100">
        <v>33369.599999999999</v>
      </c>
      <c r="CC100">
        <v>95721.5</v>
      </c>
      <c r="CD100">
        <v>492220.6</v>
      </c>
      <c r="CE100">
        <v>52080.144999999997</v>
      </c>
      <c r="CF100">
        <v>305175.56</v>
      </c>
      <c r="CG100">
        <v>17523.809000000001</v>
      </c>
      <c r="CH100">
        <v>13013.781000000001</v>
      </c>
      <c r="CI100">
        <v>12515.734</v>
      </c>
      <c r="CJ100">
        <v>37519.972999999998</v>
      </c>
      <c r="CK100">
        <v>54900.703000000001</v>
      </c>
      <c r="CL100">
        <v>13149.707</v>
      </c>
      <c r="CM100">
        <v>10524.133</v>
      </c>
      <c r="CN100">
        <v>18786.009999999998</v>
      </c>
      <c r="CO100">
        <v>35485.633000000002</v>
      </c>
      <c r="CP100">
        <v>7023.3410000000003</v>
      </c>
      <c r="CQ100">
        <v>95129.054999999993</v>
      </c>
      <c r="CR100">
        <v>63711.773000000001</v>
      </c>
      <c r="CS100">
        <v>36442.063000000002</v>
      </c>
      <c r="CT100">
        <v>70403.914000000004</v>
      </c>
      <c r="CU100">
        <v>15977.892</v>
      </c>
      <c r="CV100">
        <v>46556.95</v>
      </c>
      <c r="CW100">
        <v>20152.611000000001</v>
      </c>
      <c r="CX100">
        <v>30956.807000000001</v>
      </c>
      <c r="CY100">
        <v>13431.323</v>
      </c>
      <c r="CZ100">
        <v>80220.800000000003</v>
      </c>
      <c r="DA100">
        <v>374423.3</v>
      </c>
      <c r="DB100">
        <v>46996.74</v>
      </c>
      <c r="DC100">
        <v>18448.138999999999</v>
      </c>
      <c r="DD100">
        <v>12186.066000000001</v>
      </c>
      <c r="DE100">
        <v>48013.38</v>
      </c>
      <c r="DF100">
        <v>4805.4413999999997</v>
      </c>
      <c r="DG100">
        <v>34408.917999999998</v>
      </c>
      <c r="DH100">
        <v>9580.3760000000002</v>
      </c>
      <c r="DI100">
        <v>8836.2450000000008</v>
      </c>
      <c r="DJ100">
        <v>172120.52</v>
      </c>
      <c r="DK100">
        <v>86842.240000000005</v>
      </c>
      <c r="DL100">
        <v>43596.906000000003</v>
      </c>
      <c r="DM100">
        <v>63205.36</v>
      </c>
      <c r="DN100">
        <v>10378.111999999999</v>
      </c>
      <c r="DO100">
        <v>23196.16</v>
      </c>
      <c r="DP100">
        <v>19579.59</v>
      </c>
      <c r="DQ100">
        <v>90216.92</v>
      </c>
      <c r="DR100">
        <v>15141.156999999999</v>
      </c>
      <c r="DS100">
        <v>21217.82</v>
      </c>
      <c r="DT100">
        <v>8919.5190000000002</v>
      </c>
      <c r="DU100">
        <v>9089.3410000000003</v>
      </c>
      <c r="DV100">
        <v>19728.965</v>
      </c>
      <c r="DW100">
        <v>53070.555</v>
      </c>
      <c r="DX100">
        <v>13182.924000000001</v>
      </c>
      <c r="DY100">
        <v>18946.844000000001</v>
      </c>
      <c r="DZ100">
        <v>19806.330000000002</v>
      </c>
      <c r="EA100">
        <v>9969.7469999999994</v>
      </c>
      <c r="EB100">
        <v>10870.81</v>
      </c>
      <c r="EC100">
        <v>8350.0529999999999</v>
      </c>
      <c r="ED100">
        <v>22127.77</v>
      </c>
      <c r="EE100">
        <v>15704.839</v>
      </c>
      <c r="EF100">
        <v>130327.33</v>
      </c>
      <c r="EG100">
        <v>10553.056</v>
      </c>
      <c r="EH100">
        <v>10536.511</v>
      </c>
      <c r="EI100">
        <v>37608.957000000002</v>
      </c>
    </row>
    <row r="101" spans="1:139" x14ac:dyDescent="0.3">
      <c r="A101" s="3">
        <v>43220</v>
      </c>
      <c r="B101" t="str">
        <v/>
      </c>
      <c r="C101">
        <v>34393.008000000002</v>
      </c>
      <c r="D101">
        <v>14555.004999999999</v>
      </c>
      <c r="E101">
        <v>41602.9</v>
      </c>
      <c r="F101">
        <v>25779.030999999999</v>
      </c>
      <c r="G101">
        <v>14775.47</v>
      </c>
      <c r="H101">
        <v>14763.44</v>
      </c>
      <c r="I101">
        <v>146751.29999999999</v>
      </c>
      <c r="J101">
        <v>86530.17</v>
      </c>
      <c r="K101">
        <v>36197.586000000003</v>
      </c>
      <c r="L101">
        <v>21619.037</v>
      </c>
      <c r="M101">
        <v>15176.155000000001</v>
      </c>
      <c r="N101">
        <v>261045.45</v>
      </c>
      <c r="O101">
        <v>184031.39</v>
      </c>
      <c r="P101">
        <v>19217.309000000001</v>
      </c>
      <c r="Q101">
        <v>58512.52</v>
      </c>
      <c r="R101">
        <v>54393.62</v>
      </c>
      <c r="S101">
        <v>12274.779</v>
      </c>
      <c r="T101">
        <v>26955.296999999999</v>
      </c>
      <c r="U101">
        <v>19246.953000000001</v>
      </c>
      <c r="V101">
        <v>30943.273000000001</v>
      </c>
      <c r="W101">
        <v>13835.73</v>
      </c>
      <c r="X101">
        <v>143233.85999999999</v>
      </c>
      <c r="Y101">
        <v>68727.22</v>
      </c>
      <c r="Z101">
        <v>21915.3</v>
      </c>
      <c r="AA101">
        <v>44055.394999999997</v>
      </c>
      <c r="AB101">
        <v>181906.11</v>
      </c>
      <c r="AC101">
        <v>65896.17</v>
      </c>
      <c r="AD101">
        <v>11295.409</v>
      </c>
      <c r="AE101">
        <v>32568.072</v>
      </c>
      <c r="AF101">
        <v>10788.486999999999</v>
      </c>
      <c r="AG101">
        <v>4034.5369000000001</v>
      </c>
      <c r="AH101">
        <v>20991.83</v>
      </c>
      <c r="AI101">
        <v>16427.775000000001</v>
      </c>
      <c r="AJ101">
        <v>41170.906000000003</v>
      </c>
      <c r="AK101">
        <v>15032.192999999999</v>
      </c>
      <c r="AL101">
        <v>3569.5427</v>
      </c>
      <c r="AM101">
        <v>5530.3104999999996</v>
      </c>
      <c r="AN101">
        <v>3832.5408000000002</v>
      </c>
      <c r="AO101">
        <v>6204.5796</v>
      </c>
      <c r="AP101">
        <v>4207.9306999999999</v>
      </c>
      <c r="AQ101">
        <v>15856.025</v>
      </c>
      <c r="AR101">
        <v>4730.3710000000001</v>
      </c>
      <c r="AS101">
        <v>5194.0569999999998</v>
      </c>
      <c r="AT101">
        <v>5191.9780000000001</v>
      </c>
      <c r="AU101">
        <v>22719.523000000001</v>
      </c>
      <c r="AV101">
        <v>21213.58</v>
      </c>
      <c r="AW101">
        <v>6243.6665000000003</v>
      </c>
      <c r="AX101">
        <v>5032.1436000000003</v>
      </c>
      <c r="AY101">
        <v>4184.4110000000001</v>
      </c>
      <c r="AZ101">
        <v>68436.7</v>
      </c>
      <c r="BA101">
        <v>5987.6445000000003</v>
      </c>
      <c r="BB101">
        <v>16312.632</v>
      </c>
      <c r="BC101">
        <v>6590.4629999999997</v>
      </c>
      <c r="BD101">
        <v>7037.5933000000005</v>
      </c>
      <c r="BE101">
        <v>3129.4596999999999</v>
      </c>
      <c r="BF101">
        <v>4156.4326000000001</v>
      </c>
      <c r="BG101">
        <v>5825.7089999999998</v>
      </c>
      <c r="BH101">
        <v>6019.0234</v>
      </c>
      <c r="BI101">
        <v>5010.9296999999997</v>
      </c>
      <c r="BJ101">
        <v>20228.509999999998</v>
      </c>
      <c r="BK101">
        <v>7301.1885000000002</v>
      </c>
      <c r="BL101">
        <v>6784.4804999999997</v>
      </c>
      <c r="BM101">
        <v>9651.4079999999994</v>
      </c>
      <c r="BN101">
        <v>3325.7348999999999</v>
      </c>
      <c r="BO101">
        <v>4986.4849999999997</v>
      </c>
      <c r="BP101">
        <v>83190.929999999993</v>
      </c>
      <c r="BQ101">
        <v>26757.040000000001</v>
      </c>
      <c r="BR101">
        <v>20333.025000000001</v>
      </c>
      <c r="BS101">
        <v>7361.5140000000001</v>
      </c>
      <c r="BT101">
        <v>16912.934000000001</v>
      </c>
      <c r="BU101">
        <v>27690.357</v>
      </c>
      <c r="BV101">
        <v>25218.451000000001</v>
      </c>
      <c r="BW101">
        <v>50270.163999999997</v>
      </c>
      <c r="BX101">
        <v>253246.92</v>
      </c>
      <c r="BY101">
        <v>24017.822</v>
      </c>
      <c r="BZ101">
        <v>41396.387000000002</v>
      </c>
      <c r="CA101">
        <v>35351.245999999999</v>
      </c>
      <c r="CB101">
        <v>34432.639999999999</v>
      </c>
      <c r="CC101">
        <v>91570.49</v>
      </c>
      <c r="CD101">
        <v>478032.34</v>
      </c>
      <c r="CE101">
        <v>55091.957000000002</v>
      </c>
      <c r="CF101">
        <v>304463.25</v>
      </c>
      <c r="CG101">
        <v>17037.596000000001</v>
      </c>
      <c r="CH101">
        <v>13063.269</v>
      </c>
      <c r="CI101">
        <v>12745.179</v>
      </c>
      <c r="CJ101">
        <v>35558.324000000001</v>
      </c>
      <c r="CK101">
        <v>53522.58</v>
      </c>
      <c r="CL101">
        <v>11900.875</v>
      </c>
      <c r="CM101">
        <v>9534.4989999999998</v>
      </c>
      <c r="CN101">
        <v>18222.646000000001</v>
      </c>
      <c r="CO101">
        <v>35112.9</v>
      </c>
      <c r="CP101">
        <v>7517.5140000000001</v>
      </c>
      <c r="CQ101">
        <v>90018.695000000007</v>
      </c>
      <c r="CR101">
        <v>63199.355000000003</v>
      </c>
      <c r="CS101">
        <v>36460.33</v>
      </c>
      <c r="CT101">
        <v>75068.740000000005</v>
      </c>
      <c r="CU101">
        <v>15448.647999999999</v>
      </c>
      <c r="CV101">
        <v>44030.38</v>
      </c>
      <c r="CW101">
        <v>19665.313999999998</v>
      </c>
      <c r="CX101">
        <v>31129.535</v>
      </c>
      <c r="CY101">
        <v>13463.673000000001</v>
      </c>
      <c r="CZ101">
        <v>84925</v>
      </c>
      <c r="DA101">
        <v>370371.63</v>
      </c>
      <c r="DB101">
        <v>48819.663999999997</v>
      </c>
      <c r="DC101">
        <v>19278.877</v>
      </c>
      <c r="DD101">
        <v>11542.794</v>
      </c>
      <c r="DE101">
        <v>47395.184000000001</v>
      </c>
      <c r="DF101">
        <v>4879.5649999999996</v>
      </c>
      <c r="DG101">
        <v>34933.644999999997</v>
      </c>
      <c r="DH101">
        <v>9872.8979999999992</v>
      </c>
      <c r="DI101">
        <v>9062.3169999999991</v>
      </c>
      <c r="DJ101">
        <v>174083.95</v>
      </c>
      <c r="DK101">
        <v>83600.81</v>
      </c>
      <c r="DL101">
        <v>44763.137000000002</v>
      </c>
      <c r="DM101">
        <v>70947.28</v>
      </c>
      <c r="DN101">
        <v>10403.137000000001</v>
      </c>
      <c r="DO101">
        <v>22480.639999999999</v>
      </c>
      <c r="DP101">
        <v>18745.201000000001</v>
      </c>
      <c r="DQ101">
        <v>97837</v>
      </c>
      <c r="DR101">
        <v>15475.005999999999</v>
      </c>
      <c r="DS101">
        <v>19975.775000000001</v>
      </c>
      <c r="DT101">
        <v>9136.4069999999992</v>
      </c>
      <c r="DU101">
        <v>8930.8060000000005</v>
      </c>
      <c r="DV101">
        <v>20293.846000000001</v>
      </c>
      <c r="DW101">
        <v>48111.07</v>
      </c>
      <c r="DX101">
        <v>12959.883</v>
      </c>
      <c r="DY101">
        <v>19128.326000000001</v>
      </c>
      <c r="DZ101">
        <v>21504.93</v>
      </c>
      <c r="EA101">
        <v>9947.7720000000008</v>
      </c>
      <c r="EB101">
        <v>11001.45</v>
      </c>
      <c r="EC101">
        <v>8220.4500000000007</v>
      </c>
      <c r="ED101">
        <v>21761.309000000001</v>
      </c>
      <c r="EE101">
        <v>14381.478999999999</v>
      </c>
      <c r="EF101">
        <v>115407.836</v>
      </c>
      <c r="EG101">
        <v>11495.093999999999</v>
      </c>
      <c r="EH101">
        <v>11010.215</v>
      </c>
      <c r="EI101">
        <v>38689.745999999999</v>
      </c>
    </row>
    <row r="102" spans="1:139" x14ac:dyDescent="0.3">
      <c r="A102" s="3">
        <v>43251</v>
      </c>
      <c r="B102" t="str">
        <v/>
      </c>
      <c r="C102">
        <v>35477.203000000001</v>
      </c>
      <c r="D102">
        <v>14872.967000000001</v>
      </c>
      <c r="E102">
        <v>44117.25</v>
      </c>
      <c r="F102">
        <v>24571.4</v>
      </c>
      <c r="G102">
        <v>16898.724999999999</v>
      </c>
      <c r="H102">
        <v>15340.826999999999</v>
      </c>
      <c r="I102">
        <v>148770.17000000001</v>
      </c>
      <c r="J102">
        <v>86948.46</v>
      </c>
      <c r="K102">
        <v>35257.160000000003</v>
      </c>
      <c r="L102">
        <v>21500.094000000001</v>
      </c>
      <c r="M102">
        <v>15646.201999999999</v>
      </c>
      <c r="N102">
        <v>243575.55</v>
      </c>
      <c r="O102">
        <v>183137</v>
      </c>
      <c r="P102">
        <v>19026.458999999999</v>
      </c>
      <c r="Q102">
        <v>58171.813000000002</v>
      </c>
      <c r="R102">
        <v>54889.48</v>
      </c>
      <c r="S102">
        <v>10125.64</v>
      </c>
      <c r="T102">
        <v>27205.418000000001</v>
      </c>
      <c r="U102">
        <v>18849.203000000001</v>
      </c>
      <c r="V102">
        <v>28782.870999999999</v>
      </c>
      <c r="W102">
        <v>13257.968999999999</v>
      </c>
      <c r="X102">
        <v>142254.75</v>
      </c>
      <c r="Y102">
        <v>70068.12</v>
      </c>
      <c r="Z102">
        <v>19366.68</v>
      </c>
      <c r="AA102">
        <v>42123.87</v>
      </c>
      <c r="AB102">
        <v>183993.23</v>
      </c>
      <c r="AC102">
        <v>61916.57</v>
      </c>
      <c r="AD102">
        <v>11478.775</v>
      </c>
      <c r="AE102">
        <v>33864.754000000001</v>
      </c>
      <c r="AF102">
        <v>10800.311</v>
      </c>
      <c r="AG102">
        <v>3996.3442</v>
      </c>
      <c r="AH102">
        <v>20475.453000000001</v>
      </c>
      <c r="AI102">
        <v>16383.703</v>
      </c>
      <c r="AJ102">
        <v>40936.980000000003</v>
      </c>
      <c r="AK102">
        <v>16121.529</v>
      </c>
      <c r="AL102">
        <v>3832.3955000000001</v>
      </c>
      <c r="AM102">
        <v>5889.5649999999996</v>
      </c>
      <c r="AN102">
        <v>3856.0625</v>
      </c>
      <c r="AO102">
        <v>6422.9920000000002</v>
      </c>
      <c r="AP102">
        <v>4288.8525</v>
      </c>
      <c r="AQ102">
        <v>16518.611000000001</v>
      </c>
      <c r="AR102">
        <v>4623.0720000000001</v>
      </c>
      <c r="AS102">
        <v>5189.6480000000001</v>
      </c>
      <c r="AT102">
        <v>5276.0510000000004</v>
      </c>
      <c r="AU102">
        <v>20945.525000000001</v>
      </c>
      <c r="AV102">
        <v>20702.41</v>
      </c>
      <c r="AW102">
        <v>6379.1679999999997</v>
      </c>
      <c r="AX102">
        <v>5181.7860000000001</v>
      </c>
      <c r="AY102">
        <v>4490.3140000000003</v>
      </c>
      <c r="AZ102">
        <v>67402.7</v>
      </c>
      <c r="BA102">
        <v>6066.1714000000002</v>
      </c>
      <c r="BB102">
        <v>16262.614</v>
      </c>
      <c r="BC102">
        <v>6608.1367</v>
      </c>
      <c r="BD102">
        <v>7056.4116000000004</v>
      </c>
      <c r="BE102">
        <v>3295.1025</v>
      </c>
      <c r="BF102">
        <v>4209.4229999999998</v>
      </c>
      <c r="BG102">
        <v>5683.4989999999998</v>
      </c>
      <c r="BH102">
        <v>6114.1962999999996</v>
      </c>
      <c r="BI102">
        <v>5057.0106999999998</v>
      </c>
      <c r="BJ102">
        <v>19916.476999999999</v>
      </c>
      <c r="BK102">
        <v>7287.1543000000001</v>
      </c>
      <c r="BL102">
        <v>6897.6986999999999</v>
      </c>
      <c r="BM102">
        <v>10065.744000000001</v>
      </c>
      <c r="BN102">
        <v>3530.4470000000001</v>
      </c>
      <c r="BO102">
        <v>5220.0434999999998</v>
      </c>
      <c r="BP102">
        <v>82432.399999999994</v>
      </c>
      <c r="BQ102">
        <v>25261.157999999999</v>
      </c>
      <c r="BR102">
        <v>20103.895</v>
      </c>
      <c r="BS102">
        <v>7715.6845999999996</v>
      </c>
      <c r="BT102">
        <v>15755.529</v>
      </c>
      <c r="BU102">
        <v>29539.298999999999</v>
      </c>
      <c r="BV102">
        <v>26328.46</v>
      </c>
      <c r="BW102">
        <v>47388.61</v>
      </c>
      <c r="BX102">
        <v>263140.90000000002</v>
      </c>
      <c r="BY102">
        <v>23066.107</v>
      </c>
      <c r="BZ102">
        <v>40822.425999999999</v>
      </c>
      <c r="CA102">
        <v>34955.612999999998</v>
      </c>
      <c r="CB102">
        <v>32904.959999999999</v>
      </c>
      <c r="CC102">
        <v>88945.07</v>
      </c>
      <c r="CD102">
        <v>472603.8</v>
      </c>
      <c r="CE102">
        <v>55334.523000000001</v>
      </c>
      <c r="CF102">
        <v>295508.46999999997</v>
      </c>
      <c r="CG102">
        <v>16053.66</v>
      </c>
      <c r="CH102">
        <v>14054.477000000001</v>
      </c>
      <c r="CI102">
        <v>12069.588</v>
      </c>
      <c r="CJ102">
        <v>34726.105000000003</v>
      </c>
      <c r="CK102">
        <v>55294.445</v>
      </c>
      <c r="CL102">
        <v>11223.056</v>
      </c>
      <c r="CM102">
        <v>9232.0759999999991</v>
      </c>
      <c r="CN102">
        <v>18184.728999999999</v>
      </c>
      <c r="CO102">
        <v>36161.22</v>
      </c>
      <c r="CP102">
        <v>7669.3554999999997</v>
      </c>
      <c r="CQ102">
        <v>85316.25</v>
      </c>
      <c r="CR102">
        <v>60879.516000000003</v>
      </c>
      <c r="CS102">
        <v>35119.285000000003</v>
      </c>
      <c r="CT102">
        <v>74987.850000000006</v>
      </c>
      <c r="CU102">
        <v>14497.323</v>
      </c>
      <c r="CV102">
        <v>45672.65</v>
      </c>
      <c r="CW102">
        <v>20014.896000000001</v>
      </c>
      <c r="CX102">
        <v>32735.912</v>
      </c>
      <c r="CY102">
        <v>14608.485000000001</v>
      </c>
      <c r="CZ102">
        <v>84538</v>
      </c>
      <c r="DA102">
        <v>364345.2</v>
      </c>
      <c r="DB102">
        <v>47099.152000000002</v>
      </c>
      <c r="DC102">
        <v>18738.182000000001</v>
      </c>
      <c r="DD102">
        <v>11383.618</v>
      </c>
      <c r="DE102">
        <v>49631.75</v>
      </c>
      <c r="DF102">
        <v>4907.4272000000001</v>
      </c>
      <c r="DG102">
        <v>34296.120000000003</v>
      </c>
      <c r="DH102">
        <v>9655.4989999999998</v>
      </c>
      <c r="DI102">
        <v>9294.4670000000006</v>
      </c>
      <c r="DJ102">
        <v>170055.08</v>
      </c>
      <c r="DK102">
        <v>85641.53</v>
      </c>
      <c r="DL102">
        <v>40771.839999999997</v>
      </c>
      <c r="DM102">
        <v>64404.24</v>
      </c>
      <c r="DN102">
        <v>10642.001</v>
      </c>
      <c r="DO102">
        <v>22605.439999999999</v>
      </c>
      <c r="DP102">
        <v>19190.969000000001</v>
      </c>
      <c r="DQ102">
        <v>100095.44500000001</v>
      </c>
      <c r="DR102">
        <v>12582.616</v>
      </c>
      <c r="DS102">
        <v>19821.164000000001</v>
      </c>
      <c r="DT102">
        <v>8752.9794999999995</v>
      </c>
      <c r="DU102">
        <v>10941.354499999999</v>
      </c>
      <c r="DV102">
        <v>19052.504000000001</v>
      </c>
      <c r="DW102">
        <v>48680.19</v>
      </c>
      <c r="DX102">
        <v>13322.325999999999</v>
      </c>
      <c r="DY102">
        <v>18589.32</v>
      </c>
      <c r="DZ102">
        <v>19178.25</v>
      </c>
      <c r="EA102">
        <v>9817.6149999999998</v>
      </c>
      <c r="EB102">
        <v>10277.25</v>
      </c>
      <c r="EC102">
        <v>8365.9</v>
      </c>
      <c r="ED102">
        <v>23543.22</v>
      </c>
      <c r="EE102">
        <v>15313.584000000001</v>
      </c>
      <c r="EF102">
        <v>117093.92</v>
      </c>
      <c r="EG102">
        <v>10795.136</v>
      </c>
      <c r="EH102">
        <v>10842.731</v>
      </c>
      <c r="EI102">
        <v>38844.292999999998</v>
      </c>
    </row>
    <row r="103" spans="1:139" x14ac:dyDescent="0.3">
      <c r="A103" s="3">
        <v>43280</v>
      </c>
      <c r="B103" t="str">
        <v/>
      </c>
      <c r="C103">
        <v>38059.305</v>
      </c>
      <c r="D103">
        <v>14117.275</v>
      </c>
      <c r="E103">
        <v>42879.21</v>
      </c>
      <c r="F103">
        <v>25104.537</v>
      </c>
      <c r="G103">
        <v>17070.508000000002</v>
      </c>
      <c r="H103">
        <v>14995.114</v>
      </c>
      <c r="I103">
        <v>152083.60999999999</v>
      </c>
      <c r="J103">
        <v>91659.04</v>
      </c>
      <c r="K103">
        <v>36647.785000000003</v>
      </c>
      <c r="L103">
        <v>21995.236000000001</v>
      </c>
      <c r="M103">
        <v>17309.669999999998</v>
      </c>
      <c r="N103">
        <v>252753.16</v>
      </c>
      <c r="O103">
        <v>186536.58</v>
      </c>
      <c r="P103">
        <v>19726.234</v>
      </c>
      <c r="Q103">
        <v>60120.86</v>
      </c>
      <c r="R103">
        <v>52387.983999999997</v>
      </c>
      <c r="S103">
        <v>12202.54</v>
      </c>
      <c r="T103">
        <v>23573.86</v>
      </c>
      <c r="U103">
        <v>19473.092000000001</v>
      </c>
      <c r="V103">
        <v>31655.782999999999</v>
      </c>
      <c r="W103">
        <v>15238.787</v>
      </c>
      <c r="X103">
        <v>154051.04999999999</v>
      </c>
      <c r="Y103">
        <v>76577.58</v>
      </c>
      <c r="Z103">
        <v>22646.201000000001</v>
      </c>
      <c r="AA103">
        <v>41328.902000000002</v>
      </c>
      <c r="AB103">
        <v>195001.14</v>
      </c>
      <c r="AC103">
        <v>59559.593999999997</v>
      </c>
      <c r="AD103">
        <v>13026.281000000001</v>
      </c>
      <c r="AE103">
        <v>35554.620000000003</v>
      </c>
      <c r="AF103">
        <v>10295.204</v>
      </c>
      <c r="AG103">
        <v>3936.9652999999998</v>
      </c>
      <c r="AH103">
        <v>19813.726999999999</v>
      </c>
      <c r="AI103">
        <v>16298.385</v>
      </c>
      <c r="AJ103">
        <v>39063.105000000003</v>
      </c>
      <c r="AK103">
        <v>15741.753000000001</v>
      </c>
      <c r="AL103">
        <v>3793.0093000000002</v>
      </c>
      <c r="AM103">
        <v>5862.6260000000002</v>
      </c>
      <c r="AN103">
        <v>3818.1203999999998</v>
      </c>
      <c r="AO103">
        <v>6225.5595999999996</v>
      </c>
      <c r="AP103">
        <v>4351.5469999999996</v>
      </c>
      <c r="AQ103">
        <v>15365.102000000001</v>
      </c>
      <c r="AR103">
        <v>4624.8220000000001</v>
      </c>
      <c r="AS103">
        <v>4974.4242999999997</v>
      </c>
      <c r="AT103">
        <v>4843.7960000000003</v>
      </c>
      <c r="AU103">
        <v>19463.245999999999</v>
      </c>
      <c r="AV103">
        <v>20691.771000000001</v>
      </c>
      <c r="AW103">
        <v>5993.6616000000004</v>
      </c>
      <c r="AX103">
        <v>4903.4639999999999</v>
      </c>
      <c r="AY103">
        <v>4422.6977999999999</v>
      </c>
      <c r="AZ103">
        <v>62821.504000000001</v>
      </c>
      <c r="BA103">
        <v>5798.06</v>
      </c>
      <c r="BB103">
        <v>15539.164000000001</v>
      </c>
      <c r="BC103">
        <v>6151.9287000000004</v>
      </c>
      <c r="BD103">
        <v>7078.3477000000003</v>
      </c>
      <c r="BE103">
        <v>3269.1039999999998</v>
      </c>
      <c r="BF103">
        <v>4030.4807000000001</v>
      </c>
      <c r="BG103">
        <v>5413.7920000000004</v>
      </c>
      <c r="BH103">
        <v>5792.884</v>
      </c>
      <c r="BI103">
        <v>4774.1387000000004</v>
      </c>
      <c r="BJ103">
        <v>18829.748</v>
      </c>
      <c r="BK103">
        <v>6916.924</v>
      </c>
      <c r="BL103">
        <v>6911.4043000000001</v>
      </c>
      <c r="BM103">
        <v>9447.7810000000009</v>
      </c>
      <c r="BN103">
        <v>3419.3852999999999</v>
      </c>
      <c r="BO103">
        <v>4776.4043000000001</v>
      </c>
      <c r="BP103">
        <v>81836.835999999996</v>
      </c>
      <c r="BQ103">
        <v>24546.035</v>
      </c>
      <c r="BR103">
        <v>19893.793000000001</v>
      </c>
      <c r="BS103">
        <v>7603.9859999999999</v>
      </c>
      <c r="BT103">
        <v>15288.71</v>
      </c>
      <c r="BU103">
        <v>28230.763999999999</v>
      </c>
      <c r="BV103">
        <v>24921.451000000001</v>
      </c>
      <c r="BW103">
        <v>47252.167999999998</v>
      </c>
      <c r="BX103">
        <v>268832.3</v>
      </c>
      <c r="BY103">
        <v>22973.463</v>
      </c>
      <c r="BZ103">
        <v>41405.879999999997</v>
      </c>
      <c r="CA103">
        <v>33094.082000000002</v>
      </c>
      <c r="CB103">
        <v>31670.69</v>
      </c>
      <c r="CC103">
        <v>82933.554999999993</v>
      </c>
      <c r="CD103">
        <v>460579.5</v>
      </c>
      <c r="CE103">
        <v>53927.01</v>
      </c>
      <c r="CF103">
        <v>282258.56</v>
      </c>
      <c r="CG103">
        <v>15069.57</v>
      </c>
      <c r="CH103">
        <v>13023.181</v>
      </c>
      <c r="CI103">
        <v>11920.128000000001</v>
      </c>
      <c r="CJ103">
        <v>32750.418000000001</v>
      </c>
      <c r="CK103">
        <v>55654.61</v>
      </c>
      <c r="CL103">
        <v>10910.848</v>
      </c>
      <c r="CM103">
        <v>9417.4509999999991</v>
      </c>
      <c r="CN103">
        <v>16957.861000000001</v>
      </c>
      <c r="CO103">
        <v>34454.875</v>
      </c>
      <c r="CP103">
        <v>7658.97</v>
      </c>
      <c r="CQ103">
        <v>83348.804999999993</v>
      </c>
      <c r="CR103">
        <v>58874.042999999998</v>
      </c>
      <c r="CS103">
        <v>34054.89</v>
      </c>
      <c r="CT103">
        <v>68881.539999999994</v>
      </c>
      <c r="CU103">
        <v>13526.555</v>
      </c>
      <c r="CV103">
        <v>43967.26</v>
      </c>
      <c r="CW103">
        <v>19818.601999999999</v>
      </c>
      <c r="CX103">
        <v>32728.803</v>
      </c>
      <c r="CY103">
        <v>14695.626</v>
      </c>
      <c r="CZ103">
        <v>84378</v>
      </c>
      <c r="DA103">
        <v>350204.1</v>
      </c>
      <c r="DB103">
        <v>43606.71</v>
      </c>
      <c r="DC103">
        <v>18322.912</v>
      </c>
      <c r="DD103">
        <v>10871.437</v>
      </c>
      <c r="DE103">
        <v>51278.336000000003</v>
      </c>
      <c r="DF103">
        <v>6529.63</v>
      </c>
      <c r="DG103">
        <v>33332.31</v>
      </c>
      <c r="DH103">
        <v>9193.1</v>
      </c>
      <c r="DI103">
        <v>8813.4850000000006</v>
      </c>
      <c r="DJ103">
        <v>168411.23</v>
      </c>
      <c r="DK103">
        <v>79753.054999999993</v>
      </c>
      <c r="DL103">
        <v>39060.188000000002</v>
      </c>
      <c r="DM103">
        <v>65443.95</v>
      </c>
      <c r="DN103">
        <v>11457.08</v>
      </c>
      <c r="DO103">
        <v>22255.59</v>
      </c>
      <c r="DP103">
        <v>21194.940999999999</v>
      </c>
      <c r="DQ103">
        <v>91357.804999999993</v>
      </c>
      <c r="DR103">
        <v>13452.479499999999</v>
      </c>
      <c r="DS103">
        <v>18630.893</v>
      </c>
      <c r="DT103">
        <v>9083</v>
      </c>
      <c r="DU103">
        <v>10195.892</v>
      </c>
      <c r="DV103">
        <v>19960.103999999999</v>
      </c>
      <c r="DW103">
        <v>46459.796999999999</v>
      </c>
      <c r="DX103">
        <v>13470.433999999999</v>
      </c>
      <c r="DY103">
        <v>18837.09</v>
      </c>
      <c r="DZ103">
        <v>20956.98</v>
      </c>
      <c r="EA103">
        <v>10494.876</v>
      </c>
      <c r="EB103">
        <v>9504.9500000000007</v>
      </c>
      <c r="EC103">
        <v>9064.6980000000003</v>
      </c>
      <c r="ED103">
        <v>24537.65</v>
      </c>
      <c r="EE103">
        <v>13810.834000000001</v>
      </c>
      <c r="EF103">
        <v>115398.6</v>
      </c>
      <c r="EG103">
        <v>13221.91</v>
      </c>
      <c r="EH103">
        <v>11753.329</v>
      </c>
      <c r="EI103">
        <v>40565.612999999998</v>
      </c>
    </row>
    <row r="104" spans="1:139" x14ac:dyDescent="0.3">
      <c r="A104" s="3">
        <v>43312</v>
      </c>
      <c r="B104" t="str">
        <v/>
      </c>
      <c r="C104">
        <v>41155.82</v>
      </c>
      <c r="D104">
        <v>14634.174999999999</v>
      </c>
      <c r="E104">
        <v>43246.133000000002</v>
      </c>
      <c r="F104">
        <v>26781.723000000002</v>
      </c>
      <c r="G104">
        <v>14814.017</v>
      </c>
      <c r="H104">
        <v>15946.993</v>
      </c>
      <c r="I104">
        <v>158658.82999999999</v>
      </c>
      <c r="J104">
        <v>95926.64</v>
      </c>
      <c r="K104">
        <v>39611.894999999997</v>
      </c>
      <c r="L104">
        <v>4328.7344000000003</v>
      </c>
      <c r="M104">
        <v>17299.43</v>
      </c>
      <c r="N104">
        <v>261890.06</v>
      </c>
      <c r="O104">
        <v>198317.39</v>
      </c>
      <c r="P104">
        <v>19103.796999999999</v>
      </c>
      <c r="Q104">
        <v>63610.805</v>
      </c>
      <c r="R104">
        <v>49542.61</v>
      </c>
      <c r="S104">
        <v>12310.9</v>
      </c>
      <c r="T104">
        <v>25607.31</v>
      </c>
      <c r="U104">
        <v>20550.745999999999</v>
      </c>
      <c r="V104">
        <v>33158.47</v>
      </c>
      <c r="W104">
        <v>15429.125</v>
      </c>
      <c r="X104">
        <v>162725</v>
      </c>
      <c r="Y104">
        <v>73444.75</v>
      </c>
      <c r="Z104">
        <v>23084</v>
      </c>
      <c r="AA104">
        <v>39697.42</v>
      </c>
      <c r="AB104">
        <v>202045.75</v>
      </c>
      <c r="AC104">
        <v>67106.89</v>
      </c>
      <c r="AD104">
        <v>13697.689</v>
      </c>
      <c r="AE104">
        <v>34992.324000000001</v>
      </c>
      <c r="AF104">
        <v>10101.767</v>
      </c>
      <c r="AG104">
        <v>4046.9074999999998</v>
      </c>
      <c r="AH104">
        <v>20738.664000000001</v>
      </c>
      <c r="AI104">
        <v>17049.258000000002</v>
      </c>
      <c r="AJ104">
        <v>39349.652000000002</v>
      </c>
      <c r="AK104">
        <v>16078.414000000001</v>
      </c>
      <c r="AL104">
        <v>3850.3209999999999</v>
      </c>
      <c r="AM104">
        <v>5939.0146000000004</v>
      </c>
      <c r="AN104">
        <v>3600.7431999999999</v>
      </c>
      <c r="AO104">
        <v>5823.72</v>
      </c>
      <c r="AP104">
        <v>4160.2344000000003</v>
      </c>
      <c r="AQ104">
        <v>16382.487999999999</v>
      </c>
      <c r="AR104">
        <v>5076.9727000000003</v>
      </c>
      <c r="AS104">
        <v>4690.3599999999997</v>
      </c>
      <c r="AT104">
        <v>4886.0727999999999</v>
      </c>
      <c r="AU104">
        <v>20066.810000000001</v>
      </c>
      <c r="AV104">
        <v>22100.166000000001</v>
      </c>
      <c r="AW104">
        <v>6005.308</v>
      </c>
      <c r="AX104">
        <v>4941.7676000000001</v>
      </c>
      <c r="AY104">
        <v>4268.45</v>
      </c>
      <c r="AZ104">
        <v>67345.95</v>
      </c>
      <c r="BA104">
        <v>5814.31</v>
      </c>
      <c r="BB104">
        <v>16568.044999999998</v>
      </c>
      <c r="BC104">
        <v>6369.1864999999998</v>
      </c>
      <c r="BD104">
        <v>6072.6109999999999</v>
      </c>
      <c r="BE104">
        <v>3608.8607999999999</v>
      </c>
      <c r="BF104">
        <v>3861.4391999999998</v>
      </c>
      <c r="BG104">
        <v>5281.3896000000004</v>
      </c>
      <c r="BH104">
        <v>5260.4120000000003</v>
      </c>
      <c r="BI104">
        <v>4899.1490000000003</v>
      </c>
      <c r="BJ104">
        <v>19255.715</v>
      </c>
      <c r="BK104">
        <v>7060.7070000000003</v>
      </c>
      <c r="BL104">
        <v>7134.6283999999996</v>
      </c>
      <c r="BM104">
        <v>9381.1260000000002</v>
      </c>
      <c r="BN104">
        <v>3802.3024999999998</v>
      </c>
      <c r="BO104">
        <v>4865.9375</v>
      </c>
      <c r="BP104">
        <v>86728.72</v>
      </c>
      <c r="BQ104">
        <v>25007.671999999999</v>
      </c>
      <c r="BR104">
        <v>20717.248</v>
      </c>
      <c r="BS104">
        <v>7729.1196</v>
      </c>
      <c r="BT104">
        <v>16080.379000000001</v>
      </c>
      <c r="BU104">
        <v>28957.873</v>
      </c>
      <c r="BV104">
        <v>21606.555</v>
      </c>
      <c r="BW104">
        <v>49203.925999999999</v>
      </c>
      <c r="BX104">
        <v>277803.09999999998</v>
      </c>
      <c r="BY104">
        <v>24386.835999999999</v>
      </c>
      <c r="BZ104">
        <v>42108.016000000003</v>
      </c>
      <c r="CA104">
        <v>35801.917999999998</v>
      </c>
      <c r="CB104">
        <v>33006.639999999999</v>
      </c>
      <c r="CC104">
        <v>88462.46</v>
      </c>
      <c r="CD104">
        <v>488266.1</v>
      </c>
      <c r="CE104">
        <v>53467.040000000001</v>
      </c>
      <c r="CF104">
        <v>309192.75</v>
      </c>
      <c r="CG104">
        <v>16529.567999999999</v>
      </c>
      <c r="CH104">
        <v>13349.671</v>
      </c>
      <c r="CI104">
        <v>13028.51</v>
      </c>
      <c r="CJ104">
        <v>34838.480000000003</v>
      </c>
      <c r="CK104">
        <v>54024.9</v>
      </c>
      <c r="CL104">
        <v>11087.491</v>
      </c>
      <c r="CM104">
        <v>8921.8179999999993</v>
      </c>
      <c r="CN104">
        <v>18158.934000000001</v>
      </c>
      <c r="CO104">
        <v>34955.824000000001</v>
      </c>
      <c r="CP104">
        <v>8081.5537000000004</v>
      </c>
      <c r="CQ104">
        <v>89719.84</v>
      </c>
      <c r="CR104">
        <v>64760.523000000001</v>
      </c>
      <c r="CS104">
        <v>32306.234</v>
      </c>
      <c r="CT104">
        <v>68827.625</v>
      </c>
      <c r="CU104">
        <v>14797.725</v>
      </c>
      <c r="CV104">
        <v>45125.046999999999</v>
      </c>
      <c r="CW104">
        <v>20840.903999999999</v>
      </c>
      <c r="CX104">
        <v>32836.26</v>
      </c>
      <c r="CY104">
        <v>14763.14</v>
      </c>
      <c r="CZ104">
        <v>85686.720000000001</v>
      </c>
      <c r="DA104">
        <v>386333.6</v>
      </c>
      <c r="DB104">
        <v>45747.046999999999</v>
      </c>
      <c r="DC104">
        <v>18885.535</v>
      </c>
      <c r="DD104">
        <v>12297.438</v>
      </c>
      <c r="DE104">
        <v>50410.66</v>
      </c>
      <c r="DF104">
        <v>6959.3027000000002</v>
      </c>
      <c r="DG104">
        <v>34882.652000000002</v>
      </c>
      <c r="DH104">
        <v>9945.17</v>
      </c>
      <c r="DI104">
        <v>9227.32</v>
      </c>
      <c r="DJ104">
        <v>180918.77</v>
      </c>
      <c r="DK104">
        <v>80347.554999999993</v>
      </c>
      <c r="DL104">
        <v>42151.254000000001</v>
      </c>
      <c r="DM104">
        <v>65962.62</v>
      </c>
      <c r="DN104">
        <v>11469.6</v>
      </c>
      <c r="DO104">
        <v>26842.620999999999</v>
      </c>
      <c r="DP104">
        <v>19856.59</v>
      </c>
      <c r="DQ104">
        <v>103105.4</v>
      </c>
      <c r="DR104">
        <v>13570.56</v>
      </c>
      <c r="DS104">
        <v>19234.053</v>
      </c>
      <c r="DT104">
        <v>8738.125</v>
      </c>
      <c r="DU104">
        <v>10946.878000000001</v>
      </c>
      <c r="DV104">
        <v>20113.912</v>
      </c>
      <c r="DW104">
        <v>48066.14</v>
      </c>
      <c r="DX104">
        <v>14280.508</v>
      </c>
      <c r="DY104">
        <v>19729.594000000001</v>
      </c>
      <c r="DZ104">
        <v>20708.28</v>
      </c>
      <c r="EA104">
        <v>10756.909</v>
      </c>
      <c r="EB104">
        <v>8521.5</v>
      </c>
      <c r="EC104">
        <v>9564.9709999999995</v>
      </c>
      <c r="ED104">
        <v>24778.18</v>
      </c>
      <c r="EE104">
        <v>16335.98</v>
      </c>
      <c r="EF104">
        <v>124549.77</v>
      </c>
      <c r="EG104">
        <v>13207.09</v>
      </c>
      <c r="EH104">
        <v>12682.799000000001</v>
      </c>
      <c r="EI104">
        <v>42446.785000000003</v>
      </c>
    </row>
    <row r="105" spans="1:139" x14ac:dyDescent="0.3">
      <c r="A105" s="3">
        <v>43343</v>
      </c>
      <c r="B105" t="str">
        <v/>
      </c>
      <c r="C105">
        <v>42542.527000000002</v>
      </c>
      <c r="D105">
        <v>13703.474</v>
      </c>
      <c r="E105">
        <v>44022.917999999998</v>
      </c>
      <c r="F105">
        <v>26752.68</v>
      </c>
      <c r="G105">
        <v>14655.297</v>
      </c>
      <c r="H105">
        <v>15774.17</v>
      </c>
      <c r="I105">
        <v>161796.47</v>
      </c>
      <c r="J105">
        <v>102155</v>
      </c>
      <c r="K105">
        <v>40196.366999999998</v>
      </c>
      <c r="L105">
        <v>4110.585</v>
      </c>
      <c r="M105">
        <v>18554.940999999999</v>
      </c>
      <c r="N105">
        <v>281349.09999999998</v>
      </c>
      <c r="O105">
        <v>189556.2</v>
      </c>
      <c r="P105">
        <v>20792.705000000002</v>
      </c>
      <c r="Q105">
        <v>62643.004000000001</v>
      </c>
      <c r="R105">
        <v>51444.417999999998</v>
      </c>
      <c r="S105">
        <v>11874.45</v>
      </c>
      <c r="T105">
        <v>25126.15</v>
      </c>
      <c r="U105">
        <v>21034.120999999999</v>
      </c>
      <c r="V105">
        <v>33639.105000000003</v>
      </c>
      <c r="W105">
        <v>16442.349999999999</v>
      </c>
      <c r="X105">
        <v>158158.13</v>
      </c>
      <c r="Y105">
        <v>71031.13</v>
      </c>
      <c r="Z105">
        <v>25105.5</v>
      </c>
      <c r="AA105">
        <v>38955.785000000003</v>
      </c>
      <c r="AB105">
        <v>207216.81</v>
      </c>
      <c r="AC105">
        <v>65278.266000000003</v>
      </c>
      <c r="AD105">
        <v>13864.315000000001</v>
      </c>
      <c r="AE105">
        <v>38954.410000000003</v>
      </c>
      <c r="AF105">
        <v>10412.439</v>
      </c>
      <c r="AG105">
        <v>4085.2995999999998</v>
      </c>
      <c r="AH105">
        <v>21685.888999999999</v>
      </c>
      <c r="AI105">
        <v>17899.511999999999</v>
      </c>
      <c r="AJ105">
        <v>40007.934000000001</v>
      </c>
      <c r="AK105">
        <v>16522.416000000001</v>
      </c>
      <c r="AL105">
        <v>4105.6196</v>
      </c>
      <c r="AM105">
        <v>6017.2439999999997</v>
      </c>
      <c r="AN105">
        <v>3768.5342000000001</v>
      </c>
      <c r="AO105">
        <v>5899.1390000000001</v>
      </c>
      <c r="AP105">
        <v>4361.2744000000002</v>
      </c>
      <c r="AQ105">
        <v>17173.73</v>
      </c>
      <c r="AR105">
        <v>5149.6030000000001</v>
      </c>
      <c r="AS105">
        <v>4712.3804</v>
      </c>
      <c r="AT105">
        <v>5705.0625</v>
      </c>
      <c r="AU105">
        <v>19958.305</v>
      </c>
      <c r="AV105">
        <v>22311.955000000002</v>
      </c>
      <c r="AW105">
        <v>6103.7730000000001</v>
      </c>
      <c r="AX105">
        <v>4987.9575000000004</v>
      </c>
      <c r="AY105">
        <v>4330.1490000000003</v>
      </c>
      <c r="AZ105">
        <v>66746.09</v>
      </c>
      <c r="BA105">
        <v>5986.5619999999999</v>
      </c>
      <c r="BB105">
        <v>16660.335999999999</v>
      </c>
      <c r="BC105">
        <v>6710.7782999999999</v>
      </c>
      <c r="BD105">
        <v>6406.3804</v>
      </c>
      <c r="BE105">
        <v>3860.7204999999999</v>
      </c>
      <c r="BF105">
        <v>3994.0210000000002</v>
      </c>
      <c r="BG105">
        <v>5281.3896000000004</v>
      </c>
      <c r="BH105">
        <v>5203.8203000000003</v>
      </c>
      <c r="BI105">
        <v>5226.6899999999996</v>
      </c>
      <c r="BJ105">
        <v>19923.713</v>
      </c>
      <c r="BK105">
        <v>7086.2686000000003</v>
      </c>
      <c r="BL105">
        <v>7589.6210000000001</v>
      </c>
      <c r="BM105">
        <v>9185.5049999999992</v>
      </c>
      <c r="BN105">
        <v>4057.5808000000002</v>
      </c>
      <c r="BO105">
        <v>5025.5405000000001</v>
      </c>
      <c r="BP105">
        <v>88528.414000000004</v>
      </c>
      <c r="BQ105">
        <v>25555.863000000001</v>
      </c>
      <c r="BR105">
        <v>20189.611000000001</v>
      </c>
      <c r="BS105">
        <v>8760.9969999999994</v>
      </c>
      <c r="BT105">
        <v>15931.546</v>
      </c>
      <c r="BU105">
        <v>28182.129000000001</v>
      </c>
      <c r="BV105">
        <v>23644.768</v>
      </c>
      <c r="BW105">
        <v>47385.847999999998</v>
      </c>
      <c r="BX105">
        <v>283573.5</v>
      </c>
      <c r="BY105">
        <v>23993.86</v>
      </c>
      <c r="BZ105">
        <v>42749.53</v>
      </c>
      <c r="CA105">
        <v>35571.137000000002</v>
      </c>
      <c r="CB105">
        <v>34897.79</v>
      </c>
      <c r="CC105">
        <v>85435.56</v>
      </c>
      <c r="CD105">
        <v>515039.7</v>
      </c>
      <c r="CE105">
        <v>52147.112999999998</v>
      </c>
      <c r="CF105">
        <v>309693.40000000002</v>
      </c>
      <c r="CG105">
        <v>15707.074000000001</v>
      </c>
      <c r="CH105">
        <v>13561.016</v>
      </c>
      <c r="CI105">
        <v>13172.764999999999</v>
      </c>
      <c r="CJ105">
        <v>35229.324000000001</v>
      </c>
      <c r="CK105">
        <v>59324.855000000003</v>
      </c>
      <c r="CL105">
        <v>9900.2800000000007</v>
      </c>
      <c r="CM105">
        <v>9112.6350000000002</v>
      </c>
      <c r="CN105">
        <v>16793.838</v>
      </c>
      <c r="CO105">
        <v>39336.222999999998</v>
      </c>
      <c r="CP105">
        <v>8418.5149999999994</v>
      </c>
      <c r="CQ105">
        <v>89863.44</v>
      </c>
      <c r="CR105">
        <v>62684.035000000003</v>
      </c>
      <c r="CS105">
        <v>31794.078000000001</v>
      </c>
      <c r="CT105">
        <v>68463.67</v>
      </c>
      <c r="CU105">
        <v>14250.145</v>
      </c>
      <c r="CV105">
        <v>47407.133000000002</v>
      </c>
      <c r="CW105">
        <v>19252.541000000001</v>
      </c>
      <c r="CX105">
        <v>34160.305</v>
      </c>
      <c r="CY105">
        <v>16013.019</v>
      </c>
      <c r="CZ105">
        <v>91248.78</v>
      </c>
      <c r="DA105">
        <v>385090.1</v>
      </c>
      <c r="DB105">
        <v>45897.065999999999</v>
      </c>
      <c r="DC105">
        <v>18050.559000000001</v>
      </c>
      <c r="DD105">
        <v>12466.541999999999</v>
      </c>
      <c r="DE105">
        <v>52073.074000000001</v>
      </c>
      <c r="DF105">
        <v>6487.357</v>
      </c>
      <c r="DG105">
        <v>35371.08</v>
      </c>
      <c r="DH105">
        <v>9928.2309999999998</v>
      </c>
      <c r="DI105">
        <v>9525.5249999999996</v>
      </c>
      <c r="DJ105">
        <v>179282.97</v>
      </c>
      <c r="DK105">
        <v>76559.983999999997</v>
      </c>
      <c r="DL105">
        <v>41040.137000000002</v>
      </c>
      <c r="DM105">
        <v>76519.08</v>
      </c>
      <c r="DN105">
        <v>11785.986000000001</v>
      </c>
      <c r="DO105">
        <v>27109.588</v>
      </c>
      <c r="DP105">
        <v>19988.541000000001</v>
      </c>
      <c r="DQ105">
        <v>105676.8</v>
      </c>
      <c r="DR105">
        <v>14598.72</v>
      </c>
      <c r="DS105">
        <v>20172.298999999999</v>
      </c>
      <c r="DT105">
        <v>9048.125</v>
      </c>
      <c r="DU105">
        <v>10770.891</v>
      </c>
      <c r="DV105">
        <v>20792.065999999999</v>
      </c>
      <c r="DW105">
        <v>46573.82</v>
      </c>
      <c r="DX105">
        <v>14653.26</v>
      </c>
      <c r="DY105">
        <v>20202.203000000001</v>
      </c>
      <c r="DZ105">
        <v>21958.559000000001</v>
      </c>
      <c r="EA105">
        <v>11162.638999999999</v>
      </c>
      <c r="EB105">
        <v>8123.7</v>
      </c>
      <c r="EC105">
        <v>9970.49</v>
      </c>
      <c r="ED105">
        <v>26296.75</v>
      </c>
      <c r="EE105">
        <v>16746.317999999999</v>
      </c>
      <c r="EF105">
        <v>123728.51</v>
      </c>
      <c r="EG105">
        <v>14401.777</v>
      </c>
      <c r="EH105">
        <v>12644.602000000001</v>
      </c>
      <c r="EI105">
        <v>46034.875</v>
      </c>
    </row>
    <row r="106" spans="1:139" x14ac:dyDescent="0.3">
      <c r="A106" s="3">
        <v>43371</v>
      </c>
      <c r="B106" t="str">
        <v/>
      </c>
      <c r="C106">
        <v>42619.633000000002</v>
      </c>
      <c r="D106">
        <v>13399.968000000001</v>
      </c>
      <c r="E106">
        <v>39689.593999999997</v>
      </c>
      <c r="F106">
        <v>26178.63</v>
      </c>
      <c r="G106">
        <v>14683.403</v>
      </c>
      <c r="H106">
        <v>15245.392</v>
      </c>
      <c r="I106">
        <v>147529.75</v>
      </c>
      <c r="J106">
        <v>102921.836</v>
      </c>
      <c r="K106">
        <v>39387.625</v>
      </c>
      <c r="L106">
        <v>32185.236000000001</v>
      </c>
      <c r="M106">
        <v>19193.080000000002</v>
      </c>
      <c r="N106">
        <v>275625.88</v>
      </c>
      <c r="O106">
        <v>196584.64</v>
      </c>
      <c r="P106">
        <v>20925.482</v>
      </c>
      <c r="Q106">
        <v>62596.39</v>
      </c>
      <c r="R106">
        <v>52961.167999999998</v>
      </c>
      <c r="S106">
        <v>11025.63</v>
      </c>
      <c r="T106">
        <v>24322.613000000001</v>
      </c>
      <c r="U106">
        <v>21391.5</v>
      </c>
      <c r="V106">
        <v>32226.043000000001</v>
      </c>
      <c r="W106">
        <v>17346.888999999999</v>
      </c>
      <c r="X106">
        <v>157861.60999999999</v>
      </c>
      <c r="Y106">
        <v>67179.09</v>
      </c>
      <c r="Z106">
        <v>23200.67</v>
      </c>
      <c r="AA106">
        <v>40344.120000000003</v>
      </c>
      <c r="AB106">
        <v>207359.94</v>
      </c>
      <c r="AC106">
        <v>69410.53</v>
      </c>
      <c r="AD106">
        <v>14606.236000000001</v>
      </c>
      <c r="AE106">
        <v>38100.959999999999</v>
      </c>
      <c r="AF106">
        <v>9637.2759999999998</v>
      </c>
      <c r="AG106">
        <v>3813.5522000000001</v>
      </c>
      <c r="AH106">
        <v>19367.067999999999</v>
      </c>
      <c r="AI106">
        <v>15838.018</v>
      </c>
      <c r="AJ106">
        <v>37405.894999999997</v>
      </c>
      <c r="AK106">
        <v>15817.022000000001</v>
      </c>
      <c r="AL106">
        <v>3773.3420000000001</v>
      </c>
      <c r="AM106">
        <v>5432.8203000000003</v>
      </c>
      <c r="AN106">
        <v>3534.1619999999998</v>
      </c>
      <c r="AO106">
        <v>5344.3554999999997</v>
      </c>
      <c r="AP106">
        <v>4124.7803000000004</v>
      </c>
      <c r="AQ106">
        <v>16551.775000000001</v>
      </c>
      <c r="AR106">
        <v>5142.2372999999998</v>
      </c>
      <c r="AS106">
        <v>4580.9549999999999</v>
      </c>
      <c r="AT106">
        <v>5375.5309999999999</v>
      </c>
      <c r="AU106">
        <v>18465.53</v>
      </c>
      <c r="AV106">
        <v>20571.973000000002</v>
      </c>
      <c r="AW106">
        <v>6022.4603999999999</v>
      </c>
      <c r="AX106">
        <v>4788.6772000000001</v>
      </c>
      <c r="AY106">
        <v>4207.4690000000001</v>
      </c>
      <c r="AZ106">
        <v>62919.78</v>
      </c>
      <c r="BA106">
        <v>5591.2529999999997</v>
      </c>
      <c r="BB106">
        <v>14967.843999999999</v>
      </c>
      <c r="BC106">
        <v>6365.4443000000001</v>
      </c>
      <c r="BD106">
        <v>6360.2250000000004</v>
      </c>
      <c r="BE106">
        <v>3642.0140000000001</v>
      </c>
      <c r="BF106">
        <v>3729.3910000000001</v>
      </c>
      <c r="BG106">
        <v>5084.8450000000003</v>
      </c>
      <c r="BH106">
        <v>4882.0063</v>
      </c>
      <c r="BI106">
        <v>4843.2646000000004</v>
      </c>
      <c r="BJ106">
        <v>18286.831999999999</v>
      </c>
      <c r="BK106">
        <v>6676.0990000000002</v>
      </c>
      <c r="BL106">
        <v>7035.4125999999997</v>
      </c>
      <c r="BM106">
        <v>8749.39</v>
      </c>
      <c r="BN106">
        <v>3972.8508000000002</v>
      </c>
      <c r="BO106">
        <v>4683.7</v>
      </c>
      <c r="BP106">
        <v>85713.45</v>
      </c>
      <c r="BQ106">
        <v>23278.873</v>
      </c>
      <c r="BR106">
        <v>20645.766</v>
      </c>
      <c r="BS106">
        <v>8544.0630000000001</v>
      </c>
      <c r="BT106">
        <v>15819.614</v>
      </c>
      <c r="BU106">
        <v>26486.958999999999</v>
      </c>
      <c r="BV106">
        <v>22337.518</v>
      </c>
      <c r="BW106">
        <v>47098.637000000002</v>
      </c>
      <c r="BX106">
        <v>247639.66</v>
      </c>
      <c r="BY106">
        <v>22611.107</v>
      </c>
      <c r="BZ106">
        <v>41652.379999999997</v>
      </c>
      <c r="CA106">
        <v>35919.726999999999</v>
      </c>
      <c r="CB106">
        <v>34051.5</v>
      </c>
      <c r="CC106">
        <v>80370.14</v>
      </c>
      <c r="CD106">
        <v>527439.4</v>
      </c>
      <c r="CE106">
        <v>50417.766000000003</v>
      </c>
      <c r="CF106">
        <v>290424.13</v>
      </c>
      <c r="CG106">
        <v>16616.125</v>
      </c>
      <c r="CH106">
        <v>13406.387000000001</v>
      </c>
      <c r="CI106">
        <v>13674.628000000001</v>
      </c>
      <c r="CJ106">
        <v>34347.207000000002</v>
      </c>
      <c r="CK106">
        <v>57848.086000000003</v>
      </c>
      <c r="CL106">
        <v>9410.5429999999997</v>
      </c>
      <c r="CM106">
        <v>9286.6479999999992</v>
      </c>
      <c r="CN106">
        <v>15786.517</v>
      </c>
      <c r="CO106">
        <v>41423.42</v>
      </c>
      <c r="CP106">
        <v>8256.5939999999991</v>
      </c>
      <c r="CQ106">
        <v>83583.070000000007</v>
      </c>
      <c r="CR106">
        <v>61621.51</v>
      </c>
      <c r="CS106">
        <v>31793.63</v>
      </c>
      <c r="CT106">
        <v>66437.899999999994</v>
      </c>
      <c r="CU106">
        <v>14531.8</v>
      </c>
      <c r="CV106">
        <v>44964.21</v>
      </c>
      <c r="CW106">
        <v>18309.928</v>
      </c>
      <c r="CX106">
        <v>32036.973000000002</v>
      </c>
      <c r="CY106">
        <v>15717.343000000001</v>
      </c>
      <c r="CZ106">
        <v>90942.46</v>
      </c>
      <c r="DA106">
        <v>375239.3</v>
      </c>
      <c r="DB106">
        <v>46096.01</v>
      </c>
      <c r="DC106">
        <v>17919.453000000001</v>
      </c>
      <c r="DD106">
        <v>12496.986000000001</v>
      </c>
      <c r="DE106">
        <v>49023.35</v>
      </c>
      <c r="DF106">
        <v>6733.5176000000001</v>
      </c>
      <c r="DG106">
        <v>37091.733999999997</v>
      </c>
      <c r="DH106">
        <v>9723.8250000000007</v>
      </c>
      <c r="DI106">
        <v>9760.8719999999994</v>
      </c>
      <c r="DJ106">
        <v>175198.89</v>
      </c>
      <c r="DK106">
        <v>74864.983999999997</v>
      </c>
      <c r="DL106">
        <v>41986.11</v>
      </c>
      <c r="DM106">
        <v>80215.679999999993</v>
      </c>
      <c r="DN106">
        <v>11404.305</v>
      </c>
      <c r="DO106">
        <v>27745.798999999999</v>
      </c>
      <c r="DP106">
        <v>21543.75</v>
      </c>
      <c r="DQ106">
        <v>100288.25</v>
      </c>
      <c r="DR106">
        <v>14568.245000000001</v>
      </c>
      <c r="DS106">
        <v>18871.442999999999</v>
      </c>
      <c r="DT106">
        <v>8790.1190000000006</v>
      </c>
      <c r="DU106">
        <v>11072.775</v>
      </c>
      <c r="DV106">
        <v>21058.482</v>
      </c>
      <c r="DW106">
        <v>46823.824000000001</v>
      </c>
      <c r="DX106">
        <v>14587.871999999999</v>
      </c>
      <c r="DY106">
        <v>19853.476999999999</v>
      </c>
      <c r="DZ106">
        <v>21903.360000000001</v>
      </c>
      <c r="EA106">
        <v>10932.855</v>
      </c>
      <c r="EB106">
        <v>7600</v>
      </c>
      <c r="EC106">
        <v>10313.727000000001</v>
      </c>
      <c r="ED106">
        <v>26440.35</v>
      </c>
      <c r="EE106">
        <v>16655.025000000001</v>
      </c>
      <c r="EF106">
        <v>122693.72</v>
      </c>
      <c r="EG106">
        <v>13799.842000000001</v>
      </c>
      <c r="EH106">
        <v>13320.334999999999</v>
      </c>
      <c r="EI106">
        <v>46408.413999999997</v>
      </c>
    </row>
    <row r="107" spans="1:139" x14ac:dyDescent="0.3">
      <c r="A107" s="3">
        <v>43404</v>
      </c>
      <c r="B107" t="str">
        <v/>
      </c>
      <c r="C107">
        <v>36839.15</v>
      </c>
      <c r="D107">
        <v>10968.317999999999</v>
      </c>
      <c r="E107">
        <v>34563.360000000001</v>
      </c>
      <c r="F107">
        <v>25209.495999999999</v>
      </c>
      <c r="G107">
        <v>13355.031000000001</v>
      </c>
      <c r="H107">
        <v>12963.933000000001</v>
      </c>
      <c r="I107">
        <v>123694.67</v>
      </c>
      <c r="J107">
        <v>100183.15</v>
      </c>
      <c r="K107">
        <v>36150.383000000002</v>
      </c>
      <c r="L107">
        <v>36116.362999999998</v>
      </c>
      <c r="M107">
        <v>18942.973000000002</v>
      </c>
      <c r="N107">
        <v>292015.34000000003</v>
      </c>
      <c r="O107">
        <v>203777.28</v>
      </c>
      <c r="P107">
        <v>23309.671999999999</v>
      </c>
      <c r="Q107">
        <v>61168.445</v>
      </c>
      <c r="R107">
        <v>50089.34</v>
      </c>
      <c r="S107">
        <v>11260.41</v>
      </c>
      <c r="T107">
        <v>22102.315999999999</v>
      </c>
      <c r="U107">
        <v>22471.56</v>
      </c>
      <c r="V107">
        <v>29223.513999999999</v>
      </c>
      <c r="W107">
        <v>18959.787</v>
      </c>
      <c r="X107">
        <v>158680.56</v>
      </c>
      <c r="Y107">
        <v>67008.429999999993</v>
      </c>
      <c r="Z107">
        <v>23718.720000000001</v>
      </c>
      <c r="AA107">
        <v>37277.43</v>
      </c>
      <c r="AB107">
        <v>220938.11</v>
      </c>
      <c r="AC107">
        <v>75951.679999999993</v>
      </c>
      <c r="AD107">
        <v>14606.236000000001</v>
      </c>
      <c r="AE107">
        <v>37102.277000000002</v>
      </c>
      <c r="AF107">
        <v>9041.5519999999997</v>
      </c>
      <c r="AG107">
        <v>3315.5268999999998</v>
      </c>
      <c r="AH107">
        <v>17910.578000000001</v>
      </c>
      <c r="AI107">
        <v>15211.715</v>
      </c>
      <c r="AJ107">
        <v>37883.68</v>
      </c>
      <c r="AK107">
        <v>14991.571</v>
      </c>
      <c r="AL107">
        <v>3443.2395000000001</v>
      </c>
      <c r="AM107">
        <v>5421.7629999999999</v>
      </c>
      <c r="AN107">
        <v>3182.7397000000001</v>
      </c>
      <c r="AO107">
        <v>4383.7954</v>
      </c>
      <c r="AP107">
        <v>3836.1752999999999</v>
      </c>
      <c r="AQ107">
        <v>12632.558000000001</v>
      </c>
      <c r="AR107">
        <v>5218.4930000000004</v>
      </c>
      <c r="AS107">
        <v>4228.5739999999996</v>
      </c>
      <c r="AT107">
        <v>5070.6704</v>
      </c>
      <c r="AU107">
        <v>17850.451000000001</v>
      </c>
      <c r="AV107">
        <v>18782.655999999999</v>
      </c>
      <c r="AW107">
        <v>5106.759</v>
      </c>
      <c r="AX107">
        <v>4292.5576000000001</v>
      </c>
      <c r="AY107">
        <v>4123.3760000000002</v>
      </c>
      <c r="AZ107">
        <v>59362.383000000002</v>
      </c>
      <c r="BA107">
        <v>5228.4364999999998</v>
      </c>
      <c r="BB107">
        <v>13534.117</v>
      </c>
      <c r="BC107">
        <v>5609.6790000000001</v>
      </c>
      <c r="BD107">
        <v>6086.6313</v>
      </c>
      <c r="BE107">
        <v>3583.6945999999998</v>
      </c>
      <c r="BF107">
        <v>3308.3843000000002</v>
      </c>
      <c r="BG107">
        <v>4697.4750000000004</v>
      </c>
      <c r="BH107">
        <v>3518.7487999999998</v>
      </c>
      <c r="BI107">
        <v>4541.5645000000004</v>
      </c>
      <c r="BJ107">
        <v>17708.403999999999</v>
      </c>
      <c r="BK107">
        <v>6259.3222999999998</v>
      </c>
      <c r="BL107">
        <v>6777.5263999999997</v>
      </c>
      <c r="BM107">
        <v>7600.0990000000002</v>
      </c>
      <c r="BN107">
        <v>3965.4564999999998</v>
      </c>
      <c r="BO107">
        <v>4072.4438</v>
      </c>
      <c r="BP107">
        <v>84837</v>
      </c>
      <c r="BQ107">
        <v>23401.96</v>
      </c>
      <c r="BR107">
        <v>17790.648000000001</v>
      </c>
      <c r="BS107">
        <v>8545.973</v>
      </c>
      <c r="BT107">
        <v>14663.771000000001</v>
      </c>
      <c r="BU107">
        <v>23529.675999999999</v>
      </c>
      <c r="BV107">
        <v>20756.353999999999</v>
      </c>
      <c r="BW107">
        <v>36527.097999999998</v>
      </c>
      <c r="BX107">
        <v>250796.39</v>
      </c>
      <c r="BY107">
        <v>20826.66</v>
      </c>
      <c r="BZ107">
        <v>42674.555</v>
      </c>
      <c r="CA107">
        <v>32867.277000000002</v>
      </c>
      <c r="CB107">
        <v>33023.402000000002</v>
      </c>
      <c r="CC107">
        <v>78799.67</v>
      </c>
      <c r="CD107">
        <v>505687.53</v>
      </c>
      <c r="CE107">
        <v>46798.84</v>
      </c>
      <c r="CF107">
        <v>271101.96999999997</v>
      </c>
      <c r="CG107">
        <v>13349.052</v>
      </c>
      <c r="CH107">
        <v>11169.319</v>
      </c>
      <c r="CI107">
        <v>13595.637000000001</v>
      </c>
      <c r="CJ107">
        <v>33134.42</v>
      </c>
      <c r="CK107">
        <v>62276.5</v>
      </c>
      <c r="CL107">
        <v>8929.3220000000001</v>
      </c>
      <c r="CM107">
        <v>8855.3829999999998</v>
      </c>
      <c r="CN107">
        <v>15833.237999999999</v>
      </c>
      <c r="CO107">
        <v>40642.065999999999</v>
      </c>
      <c r="CP107">
        <v>7868.4755999999998</v>
      </c>
      <c r="CQ107">
        <v>84004.266000000003</v>
      </c>
      <c r="CR107">
        <v>57596.1</v>
      </c>
      <c r="CS107">
        <v>26089.901999999998</v>
      </c>
      <c r="CT107">
        <v>62504.34</v>
      </c>
      <c r="CU107">
        <v>12927.415999999999</v>
      </c>
      <c r="CV107">
        <v>42297.527000000002</v>
      </c>
      <c r="CW107">
        <v>18598.333999999999</v>
      </c>
      <c r="CX107">
        <v>27875.23</v>
      </c>
      <c r="CY107">
        <v>13322.665000000001</v>
      </c>
      <c r="CZ107">
        <v>87731.42</v>
      </c>
      <c r="DA107">
        <v>362536.25</v>
      </c>
      <c r="DB107">
        <v>40639.866999999998</v>
      </c>
      <c r="DC107">
        <v>16291.063</v>
      </c>
      <c r="DD107">
        <v>12794.727999999999</v>
      </c>
      <c r="DE107">
        <v>45744.09</v>
      </c>
      <c r="DF107">
        <v>6063.5967000000001</v>
      </c>
      <c r="DG107">
        <v>37670.612999999998</v>
      </c>
      <c r="DH107">
        <v>9496.1239999999998</v>
      </c>
      <c r="DI107">
        <v>9268.7389999999996</v>
      </c>
      <c r="DJ107">
        <v>159862.26999999999</v>
      </c>
      <c r="DK107">
        <v>65349.02</v>
      </c>
      <c r="DL107">
        <v>38861.599999999999</v>
      </c>
      <c r="DM107">
        <v>73765.41</v>
      </c>
      <c r="DN107">
        <v>11123.125</v>
      </c>
      <c r="DO107">
        <v>25112.701000000001</v>
      </c>
      <c r="DP107">
        <v>21506.25</v>
      </c>
      <c r="DQ107">
        <v>91517.86</v>
      </c>
      <c r="DR107">
        <v>12261.4375</v>
      </c>
      <c r="DS107">
        <v>16112.913</v>
      </c>
      <c r="DT107">
        <v>8901.5810000000001</v>
      </c>
      <c r="DU107">
        <v>10433.605</v>
      </c>
      <c r="DV107">
        <v>21878.940999999999</v>
      </c>
      <c r="DW107">
        <v>42327.913999999997</v>
      </c>
      <c r="DX107">
        <v>14370.668</v>
      </c>
      <c r="DY107">
        <v>20448.373</v>
      </c>
      <c r="DZ107">
        <v>19083.521000000001</v>
      </c>
      <c r="EA107">
        <v>10711.393</v>
      </c>
      <c r="EB107">
        <v>7024.64</v>
      </c>
      <c r="EC107">
        <v>8647.5759999999991</v>
      </c>
      <c r="ED107">
        <v>23510.91</v>
      </c>
      <c r="EE107">
        <v>14757.58</v>
      </c>
      <c r="EF107">
        <v>110785.94500000001</v>
      </c>
      <c r="EG107">
        <v>13223.97</v>
      </c>
      <c r="EH107">
        <v>11621.079</v>
      </c>
      <c r="EI107">
        <v>43639.02</v>
      </c>
    </row>
    <row r="108" spans="1:139" x14ac:dyDescent="0.3">
      <c r="A108" s="3">
        <v>43434</v>
      </c>
      <c r="B108" t="str">
        <v/>
      </c>
      <c r="C108">
        <v>39704.112999999998</v>
      </c>
      <c r="D108">
        <v>11034.114</v>
      </c>
      <c r="E108">
        <v>36127.555</v>
      </c>
      <c r="F108">
        <v>26226.61</v>
      </c>
      <c r="G108">
        <v>13958.477999999999</v>
      </c>
      <c r="H108">
        <v>13497.520500000001</v>
      </c>
      <c r="I108">
        <v>132710.25</v>
      </c>
      <c r="J108">
        <v>101889.48</v>
      </c>
      <c r="K108">
        <v>39987.241999999998</v>
      </c>
      <c r="L108">
        <v>37505.457000000002</v>
      </c>
      <c r="M108">
        <v>21133.951000000001</v>
      </c>
      <c r="N108">
        <v>284356.8</v>
      </c>
      <c r="O108">
        <v>214502.39999999999</v>
      </c>
      <c r="P108">
        <v>24084.17</v>
      </c>
      <c r="Q108">
        <v>65539.7</v>
      </c>
      <c r="R108">
        <v>51991.741999999998</v>
      </c>
      <c r="S108">
        <v>11799.2</v>
      </c>
      <c r="T108">
        <v>22760.521000000001</v>
      </c>
      <c r="U108">
        <v>22712.74</v>
      </c>
      <c r="V108">
        <v>33000.175999999999</v>
      </c>
      <c r="W108">
        <v>19815</v>
      </c>
      <c r="X108">
        <v>172179.28</v>
      </c>
      <c r="Y108">
        <v>62315.277000000002</v>
      </c>
      <c r="Z108">
        <v>23668.68</v>
      </c>
      <c r="AA108">
        <v>36712.949999999997</v>
      </c>
      <c r="AB108">
        <v>235463.02</v>
      </c>
      <c r="AC108">
        <v>79881.47</v>
      </c>
      <c r="AD108">
        <v>16284.097</v>
      </c>
      <c r="AE108">
        <v>35058.086000000003</v>
      </c>
      <c r="AF108">
        <v>9350.9429999999993</v>
      </c>
      <c r="AG108">
        <v>3414.7837</v>
      </c>
      <c r="AH108">
        <v>17361.759999999998</v>
      </c>
      <c r="AI108">
        <v>15487.713</v>
      </c>
      <c r="AJ108">
        <v>39378.68</v>
      </c>
      <c r="AK108">
        <v>16336.019</v>
      </c>
      <c r="AL108">
        <v>3754.6570000000002</v>
      </c>
      <c r="AM108">
        <v>5544.3149999999996</v>
      </c>
      <c r="AN108">
        <v>3373.1558</v>
      </c>
      <c r="AO108">
        <v>4412.9740000000002</v>
      </c>
      <c r="AP108">
        <v>3975.6138000000001</v>
      </c>
      <c r="AQ108">
        <v>13568.697</v>
      </c>
      <c r="AR108">
        <v>5658.9696999999996</v>
      </c>
      <c r="AS108">
        <v>4237.384</v>
      </c>
      <c r="AT108">
        <v>5104.4250000000002</v>
      </c>
      <c r="AU108">
        <v>18472.143</v>
      </c>
      <c r="AV108">
        <v>18968.828000000001</v>
      </c>
      <c r="AW108">
        <v>4961.7280000000001</v>
      </c>
      <c r="AX108">
        <v>4360.7740000000003</v>
      </c>
      <c r="AY108">
        <v>4490.5834999999997</v>
      </c>
      <c r="AZ108">
        <v>62730.36</v>
      </c>
      <c r="BA108">
        <v>5341.817</v>
      </c>
      <c r="BB108">
        <v>13139.179</v>
      </c>
      <c r="BC108">
        <v>5516.1080000000002</v>
      </c>
      <c r="BD108">
        <v>6830.43</v>
      </c>
      <c r="BE108">
        <v>3991.0862000000002</v>
      </c>
      <c r="BF108">
        <v>3586.8454999999999</v>
      </c>
      <c r="BG108">
        <v>5212.3339999999998</v>
      </c>
      <c r="BH108">
        <v>3485.3103000000001</v>
      </c>
      <c r="BI108">
        <v>4846.058</v>
      </c>
      <c r="BJ108">
        <v>17239.025000000001</v>
      </c>
      <c r="BK108">
        <v>6412.7370000000001</v>
      </c>
      <c r="BL108">
        <v>7051.5043999999998</v>
      </c>
      <c r="BM108">
        <v>7781.2606999999998</v>
      </c>
      <c r="BN108">
        <v>4404.4193999999998</v>
      </c>
      <c r="BO108">
        <v>4465.6724000000004</v>
      </c>
      <c r="BP108">
        <v>88391.483999999997</v>
      </c>
      <c r="BQ108">
        <v>23911.282999999999</v>
      </c>
      <c r="BR108">
        <v>18141.596000000001</v>
      </c>
      <c r="BS108">
        <v>8929.5859999999993</v>
      </c>
      <c r="BT108">
        <v>15136.1875</v>
      </c>
      <c r="BU108">
        <v>24104.636999999999</v>
      </c>
      <c r="BV108">
        <v>18672.094000000001</v>
      </c>
      <c r="BW108">
        <v>38261.004000000001</v>
      </c>
      <c r="BX108">
        <v>255743.53</v>
      </c>
      <c r="BY108">
        <v>21969.062999999998</v>
      </c>
      <c r="BZ108">
        <v>44663.516000000003</v>
      </c>
      <c r="CA108">
        <v>34904.79</v>
      </c>
      <c r="CB108">
        <v>30770.55</v>
      </c>
      <c r="CC108">
        <v>76607.914000000004</v>
      </c>
      <c r="CD108">
        <v>537613.25</v>
      </c>
      <c r="CE108">
        <v>50734.17</v>
      </c>
      <c r="CF108">
        <v>279974.38</v>
      </c>
      <c r="CG108">
        <v>13987.152</v>
      </c>
      <c r="CH108">
        <v>11612.072</v>
      </c>
      <c r="CI108">
        <v>14157.759</v>
      </c>
      <c r="CJ108">
        <v>34521.972999999998</v>
      </c>
      <c r="CK108">
        <v>64601.16</v>
      </c>
      <c r="CL108">
        <v>8369.9549999999999</v>
      </c>
      <c r="CM108">
        <v>9026.9140000000007</v>
      </c>
      <c r="CN108">
        <v>17593.062999999998</v>
      </c>
      <c r="CO108">
        <v>38653.699999999997</v>
      </c>
      <c r="CP108">
        <v>8103.0219999999999</v>
      </c>
      <c r="CQ108">
        <v>71077.664000000004</v>
      </c>
      <c r="CR108">
        <v>61667.625</v>
      </c>
      <c r="CS108">
        <v>27710.322</v>
      </c>
      <c r="CT108">
        <v>60557.836000000003</v>
      </c>
      <c r="CU108">
        <v>13524.495999999999</v>
      </c>
      <c r="CV108">
        <v>42477.516000000003</v>
      </c>
      <c r="CW108">
        <v>20714.615000000002</v>
      </c>
      <c r="CX108">
        <v>30479.195</v>
      </c>
      <c r="CY108">
        <v>13917.126</v>
      </c>
      <c r="CZ108">
        <v>95878.58</v>
      </c>
      <c r="DA108">
        <v>369752.4</v>
      </c>
      <c r="DB108">
        <v>44033.925999999999</v>
      </c>
      <c r="DC108">
        <v>15849.892</v>
      </c>
      <c r="DD108">
        <v>13297.472</v>
      </c>
      <c r="DE108">
        <v>45879.574000000001</v>
      </c>
      <c r="DF108">
        <v>6065.4683000000005</v>
      </c>
      <c r="DG108">
        <v>39824.53</v>
      </c>
      <c r="DH108">
        <v>9692.4179999999997</v>
      </c>
      <c r="DI108">
        <v>9620.4375</v>
      </c>
      <c r="DJ108">
        <v>158226.04999999999</v>
      </c>
      <c r="DK108">
        <v>67984.13</v>
      </c>
      <c r="DL108">
        <v>38853.315999999999</v>
      </c>
      <c r="DM108">
        <v>81723.8</v>
      </c>
      <c r="DN108">
        <v>11789.078</v>
      </c>
      <c r="DO108">
        <v>25324.921999999999</v>
      </c>
      <c r="DP108">
        <v>20317.5</v>
      </c>
      <c r="DQ108">
        <v>99034.11</v>
      </c>
      <c r="DR108">
        <v>11281.914000000001</v>
      </c>
      <c r="DS108">
        <v>17458.664000000001</v>
      </c>
      <c r="DT108">
        <v>9032.2610000000004</v>
      </c>
      <c r="DU108">
        <v>8967.7000000000007</v>
      </c>
      <c r="DV108">
        <v>22015.686000000002</v>
      </c>
      <c r="DW108">
        <v>46136.995999999999</v>
      </c>
      <c r="DX108">
        <v>15220.404</v>
      </c>
      <c r="DY108">
        <v>21783.701000000001</v>
      </c>
      <c r="DZ108">
        <v>17568.478999999999</v>
      </c>
      <c r="EA108">
        <v>10762.108</v>
      </c>
      <c r="EB108">
        <v>8072.32</v>
      </c>
      <c r="EC108">
        <v>9338.5290000000005</v>
      </c>
      <c r="ED108">
        <v>25409.918000000001</v>
      </c>
      <c r="EE108">
        <v>17010.974999999999</v>
      </c>
      <c r="EF108">
        <v>121069.13</v>
      </c>
      <c r="EG108">
        <v>13652.692999999999</v>
      </c>
      <c r="EH108">
        <v>11531.111000000001</v>
      </c>
      <c r="EI108">
        <v>37027.68</v>
      </c>
    </row>
    <row r="109" spans="1:139" x14ac:dyDescent="0.3">
      <c r="A109" s="3">
        <v>43465</v>
      </c>
      <c r="B109" t="str">
        <v/>
      </c>
      <c r="C109">
        <v>36637.722999999998</v>
      </c>
      <c r="D109">
        <v>10215.406999999999</v>
      </c>
      <c r="E109">
        <v>31242.936000000002</v>
      </c>
      <c r="F109">
        <v>24112.115000000002</v>
      </c>
      <c r="G109">
        <v>13018.085999999999</v>
      </c>
      <c r="H109">
        <v>11524.784</v>
      </c>
      <c r="I109">
        <v>121344.94</v>
      </c>
      <c r="J109">
        <v>89743.625</v>
      </c>
      <c r="K109">
        <v>39304.972999999998</v>
      </c>
      <c r="L109">
        <v>36048.425999999999</v>
      </c>
      <c r="M109">
        <v>19743.855</v>
      </c>
      <c r="N109">
        <v>271252.8</v>
      </c>
      <c r="O109">
        <v>202089.8</v>
      </c>
      <c r="P109">
        <v>22796.901999999998</v>
      </c>
      <c r="Q109">
        <v>58083.523000000001</v>
      </c>
      <c r="R109">
        <v>47077.953000000001</v>
      </c>
      <c r="S109">
        <v>9929.99</v>
      </c>
      <c r="T109">
        <v>22693.748</v>
      </c>
      <c r="U109">
        <v>22478.743999999999</v>
      </c>
      <c r="V109">
        <v>26759.734</v>
      </c>
      <c r="W109">
        <v>18393.605</v>
      </c>
      <c r="X109">
        <v>155666.32999999999</v>
      </c>
      <c r="Y109">
        <v>52508.800000000003</v>
      </c>
      <c r="Z109">
        <v>21945</v>
      </c>
      <c r="AA109">
        <v>30160.282999999999</v>
      </c>
      <c r="AB109">
        <v>229945.19</v>
      </c>
      <c r="AC109">
        <v>64465.582000000002</v>
      </c>
      <c r="AD109">
        <v>16235.197</v>
      </c>
      <c r="AE109">
        <v>32176.923999999999</v>
      </c>
      <c r="AF109">
        <v>7640.95</v>
      </c>
      <c r="AG109">
        <v>2789.5662000000002</v>
      </c>
      <c r="AH109">
        <v>13712.175999999999</v>
      </c>
      <c r="AI109">
        <v>12477.465</v>
      </c>
      <c r="AJ109">
        <v>33067.279999999999</v>
      </c>
      <c r="AK109">
        <v>14329.979499999999</v>
      </c>
      <c r="AL109">
        <v>3183.2837</v>
      </c>
      <c r="AM109">
        <v>4543.4470000000001</v>
      </c>
      <c r="AN109">
        <v>2994.6770000000001</v>
      </c>
      <c r="AO109">
        <v>3706.5376000000001</v>
      </c>
      <c r="AP109">
        <v>3191.2550000000001</v>
      </c>
      <c r="AQ109">
        <v>9987.2279999999992</v>
      </c>
      <c r="AR109">
        <v>4719.3013000000001</v>
      </c>
      <c r="AS109">
        <v>3502.0549999999998</v>
      </c>
      <c r="AT109">
        <v>4384.4897000000001</v>
      </c>
      <c r="AU109">
        <v>15215.225</v>
      </c>
      <c r="AV109">
        <v>15068.255999999999</v>
      </c>
      <c r="AW109">
        <v>4144.4359999999997</v>
      </c>
      <c r="AX109">
        <v>3750.5383000000002</v>
      </c>
      <c r="AY109">
        <v>4518.58</v>
      </c>
      <c r="AZ109">
        <v>53427.87</v>
      </c>
      <c r="BA109">
        <v>4192.4260000000004</v>
      </c>
      <c r="BB109">
        <v>10996.146000000001</v>
      </c>
      <c r="BC109">
        <v>5288.7749999999996</v>
      </c>
      <c r="BD109">
        <v>5658.6040000000003</v>
      </c>
      <c r="BE109">
        <v>3348.7492999999999</v>
      </c>
      <c r="BF109">
        <v>2943.1091000000001</v>
      </c>
      <c r="BG109">
        <v>4455.9790000000003</v>
      </c>
      <c r="BH109">
        <v>2936.1904</v>
      </c>
      <c r="BI109">
        <v>4351.4570000000003</v>
      </c>
      <c r="BJ109">
        <v>13854.418</v>
      </c>
      <c r="BK109">
        <v>5538.9750000000004</v>
      </c>
      <c r="BL109">
        <v>6275.7484999999997</v>
      </c>
      <c r="BM109">
        <v>6310.1679999999997</v>
      </c>
      <c r="BN109">
        <v>3881.6902</v>
      </c>
      <c r="BO109">
        <v>3572.0124999999998</v>
      </c>
      <c r="BP109">
        <v>73500.899999999994</v>
      </c>
      <c r="BQ109">
        <v>19828.419999999998</v>
      </c>
      <c r="BR109">
        <v>14228.841</v>
      </c>
      <c r="BS109">
        <v>7621.1265000000003</v>
      </c>
      <c r="BT109">
        <v>14205.39</v>
      </c>
      <c r="BU109">
        <v>21978.53</v>
      </c>
      <c r="BV109">
        <v>16862.076000000001</v>
      </c>
      <c r="BW109">
        <v>34153.08</v>
      </c>
      <c r="BX109">
        <v>211104.17</v>
      </c>
      <c r="BY109">
        <v>18307.217000000001</v>
      </c>
      <c r="BZ109">
        <v>40181.01</v>
      </c>
      <c r="CA109">
        <v>34410.832000000002</v>
      </c>
      <c r="CB109">
        <v>27433.157999999999</v>
      </c>
      <c r="CC109">
        <v>67398.22</v>
      </c>
      <c r="CD109">
        <v>502567.4</v>
      </c>
      <c r="CE109">
        <v>45207.233999999997</v>
      </c>
      <c r="CF109">
        <v>238251.2</v>
      </c>
      <c r="CG109">
        <v>12345.514999999999</v>
      </c>
      <c r="CH109">
        <v>10463.291999999999</v>
      </c>
      <c r="CI109">
        <v>13560.8</v>
      </c>
      <c r="CJ109">
        <v>31566.101999999999</v>
      </c>
      <c r="CK109">
        <v>67126.289999999994</v>
      </c>
      <c r="CL109">
        <v>6647.4539999999997</v>
      </c>
      <c r="CM109">
        <v>8852.1939999999995</v>
      </c>
      <c r="CN109">
        <v>15170.566999999999</v>
      </c>
      <c r="CO109">
        <v>35184.457000000002</v>
      </c>
      <c r="CP109">
        <v>7705.3076000000001</v>
      </c>
      <c r="CQ109">
        <v>61431.296999999999</v>
      </c>
      <c r="CR109">
        <v>59319.887000000002</v>
      </c>
      <c r="CS109">
        <v>23963.24</v>
      </c>
      <c r="CT109">
        <v>55335.68</v>
      </c>
      <c r="CU109">
        <v>10562.817999999999</v>
      </c>
      <c r="CV109">
        <v>35354.75</v>
      </c>
      <c r="CW109">
        <v>19578.023000000001</v>
      </c>
      <c r="CX109">
        <v>26790.15</v>
      </c>
      <c r="CY109">
        <v>12409.793</v>
      </c>
      <c r="CZ109">
        <v>80736.039999999994</v>
      </c>
      <c r="DA109">
        <v>319780.3</v>
      </c>
      <c r="DB109">
        <v>39360.67</v>
      </c>
      <c r="DC109">
        <v>15964.261</v>
      </c>
      <c r="DD109">
        <v>12603.976000000001</v>
      </c>
      <c r="DE109">
        <v>42315.063000000002</v>
      </c>
      <c r="DF109">
        <v>5537.1390000000001</v>
      </c>
      <c r="DG109">
        <v>34900.938000000002</v>
      </c>
      <c r="DH109">
        <v>8249.9519999999993</v>
      </c>
      <c r="DI109">
        <v>9016.7070000000003</v>
      </c>
      <c r="DJ109">
        <v>123302.41</v>
      </c>
      <c r="DK109">
        <v>61890.163999999997</v>
      </c>
      <c r="DL109">
        <v>33493.599999999999</v>
      </c>
      <c r="DM109">
        <v>84848.4</v>
      </c>
      <c r="DN109">
        <v>10894.896000000001</v>
      </c>
      <c r="DO109">
        <v>23805.478999999999</v>
      </c>
      <c r="DP109">
        <v>16307.561</v>
      </c>
      <c r="DQ109">
        <v>83680.740000000005</v>
      </c>
      <c r="DR109">
        <v>9787.5</v>
      </c>
      <c r="DS109">
        <v>14132.888000000001</v>
      </c>
      <c r="DT109">
        <v>7913.6679999999997</v>
      </c>
      <c r="DU109">
        <v>8131.9556000000002</v>
      </c>
      <c r="DV109">
        <v>20406.75</v>
      </c>
      <c r="DW109">
        <v>41566.991999999998</v>
      </c>
      <c r="DX109">
        <v>14012.833000000001</v>
      </c>
      <c r="DY109">
        <v>20066.36</v>
      </c>
      <c r="DZ109">
        <v>14405.12</v>
      </c>
      <c r="EA109">
        <v>9829.7469999999994</v>
      </c>
      <c r="EB109">
        <v>6839.68</v>
      </c>
      <c r="EC109">
        <v>8079.6904000000004</v>
      </c>
      <c r="ED109">
        <v>23395.365000000002</v>
      </c>
      <c r="EE109">
        <v>14949.812</v>
      </c>
      <c r="EF109">
        <v>109860.63</v>
      </c>
      <c r="EG109">
        <v>12333.617</v>
      </c>
      <c r="EH109">
        <v>10247.983</v>
      </c>
      <c r="EI109">
        <v>34486.46</v>
      </c>
    </row>
    <row r="110" spans="1:139" x14ac:dyDescent="0.3">
      <c r="A110" s="3">
        <v>43496</v>
      </c>
      <c r="B110" t="str">
        <v/>
      </c>
      <c r="C110">
        <v>39250.58</v>
      </c>
      <c r="D110">
        <v>11264.753000000001</v>
      </c>
      <c r="E110">
        <v>32674.338</v>
      </c>
      <c r="F110">
        <v>24869.23</v>
      </c>
      <c r="G110">
        <v>13393.607</v>
      </c>
      <c r="H110">
        <v>12266.459000000001</v>
      </c>
      <c r="I110">
        <v>122093.7</v>
      </c>
      <c r="J110">
        <v>94554.39</v>
      </c>
      <c r="K110">
        <v>38421.866999999998</v>
      </c>
      <c r="L110">
        <v>38269.82</v>
      </c>
      <c r="M110">
        <v>19006.055</v>
      </c>
      <c r="N110">
        <v>275798.75</v>
      </c>
      <c r="O110">
        <v>205418.84</v>
      </c>
      <c r="P110">
        <v>22606.067999999999</v>
      </c>
      <c r="Q110">
        <v>67123.25</v>
      </c>
      <c r="R110">
        <v>49364.906000000003</v>
      </c>
      <c r="S110">
        <v>10664.43</v>
      </c>
      <c r="T110">
        <v>22540.523000000001</v>
      </c>
      <c r="U110">
        <v>22252.236000000001</v>
      </c>
      <c r="V110">
        <v>31120.018</v>
      </c>
      <c r="W110">
        <v>16332.844999999999</v>
      </c>
      <c r="X110">
        <v>158752.03</v>
      </c>
      <c r="Y110">
        <v>58633.203000000001</v>
      </c>
      <c r="Z110">
        <v>22607.34</v>
      </c>
      <c r="AA110">
        <v>32568.305</v>
      </c>
      <c r="AB110">
        <v>241327.39</v>
      </c>
      <c r="AC110">
        <v>68173.320000000007</v>
      </c>
      <c r="AD110">
        <v>15951.278</v>
      </c>
      <c r="AE110">
        <v>32788.008000000002</v>
      </c>
      <c r="AF110">
        <v>8925.6949999999997</v>
      </c>
      <c r="AG110">
        <v>3125.8845000000001</v>
      </c>
      <c r="AH110">
        <v>15546.615</v>
      </c>
      <c r="AI110">
        <v>13859.197</v>
      </c>
      <c r="AJ110">
        <v>37250.31</v>
      </c>
      <c r="AK110">
        <v>15934.475</v>
      </c>
      <c r="AL110">
        <v>3619.1815999999999</v>
      </c>
      <c r="AM110">
        <v>4966.5429999999997</v>
      </c>
      <c r="AN110">
        <v>3161.1842999999999</v>
      </c>
      <c r="AO110">
        <v>4103.9560000000001</v>
      </c>
      <c r="AP110">
        <v>3778.2640000000001</v>
      </c>
      <c r="AQ110">
        <v>12272.638000000001</v>
      </c>
      <c r="AR110">
        <v>5457.8789999999999</v>
      </c>
      <c r="AS110">
        <v>3894.1091000000001</v>
      </c>
      <c r="AT110">
        <v>4738.924</v>
      </c>
      <c r="AU110">
        <v>17342.638999999999</v>
      </c>
      <c r="AV110">
        <v>16791.215</v>
      </c>
      <c r="AW110">
        <v>4647.1415999999999</v>
      </c>
      <c r="AX110">
        <v>4012.8337000000001</v>
      </c>
      <c r="AY110">
        <v>4569.0043999999998</v>
      </c>
      <c r="AZ110">
        <v>56060.188000000002</v>
      </c>
      <c r="BA110">
        <v>4676.6576999999997</v>
      </c>
      <c r="BB110">
        <v>12604.986000000001</v>
      </c>
      <c r="BC110">
        <v>5994.1367</v>
      </c>
      <c r="BD110">
        <v>7007.07</v>
      </c>
      <c r="BE110">
        <v>3565.125</v>
      </c>
      <c r="BF110">
        <v>3350.7694999999999</v>
      </c>
      <c r="BG110">
        <v>5502.4949999999999</v>
      </c>
      <c r="BH110">
        <v>3902.0592999999999</v>
      </c>
      <c r="BI110">
        <v>4968.9030000000002</v>
      </c>
      <c r="BJ110">
        <v>15806.99</v>
      </c>
      <c r="BK110">
        <v>6127.2627000000002</v>
      </c>
      <c r="BL110">
        <v>6657.6147000000001</v>
      </c>
      <c r="BM110">
        <v>7294.4560000000001</v>
      </c>
      <c r="BN110">
        <v>4111.1333000000004</v>
      </c>
      <c r="BO110">
        <v>4166.3149999999996</v>
      </c>
      <c r="BP110">
        <v>82282.41</v>
      </c>
      <c r="BQ110">
        <v>22794.437999999998</v>
      </c>
      <c r="BR110">
        <v>17259.473000000002</v>
      </c>
      <c r="BS110">
        <v>8325.6229999999996</v>
      </c>
      <c r="BT110">
        <v>14948.114</v>
      </c>
      <c r="BU110">
        <v>22249.928</v>
      </c>
      <c r="BV110">
        <v>21591.51</v>
      </c>
      <c r="BW110">
        <v>37463.527000000002</v>
      </c>
      <c r="BX110">
        <v>224069.11</v>
      </c>
      <c r="BY110">
        <v>19373.807000000001</v>
      </c>
      <c r="BZ110">
        <v>44433.4</v>
      </c>
      <c r="CA110">
        <v>36027.144999999997</v>
      </c>
      <c r="CB110">
        <v>29172.842000000001</v>
      </c>
      <c r="CC110">
        <v>71902.766000000003</v>
      </c>
      <c r="CD110">
        <v>505914.9</v>
      </c>
      <c r="CE110">
        <v>50249.47</v>
      </c>
      <c r="CF110">
        <v>275284.56</v>
      </c>
      <c r="CG110">
        <v>13994.564</v>
      </c>
      <c r="CH110">
        <v>11319.647000000001</v>
      </c>
      <c r="CI110">
        <v>13746.64</v>
      </c>
      <c r="CJ110">
        <v>33092.343999999997</v>
      </c>
      <c r="CK110">
        <v>65042.425999999999</v>
      </c>
      <c r="CL110">
        <v>7235.1616000000004</v>
      </c>
      <c r="CM110">
        <v>8904.6350000000002</v>
      </c>
      <c r="CN110">
        <v>15144.994000000001</v>
      </c>
      <c r="CO110">
        <v>39243.53</v>
      </c>
      <c r="CP110">
        <v>7593.4745999999996</v>
      </c>
      <c r="CQ110">
        <v>72816.585999999996</v>
      </c>
      <c r="CR110">
        <v>61097.008000000002</v>
      </c>
      <c r="CS110">
        <v>26938.223000000002</v>
      </c>
      <c r="CT110">
        <v>62317.599999999999</v>
      </c>
      <c r="CU110">
        <v>12040.913</v>
      </c>
      <c r="CV110">
        <v>37693.336000000003</v>
      </c>
      <c r="CW110">
        <v>20987.134999999998</v>
      </c>
      <c r="CX110">
        <v>30323.53</v>
      </c>
      <c r="CY110">
        <v>14332.331</v>
      </c>
      <c r="CZ110">
        <v>86986.9</v>
      </c>
      <c r="DA110">
        <v>339041.78</v>
      </c>
      <c r="DB110">
        <v>43779.88</v>
      </c>
      <c r="DC110">
        <v>16851.363000000001</v>
      </c>
      <c r="DD110">
        <v>13206.337</v>
      </c>
      <c r="DE110">
        <v>47720.847999999998</v>
      </c>
      <c r="DF110">
        <v>5967.4062999999996</v>
      </c>
      <c r="DG110">
        <v>37510.824000000001</v>
      </c>
      <c r="DH110">
        <v>9271.6489999999994</v>
      </c>
      <c r="DI110">
        <v>9380.2540000000008</v>
      </c>
      <c r="DJ110">
        <v>152671.4</v>
      </c>
      <c r="DK110">
        <v>65397.305</v>
      </c>
      <c r="DL110">
        <v>37843.046999999999</v>
      </c>
      <c r="DM110">
        <v>84887.26</v>
      </c>
      <c r="DN110">
        <v>11530.147000000001</v>
      </c>
      <c r="DO110">
        <v>26208.879000000001</v>
      </c>
      <c r="DP110">
        <v>18448.580000000002</v>
      </c>
      <c r="DQ110">
        <v>90433.2</v>
      </c>
      <c r="DR110">
        <v>11225.898999999999</v>
      </c>
      <c r="DS110">
        <v>15448.175999999999</v>
      </c>
      <c r="DT110">
        <v>8726.9</v>
      </c>
      <c r="DU110">
        <v>9128.6039999999994</v>
      </c>
      <c r="DV110">
        <v>22560.516</v>
      </c>
      <c r="DW110">
        <v>45051.41</v>
      </c>
      <c r="DX110">
        <v>14567.393</v>
      </c>
      <c r="DY110">
        <v>21421.701000000001</v>
      </c>
      <c r="DZ110">
        <v>15740.245999999999</v>
      </c>
      <c r="EA110">
        <v>10888.438</v>
      </c>
      <c r="EB110">
        <v>8512.64</v>
      </c>
      <c r="EC110">
        <v>9230.8340000000007</v>
      </c>
      <c r="ED110">
        <v>25424.280999999999</v>
      </c>
      <c r="EE110">
        <v>17285.629000000001</v>
      </c>
      <c r="EF110">
        <v>115488.016</v>
      </c>
      <c r="EG110">
        <v>12959.808000000001</v>
      </c>
      <c r="EH110">
        <v>11422.244000000001</v>
      </c>
      <c r="EI110">
        <v>37796.597999999998</v>
      </c>
    </row>
    <row r="111" spans="1:139" x14ac:dyDescent="0.3">
      <c r="A111" s="3">
        <v>43524</v>
      </c>
      <c r="B111" t="str">
        <v/>
      </c>
      <c r="C111">
        <v>40338.184000000001</v>
      </c>
      <c r="D111">
        <v>11553.986999999999</v>
      </c>
      <c r="E111">
        <v>32129.576000000001</v>
      </c>
      <c r="F111">
        <v>26409.403999999999</v>
      </c>
      <c r="G111">
        <v>14686.191999999999</v>
      </c>
      <c r="H111">
        <v>13102.924999999999</v>
      </c>
      <c r="I111">
        <v>120777.69</v>
      </c>
      <c r="J111">
        <v>96243.199999999997</v>
      </c>
      <c r="K111">
        <v>40301.910000000003</v>
      </c>
      <c r="L111">
        <v>35359.516000000003</v>
      </c>
      <c r="M111">
        <v>20242.127</v>
      </c>
      <c r="N111">
        <v>284893.21999999997</v>
      </c>
      <c r="O111">
        <v>193511.13</v>
      </c>
      <c r="P111">
        <v>23161.605</v>
      </c>
      <c r="Q111">
        <v>68429.16</v>
      </c>
      <c r="R111">
        <v>56790.27</v>
      </c>
      <c r="S111">
        <v>10842.020500000001</v>
      </c>
      <c r="T111">
        <v>23609.111000000001</v>
      </c>
      <c r="U111">
        <v>23212.794999999998</v>
      </c>
      <c r="V111">
        <v>34702.839999999997</v>
      </c>
      <c r="W111">
        <v>17950.398000000001</v>
      </c>
      <c r="X111">
        <v>162936.76999999999</v>
      </c>
      <c r="Y111">
        <v>40491.796999999999</v>
      </c>
      <c r="Z111">
        <v>23405.34</v>
      </c>
      <c r="AA111">
        <v>31962.240000000002</v>
      </c>
      <c r="AB111">
        <v>246530.67</v>
      </c>
      <c r="AC111">
        <v>65080.222999999998</v>
      </c>
      <c r="AD111">
        <v>16245.072</v>
      </c>
      <c r="AE111">
        <v>34688.019999999997</v>
      </c>
      <c r="AF111">
        <v>9584.009</v>
      </c>
      <c r="AG111">
        <v>3325.627</v>
      </c>
      <c r="AH111">
        <v>16807.150000000001</v>
      </c>
      <c r="AI111">
        <v>15083.915000000001</v>
      </c>
      <c r="AJ111">
        <v>38906.726999999999</v>
      </c>
      <c r="AK111">
        <v>17311.405999999999</v>
      </c>
      <c r="AL111">
        <v>3928.1985</v>
      </c>
      <c r="AM111">
        <v>5292.8525</v>
      </c>
      <c r="AN111">
        <v>3379.7559000000001</v>
      </c>
      <c r="AO111">
        <v>4597.5434999999998</v>
      </c>
      <c r="AP111">
        <v>3969.6095999999998</v>
      </c>
      <c r="AQ111">
        <v>12997.279</v>
      </c>
      <c r="AR111">
        <v>5634.7780000000002</v>
      </c>
      <c r="AS111">
        <v>4004.2366000000002</v>
      </c>
      <c r="AT111">
        <v>5076.7285000000002</v>
      </c>
      <c r="AU111">
        <v>17834.078000000001</v>
      </c>
      <c r="AV111">
        <v>18004.425999999999</v>
      </c>
      <c r="AW111">
        <v>4855.99</v>
      </c>
      <c r="AX111">
        <v>4155.5450000000001</v>
      </c>
      <c r="AY111">
        <v>4798.7152999999998</v>
      </c>
      <c r="AZ111">
        <v>57591.137000000002</v>
      </c>
      <c r="BA111">
        <v>4979.3022000000001</v>
      </c>
      <c r="BB111">
        <v>13944.887000000001</v>
      </c>
      <c r="BC111">
        <v>6522.7983000000004</v>
      </c>
      <c r="BD111">
        <v>7472.1530000000002</v>
      </c>
      <c r="BE111">
        <v>3703.7404999999999</v>
      </c>
      <c r="BF111">
        <v>3499.9137999999998</v>
      </c>
      <c r="BG111">
        <v>5923.9430000000002</v>
      </c>
      <c r="BH111">
        <v>4218.4423999999999</v>
      </c>
      <c r="BI111">
        <v>5200.0956999999999</v>
      </c>
      <c r="BJ111">
        <v>17214.333999999999</v>
      </c>
      <c r="BK111">
        <v>6530.3720000000003</v>
      </c>
      <c r="BL111">
        <v>7006.0815000000002</v>
      </c>
      <c r="BM111">
        <v>7916.3402999999998</v>
      </c>
      <c r="BN111">
        <v>4363.4530000000004</v>
      </c>
      <c r="BO111">
        <v>4547.5360000000001</v>
      </c>
      <c r="BP111">
        <v>83134.820000000007</v>
      </c>
      <c r="BQ111">
        <v>23974.752</v>
      </c>
      <c r="BR111">
        <v>17945.217000000001</v>
      </c>
      <c r="BS111">
        <v>8960.0159999999996</v>
      </c>
      <c r="BT111">
        <v>14860.734</v>
      </c>
      <c r="BU111">
        <v>23909.27</v>
      </c>
      <c r="BV111">
        <v>23438.719000000001</v>
      </c>
      <c r="BW111">
        <v>37437.527000000002</v>
      </c>
      <c r="BX111">
        <v>228558.73</v>
      </c>
      <c r="BY111">
        <v>20411.921999999999</v>
      </c>
      <c r="BZ111">
        <v>46866.93</v>
      </c>
      <c r="CA111">
        <v>37114.754000000001</v>
      </c>
      <c r="CB111">
        <v>31334.157999999999</v>
      </c>
      <c r="CC111">
        <v>71358.820000000007</v>
      </c>
      <c r="CD111">
        <v>495478.63</v>
      </c>
      <c r="CE111">
        <v>50403.137000000002</v>
      </c>
      <c r="CF111">
        <v>281182.84000000003</v>
      </c>
      <c r="CG111">
        <v>14712.88</v>
      </c>
      <c r="CH111">
        <v>11612.13</v>
      </c>
      <c r="CI111">
        <v>14771.52</v>
      </c>
      <c r="CJ111">
        <v>35035.08</v>
      </c>
      <c r="CK111">
        <v>64910.400000000001</v>
      </c>
      <c r="CL111">
        <v>7683.8852999999999</v>
      </c>
      <c r="CM111">
        <v>9191.6319999999996</v>
      </c>
      <c r="CN111">
        <v>16679.440999999999</v>
      </c>
      <c r="CO111">
        <v>42515.28</v>
      </c>
      <c r="CP111">
        <v>8281.2489999999998</v>
      </c>
      <c r="CQ111">
        <v>72334.84</v>
      </c>
      <c r="CR111">
        <v>61487.33</v>
      </c>
      <c r="CS111">
        <v>27306.771000000001</v>
      </c>
      <c r="CT111">
        <v>61304.953000000001</v>
      </c>
      <c r="CU111">
        <v>12870.54</v>
      </c>
      <c r="CV111">
        <v>39091.813000000002</v>
      </c>
      <c r="CW111">
        <v>22177.081999999999</v>
      </c>
      <c r="CX111">
        <v>33118.472999999998</v>
      </c>
      <c r="CY111">
        <v>15548.647000000001</v>
      </c>
      <c r="CZ111">
        <v>91255.78</v>
      </c>
      <c r="DA111">
        <v>341858.97</v>
      </c>
      <c r="DB111">
        <v>43319.741999999998</v>
      </c>
      <c r="DC111">
        <v>17727.690999999999</v>
      </c>
      <c r="DD111">
        <v>14134.296</v>
      </c>
      <c r="DE111">
        <v>49892.13</v>
      </c>
      <c r="DF111">
        <v>6376.0054</v>
      </c>
      <c r="DG111">
        <v>41184.355000000003</v>
      </c>
      <c r="DH111">
        <v>9138.8169999999991</v>
      </c>
      <c r="DI111">
        <v>10206.165999999999</v>
      </c>
      <c r="DJ111">
        <v>151534.53</v>
      </c>
      <c r="DK111">
        <v>69830.86</v>
      </c>
      <c r="DL111">
        <v>39366.79</v>
      </c>
      <c r="DM111">
        <v>74889.850000000006</v>
      </c>
      <c r="DN111">
        <v>11791.989</v>
      </c>
      <c r="DO111">
        <v>27430.280999999999</v>
      </c>
      <c r="DP111">
        <v>18728.330000000002</v>
      </c>
      <c r="DQ111">
        <v>94551.59</v>
      </c>
      <c r="DR111">
        <v>10132.6</v>
      </c>
      <c r="DS111">
        <v>13611.931</v>
      </c>
      <c r="DT111">
        <v>8834.3089999999993</v>
      </c>
      <c r="DU111">
        <v>9838.3610000000008</v>
      </c>
      <c r="DV111">
        <v>23172.79</v>
      </c>
      <c r="DW111">
        <v>47272.65</v>
      </c>
      <c r="DX111">
        <v>15874.984</v>
      </c>
      <c r="DY111">
        <v>22478.687999999998</v>
      </c>
      <c r="DZ111">
        <v>18290.993999999999</v>
      </c>
      <c r="EA111">
        <v>10930.316000000001</v>
      </c>
      <c r="EB111">
        <v>9056.64</v>
      </c>
      <c r="EC111">
        <v>8897.7260000000006</v>
      </c>
      <c r="ED111">
        <v>27680.43</v>
      </c>
      <c r="EE111">
        <v>17994.666000000001</v>
      </c>
      <c r="EF111">
        <v>119575.93</v>
      </c>
      <c r="EG111">
        <v>13786.816999999999</v>
      </c>
      <c r="EH111">
        <v>10708.354499999999</v>
      </c>
      <c r="EI111">
        <v>37610.203000000001</v>
      </c>
    </row>
    <row r="112" spans="1:139" x14ac:dyDescent="0.3">
      <c r="A112" s="3">
        <v>43553</v>
      </c>
      <c r="B112">
        <v>38661.792999999998</v>
      </c>
      <c r="C112">
        <v>39761.516000000003</v>
      </c>
      <c r="D112">
        <v>10511.489</v>
      </c>
      <c r="E112">
        <v>31137.02</v>
      </c>
      <c r="F112">
        <v>26644.09</v>
      </c>
      <c r="G112">
        <v>15636.971</v>
      </c>
      <c r="H112">
        <v>12485.258</v>
      </c>
      <c r="I112">
        <v>119750.99</v>
      </c>
      <c r="J112">
        <v>106538.94</v>
      </c>
      <c r="K112">
        <v>42609.21</v>
      </c>
      <c r="L112">
        <v>39345.1</v>
      </c>
      <c r="M112">
        <v>20520.945</v>
      </c>
      <c r="N112">
        <v>280691.34000000003</v>
      </c>
      <c r="O112">
        <v>199998.48</v>
      </c>
      <c r="P112">
        <v>23909.440999999999</v>
      </c>
      <c r="Q112">
        <v>72077.835999999996</v>
      </c>
      <c r="R112">
        <v>59891.54</v>
      </c>
      <c r="S112">
        <v>11477.13</v>
      </c>
      <c r="T112">
        <v>25178.598000000002</v>
      </c>
      <c r="U112">
        <v>23956.508000000002</v>
      </c>
      <c r="V112">
        <v>29666.796999999999</v>
      </c>
      <c r="W112">
        <v>19884.312999999998</v>
      </c>
      <c r="X112">
        <v>172060.2</v>
      </c>
      <c r="Y112">
        <v>39833</v>
      </c>
      <c r="Z112">
        <v>19630.8</v>
      </c>
      <c r="AA112">
        <v>33128.042999999998</v>
      </c>
      <c r="AB112">
        <v>260991.73</v>
      </c>
      <c r="AC112">
        <v>57839.945</v>
      </c>
      <c r="AD112">
        <v>17527.29</v>
      </c>
      <c r="AE112">
        <v>34304.324000000001</v>
      </c>
      <c r="AF112">
        <v>8287.9150000000009</v>
      </c>
      <c r="AG112">
        <v>2954.7966000000001</v>
      </c>
      <c r="AH112">
        <v>14333.02</v>
      </c>
      <c r="AI112">
        <v>13268.86</v>
      </c>
      <c r="AJ112">
        <v>35638.258000000002</v>
      </c>
      <c r="AK112">
        <v>16816.324000000001</v>
      </c>
      <c r="AL112">
        <v>3700.7575999999999</v>
      </c>
      <c r="AM112">
        <v>4665.3389999999999</v>
      </c>
      <c r="AN112">
        <v>3141.6902</v>
      </c>
      <c r="AO112">
        <v>5410.12</v>
      </c>
      <c r="AP112">
        <v>3439.8687</v>
      </c>
      <c r="AQ112">
        <v>11634.343999999999</v>
      </c>
      <c r="AR112">
        <v>5037.3163999999997</v>
      </c>
      <c r="AS112">
        <v>3637.5439999999999</v>
      </c>
      <c r="AT112">
        <v>4636.1367</v>
      </c>
      <c r="AU112">
        <v>18647.82</v>
      </c>
      <c r="AV112">
        <v>15957.672</v>
      </c>
      <c r="AW112">
        <v>4287.9804999999997</v>
      </c>
      <c r="AX112">
        <v>3813.502</v>
      </c>
      <c r="AY112">
        <v>4612.866</v>
      </c>
      <c r="AZ112">
        <v>55442.32</v>
      </c>
      <c r="BA112">
        <v>4408.7479999999996</v>
      </c>
      <c r="BB112">
        <v>11395.234</v>
      </c>
      <c r="BC112">
        <v>5826.7460000000001</v>
      </c>
      <c r="BD112">
        <v>7079.09</v>
      </c>
      <c r="BE112">
        <v>3389.4490000000001</v>
      </c>
      <c r="BF112">
        <v>3177.9985000000001</v>
      </c>
      <c r="BG112">
        <v>5405.9219999999996</v>
      </c>
      <c r="BH112">
        <v>3736.8991999999998</v>
      </c>
      <c r="BI112">
        <v>4823.5595999999996</v>
      </c>
      <c r="BJ112">
        <v>14986.294</v>
      </c>
      <c r="BK112">
        <v>6123.3069999999998</v>
      </c>
      <c r="BL112">
        <v>6438.9359999999997</v>
      </c>
      <c r="BM112">
        <v>6979.6972999999998</v>
      </c>
      <c r="BN112">
        <v>3892.9778000000001</v>
      </c>
      <c r="BO112">
        <v>4215.4009999999998</v>
      </c>
      <c r="BP112">
        <v>77057.59</v>
      </c>
      <c r="BQ112">
        <v>21454.697</v>
      </c>
      <c r="BR112">
        <v>17188.907999999999</v>
      </c>
      <c r="BS112">
        <v>9459.1290000000008</v>
      </c>
      <c r="BT112">
        <v>14642.897999999999</v>
      </c>
      <c r="BU112">
        <v>23671.572</v>
      </c>
      <c r="BV112">
        <v>21973.921999999999</v>
      </c>
      <c r="BW112">
        <v>37450.870000000003</v>
      </c>
      <c r="BX112">
        <v>218017.31</v>
      </c>
      <c r="BY112">
        <v>19680.14</v>
      </c>
      <c r="BZ112">
        <v>47608.964999999997</v>
      </c>
      <c r="CA112">
        <v>37324.35</v>
      </c>
      <c r="CB112">
        <v>31361.94</v>
      </c>
      <c r="CC112">
        <v>71149.05</v>
      </c>
      <c r="CD112">
        <v>492813.2</v>
      </c>
      <c r="CE112">
        <v>48287.597999999998</v>
      </c>
      <c r="CF112">
        <v>263991.88</v>
      </c>
      <c r="CG112">
        <v>13962.858</v>
      </c>
      <c r="CH112">
        <v>11292.74</v>
      </c>
      <c r="CI112">
        <v>14468.181</v>
      </c>
      <c r="CJ112">
        <v>35922.203000000001</v>
      </c>
      <c r="CK112">
        <v>58757.69</v>
      </c>
      <c r="CL112">
        <v>7740.5630000000001</v>
      </c>
      <c r="CM112">
        <v>8804.8060000000005</v>
      </c>
      <c r="CN112">
        <v>16825.646000000001</v>
      </c>
      <c r="CO112">
        <v>42100.56</v>
      </c>
      <c r="CP112">
        <v>8323.2360000000008</v>
      </c>
      <c r="CQ112">
        <v>70416.479999999996</v>
      </c>
      <c r="CR112">
        <v>64181.741999999998</v>
      </c>
      <c r="CS112">
        <v>24791.988000000001</v>
      </c>
      <c r="CT112">
        <v>57059.004000000001</v>
      </c>
      <c r="CU112">
        <v>11915.351000000001</v>
      </c>
      <c r="CV112">
        <v>38361.339999999997</v>
      </c>
      <c r="CW112">
        <v>22695.93</v>
      </c>
      <c r="CX112">
        <v>34335.14</v>
      </c>
      <c r="CY112">
        <v>16836.776999999998</v>
      </c>
      <c r="CZ112">
        <v>91484.1</v>
      </c>
      <c r="DA112">
        <v>328387.38</v>
      </c>
      <c r="DB112">
        <v>40449.222999999998</v>
      </c>
      <c r="DC112">
        <v>17942.206999999999</v>
      </c>
      <c r="DD112">
        <v>14018.88</v>
      </c>
      <c r="DE112">
        <v>51837.41</v>
      </c>
      <c r="DF112">
        <v>5853.93</v>
      </c>
      <c r="DG112">
        <v>41121.629999999997</v>
      </c>
      <c r="DH112">
        <v>9008.4500000000007</v>
      </c>
      <c r="DI112">
        <v>10337.195</v>
      </c>
      <c r="DJ112">
        <v>143881.75</v>
      </c>
      <c r="DK112">
        <v>66028.804999999993</v>
      </c>
      <c r="DL112">
        <v>37427.279999999999</v>
      </c>
      <c r="DM112">
        <v>70001.14</v>
      </c>
      <c r="DN112">
        <v>12454.459000000001</v>
      </c>
      <c r="DO112">
        <v>25884.2</v>
      </c>
      <c r="DP112">
        <v>17776.219000000001</v>
      </c>
      <c r="DQ112">
        <v>96096.4</v>
      </c>
      <c r="DR112">
        <v>9425.35</v>
      </c>
      <c r="DS112">
        <v>14636.263000000001</v>
      </c>
      <c r="DT112">
        <v>8114.0625</v>
      </c>
      <c r="DU112">
        <v>10128.007</v>
      </c>
      <c r="DV112">
        <v>22896.313999999998</v>
      </c>
      <c r="DW112">
        <v>46762.07</v>
      </c>
      <c r="DX112">
        <v>16363.539000000001</v>
      </c>
      <c r="DY112">
        <v>22853.918000000001</v>
      </c>
      <c r="DZ112">
        <v>18880.855</v>
      </c>
      <c r="EA112">
        <v>11278.002</v>
      </c>
      <c r="EB112">
        <v>8372.07</v>
      </c>
      <c r="EC112">
        <v>8671.6869999999999</v>
      </c>
      <c r="ED112">
        <v>28823.298999999999</v>
      </c>
      <c r="EE112">
        <v>18409.736000000001</v>
      </c>
      <c r="EF112">
        <v>119769.94</v>
      </c>
      <c r="EG112">
        <v>14937.87</v>
      </c>
      <c r="EH112">
        <v>10700.941000000001</v>
      </c>
      <c r="EI112">
        <v>41555.546999999999</v>
      </c>
    </row>
    <row r="113" spans="1:139" x14ac:dyDescent="0.3">
      <c r="A113" s="3">
        <v>43585</v>
      </c>
      <c r="B113">
        <v>42480.792999999998</v>
      </c>
      <c r="C113">
        <v>41988.18</v>
      </c>
      <c r="D113">
        <v>10927.072</v>
      </c>
      <c r="E113">
        <v>32673.873</v>
      </c>
      <c r="F113">
        <v>27737.046999999999</v>
      </c>
      <c r="G113">
        <v>16655.223000000002</v>
      </c>
      <c r="H113">
        <v>13660.222</v>
      </c>
      <c r="I113">
        <v>86370.766000000003</v>
      </c>
      <c r="J113">
        <v>108030.5</v>
      </c>
      <c r="K113">
        <v>44149.883000000002</v>
      </c>
      <c r="L113">
        <v>40892.457000000002</v>
      </c>
      <c r="M113">
        <v>20427.585999999999</v>
      </c>
      <c r="N113">
        <v>294328.06</v>
      </c>
      <c r="O113">
        <v>209388.08</v>
      </c>
      <c r="P113">
        <v>21411.535</v>
      </c>
      <c r="Q113">
        <v>73420.63</v>
      </c>
      <c r="R113">
        <v>62156.233999999997</v>
      </c>
      <c r="S113">
        <v>11645.689</v>
      </c>
      <c r="T113">
        <v>25428.495999999999</v>
      </c>
      <c r="U113">
        <v>26046.937999999998</v>
      </c>
      <c r="V113">
        <v>32395.4</v>
      </c>
      <c r="W113">
        <v>20325.217000000001</v>
      </c>
      <c r="X113">
        <v>179782.2</v>
      </c>
      <c r="Y113">
        <v>40552.800000000003</v>
      </c>
      <c r="Z113">
        <v>20572.440999999999</v>
      </c>
      <c r="AA113">
        <v>39994.366999999998</v>
      </c>
      <c r="AB113">
        <v>267086.96999999997</v>
      </c>
      <c r="AC113">
        <v>48972.434000000001</v>
      </c>
      <c r="AD113">
        <v>18442.651999999998</v>
      </c>
      <c r="AE113">
        <v>36159.305</v>
      </c>
      <c r="AF113">
        <v>9003.366</v>
      </c>
      <c r="AG113">
        <v>3227.2368000000001</v>
      </c>
      <c r="AH113">
        <v>15730.869000000001</v>
      </c>
      <c r="AI113">
        <v>14566.445</v>
      </c>
      <c r="AJ113">
        <v>39215.105000000003</v>
      </c>
      <c r="AK113">
        <v>17680.074000000001</v>
      </c>
      <c r="AL113">
        <v>4007.1116000000002</v>
      </c>
      <c r="AM113">
        <v>4891.8389999999999</v>
      </c>
      <c r="AN113">
        <v>3427.2091999999998</v>
      </c>
      <c r="AO113">
        <v>5803.7550000000001</v>
      </c>
      <c r="AP113">
        <v>3936.3780000000002</v>
      </c>
      <c r="AQ113">
        <v>13170.520500000001</v>
      </c>
      <c r="AR113">
        <v>5576.5106999999998</v>
      </c>
      <c r="AS113">
        <v>3827.1374999999998</v>
      </c>
      <c r="AT113">
        <v>5103.5079999999998</v>
      </c>
      <c r="AU113">
        <v>21309.684000000001</v>
      </c>
      <c r="AV113">
        <v>17781.405999999999</v>
      </c>
      <c r="AW113">
        <v>4992.1953000000003</v>
      </c>
      <c r="AX113">
        <v>4315.8890000000001</v>
      </c>
      <c r="AY113">
        <v>4660.4795000000004</v>
      </c>
      <c r="AZ113">
        <v>61892.355000000003</v>
      </c>
      <c r="BA113">
        <v>4758.7992999999997</v>
      </c>
      <c r="BB113">
        <v>12214.285</v>
      </c>
      <c r="BC113">
        <v>6226.1513999999997</v>
      </c>
      <c r="BD113">
        <v>7300.1904000000004</v>
      </c>
      <c r="BE113">
        <v>3602.6113</v>
      </c>
      <c r="BF113">
        <v>3476.5578999999998</v>
      </c>
      <c r="BG113">
        <v>5433.9565000000002</v>
      </c>
      <c r="BH113">
        <v>4210.1367</v>
      </c>
      <c r="BI113">
        <v>5143.4535999999998</v>
      </c>
      <c r="BJ113">
        <v>16692.425999999999</v>
      </c>
      <c r="BK113">
        <v>6414.7430000000004</v>
      </c>
      <c r="BL113">
        <v>6701.7725</v>
      </c>
      <c r="BM113">
        <v>7490.4066999999995</v>
      </c>
      <c r="BN113">
        <v>4144.9633999999996</v>
      </c>
      <c r="BO113">
        <v>4475.1063999999997</v>
      </c>
      <c r="BP113">
        <v>85260.66</v>
      </c>
      <c r="BQ113">
        <v>23237.809000000001</v>
      </c>
      <c r="BR113">
        <v>19694.113000000001</v>
      </c>
      <c r="BS113">
        <v>10510.691999999999</v>
      </c>
      <c r="BT113">
        <v>15669.398999999999</v>
      </c>
      <c r="BU113">
        <v>25416.440999999999</v>
      </c>
      <c r="BV113">
        <v>23882.002</v>
      </c>
      <c r="BW113">
        <v>41373.383000000002</v>
      </c>
      <c r="BX113">
        <v>218423.39</v>
      </c>
      <c r="BY113">
        <v>21452.03</v>
      </c>
      <c r="BZ113">
        <v>47806.703000000001</v>
      </c>
      <c r="CA113">
        <v>37608.016000000003</v>
      </c>
      <c r="CB113">
        <v>32986.980000000003</v>
      </c>
      <c r="CC113">
        <v>81349.320000000007</v>
      </c>
      <c r="CD113">
        <v>531622</v>
      </c>
      <c r="CE113">
        <v>47550.31</v>
      </c>
      <c r="CF113">
        <v>292601.34000000003</v>
      </c>
      <c r="CG113">
        <v>15901.913</v>
      </c>
      <c r="CH113">
        <v>12860.045</v>
      </c>
      <c r="CI113">
        <v>15490.772000000001</v>
      </c>
      <c r="CJ113">
        <v>37648.125</v>
      </c>
      <c r="CK113">
        <v>63870.16</v>
      </c>
      <c r="CL113">
        <v>8806.8449999999993</v>
      </c>
      <c r="CM113">
        <v>9601.4619999999995</v>
      </c>
      <c r="CN113">
        <v>17561.833999999999</v>
      </c>
      <c r="CO113">
        <v>45639.6</v>
      </c>
      <c r="CP113">
        <v>8955.0239999999994</v>
      </c>
      <c r="CQ113">
        <v>75525.600000000006</v>
      </c>
      <c r="CR113">
        <v>66527.62</v>
      </c>
      <c r="CS113">
        <v>25488.923999999999</v>
      </c>
      <c r="CT113">
        <v>61088.9</v>
      </c>
      <c r="CU113">
        <v>13543.308999999999</v>
      </c>
      <c r="CV113">
        <v>43592.644999999997</v>
      </c>
      <c r="CW113">
        <v>23818.775000000001</v>
      </c>
      <c r="CX113">
        <v>37279.67</v>
      </c>
      <c r="CY113">
        <v>19084.053</v>
      </c>
      <c r="CZ113">
        <v>98121.516000000003</v>
      </c>
      <c r="DA113">
        <v>376463.06</v>
      </c>
      <c r="DB113">
        <v>43831.87</v>
      </c>
      <c r="DC113">
        <v>18876.848000000002</v>
      </c>
      <c r="DD113">
        <v>15696.575999999999</v>
      </c>
      <c r="DE113">
        <v>54326.491999999998</v>
      </c>
      <c r="DF113">
        <v>5859.4809999999998</v>
      </c>
      <c r="DG113">
        <v>43395.726999999999</v>
      </c>
      <c r="DH113">
        <v>9636.1299999999992</v>
      </c>
      <c r="DI113">
        <v>11219.370999999999</v>
      </c>
      <c r="DJ113">
        <v>163491.47</v>
      </c>
      <c r="DK113">
        <v>74969.733999999997</v>
      </c>
      <c r="DL113">
        <v>43060.925999999999</v>
      </c>
      <c r="DM113">
        <v>70585.240000000005</v>
      </c>
      <c r="DN113">
        <v>12463.572</v>
      </c>
      <c r="DO113">
        <v>24906.701000000001</v>
      </c>
      <c r="DP113">
        <v>19174.98</v>
      </c>
      <c r="DQ113">
        <v>91349.2</v>
      </c>
      <c r="DR113">
        <v>9361.527</v>
      </c>
      <c r="DS113">
        <v>13939.052</v>
      </c>
      <c r="DT113">
        <v>8882.6010000000006</v>
      </c>
      <c r="DU113">
        <v>10276.397000000001</v>
      </c>
      <c r="DV113">
        <v>22513.988000000001</v>
      </c>
      <c r="DW113">
        <v>50704.254000000001</v>
      </c>
      <c r="DX113">
        <v>14977.393</v>
      </c>
      <c r="DY113">
        <v>23031.634999999998</v>
      </c>
      <c r="DZ113">
        <v>19867.47</v>
      </c>
      <c r="EA113">
        <v>11224.528</v>
      </c>
      <c r="EB113">
        <v>8745.66</v>
      </c>
      <c r="EC113">
        <v>9323.2270000000008</v>
      </c>
      <c r="ED113">
        <v>30300.401999999998</v>
      </c>
      <c r="EE113">
        <v>20196.035</v>
      </c>
      <c r="EF113">
        <v>109238.62</v>
      </c>
      <c r="EG113">
        <v>14461.954</v>
      </c>
      <c r="EH113">
        <v>12820.489</v>
      </c>
      <c r="EI113">
        <v>39663.226999999999</v>
      </c>
    </row>
    <row r="114" spans="1:139" x14ac:dyDescent="0.3">
      <c r="A114" s="3">
        <v>43616</v>
      </c>
      <c r="B114">
        <v>35015.016000000003</v>
      </c>
      <c r="C114">
        <v>38722.035000000003</v>
      </c>
      <c r="D114">
        <v>8993.2250000000004</v>
      </c>
      <c r="E114">
        <v>27496.713</v>
      </c>
      <c r="F114">
        <v>24703.675999999999</v>
      </c>
      <c r="G114">
        <v>16496.740000000002</v>
      </c>
      <c r="H114">
        <v>12019.324000000001</v>
      </c>
      <c r="I114">
        <v>68557.490000000005</v>
      </c>
      <c r="J114">
        <v>105369.92</v>
      </c>
      <c r="K114">
        <v>43981.37</v>
      </c>
      <c r="L114">
        <v>39654.574000000001</v>
      </c>
      <c r="M114">
        <v>19031.046999999999</v>
      </c>
      <c r="N114">
        <v>290321.28000000003</v>
      </c>
      <c r="O114">
        <v>209686.84</v>
      </c>
      <c r="P114">
        <v>21170.294999999998</v>
      </c>
      <c r="Q114">
        <v>73420.63</v>
      </c>
      <c r="R114">
        <v>58256.32</v>
      </c>
      <c r="S114">
        <v>10929.311</v>
      </c>
      <c r="T114">
        <v>23849.057000000001</v>
      </c>
      <c r="U114">
        <v>27530.27</v>
      </c>
      <c r="V114">
        <v>33623.815999999999</v>
      </c>
      <c r="W114">
        <v>20679.384999999998</v>
      </c>
      <c r="X114">
        <v>179712</v>
      </c>
      <c r="Y114">
        <v>33733</v>
      </c>
      <c r="Z114">
        <v>18225.189999999999</v>
      </c>
      <c r="AA114">
        <v>33391.375</v>
      </c>
      <c r="AB114">
        <v>258132.23</v>
      </c>
      <c r="AC114">
        <v>44561.097999999998</v>
      </c>
      <c r="AD114">
        <v>18309.78</v>
      </c>
      <c r="AE114">
        <v>35362.843999999997</v>
      </c>
      <c r="AF114">
        <v>7860.835</v>
      </c>
      <c r="AG114">
        <v>2946.3881999999999</v>
      </c>
      <c r="AH114">
        <v>14008.880999999999</v>
      </c>
      <c r="AI114">
        <v>13237.467000000001</v>
      </c>
      <c r="AJ114">
        <v>35806.758000000002</v>
      </c>
      <c r="AK114">
        <v>16240.491</v>
      </c>
      <c r="AL114">
        <v>3653.7829999999999</v>
      </c>
      <c r="AM114">
        <v>4076.9926999999998</v>
      </c>
      <c r="AN114">
        <v>3028.8562000000002</v>
      </c>
      <c r="AO114">
        <v>5032.2299999999996</v>
      </c>
      <c r="AP114">
        <v>3569.6747999999998</v>
      </c>
      <c r="AQ114">
        <v>10537.672</v>
      </c>
      <c r="AR114">
        <v>5045.0464000000002</v>
      </c>
      <c r="AS114">
        <v>3520.7017000000001</v>
      </c>
      <c r="AT114">
        <v>4783.0083000000004</v>
      </c>
      <c r="AU114">
        <v>19594.261999999999</v>
      </c>
      <c r="AV114">
        <v>16180.573</v>
      </c>
      <c r="AW114">
        <v>4299.4736000000003</v>
      </c>
      <c r="AX114">
        <v>3836.7235999999998</v>
      </c>
      <c r="AY114">
        <v>4808.9204</v>
      </c>
      <c r="AZ114">
        <v>57521.52</v>
      </c>
      <c r="BA114">
        <v>4228.9926999999998</v>
      </c>
      <c r="BB114">
        <v>10695.854499999999</v>
      </c>
      <c r="BC114">
        <v>5353.7470000000003</v>
      </c>
      <c r="BD114">
        <v>6331.7695000000003</v>
      </c>
      <c r="BE114">
        <v>3333.6208000000001</v>
      </c>
      <c r="BF114">
        <v>3257.6143000000002</v>
      </c>
      <c r="BG114">
        <v>4639.6553000000004</v>
      </c>
      <c r="BH114">
        <v>3726.5835000000002</v>
      </c>
      <c r="BI114">
        <v>4526.7143999999998</v>
      </c>
      <c r="BJ114">
        <v>15023.183999999999</v>
      </c>
      <c r="BK114">
        <v>5757.4350000000004</v>
      </c>
      <c r="BL114">
        <v>6357.9785000000002</v>
      </c>
      <c r="BM114">
        <v>6215.8154000000004</v>
      </c>
      <c r="BN114">
        <v>3817.5167999999999</v>
      </c>
      <c r="BO114">
        <v>4080.5390000000002</v>
      </c>
      <c r="BP114">
        <v>80271.664000000004</v>
      </c>
      <c r="BQ114">
        <v>21807.22</v>
      </c>
      <c r="BR114">
        <v>18548.186000000002</v>
      </c>
      <c r="BS114">
        <v>10632.182000000001</v>
      </c>
      <c r="BT114">
        <v>15690.784</v>
      </c>
      <c r="BU114">
        <v>23912.732</v>
      </c>
      <c r="BV114">
        <v>23165.613000000001</v>
      </c>
      <c r="BW114">
        <v>44417.46</v>
      </c>
      <c r="BX114">
        <v>200195.11</v>
      </c>
      <c r="BY114">
        <v>18615.701000000001</v>
      </c>
      <c r="BZ114">
        <v>48470.894999999997</v>
      </c>
      <c r="CA114">
        <v>38294.78</v>
      </c>
      <c r="CB114">
        <v>31804.83</v>
      </c>
      <c r="CC114">
        <v>68603.19</v>
      </c>
      <c r="CD114">
        <v>484300.75</v>
      </c>
      <c r="CE114">
        <v>40876.410000000003</v>
      </c>
      <c r="CF114">
        <v>254519.17</v>
      </c>
      <c r="CG114">
        <v>14346.773999999999</v>
      </c>
      <c r="CH114">
        <v>11597.494000000001</v>
      </c>
      <c r="CI114">
        <v>15598.218000000001</v>
      </c>
      <c r="CJ114">
        <v>38124.785000000003</v>
      </c>
      <c r="CK114">
        <v>68589.914000000004</v>
      </c>
      <c r="CL114">
        <v>7832.7606999999998</v>
      </c>
      <c r="CM114">
        <v>10097.231</v>
      </c>
      <c r="CN114">
        <v>16155.465</v>
      </c>
      <c r="CO114">
        <v>46299.519999999997</v>
      </c>
      <c r="CP114">
        <v>8904.2559999999994</v>
      </c>
      <c r="CQ114">
        <v>66932.149999999994</v>
      </c>
      <c r="CR114">
        <v>66926.240000000005</v>
      </c>
      <c r="CS114">
        <v>20813.817999999999</v>
      </c>
      <c r="CT114">
        <v>55524.445</v>
      </c>
      <c r="CU114">
        <v>12067.591</v>
      </c>
      <c r="CV114">
        <v>40324.254000000001</v>
      </c>
      <c r="CW114">
        <v>22676.548999999999</v>
      </c>
      <c r="CX114">
        <v>34674.53</v>
      </c>
      <c r="CY114">
        <v>18629.348000000002</v>
      </c>
      <c r="CZ114">
        <v>96012.266000000003</v>
      </c>
      <c r="DA114">
        <v>343731.38</v>
      </c>
      <c r="DB114">
        <v>43907.883000000002</v>
      </c>
      <c r="DC114">
        <v>19003.150000000001</v>
      </c>
      <c r="DD114">
        <v>16032.768</v>
      </c>
      <c r="DE114">
        <v>52657.258000000002</v>
      </c>
      <c r="DF114">
        <v>6165.4076999999997</v>
      </c>
      <c r="DG114">
        <v>43378.862999999998</v>
      </c>
      <c r="DH114">
        <v>9399.7880000000005</v>
      </c>
      <c r="DI114">
        <v>11384.092000000001</v>
      </c>
      <c r="DJ114">
        <v>143719.88</v>
      </c>
      <c r="DK114">
        <v>64204.152000000002</v>
      </c>
      <c r="DL114">
        <v>37630.957000000002</v>
      </c>
      <c r="DM114">
        <v>67976.259999999995</v>
      </c>
      <c r="DN114">
        <v>13006.951999999999</v>
      </c>
      <c r="DO114">
        <v>22552.880000000001</v>
      </c>
      <c r="DP114">
        <v>18056.719000000001</v>
      </c>
      <c r="DQ114">
        <v>79911.195000000007</v>
      </c>
      <c r="DR114">
        <v>8285.2559999999994</v>
      </c>
      <c r="DS114">
        <v>8676.4</v>
      </c>
      <c r="DT114">
        <v>8195.1640000000007</v>
      </c>
      <c r="DU114">
        <v>8210.652</v>
      </c>
      <c r="DV114">
        <v>21468</v>
      </c>
      <c r="DW114">
        <v>45494.71</v>
      </c>
      <c r="DX114">
        <v>14445.721</v>
      </c>
      <c r="DY114">
        <v>22987.664000000001</v>
      </c>
      <c r="DZ114">
        <v>16732.888999999999</v>
      </c>
      <c r="EA114">
        <v>11022.33</v>
      </c>
      <c r="EB114">
        <v>7237.44</v>
      </c>
      <c r="EC114">
        <v>8638.4439999999995</v>
      </c>
      <c r="ED114">
        <v>30824.346000000001</v>
      </c>
      <c r="EE114">
        <v>17513.724999999999</v>
      </c>
      <c r="EF114">
        <v>92084.164000000004</v>
      </c>
      <c r="EG114">
        <v>14316.72</v>
      </c>
      <c r="EH114">
        <v>11974.683999999999</v>
      </c>
      <c r="EI114">
        <v>41215.535000000003</v>
      </c>
    </row>
    <row r="115" spans="1:139" x14ac:dyDescent="0.3">
      <c r="A115" s="3">
        <v>43644</v>
      </c>
      <c r="B115">
        <v>36647.785000000003</v>
      </c>
      <c r="C115">
        <v>42280.163999999997</v>
      </c>
      <c r="D115">
        <v>10658.300999999999</v>
      </c>
      <c r="E115">
        <v>31901.463</v>
      </c>
      <c r="F115">
        <v>27577.743999999999</v>
      </c>
      <c r="G115">
        <v>18156.638999999999</v>
      </c>
      <c r="H115">
        <v>13339.21</v>
      </c>
      <c r="I115">
        <v>56110.586000000003</v>
      </c>
      <c r="J115">
        <v>116224.46</v>
      </c>
      <c r="K115">
        <v>45877.11</v>
      </c>
      <c r="L115">
        <v>40653.805</v>
      </c>
      <c r="M115">
        <v>19243.833999999999</v>
      </c>
      <c r="N115">
        <v>316222.38</v>
      </c>
      <c r="O115">
        <v>217682.98</v>
      </c>
      <c r="P115">
        <v>21733.190999999999</v>
      </c>
      <c r="Q115">
        <v>77750.87</v>
      </c>
      <c r="R115">
        <v>66121.445000000007</v>
      </c>
      <c r="S115">
        <v>12061.07</v>
      </c>
      <c r="T115">
        <v>26449.645</v>
      </c>
      <c r="U115">
        <v>28100.66</v>
      </c>
      <c r="V115">
        <v>34776.18</v>
      </c>
      <c r="W115">
        <v>20542.883000000002</v>
      </c>
      <c r="X115">
        <v>183450.88</v>
      </c>
      <c r="Y115">
        <v>37868.800000000003</v>
      </c>
      <c r="Z115">
        <v>17346.29</v>
      </c>
      <c r="AA115">
        <v>37268.902000000002</v>
      </c>
      <c r="AB115">
        <v>274372.78000000003</v>
      </c>
      <c r="AC115">
        <v>49374.85</v>
      </c>
      <c r="AD115">
        <v>18042.905999999999</v>
      </c>
      <c r="AE115">
        <v>36270.660000000003</v>
      </c>
      <c r="AF115">
        <v>8135.4709999999995</v>
      </c>
      <c r="AG115">
        <v>3225.3948</v>
      </c>
      <c r="AH115">
        <v>14997.073</v>
      </c>
      <c r="AI115">
        <v>14342.967000000001</v>
      </c>
      <c r="AJ115">
        <v>37634.074000000001</v>
      </c>
      <c r="AK115">
        <v>16422.43</v>
      </c>
      <c r="AL115">
        <v>3781.8087999999998</v>
      </c>
      <c r="AM115">
        <v>4395.1943000000001</v>
      </c>
      <c r="AN115">
        <v>3229.32</v>
      </c>
      <c r="AO115">
        <v>5490.5209999999997</v>
      </c>
      <c r="AP115">
        <v>3822.98</v>
      </c>
      <c r="AQ115">
        <v>11580.245999999999</v>
      </c>
      <c r="AR115">
        <v>5245.19</v>
      </c>
      <c r="AS115">
        <v>3658.0731999999998</v>
      </c>
      <c r="AT115">
        <v>5033.9755999999998</v>
      </c>
      <c r="AU115">
        <v>20408.113000000001</v>
      </c>
      <c r="AV115">
        <v>17805.275000000001</v>
      </c>
      <c r="AW115">
        <v>4635.4125999999997</v>
      </c>
      <c r="AX115">
        <v>4145.82</v>
      </c>
      <c r="AY115">
        <v>5059.4066999999995</v>
      </c>
      <c r="AZ115">
        <v>61364.160000000003</v>
      </c>
      <c r="BA115">
        <v>4665.2974000000004</v>
      </c>
      <c r="BB115">
        <v>10881.273999999999</v>
      </c>
      <c r="BC115">
        <v>5373.7060000000001</v>
      </c>
      <c r="BD115">
        <v>6630.4660000000003</v>
      </c>
      <c r="BE115">
        <v>3513.1464999999998</v>
      </c>
      <c r="BF115">
        <v>3576.6759999999999</v>
      </c>
      <c r="BG115">
        <v>4664.2420000000002</v>
      </c>
      <c r="BH115">
        <v>3880.0066000000002</v>
      </c>
      <c r="BI115">
        <v>4574.7179999999998</v>
      </c>
      <c r="BJ115">
        <v>16191.48</v>
      </c>
      <c r="BK115">
        <v>5866.683</v>
      </c>
      <c r="BL115">
        <v>6570.5770000000002</v>
      </c>
      <c r="BM115">
        <v>6807.2133999999996</v>
      </c>
      <c r="BN115">
        <v>4152.9480000000003</v>
      </c>
      <c r="BO115">
        <v>4421.8789999999999</v>
      </c>
      <c r="BP115">
        <v>83027.45</v>
      </c>
      <c r="BQ115">
        <v>22823.373</v>
      </c>
      <c r="BR115">
        <v>19058.456999999999</v>
      </c>
      <c r="BS115">
        <v>10951.682000000001</v>
      </c>
      <c r="BT115">
        <v>16543.037</v>
      </c>
      <c r="BU115">
        <v>25838.68</v>
      </c>
      <c r="BV115">
        <v>23191.044999999998</v>
      </c>
      <c r="BW115">
        <v>46348.35</v>
      </c>
      <c r="BX115">
        <v>209135.06</v>
      </c>
      <c r="BY115">
        <v>19340.168000000001</v>
      </c>
      <c r="BZ115">
        <v>50530.207000000002</v>
      </c>
      <c r="CA115">
        <v>40584.89</v>
      </c>
      <c r="CB115">
        <v>33557.699999999997</v>
      </c>
      <c r="CC115">
        <v>72672.25</v>
      </c>
      <c r="CD115">
        <v>524695.4</v>
      </c>
      <c r="CE115">
        <v>41618.53</v>
      </c>
      <c r="CF115">
        <v>270935.44</v>
      </c>
      <c r="CG115">
        <v>16136.512000000001</v>
      </c>
      <c r="CH115">
        <v>11808.807000000001</v>
      </c>
      <c r="CI115">
        <v>16297.870999999999</v>
      </c>
      <c r="CJ115">
        <v>38920.055</v>
      </c>
      <c r="CK115">
        <v>69325.61</v>
      </c>
      <c r="CL115">
        <v>9611.982</v>
      </c>
      <c r="CM115">
        <v>10070.236999999999</v>
      </c>
      <c r="CN115">
        <v>17543.393</v>
      </c>
      <c r="CO115">
        <v>46687.11</v>
      </c>
      <c r="CP115">
        <v>9428.7739999999994</v>
      </c>
      <c r="CQ115">
        <v>73766.41</v>
      </c>
      <c r="CR115">
        <v>67175.695000000007</v>
      </c>
      <c r="CS115">
        <v>20886.421999999999</v>
      </c>
      <c r="CT115">
        <v>52588.785000000003</v>
      </c>
      <c r="CU115">
        <v>12939.995000000001</v>
      </c>
      <c r="CV115">
        <v>42678.02</v>
      </c>
      <c r="CW115">
        <v>24705.365000000002</v>
      </c>
      <c r="CX115">
        <v>36945.156000000003</v>
      </c>
      <c r="CY115">
        <v>20224.228999999999</v>
      </c>
      <c r="CZ115">
        <v>102702.08</v>
      </c>
      <c r="DA115">
        <v>357478.84</v>
      </c>
      <c r="DB115">
        <v>46487.233999999997</v>
      </c>
      <c r="DC115">
        <v>20148.655999999999</v>
      </c>
      <c r="DD115">
        <v>16929.310000000001</v>
      </c>
      <c r="DE115">
        <v>56104.675999999999</v>
      </c>
      <c r="DF115">
        <v>6511.3029999999999</v>
      </c>
      <c r="DG115">
        <v>45485.383000000002</v>
      </c>
      <c r="DH115">
        <v>9771.0849999999991</v>
      </c>
      <c r="DI115">
        <v>12076.293</v>
      </c>
      <c r="DJ115">
        <v>158201.72</v>
      </c>
      <c r="DK115">
        <v>72527.34</v>
      </c>
      <c r="DL115">
        <v>40701.120000000003</v>
      </c>
      <c r="DM115">
        <v>70782.516000000003</v>
      </c>
      <c r="DN115">
        <v>13429.715</v>
      </c>
      <c r="DO115">
        <v>25886.17</v>
      </c>
      <c r="DP115">
        <v>18712.5</v>
      </c>
      <c r="DQ115">
        <v>88667.62</v>
      </c>
      <c r="DR115">
        <v>9100.1630000000005</v>
      </c>
      <c r="DS115">
        <v>9822.0120000000006</v>
      </c>
      <c r="DT115">
        <v>8728.7759999999998</v>
      </c>
      <c r="DU115">
        <v>8769.1470000000008</v>
      </c>
      <c r="DV115">
        <v>22384.26</v>
      </c>
      <c r="DW115">
        <v>48787.035000000003</v>
      </c>
      <c r="DX115">
        <v>15130.798000000001</v>
      </c>
      <c r="DY115">
        <v>23440.625</v>
      </c>
      <c r="DZ115">
        <v>18617.91</v>
      </c>
      <c r="EA115">
        <v>11153.907999999999</v>
      </c>
      <c r="EB115">
        <v>8968.68</v>
      </c>
      <c r="EC115">
        <v>9144.9079999999994</v>
      </c>
      <c r="ED115">
        <v>29566.796999999999</v>
      </c>
      <c r="EE115">
        <v>18687.008000000002</v>
      </c>
      <c r="EF115">
        <v>99718.87</v>
      </c>
      <c r="EG115">
        <v>14982.585999999999</v>
      </c>
      <c r="EH115">
        <v>13337.514999999999</v>
      </c>
      <c r="EI115">
        <v>44371.38</v>
      </c>
    </row>
    <row r="116" spans="1:139" x14ac:dyDescent="0.3">
      <c r="A116" s="3">
        <v>43677</v>
      </c>
      <c r="B116">
        <v>36001.19</v>
      </c>
      <c r="C116">
        <v>47331.199999999997</v>
      </c>
      <c r="D116">
        <v>10318.681</v>
      </c>
      <c r="E116">
        <v>30997.719000000001</v>
      </c>
      <c r="F116">
        <v>27738.421999999999</v>
      </c>
      <c r="G116">
        <v>18294.16</v>
      </c>
      <c r="H116">
        <v>13879.955</v>
      </c>
      <c r="I116">
        <v>53935.527000000002</v>
      </c>
      <c r="J116">
        <v>121225.11</v>
      </c>
      <c r="K116">
        <v>46692.9</v>
      </c>
      <c r="L116">
        <v>39584.707000000002</v>
      </c>
      <c r="M116">
        <v>20436.598000000002</v>
      </c>
      <c r="N116">
        <v>314251.84000000003</v>
      </c>
      <c r="O116">
        <v>224993.25</v>
      </c>
      <c r="P116">
        <v>21875.53</v>
      </c>
      <c r="Q116">
        <v>77159.445000000007</v>
      </c>
      <c r="R116">
        <v>66511.429999999993</v>
      </c>
      <c r="S116">
        <v>12443.34</v>
      </c>
      <c r="T116">
        <v>26173.923999999999</v>
      </c>
      <c r="U116">
        <v>31813.73</v>
      </c>
      <c r="V116">
        <v>35124.870000000003</v>
      </c>
      <c r="W116">
        <v>21010.701000000001</v>
      </c>
      <c r="X116">
        <v>178806.19</v>
      </c>
      <c r="Y116">
        <v>39052.199999999997</v>
      </c>
      <c r="Z116">
        <v>16906.84</v>
      </c>
      <c r="AA116">
        <v>37246.195</v>
      </c>
      <c r="AB116">
        <v>295366.75</v>
      </c>
      <c r="AC116">
        <v>49212.29</v>
      </c>
      <c r="AD116">
        <v>18630.671999999999</v>
      </c>
      <c r="AE116">
        <v>35167.972999999998</v>
      </c>
      <c r="AF116">
        <v>7974.4603999999999</v>
      </c>
      <c r="AG116">
        <v>3294.0556999999999</v>
      </c>
      <c r="AH116">
        <v>15990.855</v>
      </c>
      <c r="AI116">
        <v>14789.237999999999</v>
      </c>
      <c r="AJ116">
        <v>39472.495999999999</v>
      </c>
      <c r="AK116">
        <v>16710.011999999999</v>
      </c>
      <c r="AL116">
        <v>3832.7903000000001</v>
      </c>
      <c r="AM116">
        <v>4692.3783999999996</v>
      </c>
      <c r="AN116">
        <v>3349.0337</v>
      </c>
      <c r="AO116">
        <v>5987.8046999999997</v>
      </c>
      <c r="AP116">
        <v>3913.9259999999999</v>
      </c>
      <c r="AQ116">
        <v>11960.771000000001</v>
      </c>
      <c r="AR116">
        <v>5566.2449999999999</v>
      </c>
      <c r="AS116">
        <v>3849.9070000000002</v>
      </c>
      <c r="AT116">
        <v>5221.2393000000002</v>
      </c>
      <c r="AU116">
        <v>21717.453000000001</v>
      </c>
      <c r="AV116">
        <v>18427.206999999999</v>
      </c>
      <c r="AW116">
        <v>5124.6597000000002</v>
      </c>
      <c r="AX116">
        <v>4054.0178000000001</v>
      </c>
      <c r="AY116">
        <v>5028.6080000000002</v>
      </c>
      <c r="AZ116">
        <v>63876.296999999999</v>
      </c>
      <c r="BA116">
        <v>5124.6400000000003</v>
      </c>
      <c r="BB116">
        <v>10965.161</v>
      </c>
      <c r="BC116">
        <v>5957.4946</v>
      </c>
      <c r="BD116">
        <v>6993.7035999999998</v>
      </c>
      <c r="BE116">
        <v>3630.9733999999999</v>
      </c>
      <c r="BF116">
        <v>3702.7556</v>
      </c>
      <c r="BG116">
        <v>5388.6484</v>
      </c>
      <c r="BH116">
        <v>3943.1907000000001</v>
      </c>
      <c r="BI116">
        <v>4806.0502999999999</v>
      </c>
      <c r="BJ116">
        <v>17061.495999999999</v>
      </c>
      <c r="BK116">
        <v>5946.86</v>
      </c>
      <c r="BL116">
        <v>6699.4340000000002</v>
      </c>
      <c r="BM116">
        <v>6987.6904000000004</v>
      </c>
      <c r="BN116">
        <v>4417.3125</v>
      </c>
      <c r="BO116">
        <v>4672.6674999999996</v>
      </c>
      <c r="BP116">
        <v>90553.8</v>
      </c>
      <c r="BQ116">
        <v>22042.33</v>
      </c>
      <c r="BR116">
        <v>19104.407999999999</v>
      </c>
      <c r="BS116">
        <v>10597.785</v>
      </c>
      <c r="BT116">
        <v>16201.102000000001</v>
      </c>
      <c r="BU116">
        <v>26705.386999999999</v>
      </c>
      <c r="BV116">
        <v>24000.425999999999</v>
      </c>
      <c r="BW116">
        <v>48705.785000000003</v>
      </c>
      <c r="BX116">
        <v>213952.42</v>
      </c>
      <c r="BY116">
        <v>21059.293000000001</v>
      </c>
      <c r="BZ116">
        <v>50048.97</v>
      </c>
      <c r="CA116">
        <v>38978.080000000002</v>
      </c>
      <c r="CB116">
        <v>35442</v>
      </c>
      <c r="CC116">
        <v>73916.36</v>
      </c>
      <c r="CD116">
        <v>505644.16</v>
      </c>
      <c r="CE116">
        <v>44229.703000000001</v>
      </c>
      <c r="CF116">
        <v>286631.03000000003</v>
      </c>
      <c r="CG116">
        <v>16169.944</v>
      </c>
      <c r="CH116">
        <v>11266.898999999999</v>
      </c>
      <c r="CI116">
        <v>16826.310000000001</v>
      </c>
      <c r="CJ116">
        <v>38165.184000000001</v>
      </c>
      <c r="CK116">
        <v>69436.320000000007</v>
      </c>
      <c r="CL116">
        <v>9015.3449999999993</v>
      </c>
      <c r="CM116">
        <v>10048.236999999999</v>
      </c>
      <c r="CN116">
        <v>16449.451000000001</v>
      </c>
      <c r="CO116">
        <v>47300.417999999998</v>
      </c>
      <c r="CP116">
        <v>10112.713</v>
      </c>
      <c r="CQ116">
        <v>79365.585999999996</v>
      </c>
      <c r="CR116">
        <v>69706.929999999993</v>
      </c>
      <c r="CS116">
        <v>21642.743999999999</v>
      </c>
      <c r="CT116">
        <v>56553.555</v>
      </c>
      <c r="CU116">
        <v>13118.686</v>
      </c>
      <c r="CV116">
        <v>43468.18</v>
      </c>
      <c r="CW116">
        <v>25180.023000000001</v>
      </c>
      <c r="CX116">
        <v>40544.902000000002</v>
      </c>
      <c r="CY116">
        <v>19246.008000000002</v>
      </c>
      <c r="CZ116">
        <v>103475.84</v>
      </c>
      <c r="DA116">
        <v>370908.28</v>
      </c>
      <c r="DB116">
        <v>46253.254000000001</v>
      </c>
      <c r="DC116">
        <v>20839.322</v>
      </c>
      <c r="DD116">
        <v>17526.990000000002</v>
      </c>
      <c r="DE116">
        <v>60331.184000000001</v>
      </c>
      <c r="DF116">
        <v>6938.5349999999999</v>
      </c>
      <c r="DG116">
        <v>44606.222999999998</v>
      </c>
      <c r="DH116">
        <v>9974.24</v>
      </c>
      <c r="DI116">
        <v>12710.056</v>
      </c>
      <c r="DJ116">
        <v>160754.47</v>
      </c>
      <c r="DK116">
        <v>72276.983999999997</v>
      </c>
      <c r="DL116">
        <v>40826.042999999998</v>
      </c>
      <c r="DM116">
        <v>72575.125</v>
      </c>
      <c r="DN116">
        <v>13438.838</v>
      </c>
      <c r="DO116">
        <v>23954.25</v>
      </c>
      <c r="DP116">
        <v>19316.25</v>
      </c>
      <c r="DQ116">
        <v>102576.94</v>
      </c>
      <c r="DR116">
        <v>8870.7240000000002</v>
      </c>
      <c r="DS116">
        <v>10781.514999999999</v>
      </c>
      <c r="DT116">
        <v>8856.2880000000005</v>
      </c>
      <c r="DU116">
        <v>8046.5559999999996</v>
      </c>
      <c r="DV116">
        <v>21388.12</v>
      </c>
      <c r="DW116">
        <v>49893.402000000002</v>
      </c>
      <c r="DX116">
        <v>14187.132</v>
      </c>
      <c r="DY116">
        <v>23299.482</v>
      </c>
      <c r="DZ116">
        <v>20280.45</v>
      </c>
      <c r="EA116">
        <v>11147.223</v>
      </c>
      <c r="EB116">
        <v>9165.2389999999996</v>
      </c>
      <c r="EC116">
        <v>8425.5280000000002</v>
      </c>
      <c r="ED116">
        <v>29839.865000000002</v>
      </c>
      <c r="EE116">
        <v>17660.627</v>
      </c>
      <c r="EF116">
        <v>100512.76</v>
      </c>
      <c r="EG116">
        <v>14961.661</v>
      </c>
      <c r="EH116">
        <v>15291.192999999999</v>
      </c>
      <c r="EI116">
        <v>44179.38</v>
      </c>
    </row>
    <row r="117" spans="1:139" x14ac:dyDescent="0.3">
      <c r="A117" s="3">
        <v>43707</v>
      </c>
      <c r="B117">
        <v>31683.13</v>
      </c>
      <c r="C117">
        <v>48596.035000000003</v>
      </c>
      <c r="D117">
        <v>8951.9860000000008</v>
      </c>
      <c r="E117">
        <v>28660.572</v>
      </c>
      <c r="F117">
        <v>26178.89</v>
      </c>
      <c r="G117">
        <v>18677.629000000001</v>
      </c>
      <c r="H117">
        <v>14028.442999999999</v>
      </c>
      <c r="I117">
        <v>50773.84</v>
      </c>
      <c r="J117">
        <v>129583.87</v>
      </c>
      <c r="K117">
        <v>48572.32</v>
      </c>
      <c r="L117">
        <v>38374.94</v>
      </c>
      <c r="M117">
        <v>19878.548999999999</v>
      </c>
      <c r="N117">
        <v>325298.21999999997</v>
      </c>
      <c r="O117">
        <v>235296</v>
      </c>
      <c r="P117">
        <v>22740.09</v>
      </c>
      <c r="Q117">
        <v>79654.98</v>
      </c>
      <c r="R117">
        <v>71494.649999999994</v>
      </c>
      <c r="S117">
        <v>13545</v>
      </c>
      <c r="T117">
        <v>28170.037</v>
      </c>
      <c r="U117">
        <v>33226.836000000003</v>
      </c>
      <c r="V117">
        <v>31964.883000000002</v>
      </c>
      <c r="W117">
        <v>21647.357</v>
      </c>
      <c r="X117">
        <v>190875.08</v>
      </c>
      <c r="Y117">
        <v>31134.400000000001</v>
      </c>
      <c r="Z117">
        <v>18991.36</v>
      </c>
      <c r="AA117">
        <v>38639.1</v>
      </c>
      <c r="AB117">
        <v>300846.7</v>
      </c>
      <c r="AC117">
        <v>45834.887000000002</v>
      </c>
      <c r="AD117">
        <v>19702.478999999999</v>
      </c>
      <c r="AE117">
        <v>38122.144999999997</v>
      </c>
      <c r="AF117">
        <v>7270.2592999999997</v>
      </c>
      <c r="AG117">
        <v>2967.4967999999999</v>
      </c>
      <c r="AH117">
        <v>14675.851000000001</v>
      </c>
      <c r="AI117">
        <v>13751.397000000001</v>
      </c>
      <c r="AJ117">
        <v>36500.379999999997</v>
      </c>
      <c r="AK117">
        <v>15088.79</v>
      </c>
      <c r="AL117">
        <v>3760.3964999999998</v>
      </c>
      <c r="AM117">
        <v>4118.2520000000004</v>
      </c>
      <c r="AN117">
        <v>3057.5999000000002</v>
      </c>
      <c r="AO117">
        <v>5575.232</v>
      </c>
      <c r="AP117">
        <v>3491.6768000000002</v>
      </c>
      <c r="AQ117">
        <v>10034.941000000001</v>
      </c>
      <c r="AR117">
        <v>5083.6953000000003</v>
      </c>
      <c r="AS117">
        <v>3464.0344</v>
      </c>
      <c r="AT117">
        <v>4970.5860000000002</v>
      </c>
      <c r="AU117">
        <v>19347.478999999999</v>
      </c>
      <c r="AV117">
        <v>16651.695</v>
      </c>
      <c r="AW117">
        <v>4500.6616000000004</v>
      </c>
      <c r="AX117">
        <v>3560.4409999999998</v>
      </c>
      <c r="AY117">
        <v>4902.6130000000003</v>
      </c>
      <c r="AZ117">
        <v>57631.707000000002</v>
      </c>
      <c r="BA117">
        <v>4946.5280000000002</v>
      </c>
      <c r="BB117">
        <v>9235.0030000000006</v>
      </c>
      <c r="BC117">
        <v>5420.6940000000004</v>
      </c>
      <c r="BD117">
        <v>6400.5614999999998</v>
      </c>
      <c r="BE117">
        <v>3438.6381999999999</v>
      </c>
      <c r="BF117">
        <v>3487.0934999999999</v>
      </c>
      <c r="BG117">
        <v>5393.3222999999998</v>
      </c>
      <c r="BH117">
        <v>3326.8252000000002</v>
      </c>
      <c r="BI117">
        <v>4496.4516999999996</v>
      </c>
      <c r="BJ117">
        <v>15449.677</v>
      </c>
      <c r="BK117">
        <v>5199.5874000000003</v>
      </c>
      <c r="BL117">
        <v>6285.3320000000003</v>
      </c>
      <c r="BM117">
        <v>5986.3306000000002</v>
      </c>
      <c r="BN117">
        <v>4130.0190000000002</v>
      </c>
      <c r="BO117">
        <v>4051.8503000000001</v>
      </c>
      <c r="BP117">
        <v>83486.95</v>
      </c>
      <c r="BQ117">
        <v>19621.365000000002</v>
      </c>
      <c r="BR117">
        <v>16934.138999999999</v>
      </c>
      <c r="BS117">
        <v>10371.482</v>
      </c>
      <c r="BT117">
        <v>14545.89</v>
      </c>
      <c r="BU117">
        <v>26053.002</v>
      </c>
      <c r="BV117">
        <v>21438.506000000001</v>
      </c>
      <c r="BW117">
        <v>45269.675999999999</v>
      </c>
      <c r="BX117">
        <v>205820.36</v>
      </c>
      <c r="BY117">
        <v>18895.344000000001</v>
      </c>
      <c r="BZ117">
        <v>50601.125</v>
      </c>
      <c r="CA117">
        <v>37156.535000000003</v>
      </c>
      <c r="CB117">
        <v>33788.699999999997</v>
      </c>
      <c r="CC117">
        <v>68823.83</v>
      </c>
      <c r="CD117">
        <v>500672.16</v>
      </c>
      <c r="CE117">
        <v>39648.366999999998</v>
      </c>
      <c r="CF117">
        <v>257014.97</v>
      </c>
      <c r="CG117">
        <v>14827.093000000001</v>
      </c>
      <c r="CH117">
        <v>10965.222</v>
      </c>
      <c r="CI117">
        <v>16878.41</v>
      </c>
      <c r="CJ117">
        <v>38253.688000000002</v>
      </c>
      <c r="CK117">
        <v>77604.25</v>
      </c>
      <c r="CL117">
        <v>7375.7637000000004</v>
      </c>
      <c r="CM117">
        <v>9609.8700000000008</v>
      </c>
      <c r="CN117">
        <v>13248.287</v>
      </c>
      <c r="CO117">
        <v>44274.78</v>
      </c>
      <c r="CP117">
        <v>10382.91</v>
      </c>
      <c r="CQ117">
        <v>73517.63</v>
      </c>
      <c r="CR117">
        <v>71275.839999999997</v>
      </c>
      <c r="CS117">
        <v>19116.703000000001</v>
      </c>
      <c r="CT117">
        <v>50076.46</v>
      </c>
      <c r="CU117">
        <v>10617.020500000001</v>
      </c>
      <c r="CV117">
        <v>40740.25</v>
      </c>
      <c r="CW117">
        <v>25534.726999999999</v>
      </c>
      <c r="CX117">
        <v>40779.46</v>
      </c>
      <c r="CY117">
        <v>19871.900000000001</v>
      </c>
      <c r="CZ117">
        <v>100147.84</v>
      </c>
      <c r="DA117">
        <v>351275.72</v>
      </c>
      <c r="DB117">
        <v>41461.336000000003</v>
      </c>
      <c r="DC117">
        <v>21074.365000000002</v>
      </c>
      <c r="DD117">
        <v>18369.616999999998</v>
      </c>
      <c r="DE117">
        <v>64084.796999999999</v>
      </c>
      <c r="DF117">
        <v>7528.5796</v>
      </c>
      <c r="DG117">
        <v>45926.144999999997</v>
      </c>
      <c r="DH117">
        <v>9749.241</v>
      </c>
      <c r="DI117">
        <v>13050.748</v>
      </c>
      <c r="DJ117">
        <v>145370.28</v>
      </c>
      <c r="DK117">
        <v>65303.972999999998</v>
      </c>
      <c r="DL117">
        <v>32274.776999999998</v>
      </c>
      <c r="DM117">
        <v>79135.08</v>
      </c>
      <c r="DN117">
        <v>14446.978999999999</v>
      </c>
      <c r="DO117">
        <v>21695.15</v>
      </c>
      <c r="DP117">
        <v>15772.501</v>
      </c>
      <c r="DQ117">
        <v>101881.48</v>
      </c>
      <c r="DR117">
        <v>5922.4193999999998</v>
      </c>
      <c r="DS117">
        <v>10043.832</v>
      </c>
      <c r="DT117">
        <v>7681.6313</v>
      </c>
      <c r="DU117">
        <v>6819.8477000000003</v>
      </c>
      <c r="DV117">
        <v>21330.373</v>
      </c>
      <c r="DW117">
        <v>48479.71</v>
      </c>
      <c r="DX117">
        <v>13189.415999999999</v>
      </c>
      <c r="DY117">
        <v>23766.901999999998</v>
      </c>
      <c r="DZ117">
        <v>16867.25</v>
      </c>
      <c r="EA117">
        <v>10781.221</v>
      </c>
      <c r="EB117">
        <v>8762.67</v>
      </c>
      <c r="EC117">
        <v>8208.5540000000001</v>
      </c>
      <c r="ED117">
        <v>29240.428</v>
      </c>
      <c r="EE117">
        <v>17557.416000000001</v>
      </c>
      <c r="EF117">
        <v>93034.13</v>
      </c>
      <c r="EG117">
        <v>14832.334999999999</v>
      </c>
      <c r="EH117">
        <v>13942.045</v>
      </c>
      <c r="EI117">
        <v>54733.34</v>
      </c>
    </row>
    <row r="118" spans="1:139" x14ac:dyDescent="0.3">
      <c r="A118" s="3">
        <v>43738</v>
      </c>
      <c r="B118">
        <v>35332.28</v>
      </c>
      <c r="C118">
        <v>50758.082000000002</v>
      </c>
      <c r="D118">
        <v>10035.596</v>
      </c>
      <c r="E118">
        <v>29830.002</v>
      </c>
      <c r="F118">
        <v>28023.256000000001</v>
      </c>
      <c r="G118">
        <v>20016.616999999998</v>
      </c>
      <c r="H118">
        <v>14837.85</v>
      </c>
      <c r="I118">
        <v>52960.43</v>
      </c>
      <c r="J118">
        <v>126660.35</v>
      </c>
      <c r="K118">
        <v>48742.61</v>
      </c>
      <c r="L118">
        <v>38433.43</v>
      </c>
      <c r="M118">
        <v>19059</v>
      </c>
      <c r="N118">
        <v>337881.97</v>
      </c>
      <c r="O118">
        <v>233220.95</v>
      </c>
      <c r="P118">
        <v>23337.81</v>
      </c>
      <c r="Q118">
        <v>79698.2</v>
      </c>
      <c r="R118">
        <v>71761.73</v>
      </c>
      <c r="S118">
        <v>14122.92</v>
      </c>
      <c r="T118">
        <v>29979.91</v>
      </c>
      <c r="U118">
        <v>32427.040000000001</v>
      </c>
      <c r="V118">
        <v>31386.715</v>
      </c>
      <c r="W118">
        <v>20774.127</v>
      </c>
      <c r="X118">
        <v>191391.61</v>
      </c>
      <c r="Y118">
        <v>34108.633000000002</v>
      </c>
      <c r="Z118">
        <v>20675.560000000001</v>
      </c>
      <c r="AA118">
        <v>39193.112999999998</v>
      </c>
      <c r="AB118">
        <v>310180.34000000003</v>
      </c>
      <c r="AC118">
        <v>49523.883000000002</v>
      </c>
      <c r="AD118">
        <v>18456.074000000001</v>
      </c>
      <c r="AE118">
        <v>40562.625</v>
      </c>
      <c r="AF118">
        <v>7585.0060000000003</v>
      </c>
      <c r="AG118">
        <v>3136.1296000000002</v>
      </c>
      <c r="AH118">
        <v>15257.93</v>
      </c>
      <c r="AI118">
        <v>14737.418</v>
      </c>
      <c r="AJ118">
        <v>40897.589999999997</v>
      </c>
      <c r="AK118">
        <v>16289.157999999999</v>
      </c>
      <c r="AL118">
        <v>3845.9140000000002</v>
      </c>
      <c r="AM118">
        <v>4313.6352999999999</v>
      </c>
      <c r="AN118">
        <v>3170.1244999999999</v>
      </c>
      <c r="AO118">
        <v>5277.9610000000002</v>
      </c>
      <c r="AP118">
        <v>3745.8604</v>
      </c>
      <c r="AQ118">
        <v>10772.591</v>
      </c>
      <c r="AR118">
        <v>5230.3289999999997</v>
      </c>
      <c r="AS118">
        <v>3624.6914000000002</v>
      </c>
      <c r="AT118">
        <v>5132.3519999999999</v>
      </c>
      <c r="AU118">
        <v>19674.815999999999</v>
      </c>
      <c r="AV118">
        <v>17635.518</v>
      </c>
      <c r="AW118">
        <v>4729.625</v>
      </c>
      <c r="AX118">
        <v>3664.4194000000002</v>
      </c>
      <c r="AY118">
        <v>5044.9290000000001</v>
      </c>
      <c r="AZ118">
        <v>61530.241999999998</v>
      </c>
      <c r="BA118">
        <v>5041.1120000000001</v>
      </c>
      <c r="BB118">
        <v>9511.5625</v>
      </c>
      <c r="BC118">
        <v>5608.4116000000004</v>
      </c>
      <c r="BD118">
        <v>6466.8046999999997</v>
      </c>
      <c r="BE118">
        <v>3729.6277</v>
      </c>
      <c r="BF118">
        <v>3606.7266</v>
      </c>
      <c r="BG118">
        <v>5865.2533999999996</v>
      </c>
      <c r="BH118">
        <v>3516.3674000000001</v>
      </c>
      <c r="BI118">
        <v>4830.8639999999996</v>
      </c>
      <c r="BJ118">
        <v>15701.221</v>
      </c>
      <c r="BK118">
        <v>5537.62</v>
      </c>
      <c r="BL118">
        <v>6524.2240000000002</v>
      </c>
      <c r="BM118">
        <v>6447.1943000000001</v>
      </c>
      <c r="BN118">
        <v>4496.0230000000001</v>
      </c>
      <c r="BO118">
        <v>4354.768</v>
      </c>
      <c r="BP118">
        <v>86947.05</v>
      </c>
      <c r="BQ118">
        <v>20895.855</v>
      </c>
      <c r="BR118">
        <v>18741.291000000001</v>
      </c>
      <c r="BS118">
        <v>9261.491</v>
      </c>
      <c r="BT118">
        <v>15404.161</v>
      </c>
      <c r="BU118">
        <v>26814.703000000001</v>
      </c>
      <c r="BV118">
        <v>22283.162</v>
      </c>
      <c r="BW118">
        <v>48456.17</v>
      </c>
      <c r="BX118">
        <v>215335.5</v>
      </c>
      <c r="BY118">
        <v>19772.793000000001</v>
      </c>
      <c r="BZ118">
        <v>50525.016000000003</v>
      </c>
      <c r="CA118">
        <v>38462</v>
      </c>
      <c r="CB118">
        <v>35321</v>
      </c>
      <c r="CC118">
        <v>69278.45</v>
      </c>
      <c r="CD118">
        <v>509145</v>
      </c>
      <c r="CE118">
        <v>41692.61</v>
      </c>
      <c r="CF118">
        <v>264842.15999999997</v>
      </c>
      <c r="CG118">
        <v>15884.92</v>
      </c>
      <c r="CH118">
        <v>11366.447</v>
      </c>
      <c r="CI118">
        <v>16706.865000000002</v>
      </c>
      <c r="CJ118">
        <v>38376.89</v>
      </c>
      <c r="CK118">
        <v>75543.483999999997</v>
      </c>
      <c r="CL118">
        <v>7688.9624000000003</v>
      </c>
      <c r="CM118">
        <v>10840.64</v>
      </c>
      <c r="CN118">
        <v>14409.894</v>
      </c>
      <c r="CO118">
        <v>45160.347999999998</v>
      </c>
      <c r="CP118">
        <v>10186.878000000001</v>
      </c>
      <c r="CQ118">
        <v>74086.59</v>
      </c>
      <c r="CR118">
        <v>73218.47</v>
      </c>
      <c r="CS118">
        <v>21522.861000000001</v>
      </c>
      <c r="CT118">
        <v>53916.008000000002</v>
      </c>
      <c r="CU118">
        <v>11963.1</v>
      </c>
      <c r="CV118">
        <v>42371.296999999999</v>
      </c>
      <c r="CW118">
        <v>24805.72</v>
      </c>
      <c r="CX118">
        <v>38661.836000000003</v>
      </c>
      <c r="CY118">
        <v>18445.002</v>
      </c>
      <c r="CZ118">
        <v>97107.88</v>
      </c>
      <c r="DA118">
        <v>369132.9</v>
      </c>
      <c r="DB118">
        <v>43368.42</v>
      </c>
      <c r="DC118">
        <v>21879.15</v>
      </c>
      <c r="DD118">
        <v>19063.877</v>
      </c>
      <c r="DE118">
        <v>59873.11</v>
      </c>
      <c r="DF118">
        <v>7644.665</v>
      </c>
      <c r="DG118">
        <v>45314.74</v>
      </c>
      <c r="DH118">
        <v>10384.628000000001</v>
      </c>
      <c r="DI118">
        <v>13266.782999999999</v>
      </c>
      <c r="DJ118">
        <v>150815.03</v>
      </c>
      <c r="DK118">
        <v>68784.5</v>
      </c>
      <c r="DL118">
        <v>35825.902000000002</v>
      </c>
      <c r="DM118">
        <v>82054.070000000007</v>
      </c>
      <c r="DN118">
        <v>14829.700999999999</v>
      </c>
      <c r="DO118">
        <v>21903.360000000001</v>
      </c>
      <c r="DP118">
        <v>15138.75</v>
      </c>
      <c r="DQ118">
        <v>102757.625</v>
      </c>
      <c r="DR118">
        <v>7187.1949999999997</v>
      </c>
      <c r="DS118">
        <v>10209.277</v>
      </c>
      <c r="DT118">
        <v>8341.5630000000001</v>
      </c>
      <c r="DU118">
        <v>7122.0619999999999</v>
      </c>
      <c r="DV118">
        <v>22745.447</v>
      </c>
      <c r="DW118">
        <v>50295.887000000002</v>
      </c>
      <c r="DX118">
        <v>14469.741</v>
      </c>
      <c r="DY118">
        <v>24384.401999999998</v>
      </c>
      <c r="DZ118">
        <v>18282.349999999999</v>
      </c>
      <c r="EA118">
        <v>11613.66</v>
      </c>
      <c r="EB118">
        <v>9976.68</v>
      </c>
      <c r="EC118">
        <v>8585.6380000000008</v>
      </c>
      <c r="ED118">
        <v>29623.38</v>
      </c>
      <c r="EE118">
        <v>18737.099999999999</v>
      </c>
      <c r="EF118">
        <v>94538.33</v>
      </c>
      <c r="EG118">
        <v>14493.954</v>
      </c>
      <c r="EH118">
        <v>14984.924000000001</v>
      </c>
      <c r="EI118">
        <v>54666.866999999998</v>
      </c>
    </row>
    <row r="119" spans="1:139" x14ac:dyDescent="0.3">
      <c r="A119" s="3">
        <v>43769</v>
      </c>
      <c r="B119">
        <v>37438.129999999997</v>
      </c>
      <c r="C119">
        <v>52830.425999999999</v>
      </c>
      <c r="D119">
        <v>10335.996999999999</v>
      </c>
      <c r="E119">
        <v>29906.686000000002</v>
      </c>
      <c r="F119">
        <v>29586.276999999998</v>
      </c>
      <c r="G119">
        <v>18908.844000000001</v>
      </c>
      <c r="H119">
        <v>14699.53</v>
      </c>
      <c r="I119">
        <v>48949.97</v>
      </c>
      <c r="J119">
        <v>130616.98</v>
      </c>
      <c r="K119">
        <v>45596.046999999999</v>
      </c>
      <c r="L119">
        <v>39615.133000000002</v>
      </c>
      <c r="M119">
        <v>18534.43</v>
      </c>
      <c r="N119">
        <v>332901.15999999997</v>
      </c>
      <c r="O119">
        <v>233178.13</v>
      </c>
      <c r="P119">
        <v>21855.245999999999</v>
      </c>
      <c r="Q119">
        <v>75563.47</v>
      </c>
      <c r="R119">
        <v>67188.02</v>
      </c>
      <c r="S119">
        <v>13985.62</v>
      </c>
      <c r="T119">
        <v>31306.633000000002</v>
      </c>
      <c r="U119">
        <v>30728.17</v>
      </c>
      <c r="V119">
        <v>30343.373</v>
      </c>
      <c r="W119">
        <v>21357.611000000001</v>
      </c>
      <c r="X119">
        <v>191489.31</v>
      </c>
      <c r="Y119">
        <v>39474.934000000001</v>
      </c>
      <c r="Z119">
        <v>19761.28</v>
      </c>
      <c r="AA119">
        <v>35988.156000000003</v>
      </c>
      <c r="AB119">
        <v>310504.53000000003</v>
      </c>
      <c r="AC119">
        <v>49049.33</v>
      </c>
      <c r="AD119">
        <v>17156.006000000001</v>
      </c>
      <c r="AE119">
        <v>40802.730000000003</v>
      </c>
      <c r="AF119">
        <v>8257.9794999999995</v>
      </c>
      <c r="AG119">
        <v>3083.5688</v>
      </c>
      <c r="AH119">
        <v>15527.982</v>
      </c>
      <c r="AI119">
        <v>14592.832</v>
      </c>
      <c r="AJ119">
        <v>40652.370000000003</v>
      </c>
      <c r="AK119">
        <v>17916.39</v>
      </c>
      <c r="AL119">
        <v>4015.5122000000001</v>
      </c>
      <c r="AM119">
        <v>4058.7006999999999</v>
      </c>
      <c r="AN119">
        <v>3203.5043999999998</v>
      </c>
      <c r="AO119">
        <v>4999.0083000000004</v>
      </c>
      <c r="AP119">
        <v>3918.0466000000001</v>
      </c>
      <c r="AQ119">
        <v>11418.584999999999</v>
      </c>
      <c r="AR119">
        <v>5267.0806000000002</v>
      </c>
      <c r="AS119">
        <v>3483.7559000000001</v>
      </c>
      <c r="AT119">
        <v>5354.0595999999996</v>
      </c>
      <c r="AU119">
        <v>20896.407999999999</v>
      </c>
      <c r="AV119">
        <v>17764.026999999998</v>
      </c>
      <c r="AW119">
        <v>5063.2030000000004</v>
      </c>
      <c r="AX119">
        <v>3618.4937</v>
      </c>
      <c r="AY119">
        <v>5392.0829999999996</v>
      </c>
      <c r="AZ119">
        <v>64401.296999999999</v>
      </c>
      <c r="BA119">
        <v>4969.54</v>
      </c>
      <c r="BB119">
        <v>9429.4050000000007</v>
      </c>
      <c r="BC119">
        <v>5466.6953000000003</v>
      </c>
      <c r="BD119">
        <v>6417.9862999999996</v>
      </c>
      <c r="BE119">
        <v>3901.0837000000001</v>
      </c>
      <c r="BF119">
        <v>3842.3085999999998</v>
      </c>
      <c r="BG119">
        <v>5444.6369999999997</v>
      </c>
      <c r="BH119">
        <v>3618.2348999999999</v>
      </c>
      <c r="BI119">
        <v>4720.7449999999999</v>
      </c>
      <c r="BJ119">
        <v>15607.999</v>
      </c>
      <c r="BK119">
        <v>5633.3010000000004</v>
      </c>
      <c r="BL119">
        <v>6923.3154000000004</v>
      </c>
      <c r="BM119">
        <v>6247.7659999999996</v>
      </c>
      <c r="BN119">
        <v>4489.2780000000002</v>
      </c>
      <c r="BO119">
        <v>4513.6112999999996</v>
      </c>
      <c r="BP119">
        <v>89586.559999999998</v>
      </c>
      <c r="BQ119">
        <v>20705.375</v>
      </c>
      <c r="BR119">
        <v>19224.153999999999</v>
      </c>
      <c r="BS119">
        <v>9663.6350000000002</v>
      </c>
      <c r="BT119">
        <v>14662.081</v>
      </c>
      <c r="BU119">
        <v>27178.491999999998</v>
      </c>
      <c r="BV119">
        <v>23119.842000000001</v>
      </c>
      <c r="BW119">
        <v>46072.51</v>
      </c>
      <c r="BX119">
        <v>220415.78</v>
      </c>
      <c r="BY119">
        <v>21120.36</v>
      </c>
      <c r="BZ119">
        <v>52327.86</v>
      </c>
      <c r="CA119">
        <v>39079.51</v>
      </c>
      <c r="CB119">
        <v>34586.5</v>
      </c>
      <c r="CC119">
        <v>74766.179999999993</v>
      </c>
      <c r="CD119">
        <v>520305.97</v>
      </c>
      <c r="CE119">
        <v>43112.796999999999</v>
      </c>
      <c r="CF119">
        <v>283908.63</v>
      </c>
      <c r="CG119">
        <v>14839.641</v>
      </c>
      <c r="CH119">
        <v>11508.424999999999</v>
      </c>
      <c r="CI119">
        <v>17014.627</v>
      </c>
      <c r="CJ119">
        <v>33826.586000000003</v>
      </c>
      <c r="CK119">
        <v>73545.34</v>
      </c>
      <c r="CL119">
        <v>7634.4946</v>
      </c>
      <c r="CM119">
        <v>10473.976000000001</v>
      </c>
      <c r="CN119">
        <v>13755.805</v>
      </c>
      <c r="CO119">
        <v>40746.616999999998</v>
      </c>
      <c r="CP119">
        <v>10644.523999999999</v>
      </c>
      <c r="CQ119">
        <v>76285.279999999999</v>
      </c>
      <c r="CR119">
        <v>69127.59</v>
      </c>
      <c r="CS119">
        <v>24024.59</v>
      </c>
      <c r="CT119">
        <v>52472.402000000002</v>
      </c>
      <c r="CU119">
        <v>11201.522999999999</v>
      </c>
      <c r="CV119">
        <v>43428.480000000003</v>
      </c>
      <c r="CW119">
        <v>24025.439999999999</v>
      </c>
      <c r="CX119">
        <v>41655.42</v>
      </c>
      <c r="CY119">
        <v>19868.932000000001</v>
      </c>
      <c r="CZ119">
        <v>96286.88</v>
      </c>
      <c r="DA119">
        <v>391809.7</v>
      </c>
      <c r="DB119">
        <v>43028.167999999998</v>
      </c>
      <c r="DC119">
        <v>20604.883000000002</v>
      </c>
      <c r="DD119">
        <v>18498.513999999999</v>
      </c>
      <c r="DE119">
        <v>63052.754000000001</v>
      </c>
      <c r="DF119">
        <v>7659.8549999999996</v>
      </c>
      <c r="DG119">
        <v>45218.758000000002</v>
      </c>
      <c r="DH119">
        <v>10554.886</v>
      </c>
      <c r="DI119">
        <v>12838.822</v>
      </c>
      <c r="DJ119">
        <v>156884.31</v>
      </c>
      <c r="DK119">
        <v>71263.360000000001</v>
      </c>
      <c r="DL119">
        <v>36299.862999999998</v>
      </c>
      <c r="DM119">
        <v>86373.39</v>
      </c>
      <c r="DN119">
        <v>15854.013999999999</v>
      </c>
      <c r="DO119">
        <v>22755.84</v>
      </c>
      <c r="DP119">
        <v>13515</v>
      </c>
      <c r="DQ119">
        <v>98769.79</v>
      </c>
      <c r="DR119">
        <v>7134.7740000000003</v>
      </c>
      <c r="DS119">
        <v>9884.1080000000002</v>
      </c>
      <c r="DT119">
        <v>8415.0750000000007</v>
      </c>
      <c r="DU119">
        <v>7166.0757000000003</v>
      </c>
      <c r="DV119">
        <v>24190.062999999998</v>
      </c>
      <c r="DW119">
        <v>54181.612999999998</v>
      </c>
      <c r="DX119">
        <v>14904.169</v>
      </c>
      <c r="DY119">
        <v>23350.044999999998</v>
      </c>
      <c r="DZ119">
        <v>18675.8</v>
      </c>
      <c r="EA119">
        <v>11237.624</v>
      </c>
      <c r="EB119">
        <v>9583.56</v>
      </c>
      <c r="EC119">
        <v>8921.8459999999995</v>
      </c>
      <c r="ED119">
        <v>29934.756000000001</v>
      </c>
      <c r="EE119">
        <v>20612.53</v>
      </c>
      <c r="EF119">
        <v>94877.61</v>
      </c>
      <c r="EG119">
        <v>13764.475</v>
      </c>
      <c r="EH119">
        <v>12285.643</v>
      </c>
      <c r="EI119">
        <v>54168.917999999998</v>
      </c>
    </row>
    <row r="120" spans="1:139" x14ac:dyDescent="0.3">
      <c r="A120" s="3">
        <v>43798</v>
      </c>
      <c r="B120">
        <v>39573.637000000002</v>
      </c>
      <c r="C120">
        <v>53828.29</v>
      </c>
      <c r="D120">
        <v>10652.710999999999</v>
      </c>
      <c r="E120">
        <v>30853.563999999998</v>
      </c>
      <c r="F120">
        <v>30465.919999999998</v>
      </c>
      <c r="G120">
        <v>18776.493999999999</v>
      </c>
      <c r="H120">
        <v>15235.823</v>
      </c>
      <c r="I120">
        <v>48133.016000000003</v>
      </c>
      <c r="J120">
        <v>132449.47</v>
      </c>
      <c r="K120">
        <v>46783.296999999999</v>
      </c>
      <c r="L120">
        <v>43526</v>
      </c>
      <c r="M120">
        <v>18602.195</v>
      </c>
      <c r="N120">
        <v>338096.5</v>
      </c>
      <c r="O120">
        <v>228765.61</v>
      </c>
      <c r="P120">
        <v>23800.785</v>
      </c>
      <c r="Q120">
        <v>75693.125</v>
      </c>
      <c r="R120">
        <v>70506.483999999997</v>
      </c>
      <c r="S120">
        <v>14064.14</v>
      </c>
      <c r="T120">
        <v>32405.615000000002</v>
      </c>
      <c r="U120">
        <v>30998.065999999999</v>
      </c>
      <c r="V120">
        <v>32338.153999999999</v>
      </c>
      <c r="W120">
        <v>22493.324000000001</v>
      </c>
      <c r="X120">
        <v>189618.69</v>
      </c>
      <c r="Y120">
        <v>37240.5</v>
      </c>
      <c r="Z120">
        <v>21926.68</v>
      </c>
      <c r="AA120">
        <v>35223.125</v>
      </c>
      <c r="AB120">
        <v>304394.7</v>
      </c>
      <c r="AC120">
        <v>52930.144999999997</v>
      </c>
      <c r="AD120">
        <v>17229.594000000001</v>
      </c>
      <c r="AE120">
        <v>41150.120000000003</v>
      </c>
      <c r="AF120">
        <v>8481.1679999999997</v>
      </c>
      <c r="AG120">
        <v>3140.3009999999999</v>
      </c>
      <c r="AH120">
        <v>16048.796</v>
      </c>
      <c r="AI120">
        <v>15377.726000000001</v>
      </c>
      <c r="AJ120">
        <v>41932.1</v>
      </c>
      <c r="AK120">
        <v>18512.705000000002</v>
      </c>
      <c r="AL120">
        <v>3845.9140000000002</v>
      </c>
      <c r="AM120">
        <v>4481.1369999999997</v>
      </c>
      <c r="AN120">
        <v>3302.1716000000001</v>
      </c>
      <c r="AO120">
        <v>5621.8554999999997</v>
      </c>
      <c r="AP120">
        <v>4035.0032000000001</v>
      </c>
      <c r="AQ120">
        <v>11947.031999999999</v>
      </c>
      <c r="AR120">
        <v>5349.2879999999996</v>
      </c>
      <c r="AS120">
        <v>3604.8728000000001</v>
      </c>
      <c r="AT120">
        <v>5657.5054</v>
      </c>
      <c r="AU120">
        <v>21694.035</v>
      </c>
      <c r="AV120">
        <v>19167.75</v>
      </c>
      <c r="AW120">
        <v>5353.6724000000004</v>
      </c>
      <c r="AX120">
        <v>3850.3906000000002</v>
      </c>
      <c r="AY120">
        <v>5680.4449999999997</v>
      </c>
      <c r="AZ120">
        <v>67259.195000000007</v>
      </c>
      <c r="BA120">
        <v>5003.7700000000004</v>
      </c>
      <c r="BB120">
        <v>10148.646000000001</v>
      </c>
      <c r="BC120">
        <v>5905.3059999999996</v>
      </c>
      <c r="BD120">
        <v>6691.3689999999997</v>
      </c>
      <c r="BE120">
        <v>4042.1199000000001</v>
      </c>
      <c r="BF120">
        <v>3842.3085999999998</v>
      </c>
      <c r="BG120">
        <v>5570.8222999999998</v>
      </c>
      <c r="BH120">
        <v>3827.1282000000001</v>
      </c>
      <c r="BI120">
        <v>4804.8734999999997</v>
      </c>
      <c r="BJ120">
        <v>17072.914000000001</v>
      </c>
      <c r="BK120">
        <v>5850.9279999999999</v>
      </c>
      <c r="BL120">
        <v>7210.5309999999999</v>
      </c>
      <c r="BM120">
        <v>6669.9125999999997</v>
      </c>
      <c r="BN120">
        <v>4663.2910000000002</v>
      </c>
      <c r="BO120">
        <v>4713.125</v>
      </c>
      <c r="BP120">
        <v>94315.7</v>
      </c>
      <c r="BQ120">
        <v>21791.373</v>
      </c>
      <c r="BR120">
        <v>20877.873</v>
      </c>
      <c r="BS120">
        <v>9841.8189999999995</v>
      </c>
      <c r="BT120">
        <v>15230.61</v>
      </c>
      <c r="BU120">
        <v>28999.776999999998</v>
      </c>
      <c r="BV120">
        <v>24453.303</v>
      </c>
      <c r="BW120">
        <v>45811.527000000002</v>
      </c>
      <c r="BX120">
        <v>232497.45</v>
      </c>
      <c r="BY120">
        <v>22722.186000000002</v>
      </c>
      <c r="BZ120">
        <v>54575.097999999998</v>
      </c>
      <c r="CA120">
        <v>40314.53</v>
      </c>
      <c r="CB120">
        <v>36188.75</v>
      </c>
      <c r="CC120">
        <v>80335.085999999996</v>
      </c>
      <c r="CD120">
        <v>539201.25</v>
      </c>
      <c r="CE120">
        <v>45160.08</v>
      </c>
      <c r="CF120">
        <v>302521.09999999998</v>
      </c>
      <c r="CG120">
        <v>15317.8</v>
      </c>
      <c r="CH120">
        <v>12380.964</v>
      </c>
      <c r="CI120">
        <v>17397</v>
      </c>
      <c r="CJ120">
        <v>35287.434000000001</v>
      </c>
      <c r="CK120">
        <v>72465.835999999996</v>
      </c>
      <c r="CL120">
        <v>7970.3760000000002</v>
      </c>
      <c r="CM120">
        <v>11051.269</v>
      </c>
      <c r="CN120">
        <v>13725.847</v>
      </c>
      <c r="CO120">
        <v>42705.03</v>
      </c>
      <c r="CP120">
        <v>10661.475</v>
      </c>
      <c r="CQ120">
        <v>79134.625</v>
      </c>
      <c r="CR120">
        <v>68701.27</v>
      </c>
      <c r="CS120">
        <v>27308.11</v>
      </c>
      <c r="CT120">
        <v>63802.11</v>
      </c>
      <c r="CU120">
        <v>11711.225</v>
      </c>
      <c r="CV120">
        <v>46576.758000000002</v>
      </c>
      <c r="CW120">
        <v>25251.78</v>
      </c>
      <c r="CX120">
        <v>42784.152000000002</v>
      </c>
      <c r="CY120">
        <v>21955.271000000001</v>
      </c>
      <c r="CZ120">
        <v>98618.52</v>
      </c>
      <c r="DA120">
        <v>413263.22</v>
      </c>
      <c r="DB120">
        <v>45897.324000000001</v>
      </c>
      <c r="DC120">
        <v>22330.379000000001</v>
      </c>
      <c r="DD120">
        <v>17491.97</v>
      </c>
      <c r="DE120">
        <v>64680.457000000002</v>
      </c>
      <c r="DF120">
        <v>8073.0140000000001</v>
      </c>
      <c r="DG120">
        <v>47665.1</v>
      </c>
      <c r="DH120">
        <v>11143.737999999999</v>
      </c>
      <c r="DI120">
        <v>12489.842000000001</v>
      </c>
      <c r="DJ120">
        <v>164001.53</v>
      </c>
      <c r="DK120">
        <v>76389.320000000007</v>
      </c>
      <c r="DL120">
        <v>37287.616999999998</v>
      </c>
      <c r="DM120">
        <v>97926.266000000003</v>
      </c>
      <c r="DN120">
        <v>15525.504000000001</v>
      </c>
      <c r="DO120">
        <v>22302.720000000001</v>
      </c>
      <c r="DP120">
        <v>15142.5</v>
      </c>
      <c r="DQ120">
        <v>102680.44500000001</v>
      </c>
      <c r="DR120">
        <v>7418.9507000000003</v>
      </c>
      <c r="DS120">
        <v>9693.1360000000004</v>
      </c>
      <c r="DT120">
        <v>8666.56</v>
      </c>
      <c r="DU120">
        <v>8007.5635000000002</v>
      </c>
      <c r="DV120">
        <v>24580.107</v>
      </c>
      <c r="DW120">
        <v>56029.66</v>
      </c>
      <c r="DX120">
        <v>15164.243</v>
      </c>
      <c r="DY120">
        <v>22913.56</v>
      </c>
      <c r="DZ120">
        <v>20966.400000000001</v>
      </c>
      <c r="EA120">
        <v>10869.945</v>
      </c>
      <c r="EB120">
        <v>9015.3009999999995</v>
      </c>
      <c r="EC120">
        <v>8800.6360000000004</v>
      </c>
      <c r="ED120">
        <v>30865.407999999999</v>
      </c>
      <c r="EE120">
        <v>20371.650000000001</v>
      </c>
      <c r="EF120">
        <v>97626.35</v>
      </c>
      <c r="EG120">
        <v>14391.656000000001</v>
      </c>
      <c r="EH120">
        <v>12839.892</v>
      </c>
      <c r="EI120">
        <v>63339.785000000003</v>
      </c>
    </row>
    <row r="121" spans="1:139" x14ac:dyDescent="0.3">
      <c r="A121" s="3">
        <v>43830</v>
      </c>
      <c r="B121">
        <v>40582.230000000003</v>
      </c>
      <c r="C121">
        <v>53770.2</v>
      </c>
      <c r="D121">
        <v>10774.781999999999</v>
      </c>
      <c r="E121">
        <v>31506.898000000001</v>
      </c>
      <c r="F121">
        <v>31460.986000000001</v>
      </c>
      <c r="G121">
        <v>19060.103999999999</v>
      </c>
      <c r="H121">
        <v>14719.638000000001</v>
      </c>
      <c r="I121">
        <v>47415.855000000003</v>
      </c>
      <c r="J121">
        <v>129847.4</v>
      </c>
      <c r="K121">
        <v>46966.17</v>
      </c>
      <c r="L121">
        <v>40728.375</v>
      </c>
      <c r="M121">
        <v>19196.280999999999</v>
      </c>
      <c r="N121">
        <v>337386.75</v>
      </c>
      <c r="O121">
        <v>236898</v>
      </c>
      <c r="P121">
        <v>24110.79</v>
      </c>
      <c r="Q121">
        <v>79040.149999999994</v>
      </c>
      <c r="R121">
        <v>74229.585999999996</v>
      </c>
      <c r="S121">
        <v>14924.84</v>
      </c>
      <c r="T121">
        <v>32300.495999999999</v>
      </c>
      <c r="U121">
        <v>30693.75</v>
      </c>
      <c r="V121">
        <v>34107.156000000003</v>
      </c>
      <c r="W121">
        <v>22557.115000000002</v>
      </c>
      <c r="X121">
        <v>190107.97</v>
      </c>
      <c r="Y121">
        <v>39230.730000000003</v>
      </c>
      <c r="Z121">
        <v>23249.98</v>
      </c>
      <c r="AA121">
        <v>35921.684000000001</v>
      </c>
      <c r="AB121">
        <v>308434.65999999997</v>
      </c>
      <c r="AC121">
        <v>52361.77</v>
      </c>
      <c r="AD121">
        <v>17262.546999999999</v>
      </c>
      <c r="AE121">
        <v>43526.387000000002</v>
      </c>
      <c r="AF121">
        <v>8569.76</v>
      </c>
      <c r="AG121">
        <v>3270.9000999999998</v>
      </c>
      <c r="AH121">
        <v>16426.331999999999</v>
      </c>
      <c r="AI121">
        <v>15381.652</v>
      </c>
      <c r="AJ121">
        <v>75590.789999999994</v>
      </c>
      <c r="AK121">
        <v>19804.502</v>
      </c>
      <c r="AL121">
        <v>3926.0650000000001</v>
      </c>
      <c r="AM121">
        <v>4910.5375999999997</v>
      </c>
      <c r="AN121">
        <v>3370.0596</v>
      </c>
      <c r="AO121">
        <v>5768.5775999999996</v>
      </c>
      <c r="AP121">
        <v>4127.6845999999996</v>
      </c>
      <c r="AQ121">
        <v>12967.623</v>
      </c>
      <c r="AR121">
        <v>5615.8905999999997</v>
      </c>
      <c r="AS121">
        <v>3898.0583000000001</v>
      </c>
      <c r="AT121">
        <v>5657.1234999999997</v>
      </c>
      <c r="AU121">
        <v>21792.065999999999</v>
      </c>
      <c r="AV121">
        <v>19778.294999999998</v>
      </c>
      <c r="AW121">
        <v>5843.8680000000004</v>
      </c>
      <c r="AX121">
        <v>4099.5722999999998</v>
      </c>
      <c r="AY121">
        <v>5512.9040000000005</v>
      </c>
      <c r="AZ121">
        <v>69119.789999999994</v>
      </c>
      <c r="BA121">
        <v>5157.9272000000001</v>
      </c>
      <c r="BB121">
        <v>10195.359</v>
      </c>
      <c r="BC121">
        <v>6168.6566999999995</v>
      </c>
      <c r="BD121">
        <v>7311.3190000000004</v>
      </c>
      <c r="BE121">
        <v>4244.4059999999999</v>
      </c>
      <c r="BF121">
        <v>4617.5375999999997</v>
      </c>
      <c r="BG121">
        <v>5617.5083000000004</v>
      </c>
      <c r="BH121">
        <v>3933.6505999999999</v>
      </c>
      <c r="BI121">
        <v>6811.2910000000002</v>
      </c>
      <c r="BJ121">
        <v>17589.048999999999</v>
      </c>
      <c r="BK121">
        <v>6127.7749999999996</v>
      </c>
      <c r="BL121">
        <v>7633.0349999999999</v>
      </c>
      <c r="BM121">
        <v>7091.9560000000001</v>
      </c>
      <c r="BN121">
        <v>4737.2479999999996</v>
      </c>
      <c r="BO121">
        <v>4900.0959999999995</v>
      </c>
      <c r="BP121">
        <v>90960.07</v>
      </c>
      <c r="BQ121">
        <v>22167.488000000001</v>
      </c>
      <c r="BR121">
        <v>20645.796999999999</v>
      </c>
      <c r="BS121">
        <v>10169.69</v>
      </c>
      <c r="BT121">
        <v>15273.027</v>
      </c>
      <c r="BU121">
        <v>28658.473000000002</v>
      </c>
      <c r="BV121">
        <v>22179.465</v>
      </c>
      <c r="BW121">
        <v>44657.05</v>
      </c>
      <c r="BX121">
        <v>222432.11</v>
      </c>
      <c r="BY121">
        <v>22279.488000000001</v>
      </c>
      <c r="BZ121">
        <v>56109.258000000002</v>
      </c>
      <c r="CA121">
        <v>38447.35</v>
      </c>
      <c r="CB121">
        <v>35871.550000000003</v>
      </c>
      <c r="CC121">
        <v>81483.929999999993</v>
      </c>
      <c r="CD121">
        <v>552079.4</v>
      </c>
      <c r="CE121">
        <v>45331.38</v>
      </c>
      <c r="CF121">
        <v>311209.2</v>
      </c>
      <c r="CG121">
        <v>15213</v>
      </c>
      <c r="CH121">
        <v>12429.33</v>
      </c>
      <c r="CI121">
        <v>17912.763999999999</v>
      </c>
      <c r="CJ121">
        <v>34990.722999999998</v>
      </c>
      <c r="CK121">
        <v>71751.77</v>
      </c>
      <c r="CL121">
        <v>8150.3334999999997</v>
      </c>
      <c r="CM121">
        <v>11294.784</v>
      </c>
      <c r="CN121">
        <v>12927.635</v>
      </c>
      <c r="CO121">
        <v>42319.19</v>
      </c>
      <c r="CP121">
        <v>11119.739</v>
      </c>
      <c r="CQ121">
        <v>79864.61</v>
      </c>
      <c r="CR121">
        <v>70353.89</v>
      </c>
      <c r="CS121">
        <v>28269.502</v>
      </c>
      <c r="CT121">
        <v>61149.097999999998</v>
      </c>
      <c r="CU121">
        <v>11605.41</v>
      </c>
      <c r="CV121">
        <v>46984.84</v>
      </c>
      <c r="CW121">
        <v>25987.645</v>
      </c>
      <c r="CX121">
        <v>44558.805</v>
      </c>
      <c r="CY121">
        <v>21892.353999999999</v>
      </c>
      <c r="CZ121">
        <v>100836.9</v>
      </c>
      <c r="DA121">
        <v>429912.53</v>
      </c>
      <c r="DB121">
        <v>46654.78</v>
      </c>
      <c r="DC121">
        <v>21851.083999999999</v>
      </c>
      <c r="DD121">
        <v>17128.936000000002</v>
      </c>
      <c r="DE121">
        <v>66624.195000000007</v>
      </c>
      <c r="DF121">
        <v>7857.7075000000004</v>
      </c>
      <c r="DG121">
        <v>48344.11</v>
      </c>
      <c r="DH121">
        <v>11337.556</v>
      </c>
      <c r="DI121">
        <v>12673.763000000001</v>
      </c>
      <c r="DJ121">
        <v>168897.31</v>
      </c>
      <c r="DK121">
        <v>77604.7</v>
      </c>
      <c r="DL121">
        <v>37386.546999999999</v>
      </c>
      <c r="DM121">
        <v>96725.58</v>
      </c>
      <c r="DN121">
        <v>15064.529</v>
      </c>
      <c r="DO121">
        <v>22181.82</v>
      </c>
      <c r="DP121">
        <v>25811.55</v>
      </c>
      <c r="DQ121">
        <v>100273.59</v>
      </c>
      <c r="DR121">
        <v>7443.7196999999996</v>
      </c>
      <c r="DS121">
        <v>10374.591</v>
      </c>
      <c r="DT121">
        <v>8939.7000000000007</v>
      </c>
      <c r="DU121">
        <v>8639.1129999999994</v>
      </c>
      <c r="DV121">
        <v>27528.32</v>
      </c>
      <c r="DW121">
        <v>57445.67</v>
      </c>
      <c r="DX121">
        <v>15443.522000000001</v>
      </c>
      <c r="DY121">
        <v>24962.120999999999</v>
      </c>
      <c r="DZ121">
        <v>22828</v>
      </c>
      <c r="EA121">
        <v>10544.272000000001</v>
      </c>
      <c r="EB121">
        <v>9294.39</v>
      </c>
      <c r="EC121">
        <v>9257.7469999999994</v>
      </c>
      <c r="ED121">
        <v>30485.502</v>
      </c>
      <c r="EE121">
        <v>21214.063999999998</v>
      </c>
      <c r="EF121">
        <v>101474.1</v>
      </c>
      <c r="EG121">
        <v>13245.815000000001</v>
      </c>
      <c r="EH121">
        <v>14454.061</v>
      </c>
      <c r="EI121">
        <v>64961.156000000003</v>
      </c>
    </row>
    <row r="122" spans="1:139" x14ac:dyDescent="0.3">
      <c r="A122" s="3">
        <v>43861</v>
      </c>
      <c r="B122">
        <v>34160.85</v>
      </c>
      <c r="C122">
        <v>51323.75</v>
      </c>
      <c r="D122">
        <v>9688.6039999999994</v>
      </c>
      <c r="E122">
        <v>25964.511999999999</v>
      </c>
      <c r="F122">
        <v>28243.945</v>
      </c>
      <c r="G122">
        <v>18747.705000000002</v>
      </c>
      <c r="H122">
        <v>12373.964</v>
      </c>
      <c r="I122">
        <v>37799.745999999999</v>
      </c>
      <c r="J122">
        <v>134972.01999999999</v>
      </c>
      <c r="K122">
        <v>48909.01</v>
      </c>
      <c r="L122">
        <v>40137.495999999999</v>
      </c>
      <c r="M122">
        <v>19667.623</v>
      </c>
      <c r="N122">
        <v>324292.09999999998</v>
      </c>
      <c r="O122">
        <v>249952</v>
      </c>
      <c r="P122">
        <v>25398.228999999999</v>
      </c>
      <c r="Q122">
        <v>82340.66</v>
      </c>
      <c r="R122">
        <v>70139.664000000004</v>
      </c>
      <c r="S122">
        <v>14613.78</v>
      </c>
      <c r="T122">
        <v>32336.993999999999</v>
      </c>
      <c r="U122">
        <v>32404.062999999998</v>
      </c>
      <c r="V122">
        <v>35744.086000000003</v>
      </c>
      <c r="W122">
        <v>21711.870999999999</v>
      </c>
      <c r="X122">
        <v>197549.83</v>
      </c>
      <c r="Y122">
        <v>35653.199999999997</v>
      </c>
      <c r="Z122">
        <v>21165.68</v>
      </c>
      <c r="AA122">
        <v>35647.184000000001</v>
      </c>
      <c r="AB122">
        <v>307743.21999999997</v>
      </c>
      <c r="AC122">
        <v>45159.360000000001</v>
      </c>
      <c r="AD122">
        <v>18214.761999999999</v>
      </c>
      <c r="AE122">
        <v>41796.324000000001</v>
      </c>
      <c r="AF122">
        <v>7508.4434000000001</v>
      </c>
      <c r="AG122">
        <v>3181.0585999999998</v>
      </c>
      <c r="AH122">
        <v>14904.312</v>
      </c>
      <c r="AI122">
        <v>13841.447</v>
      </c>
      <c r="AJ122">
        <v>69215.5</v>
      </c>
      <c r="AK122">
        <v>18696.664000000001</v>
      </c>
      <c r="AL122">
        <v>3483.2910000000002</v>
      </c>
      <c r="AM122">
        <v>4128.3119999999999</v>
      </c>
      <c r="AN122">
        <v>3263.0268999999998</v>
      </c>
      <c r="AO122">
        <v>5153.4589999999998</v>
      </c>
      <c r="AP122">
        <v>3792.92</v>
      </c>
      <c r="AQ122">
        <v>12414.392</v>
      </c>
      <c r="AR122">
        <v>5349.1959999999999</v>
      </c>
      <c r="AS122">
        <v>3721.8748000000001</v>
      </c>
      <c r="AT122">
        <v>5599.8306000000002</v>
      </c>
      <c r="AU122">
        <v>20168.650000000001</v>
      </c>
      <c r="AV122">
        <v>18283.197</v>
      </c>
      <c r="AW122">
        <v>5662.4004000000004</v>
      </c>
      <c r="AX122">
        <v>3658.9692</v>
      </c>
      <c r="AY122">
        <v>5722.9994999999999</v>
      </c>
      <c r="AZ122">
        <v>64322.152000000002</v>
      </c>
      <c r="BA122">
        <v>4983.5050000000001</v>
      </c>
      <c r="BB122">
        <v>8690.5660000000007</v>
      </c>
      <c r="BC122">
        <v>5568.7304999999997</v>
      </c>
      <c r="BD122">
        <v>7593.9022999999997</v>
      </c>
      <c r="BE122">
        <v>3910.3166999999999</v>
      </c>
      <c r="BF122">
        <v>4246.5214999999998</v>
      </c>
      <c r="BG122">
        <v>5168.8554999999997</v>
      </c>
      <c r="BH122">
        <v>3504.8887</v>
      </c>
      <c r="BI122">
        <v>6651.17</v>
      </c>
      <c r="BJ122">
        <v>16146.754000000001</v>
      </c>
      <c r="BK122">
        <v>5587.5684000000001</v>
      </c>
      <c r="BL122">
        <v>7601.5780000000004</v>
      </c>
      <c r="BM122">
        <v>6675.4673000000003</v>
      </c>
      <c r="BN122">
        <v>4524.0050000000001</v>
      </c>
      <c r="BO122">
        <v>4521.87</v>
      </c>
      <c r="BP122">
        <v>81647.740000000005</v>
      </c>
      <c r="BQ122">
        <v>22006.865000000002</v>
      </c>
      <c r="BR122">
        <v>20500.79</v>
      </c>
      <c r="BS122">
        <v>10844.763999999999</v>
      </c>
      <c r="BT122">
        <v>14970.418</v>
      </c>
      <c r="BU122">
        <v>31408.125</v>
      </c>
      <c r="BV122">
        <v>19962.134999999998</v>
      </c>
      <c r="BW122">
        <v>43726.15</v>
      </c>
      <c r="BX122">
        <v>194069.94</v>
      </c>
      <c r="BY122">
        <v>20511.64</v>
      </c>
      <c r="BZ122">
        <v>56335.89</v>
      </c>
      <c r="CA122">
        <v>37480.714999999997</v>
      </c>
      <c r="CB122">
        <v>37814.26</v>
      </c>
      <c r="CC122">
        <v>83301.06</v>
      </c>
      <c r="CD122">
        <v>547033.9</v>
      </c>
      <c r="CE122">
        <v>40332.586000000003</v>
      </c>
      <c r="CF122">
        <v>290090.8</v>
      </c>
      <c r="CG122">
        <v>14645.971</v>
      </c>
      <c r="CH122">
        <v>12703.037</v>
      </c>
      <c r="CI122">
        <v>19293.418000000001</v>
      </c>
      <c r="CJ122">
        <v>33628.910000000003</v>
      </c>
      <c r="CK122">
        <v>77610.740000000005</v>
      </c>
      <c r="CL122">
        <v>7842.0893999999998</v>
      </c>
      <c r="CM122">
        <v>11283.77</v>
      </c>
      <c r="CN122">
        <v>12589.268</v>
      </c>
      <c r="CO122">
        <v>47171.375</v>
      </c>
      <c r="CP122">
        <v>12646.31</v>
      </c>
      <c r="CQ122">
        <v>82580.835999999996</v>
      </c>
      <c r="CR122">
        <v>68695.16</v>
      </c>
      <c r="CS122">
        <v>27029.360000000001</v>
      </c>
      <c r="CT122">
        <v>58564.79</v>
      </c>
      <c r="CU122">
        <v>10714.502</v>
      </c>
      <c r="CV122">
        <v>45564.93</v>
      </c>
      <c r="CW122">
        <v>27190.895</v>
      </c>
      <c r="CX122">
        <v>48196.18</v>
      </c>
      <c r="CY122">
        <v>24234.39</v>
      </c>
      <c r="CZ122">
        <v>105194.69500000001</v>
      </c>
      <c r="DA122">
        <v>408201.06</v>
      </c>
      <c r="DB122">
        <v>45501.453000000001</v>
      </c>
      <c r="DC122">
        <v>21315.324000000001</v>
      </c>
      <c r="DD122">
        <v>17096.353999999999</v>
      </c>
      <c r="DE122">
        <v>71670.125</v>
      </c>
      <c r="DF122">
        <v>7826.5356000000002</v>
      </c>
      <c r="DG122">
        <v>51120.027000000002</v>
      </c>
      <c r="DH122">
        <v>11230.913</v>
      </c>
      <c r="DI122">
        <v>13486.277</v>
      </c>
      <c r="DJ122">
        <v>157311.92000000001</v>
      </c>
      <c r="DK122">
        <v>81410.06</v>
      </c>
      <c r="DL122">
        <v>36317.675999999999</v>
      </c>
      <c r="DM122">
        <v>88301.64</v>
      </c>
      <c r="DN122">
        <v>15675.748</v>
      </c>
      <c r="DO122">
        <v>20337.780999999999</v>
      </c>
      <c r="DP122">
        <v>20989.951000000001</v>
      </c>
      <c r="DQ122">
        <v>88675.23</v>
      </c>
      <c r="DR122">
        <v>7112.52</v>
      </c>
      <c r="DS122">
        <v>11055.906999999999</v>
      </c>
      <c r="DT122">
        <v>8784.9</v>
      </c>
      <c r="DU122">
        <v>8364.9490000000005</v>
      </c>
      <c r="DV122">
        <v>27766.16</v>
      </c>
      <c r="DW122">
        <v>55958.6</v>
      </c>
      <c r="DX122">
        <v>13603.034</v>
      </c>
      <c r="DY122">
        <v>25488.773000000001</v>
      </c>
      <c r="DZ122">
        <v>21722.476999999999</v>
      </c>
      <c r="EA122">
        <v>10368.785</v>
      </c>
      <c r="EB122">
        <v>9208.7099999999991</v>
      </c>
      <c r="EC122">
        <v>8723.8150000000005</v>
      </c>
      <c r="ED122">
        <v>30739.967000000001</v>
      </c>
      <c r="EE122">
        <v>20025.616999999998</v>
      </c>
      <c r="EF122">
        <v>91258.83</v>
      </c>
      <c r="EG122">
        <v>14147.42</v>
      </c>
      <c r="EH122">
        <v>13942.194</v>
      </c>
      <c r="EI122">
        <v>55834.991999999998</v>
      </c>
    </row>
    <row r="123" spans="1:139" x14ac:dyDescent="0.3">
      <c r="A123" s="3">
        <v>43889</v>
      </c>
      <c r="B123">
        <v>29963.969000000001</v>
      </c>
      <c r="C123">
        <v>47615.843999999997</v>
      </c>
      <c r="D123">
        <v>8361.8080000000009</v>
      </c>
      <c r="E123">
        <v>23830.26</v>
      </c>
      <c r="F123">
        <v>24616.824000000001</v>
      </c>
      <c r="G123">
        <v>15918.937</v>
      </c>
      <c r="H123">
        <v>11207.104499999999</v>
      </c>
      <c r="I123">
        <v>31684.43</v>
      </c>
      <c r="J123">
        <v>124157.62</v>
      </c>
      <c r="K123">
        <v>44794.563000000002</v>
      </c>
      <c r="L123">
        <v>39223.040000000001</v>
      </c>
      <c r="M123">
        <v>19931.425999999999</v>
      </c>
      <c r="N123">
        <v>305002.84000000003</v>
      </c>
      <c r="O123">
        <v>228937.2</v>
      </c>
      <c r="P123">
        <v>22356.458999999999</v>
      </c>
      <c r="Q123">
        <v>75768.33</v>
      </c>
      <c r="R123">
        <v>65985.054999999993</v>
      </c>
      <c r="S123">
        <v>13626.239</v>
      </c>
      <c r="T123">
        <v>29358.585999999999</v>
      </c>
      <c r="U123">
        <v>30069.351999999999</v>
      </c>
      <c r="V123">
        <v>33495.32</v>
      </c>
      <c r="W123">
        <v>19429.219000000001</v>
      </c>
      <c r="X123">
        <v>183653.73</v>
      </c>
      <c r="Y123">
        <v>30244.17</v>
      </c>
      <c r="Z123">
        <v>22166.44</v>
      </c>
      <c r="AA123">
        <v>32836.86</v>
      </c>
      <c r="AB123">
        <v>279616.15999999997</v>
      </c>
      <c r="AC123">
        <v>40286.976999999999</v>
      </c>
      <c r="AD123">
        <v>17061.307000000001</v>
      </c>
      <c r="AE123">
        <v>33914.35</v>
      </c>
      <c r="AF123">
        <v>6594.0272999999997</v>
      </c>
      <c r="AG123">
        <v>2788.4175</v>
      </c>
      <c r="AH123">
        <v>12941.959000000001</v>
      </c>
      <c r="AI123">
        <v>12515.442999999999</v>
      </c>
      <c r="AJ123">
        <v>61927.54</v>
      </c>
      <c r="AK123">
        <v>16958.186000000002</v>
      </c>
      <c r="AL123">
        <v>2932.8699000000001</v>
      </c>
      <c r="AM123">
        <v>3494.2487999999998</v>
      </c>
      <c r="AN123">
        <v>2855.0259999999998</v>
      </c>
      <c r="AO123">
        <v>4270.5129999999999</v>
      </c>
      <c r="AP123">
        <v>3279.3969999999999</v>
      </c>
      <c r="AQ123">
        <v>10752.630999999999</v>
      </c>
      <c r="AR123">
        <v>4586.3905999999997</v>
      </c>
      <c r="AS123">
        <v>3389.3285999999998</v>
      </c>
      <c r="AT123">
        <v>4818.4560000000001</v>
      </c>
      <c r="AU123">
        <v>17297.541000000001</v>
      </c>
      <c r="AV123">
        <v>15977.032999999999</v>
      </c>
      <c r="AW123">
        <v>4720.2049999999999</v>
      </c>
      <c r="AX123">
        <v>3088.2673</v>
      </c>
      <c r="AY123">
        <v>5725.8010000000004</v>
      </c>
      <c r="AZ123">
        <v>54731.199999999997</v>
      </c>
      <c r="BA123">
        <v>4151.8823000000002</v>
      </c>
      <c r="BB123">
        <v>7479.9120000000003</v>
      </c>
      <c r="BC123">
        <v>5109.9629999999997</v>
      </c>
      <c r="BD123">
        <v>6695.3076000000001</v>
      </c>
      <c r="BE123">
        <v>3441.4848999999999</v>
      </c>
      <c r="BF123">
        <v>3750.489</v>
      </c>
      <c r="BG123">
        <v>5052.0186000000003</v>
      </c>
      <c r="BH123">
        <v>3274.0664000000002</v>
      </c>
      <c r="BI123">
        <v>6120.5929999999998</v>
      </c>
      <c r="BJ123">
        <v>13725.607</v>
      </c>
      <c r="BK123">
        <v>4912.6229999999996</v>
      </c>
      <c r="BL123">
        <v>6857.8230000000003</v>
      </c>
      <c r="BM123">
        <v>5641.5272999999997</v>
      </c>
      <c r="BN123">
        <v>3878.875</v>
      </c>
      <c r="BO123">
        <v>4030.3290000000002</v>
      </c>
      <c r="BP123">
        <v>71246.17</v>
      </c>
      <c r="BQ123">
        <v>18332.09</v>
      </c>
      <c r="BR123">
        <v>17512.613000000001</v>
      </c>
      <c r="BS123">
        <v>10067.520500000001</v>
      </c>
      <c r="BT123">
        <v>13276.972</v>
      </c>
      <c r="BU123">
        <v>27757.605</v>
      </c>
      <c r="BV123">
        <v>17923.421999999999</v>
      </c>
      <c r="BW123">
        <v>36679.160000000003</v>
      </c>
      <c r="BX123">
        <v>168891.28</v>
      </c>
      <c r="BY123">
        <v>18404.065999999999</v>
      </c>
      <c r="BZ123">
        <v>52659.4</v>
      </c>
      <c r="CA123">
        <v>31143.08</v>
      </c>
      <c r="CB123">
        <v>33574.75</v>
      </c>
      <c r="CC123">
        <v>71776.63</v>
      </c>
      <c r="CD123">
        <v>502940.66</v>
      </c>
      <c r="CE123">
        <v>35937.254000000001</v>
      </c>
      <c r="CF123">
        <v>251830.27</v>
      </c>
      <c r="CG123">
        <v>12278.273999999999</v>
      </c>
      <c r="CH123">
        <v>11619.325999999999</v>
      </c>
      <c r="CI123">
        <v>18337.87</v>
      </c>
      <c r="CJ123">
        <v>30611.455000000002</v>
      </c>
      <c r="CK123">
        <v>71072.585999999996</v>
      </c>
      <c r="CL123">
        <v>6527.5195000000003</v>
      </c>
      <c r="CM123">
        <v>10113.246999999999</v>
      </c>
      <c r="CN123">
        <v>10827.766</v>
      </c>
      <c r="CO123">
        <v>42769.336000000003</v>
      </c>
      <c r="CP123">
        <v>12113.981</v>
      </c>
      <c r="CQ123">
        <v>69736.085999999996</v>
      </c>
      <c r="CR123">
        <v>65549.440000000002</v>
      </c>
      <c r="CS123">
        <v>24341.793000000001</v>
      </c>
      <c r="CT123">
        <v>52393.31</v>
      </c>
      <c r="CU123">
        <v>8926.7839999999997</v>
      </c>
      <c r="CV123">
        <v>40296.199999999997</v>
      </c>
      <c r="CW123">
        <v>24354.567999999999</v>
      </c>
      <c r="CX123">
        <v>45050.542999999998</v>
      </c>
      <c r="CY123">
        <v>25051.813999999998</v>
      </c>
      <c r="CZ123">
        <v>89043.3</v>
      </c>
      <c r="DA123">
        <v>358085.72</v>
      </c>
      <c r="DB123">
        <v>39103.241999999998</v>
      </c>
      <c r="DC123">
        <v>17960.535</v>
      </c>
      <c r="DD123">
        <v>15188.795</v>
      </c>
      <c r="DE123">
        <v>64882.04</v>
      </c>
      <c r="DF123">
        <v>7228.875</v>
      </c>
      <c r="DG123">
        <v>48276.800000000003</v>
      </c>
      <c r="DH123">
        <v>9981.3580000000002</v>
      </c>
      <c r="DI123">
        <v>12314.276</v>
      </c>
      <c r="DJ123">
        <v>134162.26999999999</v>
      </c>
      <c r="DK123">
        <v>71477.53</v>
      </c>
      <c r="DL123">
        <v>30091.901999999998</v>
      </c>
      <c r="DM123">
        <v>77052.36</v>
      </c>
      <c r="DN123">
        <v>14767.487999999999</v>
      </c>
      <c r="DO123">
        <v>18181.32</v>
      </c>
      <c r="DP123">
        <v>15135.15</v>
      </c>
      <c r="DQ123">
        <v>77513.73</v>
      </c>
      <c r="DR123">
        <v>6472.2</v>
      </c>
      <c r="DS123">
        <v>8872.5990000000002</v>
      </c>
      <c r="DT123">
        <v>8266.32</v>
      </c>
      <c r="DU123">
        <v>7776.0870000000004</v>
      </c>
      <c r="DV123">
        <v>23024.662</v>
      </c>
      <c r="DW123">
        <v>53656.042999999998</v>
      </c>
      <c r="DX123">
        <v>12682.79</v>
      </c>
      <c r="DY123">
        <v>21463.925999999999</v>
      </c>
      <c r="DZ123">
        <v>19403.771000000001</v>
      </c>
      <c r="EA123">
        <v>9599.9840000000004</v>
      </c>
      <c r="EB123">
        <v>8055.18</v>
      </c>
      <c r="EC123">
        <v>7910.6196</v>
      </c>
      <c r="ED123">
        <v>27792.078000000001</v>
      </c>
      <c r="EE123">
        <v>19646.690999999999</v>
      </c>
      <c r="EF123">
        <v>85840.585999999996</v>
      </c>
      <c r="EG123">
        <v>11780.287</v>
      </c>
      <c r="EH123">
        <v>10572.637000000001</v>
      </c>
      <c r="EI123">
        <v>51932.495999999999</v>
      </c>
    </row>
    <row r="124" spans="1:139" x14ac:dyDescent="0.3">
      <c r="A124" s="3">
        <v>43921</v>
      </c>
      <c r="B124">
        <v>21658.969000000001</v>
      </c>
      <c r="C124">
        <v>41724.417999999998</v>
      </c>
      <c r="D124">
        <v>6327.5883999999996</v>
      </c>
      <c r="E124">
        <v>16561.703000000001</v>
      </c>
      <c r="F124">
        <v>19723.2</v>
      </c>
      <c r="G124">
        <v>14312.034</v>
      </c>
      <c r="H124">
        <v>8676.8179999999993</v>
      </c>
      <c r="I124">
        <v>25022.365000000002</v>
      </c>
      <c r="J124">
        <v>125919.69</v>
      </c>
      <c r="K124">
        <v>43582.7</v>
      </c>
      <c r="L124">
        <v>34149.832000000002</v>
      </c>
      <c r="M124">
        <v>21816.164000000001</v>
      </c>
      <c r="N124">
        <v>321827.84000000003</v>
      </c>
      <c r="O124">
        <v>190009.5</v>
      </c>
      <c r="P124">
        <v>25065.030999999999</v>
      </c>
      <c r="Q124">
        <v>71481.820000000007</v>
      </c>
      <c r="R124">
        <v>57360.160000000003</v>
      </c>
      <c r="S124">
        <v>13940.32</v>
      </c>
      <c r="T124">
        <v>26537.942999999999</v>
      </c>
      <c r="U124">
        <v>27581.469000000001</v>
      </c>
      <c r="V124">
        <v>29639.96</v>
      </c>
      <c r="W124">
        <v>18767.36</v>
      </c>
      <c r="X124">
        <v>166818.89000000001</v>
      </c>
      <c r="Y124">
        <v>30232.28</v>
      </c>
      <c r="Z124">
        <v>23734.560000000001</v>
      </c>
      <c r="AA124">
        <v>27308.805</v>
      </c>
      <c r="AB124">
        <v>272320.7</v>
      </c>
      <c r="AC124">
        <v>40278.17</v>
      </c>
      <c r="AD124">
        <v>15772.620999999999</v>
      </c>
      <c r="AE124">
        <v>23143.463</v>
      </c>
      <c r="AF124">
        <v>4384.6796999999997</v>
      </c>
      <c r="AG124">
        <v>1980.1233</v>
      </c>
      <c r="AH124">
        <v>8588.5439999999999</v>
      </c>
      <c r="AI124">
        <v>8326.73</v>
      </c>
      <c r="AJ124">
        <v>41555.699999999997</v>
      </c>
      <c r="AK124">
        <v>14102.342000000001</v>
      </c>
      <c r="AL124">
        <v>2347.7808</v>
      </c>
      <c r="AM124">
        <v>2064.9281999999998</v>
      </c>
      <c r="AN124">
        <v>2232.4830000000002</v>
      </c>
      <c r="AO124">
        <v>2586.0023999999999</v>
      </c>
      <c r="AP124">
        <v>2378.1089999999999</v>
      </c>
      <c r="AQ124">
        <v>7779.1606000000002</v>
      </c>
      <c r="AR124">
        <v>3084.4092000000001</v>
      </c>
      <c r="AS124">
        <v>2399.9087</v>
      </c>
      <c r="AT124">
        <v>3421.9385000000002</v>
      </c>
      <c r="AU124">
        <v>10562.896000000001</v>
      </c>
      <c r="AV124">
        <v>10114.058000000001</v>
      </c>
      <c r="AW124">
        <v>3096.2941999999998</v>
      </c>
      <c r="AX124">
        <v>1890.9403</v>
      </c>
      <c r="AY124">
        <v>4277.7380000000003</v>
      </c>
      <c r="AZ124">
        <v>40585.279999999999</v>
      </c>
      <c r="BA124">
        <v>2513.6125000000002</v>
      </c>
      <c r="BB124">
        <v>4079.3591000000001</v>
      </c>
      <c r="BC124">
        <v>2992.3312999999998</v>
      </c>
      <c r="BD124">
        <v>4306.1130000000003</v>
      </c>
      <c r="BE124">
        <v>3244.3584000000001</v>
      </c>
      <c r="BF124">
        <v>2951.3696</v>
      </c>
      <c r="BG124">
        <v>4379.1274000000003</v>
      </c>
      <c r="BH124">
        <v>2159.7179999999998</v>
      </c>
      <c r="BI124">
        <v>4470.4449999999997</v>
      </c>
      <c r="BJ124">
        <v>8024.0929999999998</v>
      </c>
      <c r="BK124">
        <v>3489.8539999999998</v>
      </c>
      <c r="BL124">
        <v>5626.8994000000002</v>
      </c>
      <c r="BM124">
        <v>3640.5396000000001</v>
      </c>
      <c r="BN124">
        <v>3794.8141999999998</v>
      </c>
      <c r="BO124">
        <v>2845.5322000000001</v>
      </c>
      <c r="BP124">
        <v>51884.597999999998</v>
      </c>
      <c r="BQ124">
        <v>13268.236999999999</v>
      </c>
      <c r="BR124">
        <v>12536.879000000001</v>
      </c>
      <c r="BS124">
        <v>9866.5409999999993</v>
      </c>
      <c r="BT124">
        <v>9802.2250000000004</v>
      </c>
      <c r="BU124">
        <v>22262.736000000001</v>
      </c>
      <c r="BV124">
        <v>9384.2139999999999</v>
      </c>
      <c r="BW124">
        <v>20886.296999999999</v>
      </c>
      <c r="BX124">
        <v>117566.98</v>
      </c>
      <c r="BY124">
        <v>15699.606</v>
      </c>
      <c r="BZ124">
        <v>43744.188000000002</v>
      </c>
      <c r="CA124">
        <v>24597.401999999998</v>
      </c>
      <c r="CB124">
        <v>28894.951000000001</v>
      </c>
      <c r="CC124">
        <v>53567.016000000003</v>
      </c>
      <c r="CD124">
        <v>444283.28</v>
      </c>
      <c r="CE124">
        <v>29821.715</v>
      </c>
      <c r="CF124">
        <v>184180.6</v>
      </c>
      <c r="CG124">
        <v>8568.3549999999996</v>
      </c>
      <c r="CH124">
        <v>8644.9629999999997</v>
      </c>
      <c r="CI124">
        <v>15456.008</v>
      </c>
      <c r="CJ124">
        <v>25115.68</v>
      </c>
      <c r="CK124">
        <v>61846.45</v>
      </c>
      <c r="CL124">
        <v>4166.7725</v>
      </c>
      <c r="CM124">
        <v>7694.3936000000003</v>
      </c>
      <c r="CN124">
        <v>8266.3060000000005</v>
      </c>
      <c r="CO124">
        <v>43218.55</v>
      </c>
      <c r="CP124">
        <v>10266.233</v>
      </c>
      <c r="CQ124">
        <v>53156.800000000003</v>
      </c>
      <c r="CR124">
        <v>50413.266000000003</v>
      </c>
      <c r="CS124">
        <v>18748.048999999999</v>
      </c>
      <c r="CT124">
        <v>43279.72</v>
      </c>
      <c r="CU124">
        <v>5085.2407000000003</v>
      </c>
      <c r="CV124">
        <v>22956.734</v>
      </c>
      <c r="CW124">
        <v>21864.155999999999</v>
      </c>
      <c r="CX124">
        <v>39659.652000000002</v>
      </c>
      <c r="CY124">
        <v>24188.59</v>
      </c>
      <c r="CZ124">
        <v>68916.05</v>
      </c>
      <c r="DA124">
        <v>274323.46999999997</v>
      </c>
      <c r="DB124">
        <v>27744.379000000001</v>
      </c>
      <c r="DC124">
        <v>12613.607</v>
      </c>
      <c r="DD124">
        <v>12132.359</v>
      </c>
      <c r="DE124">
        <v>59032.542999999998</v>
      </c>
      <c r="DF124">
        <v>6214.96</v>
      </c>
      <c r="DG124">
        <v>38635.862999999998</v>
      </c>
      <c r="DH124">
        <v>7660.0739999999996</v>
      </c>
      <c r="DI124">
        <v>9382.0810000000001</v>
      </c>
      <c r="DJ124">
        <v>87685.759999999995</v>
      </c>
      <c r="DK124">
        <v>67870.92</v>
      </c>
      <c r="DL124">
        <v>20535.285</v>
      </c>
      <c r="DM124">
        <v>77425.66</v>
      </c>
      <c r="DN124">
        <v>11774.233</v>
      </c>
      <c r="DO124">
        <v>15589.86</v>
      </c>
      <c r="DP124">
        <v>8616.15</v>
      </c>
      <c r="DQ124">
        <v>80397.25</v>
      </c>
      <c r="DR124">
        <v>3575.4949999999999</v>
      </c>
      <c r="DS124">
        <v>7707.6379999999999</v>
      </c>
      <c r="DT124">
        <v>6306.0054</v>
      </c>
      <c r="DU124">
        <v>4845.1752999999999</v>
      </c>
      <c r="DV124">
        <v>18960.805</v>
      </c>
      <c r="DW124">
        <v>44895.707000000002</v>
      </c>
      <c r="DX124">
        <v>9712.3089999999993</v>
      </c>
      <c r="DY124">
        <v>18292.349999999999</v>
      </c>
      <c r="DZ124">
        <v>14620.156999999999</v>
      </c>
      <c r="EA124">
        <v>6501.2285000000002</v>
      </c>
      <c r="EB124">
        <v>5319.6</v>
      </c>
      <c r="EC124">
        <v>5913.1962999999996</v>
      </c>
      <c r="ED124">
        <v>22569.403999999999</v>
      </c>
      <c r="EE124">
        <v>17900.55</v>
      </c>
      <c r="EF124">
        <v>78520.05</v>
      </c>
      <c r="EG124">
        <v>6580.0454</v>
      </c>
      <c r="EH124">
        <v>9802.8520000000008</v>
      </c>
      <c r="EI124">
        <v>46875.38</v>
      </c>
    </row>
    <row r="125" spans="1:139" x14ac:dyDescent="0.3">
      <c r="A125" s="3">
        <v>43951</v>
      </c>
      <c r="B125">
        <v>27177.414000000001</v>
      </c>
      <c r="C125">
        <v>48702.400000000001</v>
      </c>
      <c r="D125">
        <v>8219.8880000000008</v>
      </c>
      <c r="E125">
        <v>19338.115000000002</v>
      </c>
      <c r="F125">
        <v>21428.925999999999</v>
      </c>
      <c r="G125">
        <v>14960.956</v>
      </c>
      <c r="H125">
        <v>9821.2739999999994</v>
      </c>
      <c r="I125">
        <v>34502.983999999997</v>
      </c>
      <c r="J125">
        <v>133811.47</v>
      </c>
      <c r="K125">
        <v>47198.97</v>
      </c>
      <c r="L125">
        <v>37231.336000000003</v>
      </c>
      <c r="M125">
        <v>23477.09</v>
      </c>
      <c r="N125">
        <v>344229.6</v>
      </c>
      <c r="O125">
        <v>197051.66</v>
      </c>
      <c r="P125">
        <v>25249.780999999999</v>
      </c>
      <c r="Q125">
        <v>73423.016000000003</v>
      </c>
      <c r="R125">
        <v>63501.523000000001</v>
      </c>
      <c r="S125">
        <v>15093.96</v>
      </c>
      <c r="T125">
        <v>29744.601999999999</v>
      </c>
      <c r="U125">
        <v>27566.896000000001</v>
      </c>
      <c r="V125">
        <v>32563.918000000001</v>
      </c>
      <c r="W125">
        <v>20844.645</v>
      </c>
      <c r="X125">
        <v>183750.8</v>
      </c>
      <c r="Y125">
        <v>37063.26</v>
      </c>
      <c r="Z125">
        <v>24908.68</v>
      </c>
      <c r="AA125">
        <v>31371.98</v>
      </c>
      <c r="AB125">
        <v>291804</v>
      </c>
      <c r="AC125">
        <v>38112.394999999997</v>
      </c>
      <c r="AD125">
        <v>17200.463</v>
      </c>
      <c r="AE125">
        <v>28540.055</v>
      </c>
      <c r="AF125">
        <v>5179.3620000000001</v>
      </c>
      <c r="AG125">
        <v>2531.7172999999998</v>
      </c>
      <c r="AH125">
        <v>10292.848</v>
      </c>
      <c r="AI125">
        <v>9371.375</v>
      </c>
      <c r="AJ125">
        <v>50287.245999999999</v>
      </c>
      <c r="AK125">
        <v>17874.736000000001</v>
      </c>
      <c r="AL125">
        <v>3047.6390000000001</v>
      </c>
      <c r="AM125">
        <v>2547.346</v>
      </c>
      <c r="AN125">
        <v>2447.163</v>
      </c>
      <c r="AO125">
        <v>3094.0725000000002</v>
      </c>
      <c r="AP125">
        <v>2610.4342999999999</v>
      </c>
      <c r="AQ125">
        <v>9946.3889999999992</v>
      </c>
      <c r="AR125">
        <v>3400.7815000000001</v>
      </c>
      <c r="AS125">
        <v>2757.6934000000001</v>
      </c>
      <c r="AT125">
        <v>3927</v>
      </c>
      <c r="AU125">
        <v>13294.3125</v>
      </c>
      <c r="AV125">
        <v>11362.466</v>
      </c>
      <c r="AW125">
        <v>3629.3706000000002</v>
      </c>
      <c r="AX125">
        <v>2411.1504</v>
      </c>
      <c r="AY125">
        <v>3823.9106000000002</v>
      </c>
      <c r="AZ125">
        <v>45228.08</v>
      </c>
      <c r="BA125">
        <v>2831.7121999999999</v>
      </c>
      <c r="BB125">
        <v>4846.8459999999995</v>
      </c>
      <c r="BC125">
        <v>3641.279</v>
      </c>
      <c r="BD125">
        <v>5741.1265000000003</v>
      </c>
      <c r="BE125">
        <v>3633.1471999999999</v>
      </c>
      <c r="BF125">
        <v>3375.3008</v>
      </c>
      <c r="BG125">
        <v>5064.6772000000001</v>
      </c>
      <c r="BH125">
        <v>2925.3188</v>
      </c>
      <c r="BI125">
        <v>5552.6170000000002</v>
      </c>
      <c r="BJ125">
        <v>9551.2720000000008</v>
      </c>
      <c r="BK125">
        <v>4495.0870000000004</v>
      </c>
      <c r="BL125">
        <v>6838.3315000000002</v>
      </c>
      <c r="BM125">
        <v>4960.1289999999999</v>
      </c>
      <c r="BN125">
        <v>3937.6147000000001</v>
      </c>
      <c r="BO125">
        <v>3050.9502000000002</v>
      </c>
      <c r="BP125">
        <v>54972.07</v>
      </c>
      <c r="BQ125">
        <v>14377.879000000001</v>
      </c>
      <c r="BR125">
        <v>14061.172</v>
      </c>
      <c r="BS125">
        <v>10408.543</v>
      </c>
      <c r="BT125">
        <v>9754.3809999999994</v>
      </c>
      <c r="BU125">
        <v>26361.903999999999</v>
      </c>
      <c r="BV125">
        <v>11542.174999999999</v>
      </c>
      <c r="BW125">
        <v>21902.62</v>
      </c>
      <c r="BX125">
        <v>119000.71</v>
      </c>
      <c r="BY125">
        <v>16469.400000000001</v>
      </c>
      <c r="BZ125">
        <v>49243.832000000002</v>
      </c>
      <c r="CA125">
        <v>26752.546999999999</v>
      </c>
      <c r="CB125">
        <v>32041.8</v>
      </c>
      <c r="CC125">
        <v>62121.983999999997</v>
      </c>
      <c r="CD125">
        <v>455291.34</v>
      </c>
      <c r="CE125">
        <v>33239.523000000001</v>
      </c>
      <c r="CF125">
        <v>208645.47</v>
      </c>
      <c r="CG125">
        <v>9954.4940000000006</v>
      </c>
      <c r="CH125">
        <v>9017.0239999999994</v>
      </c>
      <c r="CI125">
        <v>14885.249</v>
      </c>
      <c r="CJ125">
        <v>25585.888999999999</v>
      </c>
      <c r="CK125">
        <v>63742.152000000002</v>
      </c>
      <c r="CL125">
        <v>3955.6804000000002</v>
      </c>
      <c r="CM125">
        <v>6923.0349999999999</v>
      </c>
      <c r="CN125">
        <v>9331.1679999999997</v>
      </c>
      <c r="CO125">
        <v>45243.69</v>
      </c>
      <c r="CP125">
        <v>10178.366</v>
      </c>
      <c r="CQ125">
        <v>63070.188000000002</v>
      </c>
      <c r="CR125">
        <v>48752.233999999997</v>
      </c>
      <c r="CS125">
        <v>22186.541000000001</v>
      </c>
      <c r="CT125">
        <v>48557.74</v>
      </c>
      <c r="CU125">
        <v>6853.0959999999995</v>
      </c>
      <c r="CV125">
        <v>29485.883000000002</v>
      </c>
      <c r="CW125">
        <v>22950.603999999999</v>
      </c>
      <c r="CX125">
        <v>45735.17</v>
      </c>
      <c r="CY125">
        <v>27372.884999999998</v>
      </c>
      <c r="CZ125">
        <v>73456.25</v>
      </c>
      <c r="DA125">
        <v>291782.94</v>
      </c>
      <c r="DB125">
        <v>32745.085999999999</v>
      </c>
      <c r="DC125">
        <v>13597.927</v>
      </c>
      <c r="DD125">
        <v>10580.641</v>
      </c>
      <c r="DE125">
        <v>70554.789999999994</v>
      </c>
      <c r="DF125">
        <v>6343.3310000000001</v>
      </c>
      <c r="DG125">
        <v>40422.046999999999</v>
      </c>
      <c r="DH125">
        <v>8763.7970000000005</v>
      </c>
      <c r="DI125">
        <v>9711.1830000000009</v>
      </c>
      <c r="DJ125">
        <v>101092.6</v>
      </c>
      <c r="DK125">
        <v>77446.009999999995</v>
      </c>
      <c r="DL125">
        <v>24564.36</v>
      </c>
      <c r="DM125">
        <v>80322.75</v>
      </c>
      <c r="DN125">
        <v>12790.18</v>
      </c>
      <c r="DO125">
        <v>16705.59</v>
      </c>
      <c r="DP125">
        <v>10614.9</v>
      </c>
      <c r="DQ125">
        <v>81464.399999999994</v>
      </c>
      <c r="DR125">
        <v>4108.3680000000004</v>
      </c>
      <c r="DS125">
        <v>8669.1540000000005</v>
      </c>
      <c r="DT125">
        <v>6613.71</v>
      </c>
      <c r="DU125">
        <v>5349.05</v>
      </c>
      <c r="DV125">
        <v>19529.322</v>
      </c>
      <c r="DW125">
        <v>51333.75</v>
      </c>
      <c r="DX125">
        <v>11436.088</v>
      </c>
      <c r="DY125">
        <v>19981.557000000001</v>
      </c>
      <c r="DZ125">
        <v>19719.611000000001</v>
      </c>
      <c r="EA125">
        <v>7428.2830000000004</v>
      </c>
      <c r="EB125">
        <v>6927.88</v>
      </c>
      <c r="EC125">
        <v>7079.8594000000003</v>
      </c>
      <c r="ED125">
        <v>24578.123</v>
      </c>
      <c r="EE125">
        <v>20747.455000000002</v>
      </c>
      <c r="EF125">
        <v>87383.83</v>
      </c>
      <c r="EG125">
        <v>8915.5625</v>
      </c>
      <c r="EH125">
        <v>9893.2749999999996</v>
      </c>
      <c r="EI125">
        <v>54861.184000000001</v>
      </c>
    </row>
    <row r="126" spans="1:139" x14ac:dyDescent="0.3">
      <c r="A126" s="3">
        <v>43980</v>
      </c>
      <c r="B126">
        <v>28592.208999999999</v>
      </c>
      <c r="C126">
        <v>53921.58</v>
      </c>
      <c r="D126">
        <v>9248.223</v>
      </c>
      <c r="E126">
        <v>21276.932000000001</v>
      </c>
      <c r="F126">
        <v>23986.333999999999</v>
      </c>
      <c r="G126">
        <v>14345.143</v>
      </c>
      <c r="H126">
        <v>10629.960999999999</v>
      </c>
      <c r="I126">
        <v>37225.355000000003</v>
      </c>
      <c r="J126">
        <v>136196.60999999999</v>
      </c>
      <c r="K126">
        <v>48207.843999999997</v>
      </c>
      <c r="L126">
        <v>39285.67</v>
      </c>
      <c r="M126">
        <v>25971.625</v>
      </c>
      <c r="N126">
        <v>351337.9</v>
      </c>
      <c r="O126">
        <v>200443.92</v>
      </c>
      <c r="P126">
        <v>26316.901999999998</v>
      </c>
      <c r="Q126">
        <v>74393.61</v>
      </c>
      <c r="R126">
        <v>71086.429999999993</v>
      </c>
      <c r="S126">
        <v>15395.96</v>
      </c>
      <c r="T126">
        <v>31528.32</v>
      </c>
      <c r="U126">
        <v>28243.423999999999</v>
      </c>
      <c r="V126">
        <v>37884.991999999998</v>
      </c>
      <c r="W126">
        <v>23335.294999999998</v>
      </c>
      <c r="X126">
        <v>182722.95</v>
      </c>
      <c r="Y126">
        <v>37234.339999999997</v>
      </c>
      <c r="Z126">
        <v>25378.36</v>
      </c>
      <c r="AA126">
        <v>32920.370000000003</v>
      </c>
      <c r="AB126">
        <v>286976.46999999997</v>
      </c>
      <c r="AC126">
        <v>37365.472999999998</v>
      </c>
      <c r="AD126">
        <v>18448.903999999999</v>
      </c>
      <c r="AE126">
        <v>27977.062999999998</v>
      </c>
      <c r="AF126">
        <v>5391.55</v>
      </c>
      <c r="AG126">
        <v>2389.6902</v>
      </c>
      <c r="AH126">
        <v>10829.034</v>
      </c>
      <c r="AI126">
        <v>9016.3989999999994</v>
      </c>
      <c r="AJ126">
        <v>49559.616999999998</v>
      </c>
      <c r="AK126">
        <v>18539.745999999999</v>
      </c>
      <c r="AL126">
        <v>2958.1223</v>
      </c>
      <c r="AM126">
        <v>2551.8544999999999</v>
      </c>
      <c r="AN126">
        <v>2468.3422999999998</v>
      </c>
      <c r="AO126">
        <v>2826.0473999999999</v>
      </c>
      <c r="AP126">
        <v>2391.0156000000002</v>
      </c>
      <c r="AQ126">
        <v>11057.550999999999</v>
      </c>
      <c r="AR126">
        <v>3480.0949999999998</v>
      </c>
      <c r="AS126">
        <v>2507.7946999999999</v>
      </c>
      <c r="AT126">
        <v>3957.8402999999998</v>
      </c>
      <c r="AU126">
        <v>13792.226000000001</v>
      </c>
      <c r="AV126">
        <v>11557.53</v>
      </c>
      <c r="AW126">
        <v>3858.9879999999998</v>
      </c>
      <c r="AX126">
        <v>2437.6210000000001</v>
      </c>
      <c r="AY126">
        <v>4316.9570000000003</v>
      </c>
      <c r="AZ126">
        <v>48352.959999999999</v>
      </c>
      <c r="BA126">
        <v>2915.9153000000001</v>
      </c>
      <c r="BB126">
        <v>5054.0110000000004</v>
      </c>
      <c r="BC126">
        <v>3581.5165999999999</v>
      </c>
      <c r="BD126">
        <v>5512.4030000000002</v>
      </c>
      <c r="BE126">
        <v>3929.8667</v>
      </c>
      <c r="BF126">
        <v>3221.8782000000001</v>
      </c>
      <c r="BG126">
        <v>4686.9252999999999</v>
      </c>
      <c r="BH126">
        <v>2908.5063</v>
      </c>
      <c r="BI126">
        <v>6058.4949999999999</v>
      </c>
      <c r="BJ126">
        <v>10280.736000000001</v>
      </c>
      <c r="BK126">
        <v>4752.1815999999999</v>
      </c>
      <c r="BL126">
        <v>7122.1909999999998</v>
      </c>
      <c r="BM126">
        <v>4943.1570000000002</v>
      </c>
      <c r="BN126">
        <v>4332.0829999999996</v>
      </c>
      <c r="BO126">
        <v>3020.6300999999999</v>
      </c>
      <c r="BP126">
        <v>53556.35</v>
      </c>
      <c r="BQ126">
        <v>13554.307000000001</v>
      </c>
      <c r="BR126">
        <v>17135.447</v>
      </c>
      <c r="BS126">
        <v>11656.821</v>
      </c>
      <c r="BT126">
        <v>9354.75</v>
      </c>
      <c r="BU126">
        <v>27563.386999999999</v>
      </c>
      <c r="BV126">
        <v>11880.45</v>
      </c>
      <c r="BW126">
        <v>25890.395</v>
      </c>
      <c r="BX126">
        <v>108431.98</v>
      </c>
      <c r="BY126">
        <v>16438.190999999999</v>
      </c>
      <c r="BZ126">
        <v>53589.917999999998</v>
      </c>
      <c r="CA126">
        <v>26199.393</v>
      </c>
      <c r="CB126">
        <v>30810.148000000001</v>
      </c>
      <c r="CC126">
        <v>69637.125</v>
      </c>
      <c r="CD126">
        <v>450965.88</v>
      </c>
      <c r="CE126">
        <v>32911.906000000003</v>
      </c>
      <c r="CF126">
        <v>209252.77</v>
      </c>
      <c r="CG126">
        <v>10558.707</v>
      </c>
      <c r="CH126">
        <v>9476.6299999999992</v>
      </c>
      <c r="CI126">
        <v>17877.469000000001</v>
      </c>
      <c r="CJ126">
        <v>27044.544999999998</v>
      </c>
      <c r="CK126">
        <v>65312.366999999998</v>
      </c>
      <c r="CL126">
        <v>3657.3984</v>
      </c>
      <c r="CM126">
        <v>7933.9189999999999</v>
      </c>
      <c r="CN126">
        <v>9346.0259999999998</v>
      </c>
      <c r="CO126">
        <v>45466.1</v>
      </c>
      <c r="CP126">
        <v>11394.329</v>
      </c>
      <c r="CQ126">
        <v>67564.399999999994</v>
      </c>
      <c r="CR126">
        <v>55039.785000000003</v>
      </c>
      <c r="CS126">
        <v>21454.495999999999</v>
      </c>
      <c r="CT126">
        <v>46227.684000000001</v>
      </c>
      <c r="CU126">
        <v>7328.3887000000004</v>
      </c>
      <c r="CV126">
        <v>30979.298999999999</v>
      </c>
      <c r="CW126">
        <v>26118.557000000001</v>
      </c>
      <c r="CX126">
        <v>50143.675999999999</v>
      </c>
      <c r="CY126">
        <v>27527.748</v>
      </c>
      <c r="CZ126">
        <v>76531.350000000006</v>
      </c>
      <c r="DA126">
        <v>296505.78000000003</v>
      </c>
      <c r="DB126">
        <v>32681.553</v>
      </c>
      <c r="DC126">
        <v>13705.307000000001</v>
      </c>
      <c r="DD126">
        <v>9479.16</v>
      </c>
      <c r="DE126">
        <v>78297.31</v>
      </c>
      <c r="DF126">
        <v>6124.8019999999997</v>
      </c>
      <c r="DG126">
        <v>46105.995999999999</v>
      </c>
      <c r="DH126">
        <v>8197.5660000000007</v>
      </c>
      <c r="DI126">
        <v>10421.538</v>
      </c>
      <c r="DJ126">
        <v>99739.43</v>
      </c>
      <c r="DK126">
        <v>81549.39</v>
      </c>
      <c r="DL126">
        <v>24009.032999999999</v>
      </c>
      <c r="DM126">
        <v>85568.85</v>
      </c>
      <c r="DN126">
        <v>13297.582</v>
      </c>
      <c r="DO126">
        <v>17297.611000000001</v>
      </c>
      <c r="DP126">
        <v>12755.1</v>
      </c>
      <c r="DQ126">
        <v>85810.42</v>
      </c>
      <c r="DR126">
        <v>3754.9602</v>
      </c>
      <c r="DS126">
        <v>8824.2369999999992</v>
      </c>
      <c r="DT126">
        <v>6664.3450000000003</v>
      </c>
      <c r="DU126">
        <v>5474.4750000000004</v>
      </c>
      <c r="DV126">
        <v>21465.351999999999</v>
      </c>
      <c r="DW126">
        <v>54480.112999999998</v>
      </c>
      <c r="DX126">
        <v>12031.838</v>
      </c>
      <c r="DY126">
        <v>20719.259999999998</v>
      </c>
      <c r="DZ126">
        <v>20069.129000000001</v>
      </c>
      <c r="EA126">
        <v>7238.8125</v>
      </c>
      <c r="EB126">
        <v>7552.84</v>
      </c>
      <c r="EC126">
        <v>7047.2563</v>
      </c>
      <c r="ED126">
        <v>25934.062999999998</v>
      </c>
      <c r="EE126">
        <v>23634.455000000002</v>
      </c>
      <c r="EF126">
        <v>89983.72</v>
      </c>
      <c r="EG126">
        <v>9984.1129999999994</v>
      </c>
      <c r="EH126">
        <v>10071.385</v>
      </c>
      <c r="EI126">
        <v>61155.175999999999</v>
      </c>
    </row>
    <row r="127" spans="1:139" x14ac:dyDescent="0.3">
      <c r="A127" s="3">
        <v>44012</v>
      </c>
      <c r="B127">
        <v>30208.11</v>
      </c>
      <c r="C127">
        <v>52584.35</v>
      </c>
      <c r="D127">
        <v>9422.2199999999993</v>
      </c>
      <c r="E127">
        <v>21939.294999999998</v>
      </c>
      <c r="F127">
        <v>25027.758000000002</v>
      </c>
      <c r="G127">
        <v>15343.869000000001</v>
      </c>
      <c r="H127">
        <v>10213.012000000001</v>
      </c>
      <c r="I127">
        <v>38987.847999999998</v>
      </c>
      <c r="J127">
        <v>133874.19</v>
      </c>
      <c r="K127">
        <v>48203.605000000003</v>
      </c>
      <c r="L127">
        <v>39964.300000000003</v>
      </c>
      <c r="M127">
        <v>27684.187999999998</v>
      </c>
      <c r="N127">
        <v>339216.97</v>
      </c>
      <c r="O127">
        <v>191900.6</v>
      </c>
      <c r="P127">
        <v>26015.092000000001</v>
      </c>
      <c r="Q127">
        <v>73016.429999999993</v>
      </c>
      <c r="R127">
        <v>68023.98</v>
      </c>
      <c r="S127">
        <v>14988.261</v>
      </c>
      <c r="T127">
        <v>30442.785</v>
      </c>
      <c r="U127">
        <v>26958.673999999999</v>
      </c>
      <c r="V127">
        <v>36556.663999999997</v>
      </c>
      <c r="W127">
        <v>23901.49</v>
      </c>
      <c r="X127">
        <v>183180.1</v>
      </c>
      <c r="Y127">
        <v>39001.47</v>
      </c>
      <c r="Z127">
        <v>26335.298999999999</v>
      </c>
      <c r="AA127">
        <v>33349.269999999997</v>
      </c>
      <c r="AB127">
        <v>296497.71999999997</v>
      </c>
      <c r="AC127">
        <v>36886.875</v>
      </c>
      <c r="AD127">
        <v>19091.629000000001</v>
      </c>
      <c r="AE127">
        <v>27781.439999999999</v>
      </c>
      <c r="AF127">
        <v>5575.2520000000004</v>
      </c>
      <c r="AG127">
        <v>2540.8690000000001</v>
      </c>
      <c r="AH127">
        <v>10676.083000000001</v>
      </c>
      <c r="AI127">
        <v>9191.3919999999998</v>
      </c>
      <c r="AJ127">
        <v>50602.720000000001</v>
      </c>
      <c r="AK127">
        <v>18240.197</v>
      </c>
      <c r="AL127">
        <v>3589.0344</v>
      </c>
      <c r="AM127">
        <v>2580.4389999999999</v>
      </c>
      <c r="AN127">
        <v>2475.5187999999998</v>
      </c>
      <c r="AO127">
        <v>3024.3298</v>
      </c>
      <c r="AP127">
        <v>2424.0444000000002</v>
      </c>
      <c r="AQ127">
        <v>11151.675999999999</v>
      </c>
      <c r="AR127">
        <v>3129.1536000000001</v>
      </c>
      <c r="AS127">
        <v>2343.1313</v>
      </c>
      <c r="AT127">
        <v>4023.511</v>
      </c>
      <c r="AU127">
        <v>13731.259</v>
      </c>
      <c r="AV127">
        <v>11887.029</v>
      </c>
      <c r="AW127">
        <v>3819.1372000000001</v>
      </c>
      <c r="AX127">
        <v>2511.3634999999999</v>
      </c>
      <c r="AY127">
        <v>4008.9387000000002</v>
      </c>
      <c r="AZ127">
        <v>44714.25</v>
      </c>
      <c r="BA127">
        <v>3111.0922999999998</v>
      </c>
      <c r="BB127">
        <v>5297.4340000000002</v>
      </c>
      <c r="BC127">
        <v>3968.1093999999998</v>
      </c>
      <c r="BD127">
        <v>5727.5165999999999</v>
      </c>
      <c r="BE127">
        <v>3366.9857999999999</v>
      </c>
      <c r="BF127">
        <v>3157.6824000000001</v>
      </c>
      <c r="BG127">
        <v>4732.125</v>
      </c>
      <c r="BH127">
        <v>3035.8512999999998</v>
      </c>
      <c r="BI127">
        <v>5502.1779999999999</v>
      </c>
      <c r="BJ127">
        <v>10773.053</v>
      </c>
      <c r="BK127">
        <v>4682.049</v>
      </c>
      <c r="BL127">
        <v>6646.0522000000001</v>
      </c>
      <c r="BM127">
        <v>5127.4679999999998</v>
      </c>
      <c r="BN127">
        <v>4076.4766</v>
      </c>
      <c r="BO127">
        <v>3184.3537999999999</v>
      </c>
      <c r="BP127">
        <v>55463.637000000002</v>
      </c>
      <c r="BQ127">
        <v>13338.718999999999</v>
      </c>
      <c r="BR127">
        <v>18095.947</v>
      </c>
      <c r="BS127">
        <v>12451.354499999999</v>
      </c>
      <c r="BT127">
        <v>9616.4320000000007</v>
      </c>
      <c r="BU127">
        <v>28033.266</v>
      </c>
      <c r="BV127">
        <v>12935.102000000001</v>
      </c>
      <c r="BW127">
        <v>26859.508000000002</v>
      </c>
      <c r="BX127">
        <v>105460.7</v>
      </c>
      <c r="BY127">
        <v>16510.067999999999</v>
      </c>
      <c r="BZ127">
        <v>54369.866999999998</v>
      </c>
      <c r="CA127">
        <v>25722.105</v>
      </c>
      <c r="CB127">
        <v>30357.87</v>
      </c>
      <c r="CC127">
        <v>76125.88</v>
      </c>
      <c r="CD127">
        <v>428595.22</v>
      </c>
      <c r="CE127">
        <v>34238.555</v>
      </c>
      <c r="CF127">
        <v>205771.95</v>
      </c>
      <c r="CG127">
        <v>11381.96</v>
      </c>
      <c r="CH127">
        <v>9431.48</v>
      </c>
      <c r="CI127">
        <v>18666.312999999998</v>
      </c>
      <c r="CJ127">
        <v>28877.46</v>
      </c>
      <c r="CK127">
        <v>58145.434000000001</v>
      </c>
      <c r="CL127">
        <v>4940.6255000000001</v>
      </c>
      <c r="CM127">
        <v>8242.1530000000002</v>
      </c>
      <c r="CN127">
        <v>10387.906999999999</v>
      </c>
      <c r="CO127">
        <v>46896.394999999997</v>
      </c>
      <c r="CP127">
        <v>11561.898999999999</v>
      </c>
      <c r="CQ127">
        <v>67968.483999999997</v>
      </c>
      <c r="CR127">
        <v>57151.207000000002</v>
      </c>
      <c r="CS127">
        <v>22393.955000000002</v>
      </c>
      <c r="CT127">
        <v>43473.49</v>
      </c>
      <c r="CU127">
        <v>7109.5609999999997</v>
      </c>
      <c r="CV127">
        <v>28562.037</v>
      </c>
      <c r="CW127">
        <v>25359.873</v>
      </c>
      <c r="CX127">
        <v>51565.67</v>
      </c>
      <c r="CY127">
        <v>27918.508000000002</v>
      </c>
      <c r="CZ127">
        <v>76636</v>
      </c>
      <c r="DA127">
        <v>286657.65999999997</v>
      </c>
      <c r="DB127">
        <v>33146.31</v>
      </c>
      <c r="DC127">
        <v>13804.707</v>
      </c>
      <c r="DD127">
        <v>10296.023999999999</v>
      </c>
      <c r="DE127">
        <v>79404.679999999993</v>
      </c>
      <c r="DF127">
        <v>6153.1559999999999</v>
      </c>
      <c r="DG127">
        <v>44586.902000000002</v>
      </c>
      <c r="DH127">
        <v>7901.8230000000003</v>
      </c>
      <c r="DI127">
        <v>10193.64</v>
      </c>
      <c r="DJ127">
        <v>106383.3</v>
      </c>
      <c r="DK127">
        <v>82952.09</v>
      </c>
      <c r="DL127">
        <v>24031.807000000001</v>
      </c>
      <c r="DM127">
        <v>84915.79</v>
      </c>
      <c r="DN127">
        <v>13114.258</v>
      </c>
      <c r="DO127">
        <v>19658.099999999999</v>
      </c>
      <c r="DP127">
        <v>14365.12</v>
      </c>
      <c r="DQ127">
        <v>95903.87</v>
      </c>
      <c r="DR127">
        <v>3667.9360000000001</v>
      </c>
      <c r="DS127">
        <v>8312.5110000000004</v>
      </c>
      <c r="DT127">
        <v>6685.5360000000001</v>
      </c>
      <c r="DU127">
        <v>5301.2114000000001</v>
      </c>
      <c r="DV127">
        <v>19865.353999999999</v>
      </c>
      <c r="DW127">
        <v>55287.574000000001</v>
      </c>
      <c r="DX127">
        <v>12545.214</v>
      </c>
      <c r="DY127">
        <v>20709.955000000002</v>
      </c>
      <c r="DZ127">
        <v>22428.388999999999</v>
      </c>
      <c r="EA127">
        <v>7785.92</v>
      </c>
      <c r="EB127">
        <v>8030.86</v>
      </c>
      <c r="EC127">
        <v>7543.9043000000001</v>
      </c>
      <c r="ED127">
        <v>27179.1</v>
      </c>
      <c r="EE127">
        <v>24571.766</v>
      </c>
      <c r="EF127">
        <v>89853.28</v>
      </c>
      <c r="EG127">
        <v>9842.5220000000008</v>
      </c>
      <c r="EH127">
        <v>10269.825999999999</v>
      </c>
      <c r="EI127">
        <v>59955.366999999998</v>
      </c>
    </row>
    <row r="128" spans="1:139" x14ac:dyDescent="0.3">
      <c r="A128" s="3">
        <v>44043</v>
      </c>
      <c r="B128">
        <v>30430.447</v>
      </c>
      <c r="C128">
        <v>58960.72</v>
      </c>
      <c r="D128">
        <v>10097.361000000001</v>
      </c>
      <c r="E128">
        <v>20871.04</v>
      </c>
      <c r="F128">
        <v>25402.963</v>
      </c>
      <c r="G128">
        <v>15551.81</v>
      </c>
      <c r="H128">
        <v>11497.621999999999</v>
      </c>
      <c r="I128">
        <v>39244.684000000001</v>
      </c>
      <c r="J128">
        <v>143728.98000000001</v>
      </c>
      <c r="K128">
        <v>51849.137000000002</v>
      </c>
      <c r="L128">
        <v>43046.055</v>
      </c>
      <c r="M128">
        <v>29847.232</v>
      </c>
      <c r="N128">
        <v>366719.6</v>
      </c>
      <c r="O128">
        <v>202895.81</v>
      </c>
      <c r="P128">
        <v>27433.224999999999</v>
      </c>
      <c r="Q128">
        <v>79242.75</v>
      </c>
      <c r="R128">
        <v>71218.233999999997</v>
      </c>
      <c r="S128">
        <v>14970.14</v>
      </c>
      <c r="T128">
        <v>33175.233999999997</v>
      </c>
      <c r="U128">
        <v>30242.719000000001</v>
      </c>
      <c r="V128">
        <v>41387.292999999998</v>
      </c>
      <c r="W128">
        <v>25965.11</v>
      </c>
      <c r="X128">
        <v>190659.11</v>
      </c>
      <c r="Y128">
        <v>42046.741999999998</v>
      </c>
      <c r="Z128">
        <v>27066.620999999999</v>
      </c>
      <c r="AA128">
        <v>33968.79</v>
      </c>
      <c r="AB128">
        <v>325138.25</v>
      </c>
      <c r="AC128">
        <v>35424.972999999998</v>
      </c>
      <c r="AD128">
        <v>23791.675999999999</v>
      </c>
      <c r="AE128">
        <v>26861.49</v>
      </c>
      <c r="AF128">
        <v>5324.3657000000003</v>
      </c>
      <c r="AG128">
        <v>2697.8146999999999</v>
      </c>
      <c r="AH128">
        <v>10426.462</v>
      </c>
      <c r="AI128">
        <v>9430.4599999999991</v>
      </c>
      <c r="AJ128">
        <v>50481.434000000001</v>
      </c>
      <c r="AK128">
        <v>19357.085999999999</v>
      </c>
      <c r="AL128">
        <v>3415.1619999999998</v>
      </c>
      <c r="AM128">
        <v>2459.5796</v>
      </c>
      <c r="AN128">
        <v>2391.4810000000002</v>
      </c>
      <c r="AO128">
        <v>2968.3508000000002</v>
      </c>
      <c r="AP128">
        <v>2394.9558000000002</v>
      </c>
      <c r="AQ128">
        <v>11603.891</v>
      </c>
      <c r="AR128">
        <v>3124.1028000000001</v>
      </c>
      <c r="AS128">
        <v>2389.3773999999999</v>
      </c>
      <c r="AT128">
        <v>4230.6369999999997</v>
      </c>
      <c r="AU128">
        <v>14144.335999999999</v>
      </c>
      <c r="AV128">
        <v>11721.118</v>
      </c>
      <c r="AW128">
        <v>3625.5079999999998</v>
      </c>
      <c r="AX128">
        <v>2464.1529999999998</v>
      </c>
      <c r="AY128">
        <v>4056.5637000000002</v>
      </c>
      <c r="AZ128">
        <v>45334.75</v>
      </c>
      <c r="BA128">
        <v>2895.5650000000001</v>
      </c>
      <c r="BB128">
        <v>5355.8310000000001</v>
      </c>
      <c r="BC128">
        <v>3916.0825</v>
      </c>
      <c r="BD128">
        <v>5492.3519999999999</v>
      </c>
      <c r="BE128">
        <v>3368.8939999999998</v>
      </c>
      <c r="BF128">
        <v>3016.3537999999999</v>
      </c>
      <c r="BG128">
        <v>4885.223</v>
      </c>
      <c r="BH128">
        <v>3110.8744999999999</v>
      </c>
      <c r="BI128">
        <v>5148.2152999999998</v>
      </c>
      <c r="BJ128">
        <v>10589.518</v>
      </c>
      <c r="BK128">
        <v>4515.9740000000002</v>
      </c>
      <c r="BL128">
        <v>6399.0747000000001</v>
      </c>
      <c r="BM128">
        <v>4903.9189999999999</v>
      </c>
      <c r="BN128">
        <v>4221.8130000000001</v>
      </c>
      <c r="BO128">
        <v>3004.6219999999998</v>
      </c>
      <c r="BP128">
        <v>55493.760000000002</v>
      </c>
      <c r="BQ128">
        <v>13592.74</v>
      </c>
      <c r="BR128">
        <v>18528.93</v>
      </c>
      <c r="BS128">
        <v>13127.236999999999</v>
      </c>
      <c r="BT128">
        <v>10210.973</v>
      </c>
      <c r="BU128">
        <v>31347.32</v>
      </c>
      <c r="BV128">
        <v>12917.59</v>
      </c>
      <c r="BW128">
        <v>27686.482</v>
      </c>
      <c r="BX128">
        <v>99940.49</v>
      </c>
      <c r="BY128">
        <v>16304.058000000001</v>
      </c>
      <c r="BZ128">
        <v>59043.741999999998</v>
      </c>
      <c r="CA128">
        <v>25393.708999999999</v>
      </c>
      <c r="CB128">
        <v>29544.07</v>
      </c>
      <c r="CC128">
        <v>77040.02</v>
      </c>
      <c r="CD128">
        <v>470059.78</v>
      </c>
      <c r="CE128">
        <v>31758.14</v>
      </c>
      <c r="CF128">
        <v>215562.36</v>
      </c>
      <c r="CG128">
        <v>11625.82</v>
      </c>
      <c r="CH128">
        <v>9520.5480000000007</v>
      </c>
      <c r="CI128">
        <v>20581.002</v>
      </c>
      <c r="CJ128">
        <v>28971.143</v>
      </c>
      <c r="CK128">
        <v>59447.57</v>
      </c>
      <c r="CL128">
        <v>4610.0259999999998</v>
      </c>
      <c r="CM128">
        <v>8745.3960000000006</v>
      </c>
      <c r="CN128">
        <v>10427.537</v>
      </c>
      <c r="CO128">
        <v>52885.035000000003</v>
      </c>
      <c r="CP128">
        <v>12897.929</v>
      </c>
      <c r="CQ128">
        <v>68085.42</v>
      </c>
      <c r="CR128">
        <v>57431.046999999999</v>
      </c>
      <c r="CS128">
        <v>22478.526999999998</v>
      </c>
      <c r="CT128">
        <v>42713.285000000003</v>
      </c>
      <c r="CU128">
        <v>7202.3193000000001</v>
      </c>
      <c r="CV128">
        <v>29114.203000000001</v>
      </c>
      <c r="CW128">
        <v>27041.518</v>
      </c>
      <c r="CX128">
        <v>52798.832000000002</v>
      </c>
      <c r="CY128">
        <v>31444.491999999998</v>
      </c>
      <c r="CZ128">
        <v>75122.600000000006</v>
      </c>
      <c r="DA128">
        <v>294520.5</v>
      </c>
      <c r="DB128">
        <v>34353.440000000002</v>
      </c>
      <c r="DC128">
        <v>15154.739</v>
      </c>
      <c r="DD128">
        <v>12531.145</v>
      </c>
      <c r="DE128">
        <v>84410.25</v>
      </c>
      <c r="DF128">
        <v>6402.1655000000001</v>
      </c>
      <c r="DG128">
        <v>47508.43</v>
      </c>
      <c r="DH128">
        <v>8473.4619999999995</v>
      </c>
      <c r="DI128">
        <v>10987.209000000001</v>
      </c>
      <c r="DJ128">
        <v>104114.06</v>
      </c>
      <c r="DK128">
        <v>87666.164000000004</v>
      </c>
      <c r="DL128">
        <v>25006.493999999999</v>
      </c>
      <c r="DM128">
        <v>82262.58</v>
      </c>
      <c r="DN128">
        <v>13631.188</v>
      </c>
      <c r="DO128">
        <v>23529</v>
      </c>
      <c r="DP128">
        <v>16059.12</v>
      </c>
      <c r="DQ128">
        <v>123144.766</v>
      </c>
      <c r="DR128">
        <v>3690.0320000000002</v>
      </c>
      <c r="DS128">
        <v>8328.02</v>
      </c>
      <c r="DT128">
        <v>7032.28</v>
      </c>
      <c r="DU128">
        <v>5212.0303000000004</v>
      </c>
      <c r="DV128">
        <v>20465.004000000001</v>
      </c>
      <c r="DW128">
        <v>58493.843999999997</v>
      </c>
      <c r="DX128">
        <v>13005.416999999999</v>
      </c>
      <c r="DY128">
        <v>22276.205000000002</v>
      </c>
      <c r="DZ128">
        <v>25694.219000000001</v>
      </c>
      <c r="EA128">
        <v>6961.3486000000003</v>
      </c>
      <c r="EB128">
        <v>10113.439</v>
      </c>
      <c r="EC128">
        <v>7944.7640000000001</v>
      </c>
      <c r="ED128">
        <v>25804.895</v>
      </c>
      <c r="EE128">
        <v>26980.761999999999</v>
      </c>
      <c r="EF128">
        <v>86673.65</v>
      </c>
      <c r="EG128">
        <v>9859.41</v>
      </c>
      <c r="EH128">
        <v>9969.7479999999996</v>
      </c>
      <c r="EI128">
        <v>62971.824000000001</v>
      </c>
    </row>
    <row r="129" spans="1:139" x14ac:dyDescent="0.3">
      <c r="A129" s="3">
        <v>44074</v>
      </c>
      <c r="B129">
        <v>33439.4</v>
      </c>
      <c r="C129">
        <v>61065.55</v>
      </c>
      <c r="D129">
        <v>9891.7070000000003</v>
      </c>
      <c r="E129">
        <v>21859.175999999999</v>
      </c>
      <c r="F129">
        <v>28411.673999999999</v>
      </c>
      <c r="G129">
        <v>15893.52</v>
      </c>
      <c r="H129">
        <v>11964.861000000001</v>
      </c>
      <c r="I129">
        <v>40917.792999999998</v>
      </c>
      <c r="J129">
        <v>153406.72</v>
      </c>
      <c r="K129">
        <v>53799.79</v>
      </c>
      <c r="L129">
        <v>41976.59</v>
      </c>
      <c r="M129">
        <v>28205.388999999999</v>
      </c>
      <c r="N129">
        <v>393500.9</v>
      </c>
      <c r="O129">
        <v>212731.34</v>
      </c>
      <c r="P129">
        <v>27497.951000000001</v>
      </c>
      <c r="Q129">
        <v>83426.945000000007</v>
      </c>
      <c r="R129">
        <v>79935.740000000005</v>
      </c>
      <c r="S129">
        <v>15888.22</v>
      </c>
      <c r="T129">
        <v>35007.67</v>
      </c>
      <c r="U129">
        <v>30914.5</v>
      </c>
      <c r="V129">
        <v>44224.495999999999</v>
      </c>
      <c r="W129">
        <v>27509.463</v>
      </c>
      <c r="X129">
        <v>193702.98</v>
      </c>
      <c r="Y129">
        <v>42853.919999999998</v>
      </c>
      <c r="Z129">
        <v>27652</v>
      </c>
      <c r="AA129">
        <v>35318.777000000002</v>
      </c>
      <c r="AB129">
        <v>343016.9</v>
      </c>
      <c r="AC129">
        <v>32910.245999999999</v>
      </c>
      <c r="AD129">
        <v>23668.186000000002</v>
      </c>
      <c r="AE129">
        <v>30566.7</v>
      </c>
      <c r="AF129">
        <v>5273.5320000000002</v>
      </c>
      <c r="AG129">
        <v>2677.9897000000001</v>
      </c>
      <c r="AH129">
        <v>11098.519</v>
      </c>
      <c r="AI129">
        <v>9572.8829999999998</v>
      </c>
      <c r="AJ129">
        <v>52300.707000000002</v>
      </c>
      <c r="AK129">
        <v>19431.085999999999</v>
      </c>
      <c r="AL129">
        <v>3391.8062</v>
      </c>
      <c r="AM129">
        <v>2480.3242</v>
      </c>
      <c r="AN129">
        <v>2579.7260000000001</v>
      </c>
      <c r="AO129">
        <v>3221.7287999999999</v>
      </c>
      <c r="AP129">
        <v>2424.0444000000002</v>
      </c>
      <c r="AQ129">
        <v>13213.544</v>
      </c>
      <c r="AR129">
        <v>3118.21</v>
      </c>
      <c r="AS129">
        <v>2484.0713000000001</v>
      </c>
      <c r="AT129">
        <v>3905.5933</v>
      </c>
      <c r="AU129">
        <v>14714.098</v>
      </c>
      <c r="AV129">
        <v>12023.661</v>
      </c>
      <c r="AW129">
        <v>3559.9562999999998</v>
      </c>
      <c r="AX129">
        <v>2505.6062000000002</v>
      </c>
      <c r="AY129">
        <v>4328.3090000000002</v>
      </c>
      <c r="AZ129">
        <v>47260</v>
      </c>
      <c r="BA129">
        <v>2983.0254</v>
      </c>
      <c r="BB129">
        <v>5496.2617</v>
      </c>
      <c r="BC129">
        <v>3947.0173</v>
      </c>
      <c r="BD129">
        <v>5197.7266</v>
      </c>
      <c r="BE129">
        <v>3347.4268000000002</v>
      </c>
      <c r="BF129">
        <v>3032.5056</v>
      </c>
      <c r="BG129">
        <v>4198.6016</v>
      </c>
      <c r="BH129">
        <v>2980.2310000000002</v>
      </c>
      <c r="BI129">
        <v>5051.8486000000003</v>
      </c>
      <c r="BJ129">
        <v>11041.951999999999</v>
      </c>
      <c r="BK129">
        <v>4353.0330000000004</v>
      </c>
      <c r="BL129">
        <v>6657.2275</v>
      </c>
      <c r="BM129">
        <v>5203.8696</v>
      </c>
      <c r="BN129">
        <v>4271.9049999999997</v>
      </c>
      <c r="BO129">
        <v>3029.6482000000001</v>
      </c>
      <c r="BP129">
        <v>54830.972999999998</v>
      </c>
      <c r="BQ129">
        <v>13247.63</v>
      </c>
      <c r="BR129">
        <v>18911.256000000001</v>
      </c>
      <c r="BS129">
        <v>13325.8</v>
      </c>
      <c r="BT129">
        <v>10056.728999999999</v>
      </c>
      <c r="BU129">
        <v>31599.279999999999</v>
      </c>
      <c r="BV129">
        <v>14481.942999999999</v>
      </c>
      <c r="BW129">
        <v>25102.182000000001</v>
      </c>
      <c r="BX129">
        <v>99487.335999999996</v>
      </c>
      <c r="BY129">
        <v>17040.705000000002</v>
      </c>
      <c r="BZ129">
        <v>58187.964999999997</v>
      </c>
      <c r="CA129">
        <v>25929.138999999999</v>
      </c>
      <c r="CB129">
        <v>29109</v>
      </c>
      <c r="CC129">
        <v>82367.259999999995</v>
      </c>
      <c r="CD129">
        <v>523505.13</v>
      </c>
      <c r="CE129">
        <v>32759.166000000001</v>
      </c>
      <c r="CF129">
        <v>223013.47</v>
      </c>
      <c r="CG129">
        <v>11538.141</v>
      </c>
      <c r="CH129">
        <v>10375.588</v>
      </c>
      <c r="CI129">
        <v>20161.686000000002</v>
      </c>
      <c r="CJ129">
        <v>29381.328000000001</v>
      </c>
      <c r="CK129">
        <v>62913.976999999999</v>
      </c>
      <c r="CL129">
        <v>4683.4920000000002</v>
      </c>
      <c r="CM129">
        <v>8796.9599999999991</v>
      </c>
      <c r="CN129">
        <v>10432.49</v>
      </c>
      <c r="CO129">
        <v>55636.417999999998</v>
      </c>
      <c r="CP129">
        <v>13161.731</v>
      </c>
      <c r="CQ129">
        <v>70462.009999999995</v>
      </c>
      <c r="CR129">
        <v>56420.004000000001</v>
      </c>
      <c r="CS129">
        <v>23993.773000000001</v>
      </c>
      <c r="CT129">
        <v>45779.875</v>
      </c>
      <c r="CU129">
        <v>6966.5576000000001</v>
      </c>
      <c r="CV129">
        <v>31500.838</v>
      </c>
      <c r="CW129">
        <v>26464.66</v>
      </c>
      <c r="CX129">
        <v>55302.7</v>
      </c>
      <c r="CY129">
        <v>31217.844000000001</v>
      </c>
      <c r="CZ129">
        <v>81779.945000000007</v>
      </c>
      <c r="DA129">
        <v>305339.5</v>
      </c>
      <c r="DB129">
        <v>34907.093999999997</v>
      </c>
      <c r="DC129">
        <v>14485.094999999999</v>
      </c>
      <c r="DD129">
        <v>12769.129000000001</v>
      </c>
      <c r="DE129">
        <v>88307.23</v>
      </c>
      <c r="DF129">
        <v>7241.53</v>
      </c>
      <c r="DG129">
        <v>46297.688000000002</v>
      </c>
      <c r="DH129">
        <v>8780.0400000000009</v>
      </c>
      <c r="DI129">
        <v>11040.588</v>
      </c>
      <c r="DJ129">
        <v>106424.94</v>
      </c>
      <c r="DK129">
        <v>90590.35</v>
      </c>
      <c r="DL129">
        <v>26742.780999999999</v>
      </c>
      <c r="DM129">
        <v>81190.835999999996</v>
      </c>
      <c r="DN129">
        <v>13394.453</v>
      </c>
      <c r="DO129">
        <v>24637.138999999999</v>
      </c>
      <c r="DP129">
        <v>17155.599999999999</v>
      </c>
      <c r="DQ129">
        <v>141138.60999999999</v>
      </c>
      <c r="DR129">
        <v>4068.4259999999999</v>
      </c>
      <c r="DS129">
        <v>8467.5949999999993</v>
      </c>
      <c r="DT129">
        <v>6919.2964000000002</v>
      </c>
      <c r="DU129">
        <v>5031.473</v>
      </c>
      <c r="DV129">
        <v>21241.474999999999</v>
      </c>
      <c r="DW129">
        <v>62465.313000000002</v>
      </c>
      <c r="DX129">
        <v>13624.311</v>
      </c>
      <c r="DY129">
        <v>22861.863000000001</v>
      </c>
      <c r="DZ129">
        <v>28614.780999999999</v>
      </c>
      <c r="EA129">
        <v>6737.3909999999996</v>
      </c>
      <c r="EB129">
        <v>11018.64</v>
      </c>
      <c r="EC129">
        <v>8075.48</v>
      </c>
      <c r="ED129">
        <v>27490.965</v>
      </c>
      <c r="EE129">
        <v>28024.66</v>
      </c>
      <c r="EF129">
        <v>93902.695000000007</v>
      </c>
      <c r="EG129">
        <v>11284.428</v>
      </c>
      <c r="EH129">
        <v>10816.546</v>
      </c>
      <c r="EI129">
        <v>75643.233999999997</v>
      </c>
    </row>
    <row r="130" spans="1:139" x14ac:dyDescent="0.3">
      <c r="A130" s="3">
        <v>44104</v>
      </c>
      <c r="B130">
        <v>34899.42</v>
      </c>
      <c r="C130">
        <v>63263.991999999998</v>
      </c>
      <c r="D130">
        <v>10578.784</v>
      </c>
      <c r="E130">
        <v>23537.903999999999</v>
      </c>
      <c r="F130">
        <v>28835.835999999999</v>
      </c>
      <c r="G130">
        <v>17952.815999999999</v>
      </c>
      <c r="H130">
        <v>12596.341</v>
      </c>
      <c r="I130">
        <v>40713.741999999998</v>
      </c>
      <c r="J130">
        <v>156645.53</v>
      </c>
      <c r="K130">
        <v>50265.68</v>
      </c>
      <c r="L130">
        <v>38840.19</v>
      </c>
      <c r="M130">
        <v>26489.200000000001</v>
      </c>
      <c r="N130">
        <v>396504.94</v>
      </c>
      <c r="O130">
        <v>212142.89</v>
      </c>
      <c r="P130">
        <v>26370.63</v>
      </c>
      <c r="Q130">
        <v>82144.5</v>
      </c>
      <c r="R130">
        <v>78895.66</v>
      </c>
      <c r="S130">
        <v>14607.739</v>
      </c>
      <c r="T130">
        <v>36036.324000000001</v>
      </c>
      <c r="U130">
        <v>29832.914000000001</v>
      </c>
      <c r="V130">
        <v>42337.016000000003</v>
      </c>
      <c r="W130">
        <v>25895.186000000002</v>
      </c>
      <c r="X130">
        <v>191683.81</v>
      </c>
      <c r="Y130">
        <v>36628.85</v>
      </c>
      <c r="Z130">
        <v>26280.25</v>
      </c>
      <c r="AA130">
        <v>36281.773000000001</v>
      </c>
      <c r="AB130">
        <v>344640.44</v>
      </c>
      <c r="AC130">
        <v>31092.476999999999</v>
      </c>
      <c r="AD130">
        <v>23275.436000000002</v>
      </c>
      <c r="AE130">
        <v>31676.148000000001</v>
      </c>
      <c r="AF130">
        <v>4792.3429999999998</v>
      </c>
      <c r="AG130">
        <v>2503.864</v>
      </c>
      <c r="AH130">
        <v>11071.627</v>
      </c>
      <c r="AI130">
        <v>9328.7379999999994</v>
      </c>
      <c r="AJ130">
        <v>51295.89</v>
      </c>
      <c r="AK130">
        <v>18778.803</v>
      </c>
      <c r="AL130">
        <v>2785.9976000000001</v>
      </c>
      <c r="AM130">
        <v>2382.2829999999999</v>
      </c>
      <c r="AN130">
        <v>2353.8854999999999</v>
      </c>
      <c r="AO130">
        <v>3118.7202000000002</v>
      </c>
      <c r="AP130">
        <v>2191.3800999999999</v>
      </c>
      <c r="AQ130">
        <v>12461.222</v>
      </c>
      <c r="AR130">
        <v>3054.6401000000001</v>
      </c>
      <c r="AS130">
        <v>2338.7597999999998</v>
      </c>
      <c r="AT130">
        <v>3129.2737000000002</v>
      </c>
      <c r="AU130">
        <v>15186.826999999999</v>
      </c>
      <c r="AV130">
        <v>11646.123</v>
      </c>
      <c r="AW130">
        <v>3188.0974000000001</v>
      </c>
      <c r="AX130">
        <v>2306.9596999999999</v>
      </c>
      <c r="AY130">
        <v>4056.52</v>
      </c>
      <c r="AZ130">
        <v>46601.84</v>
      </c>
      <c r="BA130">
        <v>5231.6484</v>
      </c>
      <c r="BB130">
        <v>5319.4030000000002</v>
      </c>
      <c r="BC130">
        <v>3621.4533999999999</v>
      </c>
      <c r="BD130">
        <v>4445.2187999999996</v>
      </c>
      <c r="BE130">
        <v>3058.0102999999999</v>
      </c>
      <c r="BF130">
        <v>2766.5693000000001</v>
      </c>
      <c r="BG130">
        <v>3836.4870000000001</v>
      </c>
      <c r="BH130">
        <v>2757.5729999999999</v>
      </c>
      <c r="BI130">
        <v>4797.5106999999998</v>
      </c>
      <c r="BJ130">
        <v>10796.407999999999</v>
      </c>
      <c r="BK130">
        <v>4014.8816000000002</v>
      </c>
      <c r="BL130">
        <v>6290.6913999999997</v>
      </c>
      <c r="BM130">
        <v>4632.9535999999998</v>
      </c>
      <c r="BN130">
        <v>3940.5216999999998</v>
      </c>
      <c r="BO130">
        <v>2698.9675000000002</v>
      </c>
      <c r="BP130">
        <v>54004.125</v>
      </c>
      <c r="BQ130">
        <v>11815.44</v>
      </c>
      <c r="BR130">
        <v>18282.315999999999</v>
      </c>
      <c r="BS130">
        <v>12735.57</v>
      </c>
      <c r="BT130">
        <v>9557.6380000000008</v>
      </c>
      <c r="BU130">
        <v>29025.803</v>
      </c>
      <c r="BV130">
        <v>15277.164000000001</v>
      </c>
      <c r="BW130">
        <v>23715.68</v>
      </c>
      <c r="BX130">
        <v>97155.48</v>
      </c>
      <c r="BY130">
        <v>16227.213</v>
      </c>
      <c r="BZ130">
        <v>58154.633000000002</v>
      </c>
      <c r="CA130">
        <v>25574.912</v>
      </c>
      <c r="CB130">
        <v>28618.560000000001</v>
      </c>
      <c r="CC130">
        <v>76221.259999999995</v>
      </c>
      <c r="CD130">
        <v>501676.88</v>
      </c>
      <c r="CE130">
        <v>30429.903999999999</v>
      </c>
      <c r="CF130">
        <v>208656.08</v>
      </c>
      <c r="CG130">
        <v>11054.115</v>
      </c>
      <c r="CH130">
        <v>9935.8544999999995</v>
      </c>
      <c r="CI130">
        <v>20303.035</v>
      </c>
      <c r="CJ130">
        <v>27404.526999999998</v>
      </c>
      <c r="CK130">
        <v>59902.5</v>
      </c>
      <c r="CL130">
        <v>5241.0137000000004</v>
      </c>
      <c r="CM130">
        <v>7894.9849999999997</v>
      </c>
      <c r="CN130">
        <v>10075.624</v>
      </c>
      <c r="CO130">
        <v>55438.75</v>
      </c>
      <c r="CP130">
        <v>12845.136</v>
      </c>
      <c r="CQ130">
        <v>69147.91</v>
      </c>
      <c r="CR130">
        <v>52413.805</v>
      </c>
      <c r="CS130">
        <v>20931.488000000001</v>
      </c>
      <c r="CT130">
        <v>46715.667999999998</v>
      </c>
      <c r="CU130">
        <v>6054.6772000000001</v>
      </c>
      <c r="CV130">
        <v>32868.555</v>
      </c>
      <c r="CW130">
        <v>26910.914000000001</v>
      </c>
      <c r="CX130">
        <v>54444.902000000002</v>
      </c>
      <c r="CY130">
        <v>29627.673999999999</v>
      </c>
      <c r="CZ130">
        <v>80701.25</v>
      </c>
      <c r="DA130">
        <v>293427.71999999997</v>
      </c>
      <c r="DB130">
        <v>33660.105000000003</v>
      </c>
      <c r="DC130">
        <v>13204.49</v>
      </c>
      <c r="DD130">
        <v>12537.575999999999</v>
      </c>
      <c r="DE130">
        <v>86760.37</v>
      </c>
      <c r="DF130">
        <v>7166.6005999999998</v>
      </c>
      <c r="DG130">
        <v>47283.96</v>
      </c>
      <c r="DH130">
        <v>8394.107</v>
      </c>
      <c r="DI130">
        <v>10898.003000000001</v>
      </c>
      <c r="DJ130">
        <v>89753.279999999999</v>
      </c>
      <c r="DK130">
        <v>85939.34</v>
      </c>
      <c r="DL130">
        <v>25117.838</v>
      </c>
      <c r="DM130">
        <v>76445.600000000006</v>
      </c>
      <c r="DN130">
        <v>13261.18</v>
      </c>
      <c r="DO130">
        <v>24664.01</v>
      </c>
      <c r="DP130">
        <v>17254.16</v>
      </c>
      <c r="DQ130">
        <v>143901.67000000001</v>
      </c>
      <c r="DR130">
        <v>4335.7617</v>
      </c>
      <c r="DS130">
        <v>7666.3975</v>
      </c>
      <c r="DT130">
        <v>6496.2992999999997</v>
      </c>
      <c r="DU130">
        <v>4968.607</v>
      </c>
      <c r="DV130">
        <v>20918.965</v>
      </c>
      <c r="DW130">
        <v>61150.97</v>
      </c>
      <c r="DX130">
        <v>13732.047</v>
      </c>
      <c r="DY130">
        <v>22267.096000000001</v>
      </c>
      <c r="DZ130">
        <v>28712.82</v>
      </c>
      <c r="EA130">
        <v>6451.1313</v>
      </c>
      <c r="EB130">
        <v>11401.18</v>
      </c>
      <c r="EC130">
        <v>7975.9116000000004</v>
      </c>
      <c r="ED130">
        <v>28677.313999999998</v>
      </c>
      <c r="EE130">
        <v>25883.905999999999</v>
      </c>
      <c r="EF130">
        <v>92395.33</v>
      </c>
      <c r="EG130">
        <v>13116.341</v>
      </c>
      <c r="EH130">
        <v>11335.132</v>
      </c>
      <c r="EI130">
        <v>78749.804999999993</v>
      </c>
    </row>
    <row r="131" spans="1:139" x14ac:dyDescent="0.3">
      <c r="A131" s="3">
        <v>44134</v>
      </c>
      <c r="B131">
        <v>33742.29</v>
      </c>
      <c r="C131">
        <v>62468.582000000002</v>
      </c>
      <c r="D131">
        <v>10947.118</v>
      </c>
      <c r="E131">
        <v>22856.71</v>
      </c>
      <c r="F131">
        <v>30640.437999999998</v>
      </c>
      <c r="G131">
        <v>19184.636999999999</v>
      </c>
      <c r="H131">
        <v>13306.754000000001</v>
      </c>
      <c r="I131">
        <v>41741.129999999997</v>
      </c>
      <c r="J131">
        <v>157801.60999999999</v>
      </c>
      <c r="K131">
        <v>45135.625</v>
      </c>
      <c r="L131">
        <v>37855.112999999998</v>
      </c>
      <c r="M131">
        <v>26121.171999999999</v>
      </c>
      <c r="N131">
        <v>392801.25</v>
      </c>
      <c r="O131">
        <v>206513.83</v>
      </c>
      <c r="P131">
        <v>26287.101999999999</v>
      </c>
      <c r="Q131">
        <v>75953.279999999999</v>
      </c>
      <c r="R131">
        <v>79405.36</v>
      </c>
      <c r="S131">
        <v>14141.01</v>
      </c>
      <c r="T131">
        <v>33361.184000000001</v>
      </c>
      <c r="U131">
        <v>28609.13</v>
      </c>
      <c r="V131">
        <v>40420.766000000003</v>
      </c>
      <c r="W131">
        <v>24082.12</v>
      </c>
      <c r="X131">
        <v>184340.06</v>
      </c>
      <c r="Y131">
        <v>37411.57</v>
      </c>
      <c r="Z131">
        <v>24672.86</v>
      </c>
      <c r="AA131">
        <v>31633.357</v>
      </c>
      <c r="AB131">
        <v>339954</v>
      </c>
      <c r="AC131">
        <v>29465.145</v>
      </c>
      <c r="AD131">
        <v>21954.067999999999</v>
      </c>
      <c r="AE131">
        <v>28158.273000000001</v>
      </c>
      <c r="AF131">
        <v>5292.5709999999999</v>
      </c>
      <c r="AG131">
        <v>2741.6981999999998</v>
      </c>
      <c r="AH131">
        <v>12771.262000000001</v>
      </c>
      <c r="AI131">
        <v>10620.723</v>
      </c>
      <c r="AJ131">
        <v>56782.73</v>
      </c>
      <c r="AK131">
        <v>21719.771000000001</v>
      </c>
      <c r="AL131">
        <v>3403.6662999999999</v>
      </c>
      <c r="AM131">
        <v>2905.4648000000002</v>
      </c>
      <c r="AN131">
        <v>2923.5056</v>
      </c>
      <c r="AO131">
        <v>3830.2658999999999</v>
      </c>
      <c r="AP131">
        <v>2443.4857999999999</v>
      </c>
      <c r="AQ131">
        <v>15054.763999999999</v>
      </c>
      <c r="AR131">
        <v>3554.0614999999998</v>
      </c>
      <c r="AS131">
        <v>2765.991</v>
      </c>
      <c r="AT131">
        <v>4542.0510000000004</v>
      </c>
      <c r="AU131">
        <v>16540.25</v>
      </c>
      <c r="AV131">
        <v>12671.138000000001</v>
      </c>
      <c r="AW131">
        <v>4154.0039999999999</v>
      </c>
      <c r="AX131">
        <v>2835.7458000000001</v>
      </c>
      <c r="AY131">
        <v>4338.1845999999996</v>
      </c>
      <c r="AZ131">
        <v>47437.116999999998</v>
      </c>
      <c r="BA131">
        <v>5775.34</v>
      </c>
      <c r="BB131">
        <v>6329.0460000000003</v>
      </c>
      <c r="BC131">
        <v>4129.7646000000004</v>
      </c>
      <c r="BD131">
        <v>4324.701</v>
      </c>
      <c r="BE131">
        <v>3415.8119999999999</v>
      </c>
      <c r="BF131">
        <v>3085.6334999999999</v>
      </c>
      <c r="BG131">
        <v>3855.0432000000001</v>
      </c>
      <c r="BH131">
        <v>3205.0967000000001</v>
      </c>
      <c r="BI131">
        <v>5101.1157000000003</v>
      </c>
      <c r="BJ131">
        <v>11637.741</v>
      </c>
      <c r="BK131">
        <v>4411.6606000000002</v>
      </c>
      <c r="BL131">
        <v>6956.7515000000003</v>
      </c>
      <c r="BM131">
        <v>5162.1909999999998</v>
      </c>
      <c r="BN131">
        <v>4208.7763999999997</v>
      </c>
      <c r="BO131">
        <v>3472.4845999999998</v>
      </c>
      <c r="BP131">
        <v>58673.94</v>
      </c>
      <c r="BQ131">
        <v>13289.645</v>
      </c>
      <c r="BR131">
        <v>19079.521000000001</v>
      </c>
      <c r="BS131">
        <v>11656.271000000001</v>
      </c>
      <c r="BT131">
        <v>9538.3860000000004</v>
      </c>
      <c r="BU131">
        <v>28672.657999999999</v>
      </c>
      <c r="BV131">
        <v>14605.833000000001</v>
      </c>
      <c r="BW131">
        <v>27127.013999999999</v>
      </c>
      <c r="BX131">
        <v>88642.49</v>
      </c>
      <c r="BY131">
        <v>16289.647999999999</v>
      </c>
      <c r="BZ131">
        <v>52455.78</v>
      </c>
      <c r="CA131">
        <v>23886.338</v>
      </c>
      <c r="CB131">
        <v>26980</v>
      </c>
      <c r="CC131">
        <v>75905.98</v>
      </c>
      <c r="CD131">
        <v>475667.13</v>
      </c>
      <c r="CE131">
        <v>30447.627</v>
      </c>
      <c r="CF131">
        <v>205278.1</v>
      </c>
      <c r="CG131">
        <v>10765.891</v>
      </c>
      <c r="CH131">
        <v>10438.383</v>
      </c>
      <c r="CI131">
        <v>19943.434000000001</v>
      </c>
      <c r="CJ131">
        <v>30575.844000000001</v>
      </c>
      <c r="CK131">
        <v>53962.733999999997</v>
      </c>
      <c r="CL131">
        <v>6021.8833000000004</v>
      </c>
      <c r="CM131">
        <v>7876.6005999999998</v>
      </c>
      <c r="CN131">
        <v>9283.4375</v>
      </c>
      <c r="CO131">
        <v>53816.637000000002</v>
      </c>
      <c r="CP131">
        <v>12345.744000000001</v>
      </c>
      <c r="CQ131">
        <v>65043.14</v>
      </c>
      <c r="CR131">
        <v>58638.28</v>
      </c>
      <c r="CS131">
        <v>20779.785</v>
      </c>
      <c r="CT131">
        <v>53008.04</v>
      </c>
      <c r="CU131">
        <v>6783.2479999999996</v>
      </c>
      <c r="CV131">
        <v>33426.582000000002</v>
      </c>
      <c r="CW131">
        <v>23516.440999999999</v>
      </c>
      <c r="CX131">
        <v>49382.66</v>
      </c>
      <c r="CY131">
        <v>29051.361000000001</v>
      </c>
      <c r="CZ131">
        <v>73448.195000000007</v>
      </c>
      <c r="DA131">
        <v>298822.65999999997</v>
      </c>
      <c r="DB131">
        <v>34275.894999999997</v>
      </c>
      <c r="DC131">
        <v>13799.157999999999</v>
      </c>
      <c r="DD131">
        <v>11374.992</v>
      </c>
      <c r="DE131">
        <v>77648.84</v>
      </c>
      <c r="DF131">
        <v>7347.3760000000002</v>
      </c>
      <c r="DG131">
        <v>42175.09</v>
      </c>
      <c r="DH131">
        <v>8519.1260000000002</v>
      </c>
      <c r="DI131">
        <v>10714.438</v>
      </c>
      <c r="DJ131">
        <v>86234.766000000003</v>
      </c>
      <c r="DK131">
        <v>91377.37</v>
      </c>
      <c r="DL131">
        <v>25315.553</v>
      </c>
      <c r="DM131">
        <v>73421.81</v>
      </c>
      <c r="DN131">
        <v>13338.950999999999</v>
      </c>
      <c r="DO131">
        <v>24329.17</v>
      </c>
      <c r="DP131">
        <v>17599.12</v>
      </c>
      <c r="DQ131">
        <v>135680.19</v>
      </c>
      <c r="DR131">
        <v>6166.6016</v>
      </c>
      <c r="DS131">
        <v>7516.4813999999997</v>
      </c>
      <c r="DT131">
        <v>7049.6733000000004</v>
      </c>
      <c r="DU131">
        <v>4886.7349999999997</v>
      </c>
      <c r="DV131">
        <v>21141.918000000001</v>
      </c>
      <c r="DW131">
        <v>61996.023000000001</v>
      </c>
      <c r="DX131">
        <v>13048.114</v>
      </c>
      <c r="DY131">
        <v>23889.123</v>
      </c>
      <c r="DZ131">
        <v>28779.9</v>
      </c>
      <c r="EA131">
        <v>6038.8154000000004</v>
      </c>
      <c r="EB131">
        <v>11467.520500000001</v>
      </c>
      <c r="EC131">
        <v>8539.6949999999997</v>
      </c>
      <c r="ED131">
        <v>29568.875</v>
      </c>
      <c r="EE131">
        <v>24816.171999999999</v>
      </c>
      <c r="EF131">
        <v>92268.44</v>
      </c>
      <c r="EG131">
        <v>11967.977999999999</v>
      </c>
      <c r="EH131">
        <v>11335.132</v>
      </c>
      <c r="EI131">
        <v>76224.88</v>
      </c>
    </row>
    <row r="132" spans="1:139" x14ac:dyDescent="0.3">
      <c r="A132" s="3">
        <v>44165</v>
      </c>
      <c r="B132">
        <v>39320.26</v>
      </c>
      <c r="C132">
        <v>67884.804999999993</v>
      </c>
      <c r="D132">
        <v>13189.626</v>
      </c>
      <c r="E132">
        <v>28416.453000000001</v>
      </c>
      <c r="F132">
        <v>34667.722999999998</v>
      </c>
      <c r="G132">
        <v>18497.2</v>
      </c>
      <c r="H132">
        <v>15161.329</v>
      </c>
      <c r="I132">
        <v>46555.152000000002</v>
      </c>
      <c r="J132">
        <v>173536.47</v>
      </c>
      <c r="K132">
        <v>47423.214999999997</v>
      </c>
      <c r="L132">
        <v>42850.862999999998</v>
      </c>
      <c r="M132">
        <v>25580.474999999999</v>
      </c>
      <c r="N132">
        <v>432548.47</v>
      </c>
      <c r="O132">
        <v>221725.19</v>
      </c>
      <c r="P132">
        <v>25471.873</v>
      </c>
      <c r="Q132">
        <v>82144.5</v>
      </c>
      <c r="R132">
        <v>88681.25</v>
      </c>
      <c r="S132">
        <v>15156.061</v>
      </c>
      <c r="T132">
        <v>38601.54</v>
      </c>
      <c r="U132">
        <v>30779.893</v>
      </c>
      <c r="V132">
        <v>44754.77</v>
      </c>
      <c r="W132">
        <v>24952.48</v>
      </c>
      <c r="X132">
        <v>199470.07999999999</v>
      </c>
      <c r="Y132">
        <v>40285.616999999998</v>
      </c>
      <c r="Z132">
        <v>25278</v>
      </c>
      <c r="AA132">
        <v>39431.065999999999</v>
      </c>
      <c r="AB132">
        <v>344342.88</v>
      </c>
      <c r="AC132">
        <v>32836.906000000003</v>
      </c>
      <c r="AD132">
        <v>21800.074000000001</v>
      </c>
      <c r="AE132">
        <v>36293.675999999999</v>
      </c>
      <c r="AF132">
        <v>6329.1073999999999</v>
      </c>
      <c r="AG132">
        <v>3057.1587</v>
      </c>
      <c r="AH132">
        <v>14662.945</v>
      </c>
      <c r="AI132">
        <v>12289.111999999999</v>
      </c>
      <c r="AJ132">
        <v>62579.637000000002</v>
      </c>
      <c r="AK132">
        <v>22308.653999999999</v>
      </c>
      <c r="AL132">
        <v>3799.4416999999999</v>
      </c>
      <c r="AM132">
        <v>3413.3125</v>
      </c>
      <c r="AN132">
        <v>3266.4306999999999</v>
      </c>
      <c r="AO132">
        <v>4650.8266999999996</v>
      </c>
      <c r="AP132">
        <v>2853.9656</v>
      </c>
      <c r="AQ132">
        <v>17859.599999999999</v>
      </c>
      <c r="AR132">
        <v>4087.1707000000001</v>
      </c>
      <c r="AS132">
        <v>3058.8865000000001</v>
      </c>
      <c r="AT132">
        <v>5188.8540000000003</v>
      </c>
      <c r="AU132">
        <v>18050.384999999998</v>
      </c>
      <c r="AV132">
        <v>15092.126</v>
      </c>
      <c r="AW132">
        <v>5169.3154000000004</v>
      </c>
      <c r="AX132">
        <v>3138.7323999999999</v>
      </c>
      <c r="AY132">
        <v>4749.6356999999998</v>
      </c>
      <c r="AZ132">
        <v>58541.684000000001</v>
      </c>
      <c r="BA132">
        <v>6779.5060000000003</v>
      </c>
      <c r="BB132">
        <v>6842.2124000000003</v>
      </c>
      <c r="BC132">
        <v>4706.9750000000004</v>
      </c>
      <c r="BD132">
        <v>6009.2669999999998</v>
      </c>
      <c r="BE132">
        <v>3890.0183000000002</v>
      </c>
      <c r="BF132">
        <v>3691.4520000000002</v>
      </c>
      <c r="BG132">
        <v>4495.2304999999997</v>
      </c>
      <c r="BH132">
        <v>3616.4043000000001</v>
      </c>
      <c r="BI132">
        <v>5815.6977999999999</v>
      </c>
      <c r="BJ132">
        <v>13948.207</v>
      </c>
      <c r="BK132">
        <v>5268.0020000000004</v>
      </c>
      <c r="BL132">
        <v>7371.3630000000003</v>
      </c>
      <c r="BM132">
        <v>6045.1977999999999</v>
      </c>
      <c r="BN132">
        <v>4718.4603999999999</v>
      </c>
      <c r="BO132">
        <v>4107.2236000000003</v>
      </c>
      <c r="BP132">
        <v>65091.163999999997</v>
      </c>
      <c r="BQ132">
        <v>14946.039000000001</v>
      </c>
      <c r="BR132">
        <v>21975.32</v>
      </c>
      <c r="BS132">
        <v>12685.593999999999</v>
      </c>
      <c r="BT132">
        <v>11526.924000000001</v>
      </c>
      <c r="BU132">
        <v>32464.44</v>
      </c>
      <c r="BV132">
        <v>17787.36</v>
      </c>
      <c r="BW132">
        <v>33114.082000000002</v>
      </c>
      <c r="BX132">
        <v>113024.34</v>
      </c>
      <c r="BY132">
        <v>19380.25</v>
      </c>
      <c r="BZ132">
        <v>58124.21</v>
      </c>
      <c r="CA132">
        <v>30908.006000000001</v>
      </c>
      <c r="CB132">
        <v>31114.400000000001</v>
      </c>
      <c r="CC132">
        <v>97471.78</v>
      </c>
      <c r="CD132">
        <v>539301.43999999994</v>
      </c>
      <c r="CE132">
        <v>34665.633000000002</v>
      </c>
      <c r="CF132">
        <v>243908.47</v>
      </c>
      <c r="CG132">
        <v>13667.355</v>
      </c>
      <c r="CH132">
        <v>12419.816999999999</v>
      </c>
      <c r="CI132">
        <v>22193.344000000001</v>
      </c>
      <c r="CJ132">
        <v>32840.343999999997</v>
      </c>
      <c r="CK132">
        <v>62666.516000000003</v>
      </c>
      <c r="CL132">
        <v>7455.009</v>
      </c>
      <c r="CM132">
        <v>9085.5879999999997</v>
      </c>
      <c r="CN132">
        <v>10887.615</v>
      </c>
      <c r="CO132">
        <v>51011.612999999998</v>
      </c>
      <c r="CP132">
        <v>12777.037</v>
      </c>
      <c r="CQ132">
        <v>79335.839999999997</v>
      </c>
      <c r="CR132">
        <v>66726.945000000007</v>
      </c>
      <c r="CS132">
        <v>24865.184000000001</v>
      </c>
      <c r="CT132">
        <v>62897.883000000002</v>
      </c>
      <c r="CU132">
        <v>9125.4989999999998</v>
      </c>
      <c r="CV132">
        <v>39171.49</v>
      </c>
      <c r="CW132">
        <v>26829.724999999999</v>
      </c>
      <c r="CX132">
        <v>53034.233999999997</v>
      </c>
      <c r="CY132">
        <v>33998.995999999999</v>
      </c>
      <c r="CZ132">
        <v>95464.945000000007</v>
      </c>
      <c r="DA132">
        <v>359294.28</v>
      </c>
      <c r="DB132">
        <v>41810.25</v>
      </c>
      <c r="DC132">
        <v>15833.924999999999</v>
      </c>
      <c r="DD132">
        <v>12277.08</v>
      </c>
      <c r="DE132">
        <v>84638.27</v>
      </c>
      <c r="DF132">
        <v>7627.9897000000001</v>
      </c>
      <c r="DG132">
        <v>46960.79</v>
      </c>
      <c r="DH132">
        <v>9780.8680000000004</v>
      </c>
      <c r="DI132">
        <v>11607.308000000001</v>
      </c>
      <c r="DJ132">
        <v>114653.52</v>
      </c>
      <c r="DK132">
        <v>106495.86</v>
      </c>
      <c r="DL132">
        <v>29902.563999999998</v>
      </c>
      <c r="DM132">
        <v>88737.11</v>
      </c>
      <c r="DN132">
        <v>14428.895500000001</v>
      </c>
      <c r="DO132">
        <v>28476.62</v>
      </c>
      <c r="DP132">
        <v>21732.478999999999</v>
      </c>
      <c r="DQ132">
        <v>147736.04999999999</v>
      </c>
      <c r="DR132">
        <v>7855.9679999999998</v>
      </c>
      <c r="DS132">
        <v>8695.1319999999996</v>
      </c>
      <c r="DT132">
        <v>8682.5169999999998</v>
      </c>
      <c r="DU132">
        <v>6268.3247000000001</v>
      </c>
      <c r="DV132">
        <v>21849.21</v>
      </c>
      <c r="DW132">
        <v>66809.983999999997</v>
      </c>
      <c r="DX132">
        <v>14193.773999999999</v>
      </c>
      <c r="DY132">
        <v>24351.73</v>
      </c>
      <c r="DZ132">
        <v>28070.400000000001</v>
      </c>
      <c r="EA132">
        <v>7733.8919999999998</v>
      </c>
      <c r="EB132">
        <v>12065.82</v>
      </c>
      <c r="EC132">
        <v>9532.8220000000001</v>
      </c>
      <c r="ED132">
        <v>33589.89</v>
      </c>
      <c r="EE132">
        <v>28386.763999999999</v>
      </c>
      <c r="EF132">
        <v>99634.445000000007</v>
      </c>
      <c r="EG132">
        <v>14072.835999999999</v>
      </c>
      <c r="EH132">
        <v>12747.912</v>
      </c>
      <c r="EI132">
        <v>89900.5</v>
      </c>
    </row>
    <row r="133" spans="1:139" x14ac:dyDescent="0.3">
      <c r="A133" s="3">
        <v>44196</v>
      </c>
      <c r="B133">
        <v>41247.040000000001</v>
      </c>
      <c r="C133">
        <v>65847.929999999993</v>
      </c>
      <c r="D133">
        <v>13619.132</v>
      </c>
      <c r="E133">
        <v>30615.838</v>
      </c>
      <c r="F133">
        <v>34134.894999999997</v>
      </c>
      <c r="G133">
        <v>19653.45</v>
      </c>
      <c r="H133">
        <v>14835.050999999999</v>
      </c>
      <c r="I133">
        <v>52209.25</v>
      </c>
      <c r="J133">
        <v>166896.57999999999</v>
      </c>
      <c r="K133">
        <v>45670.156000000003</v>
      </c>
      <c r="L133">
        <v>45032.34</v>
      </c>
      <c r="M133">
        <v>25386.256000000001</v>
      </c>
      <c r="N133">
        <v>408088.63</v>
      </c>
      <c r="O133">
        <v>235921.69</v>
      </c>
      <c r="P133">
        <v>25164.136999999999</v>
      </c>
      <c r="Q133">
        <v>82979.12</v>
      </c>
      <c r="R133">
        <v>96529.266000000003</v>
      </c>
      <c r="S133">
        <v>14650.05</v>
      </c>
      <c r="T133">
        <v>38012.894999999997</v>
      </c>
      <c r="U133">
        <v>31719.238000000001</v>
      </c>
      <c r="V133">
        <v>48838.41</v>
      </c>
      <c r="W133">
        <v>25515.638999999999</v>
      </c>
      <c r="X133">
        <v>204654</v>
      </c>
      <c r="Y133">
        <v>42389.18</v>
      </c>
      <c r="Z133">
        <v>24328.16</v>
      </c>
      <c r="AA133">
        <v>41961.597999999998</v>
      </c>
      <c r="AB133">
        <v>342628.9</v>
      </c>
      <c r="AC133">
        <v>34452.406000000003</v>
      </c>
      <c r="AD133">
        <v>21402.763999999999</v>
      </c>
      <c r="AE133">
        <v>37872.483999999997</v>
      </c>
      <c r="AF133">
        <v>7128.0693000000001</v>
      </c>
      <c r="AG133">
        <v>3216.0554000000002</v>
      </c>
      <c r="AH133">
        <v>15482.848</v>
      </c>
      <c r="AI133">
        <v>12847.195</v>
      </c>
      <c r="AJ133">
        <v>64655.703000000001</v>
      </c>
      <c r="AK133">
        <v>25584.018</v>
      </c>
      <c r="AL133">
        <v>4185.7079999999996</v>
      </c>
      <c r="AM133">
        <v>3801.8847999999998</v>
      </c>
      <c r="AN133">
        <v>3311.9603999999999</v>
      </c>
      <c r="AO133">
        <v>4792.0379999999996</v>
      </c>
      <c r="AP133">
        <v>3055.4805000000001</v>
      </c>
      <c r="AQ133">
        <v>20123.901999999998</v>
      </c>
      <c r="AR133">
        <v>4744.6352999999999</v>
      </c>
      <c r="AS133">
        <v>3334.2267999999999</v>
      </c>
      <c r="AT133">
        <v>5637.2669999999998</v>
      </c>
      <c r="AU133">
        <v>19650.8</v>
      </c>
      <c r="AV133">
        <v>16012.44</v>
      </c>
      <c r="AW133">
        <v>6045.5919999999996</v>
      </c>
      <c r="AX133">
        <v>3468.0563999999999</v>
      </c>
      <c r="AY133">
        <v>4946.3594000000003</v>
      </c>
      <c r="AZ133">
        <v>63176</v>
      </c>
      <c r="BA133">
        <v>7082.1909999999998</v>
      </c>
      <c r="BB133">
        <v>7773.8905999999997</v>
      </c>
      <c r="BC133">
        <v>4768.7830000000004</v>
      </c>
      <c r="BD133">
        <v>7246.7505000000001</v>
      </c>
      <c r="BE133">
        <v>4390.567</v>
      </c>
      <c r="BF133">
        <v>3937.6251999999999</v>
      </c>
      <c r="BG133">
        <v>4894.1639999999998</v>
      </c>
      <c r="BH133">
        <v>4044.7885999999999</v>
      </c>
      <c r="BI133">
        <v>6420.71</v>
      </c>
      <c r="BJ133">
        <v>15277.022999999999</v>
      </c>
      <c r="BK133">
        <v>5496.4706999999999</v>
      </c>
      <c r="BL133">
        <v>7711.4032999999999</v>
      </c>
      <c r="BM133">
        <v>7178.7730000000001</v>
      </c>
      <c r="BN133">
        <v>5108.7505000000001</v>
      </c>
      <c r="BO133">
        <v>4884.74</v>
      </c>
      <c r="BP133">
        <v>70216.149999999994</v>
      </c>
      <c r="BQ133">
        <v>16336.825000000001</v>
      </c>
      <c r="BR133">
        <v>22691.06</v>
      </c>
      <c r="BS133">
        <v>12637.703</v>
      </c>
      <c r="BT133">
        <v>12119.878000000001</v>
      </c>
      <c r="BU133">
        <v>34511.620000000003</v>
      </c>
      <c r="BV133">
        <v>20270.97</v>
      </c>
      <c r="BW133">
        <v>32618.588</v>
      </c>
      <c r="BX133">
        <v>125066.27</v>
      </c>
      <c r="BY133">
        <v>19400.055</v>
      </c>
      <c r="BZ133">
        <v>59404.07</v>
      </c>
      <c r="CA133">
        <v>30793.43</v>
      </c>
      <c r="CB133">
        <v>33418.720000000001</v>
      </c>
      <c r="CC133">
        <v>124013.54</v>
      </c>
      <c r="CD133">
        <v>536997</v>
      </c>
      <c r="CE133">
        <v>37634.241999999998</v>
      </c>
      <c r="CF133">
        <v>262206.2</v>
      </c>
      <c r="CG133">
        <v>13558.412</v>
      </c>
      <c r="CH133">
        <v>13143.048000000001</v>
      </c>
      <c r="CI133">
        <v>23962.627</v>
      </c>
      <c r="CJ133">
        <v>35429.387000000002</v>
      </c>
      <c r="CK133">
        <v>65193.925999999999</v>
      </c>
      <c r="CL133">
        <v>8002.1133</v>
      </c>
      <c r="CM133">
        <v>9359.7330000000002</v>
      </c>
      <c r="CN133">
        <v>12631.767</v>
      </c>
      <c r="CO133">
        <v>57864.574000000001</v>
      </c>
      <c r="CP133">
        <v>13417.22</v>
      </c>
      <c r="CQ133">
        <v>90739.63</v>
      </c>
      <c r="CR133">
        <v>69376.766000000003</v>
      </c>
      <c r="CS133">
        <v>25702.713</v>
      </c>
      <c r="CT133">
        <v>95541.88</v>
      </c>
      <c r="CU133">
        <v>9676.107</v>
      </c>
      <c r="CV133">
        <v>45369.402000000002</v>
      </c>
      <c r="CW133">
        <v>27170.258000000002</v>
      </c>
      <c r="CX133">
        <v>54302.074000000001</v>
      </c>
      <c r="CY133">
        <v>36871.504000000001</v>
      </c>
      <c r="CZ133">
        <v>97332.554999999993</v>
      </c>
      <c r="DA133">
        <v>387491.66</v>
      </c>
      <c r="DB133">
        <v>41922.152000000002</v>
      </c>
      <c r="DC133">
        <v>17558.768</v>
      </c>
      <c r="DD133">
        <v>14057.833000000001</v>
      </c>
      <c r="DE133">
        <v>79223.929999999993</v>
      </c>
      <c r="DF133">
        <v>7896.375</v>
      </c>
      <c r="DG133">
        <v>47641.387000000002</v>
      </c>
      <c r="DH133">
        <v>9856.6090000000004</v>
      </c>
      <c r="DI133">
        <v>11811.145500000001</v>
      </c>
      <c r="DJ133">
        <v>128381.62</v>
      </c>
      <c r="DK133">
        <v>110058.57</v>
      </c>
      <c r="DL133">
        <v>30949.870999999999</v>
      </c>
      <c r="DM133">
        <v>89473.01</v>
      </c>
      <c r="DN133">
        <v>14490.008</v>
      </c>
      <c r="DO133">
        <v>27540</v>
      </c>
      <c r="DP133">
        <v>22989.42</v>
      </c>
      <c r="DQ133">
        <v>145666</v>
      </c>
      <c r="DR133">
        <v>8634.0229999999992</v>
      </c>
      <c r="DS133">
        <v>22617.224999999999</v>
      </c>
      <c r="DT133">
        <v>9193.9680000000008</v>
      </c>
      <c r="DU133">
        <v>7583.3936000000003</v>
      </c>
      <c r="DV133">
        <v>21683.178</v>
      </c>
      <c r="DW133">
        <v>64568.800000000003</v>
      </c>
      <c r="DX133">
        <v>14497.507</v>
      </c>
      <c r="DY133">
        <v>23525.690999999999</v>
      </c>
      <c r="DZ133">
        <v>25745.82</v>
      </c>
      <c r="EA133">
        <v>7714.7539999999999</v>
      </c>
      <c r="EB133">
        <v>11370.87</v>
      </c>
      <c r="EC133">
        <v>9259.0329999999994</v>
      </c>
      <c r="ED133">
        <v>33600.707000000002</v>
      </c>
      <c r="EE133">
        <v>28036.21</v>
      </c>
      <c r="EF133">
        <v>100984.85</v>
      </c>
      <c r="EG133">
        <v>15524.691999999999</v>
      </c>
      <c r="EH133">
        <v>12843.727999999999</v>
      </c>
      <c r="EI133">
        <v>88398.233999999997</v>
      </c>
    </row>
    <row r="134" spans="1:139" x14ac:dyDescent="0.3">
      <c r="A134" s="3">
        <v>44225</v>
      </c>
      <c r="B134">
        <v>38571.555</v>
      </c>
      <c r="C134">
        <v>61985.277000000002</v>
      </c>
      <c r="D134">
        <v>13357.017</v>
      </c>
      <c r="E134">
        <v>28645.146000000001</v>
      </c>
      <c r="F134">
        <v>31884.008000000002</v>
      </c>
      <c r="G134">
        <v>19763.437999999998</v>
      </c>
      <c r="H134">
        <v>13945.678</v>
      </c>
      <c r="I134">
        <v>58332.508000000002</v>
      </c>
      <c r="J134">
        <v>156110.63</v>
      </c>
      <c r="K134">
        <v>44745.440000000002</v>
      </c>
      <c r="L134">
        <v>44750.887000000002</v>
      </c>
      <c r="M134">
        <v>26334.219000000001</v>
      </c>
      <c r="N134">
        <v>396322.3</v>
      </c>
      <c r="O134">
        <v>207141.31</v>
      </c>
      <c r="P134">
        <v>25294.855</v>
      </c>
      <c r="Q134">
        <v>78679.016000000003</v>
      </c>
      <c r="R134">
        <v>85817.08</v>
      </c>
      <c r="S134">
        <v>15539.53</v>
      </c>
      <c r="T134">
        <v>34304.99</v>
      </c>
      <c r="U134">
        <v>30284.555</v>
      </c>
      <c r="V134">
        <v>45854.663999999997</v>
      </c>
      <c r="W134">
        <v>23898.226999999999</v>
      </c>
      <c r="X134">
        <v>188466.61</v>
      </c>
      <c r="Y134">
        <v>40982.726999999999</v>
      </c>
      <c r="Z134">
        <v>26151</v>
      </c>
      <c r="AA134">
        <v>40406.116999999998</v>
      </c>
      <c r="AB134">
        <v>315714.06</v>
      </c>
      <c r="AC134">
        <v>43411.065999999999</v>
      </c>
      <c r="AD134">
        <v>20715.756000000001</v>
      </c>
      <c r="AE134">
        <v>36469.99</v>
      </c>
      <c r="AF134">
        <v>7242.9319999999998</v>
      </c>
      <c r="AG134">
        <v>3500.0192999999999</v>
      </c>
      <c r="AH134">
        <v>16337.669</v>
      </c>
      <c r="AI134">
        <v>13452.428</v>
      </c>
      <c r="AJ134">
        <v>64723.152000000002</v>
      </c>
      <c r="AK134">
        <v>25246.219000000001</v>
      </c>
      <c r="AL134">
        <v>4090.1082000000001</v>
      </c>
      <c r="AM134">
        <v>4216.8</v>
      </c>
      <c r="AN134">
        <v>3407.0131999999999</v>
      </c>
      <c r="AO134">
        <v>5507.0693000000001</v>
      </c>
      <c r="AP134">
        <v>3171.2667999999999</v>
      </c>
      <c r="AQ134">
        <v>22715.73</v>
      </c>
      <c r="AR134">
        <v>4780.8603999999996</v>
      </c>
      <c r="AS134">
        <v>3195.4841000000001</v>
      </c>
      <c r="AT134">
        <v>5850.4795000000004</v>
      </c>
      <c r="AU134">
        <v>20620.155999999999</v>
      </c>
      <c r="AV134">
        <v>16451.54</v>
      </c>
      <c r="AW134">
        <v>6875.5366000000004</v>
      </c>
      <c r="AX134">
        <v>3416.9639000000002</v>
      </c>
      <c r="AY134">
        <v>4957.5820000000003</v>
      </c>
      <c r="AZ134">
        <v>60852.480000000003</v>
      </c>
      <c r="BA134">
        <v>7709.3760000000002</v>
      </c>
      <c r="BB134">
        <v>7960.3744999999999</v>
      </c>
      <c r="BC134">
        <v>5143.4336000000003</v>
      </c>
      <c r="BD134">
        <v>8848.3320000000003</v>
      </c>
      <c r="BE134">
        <v>4451.6396000000004</v>
      </c>
      <c r="BF134">
        <v>4123.4004000000004</v>
      </c>
      <c r="BG134">
        <v>4852.4125999999997</v>
      </c>
      <c r="BH134">
        <v>4806.6625999999997</v>
      </c>
      <c r="BI134">
        <v>6242.9740000000002</v>
      </c>
      <c r="BJ134">
        <v>15567.526</v>
      </c>
      <c r="BK134">
        <v>5812.1562999999996</v>
      </c>
      <c r="BL134">
        <v>7846.3819999999996</v>
      </c>
      <c r="BM134">
        <v>8485.42</v>
      </c>
      <c r="BN134">
        <v>5349.5360000000001</v>
      </c>
      <c r="BO134">
        <v>5198.0005000000001</v>
      </c>
      <c r="BP134">
        <v>64579.563000000002</v>
      </c>
      <c r="BQ134">
        <v>17000.309000000001</v>
      </c>
      <c r="BR134">
        <v>23104.41</v>
      </c>
      <c r="BS134">
        <v>11491.378000000001</v>
      </c>
      <c r="BT134">
        <v>12192.565000000001</v>
      </c>
      <c r="BU134">
        <v>35671.96</v>
      </c>
      <c r="BV134">
        <v>19651.921999999999</v>
      </c>
      <c r="BW134">
        <v>32256.732</v>
      </c>
      <c r="BX134">
        <v>123823.07</v>
      </c>
      <c r="BY134">
        <v>18577.312999999998</v>
      </c>
      <c r="BZ134">
        <v>55804.285000000003</v>
      </c>
      <c r="CA134">
        <v>31285.07</v>
      </c>
      <c r="CB134">
        <v>32582.720000000001</v>
      </c>
      <c r="CC134">
        <v>121335.30499999999</v>
      </c>
      <c r="CD134">
        <v>527733.25</v>
      </c>
      <c r="CE134">
        <v>35319.792999999998</v>
      </c>
      <c r="CF134">
        <v>256496.64000000001</v>
      </c>
      <c r="CG134">
        <v>13465.49</v>
      </c>
      <c r="CH134">
        <v>13728.282999999999</v>
      </c>
      <c r="CI134">
        <v>22354.918000000001</v>
      </c>
      <c r="CJ134">
        <v>34402.120000000003</v>
      </c>
      <c r="CK134">
        <v>65082.91</v>
      </c>
      <c r="CL134">
        <v>9452.8690000000006</v>
      </c>
      <c r="CM134">
        <v>8439.7139999999999</v>
      </c>
      <c r="CN134">
        <v>13288.882</v>
      </c>
      <c r="CO134">
        <v>51023.59</v>
      </c>
      <c r="CP134">
        <v>12194.643</v>
      </c>
      <c r="CQ134">
        <v>93306.54</v>
      </c>
      <c r="CR134">
        <v>65658.22</v>
      </c>
      <c r="CS134">
        <v>24720.94</v>
      </c>
      <c r="CT134">
        <v>92839.91</v>
      </c>
      <c r="CU134">
        <v>8749.0779999999995</v>
      </c>
      <c r="CV134">
        <v>47852.44</v>
      </c>
      <c r="CW134">
        <v>26172.072</v>
      </c>
      <c r="CX134">
        <v>49815.57</v>
      </c>
      <c r="CY134">
        <v>32641.268</v>
      </c>
      <c r="CZ134">
        <v>93589.304999999993</v>
      </c>
      <c r="DA134">
        <v>392370.75</v>
      </c>
      <c r="DB134">
        <v>42993.644999999997</v>
      </c>
      <c r="DC134">
        <v>17214.62</v>
      </c>
      <c r="DD134">
        <v>13530.08</v>
      </c>
      <c r="DE134">
        <v>76397</v>
      </c>
      <c r="DF134">
        <v>7852.8990000000003</v>
      </c>
      <c r="DG134">
        <v>45799.05</v>
      </c>
      <c r="DH134">
        <v>9382.2549999999992</v>
      </c>
      <c r="DI134">
        <v>11050.054</v>
      </c>
      <c r="DJ134">
        <v>120740.35</v>
      </c>
      <c r="DK134">
        <v>106965.21</v>
      </c>
      <c r="DL134">
        <v>31033.123</v>
      </c>
      <c r="DM134">
        <v>93861.5</v>
      </c>
      <c r="DN134">
        <v>15183.111999999999</v>
      </c>
      <c r="DO134">
        <v>27440.548999999999</v>
      </c>
      <c r="DP134">
        <v>29924.5</v>
      </c>
      <c r="DQ134">
        <v>134075</v>
      </c>
      <c r="DR134">
        <v>8784.0360000000001</v>
      </c>
      <c r="DS134">
        <v>20505.155999999999</v>
      </c>
      <c r="DT134">
        <v>9408.9629999999997</v>
      </c>
      <c r="DU134">
        <v>7386.7550000000001</v>
      </c>
      <c r="DV134">
        <v>21275.655999999999</v>
      </c>
      <c r="DW134">
        <v>61506.313000000002</v>
      </c>
      <c r="DX134">
        <v>13551.985000000001</v>
      </c>
      <c r="DY134">
        <v>23004.447</v>
      </c>
      <c r="DZ134">
        <v>27966.74</v>
      </c>
      <c r="EA134">
        <v>7983.8140000000003</v>
      </c>
      <c r="EB134">
        <v>11660.67</v>
      </c>
      <c r="EC134">
        <v>9737.8369999999995</v>
      </c>
      <c r="ED134">
        <v>31487.592000000001</v>
      </c>
      <c r="EE134">
        <v>26175.934000000001</v>
      </c>
      <c r="EF134">
        <v>101487.5</v>
      </c>
      <c r="EG134">
        <v>15234.06</v>
      </c>
      <c r="EH134">
        <v>12882.174000000001</v>
      </c>
      <c r="EI134">
        <v>90743.91</v>
      </c>
    </row>
    <row r="135" spans="1:139" x14ac:dyDescent="0.3">
      <c r="A135" s="3">
        <v>44253</v>
      </c>
      <c r="B135">
        <v>44078.593999999997</v>
      </c>
      <c r="C135">
        <v>60958.464999999997</v>
      </c>
      <c r="D135">
        <v>14838.716</v>
      </c>
      <c r="E135">
        <v>34433.629999999997</v>
      </c>
      <c r="F135">
        <v>31910.043000000001</v>
      </c>
      <c r="G135">
        <v>22128.851999999999</v>
      </c>
      <c r="H135">
        <v>15859.142</v>
      </c>
      <c r="I135">
        <v>51629.226999999999</v>
      </c>
      <c r="J135">
        <v>146518.47</v>
      </c>
      <c r="K135">
        <v>43468.453000000001</v>
      </c>
      <c r="L135">
        <v>42949.593999999997</v>
      </c>
      <c r="M135">
        <v>22762.39</v>
      </c>
      <c r="N135">
        <v>366504.3</v>
      </c>
      <c r="O135">
        <v>210754.98</v>
      </c>
      <c r="P135">
        <v>25030.355</v>
      </c>
      <c r="Q135">
        <v>75443.3</v>
      </c>
      <c r="R135">
        <v>103662.24</v>
      </c>
      <c r="S135">
        <v>14690.04</v>
      </c>
      <c r="T135">
        <v>34261.910000000003</v>
      </c>
      <c r="U135">
        <v>30328.28</v>
      </c>
      <c r="V135">
        <v>46335.226999999999</v>
      </c>
      <c r="W135">
        <v>22505.723000000002</v>
      </c>
      <c r="X135">
        <v>178282.2</v>
      </c>
      <c r="Y135">
        <v>44492.741999999998</v>
      </c>
      <c r="Z135">
        <v>24415.18</v>
      </c>
      <c r="AA135">
        <v>41034.239999999998</v>
      </c>
      <c r="AB135">
        <v>304189.65999999997</v>
      </c>
      <c r="AC135">
        <v>41430.425999999999</v>
      </c>
      <c r="AD135">
        <v>19322.11</v>
      </c>
      <c r="AE135">
        <v>40611.175999999999</v>
      </c>
      <c r="AF135">
        <v>8724.6650000000009</v>
      </c>
      <c r="AG135">
        <v>4034.9279999999999</v>
      </c>
      <c r="AH135">
        <v>19814.585999999999</v>
      </c>
      <c r="AI135">
        <v>15603.799000000001</v>
      </c>
      <c r="AJ135">
        <v>76836.820000000007</v>
      </c>
      <c r="AK135">
        <v>28686.903999999999</v>
      </c>
      <c r="AL135">
        <v>4773.5155999999997</v>
      </c>
      <c r="AM135">
        <v>4988.9022999999997</v>
      </c>
      <c r="AN135">
        <v>4050.2988</v>
      </c>
      <c r="AO135">
        <v>6263.5510000000004</v>
      </c>
      <c r="AP135">
        <v>3804.8771999999999</v>
      </c>
      <c r="AQ135">
        <v>26222.351999999999</v>
      </c>
      <c r="AR135">
        <v>5629.1997000000001</v>
      </c>
      <c r="AS135">
        <v>3759.2633999999998</v>
      </c>
      <c r="AT135">
        <v>7243.4272000000001</v>
      </c>
      <c r="AU135">
        <v>24725.653999999999</v>
      </c>
      <c r="AV135">
        <v>19652.074000000001</v>
      </c>
      <c r="AW135">
        <v>9228.2250000000004</v>
      </c>
      <c r="AX135">
        <v>4181.6509999999998</v>
      </c>
      <c r="AY135">
        <v>5479.433</v>
      </c>
      <c r="AZ135">
        <v>71384.639999999999</v>
      </c>
      <c r="BA135">
        <v>8991.4969999999994</v>
      </c>
      <c r="BB135">
        <v>9477.2990000000009</v>
      </c>
      <c r="BC135">
        <v>5993.0119999999997</v>
      </c>
      <c r="BD135">
        <v>11695.288</v>
      </c>
      <c r="BE135">
        <v>5172.1090000000004</v>
      </c>
      <c r="BF135">
        <v>4947.2730000000001</v>
      </c>
      <c r="BG135">
        <v>5664.2407000000003</v>
      </c>
      <c r="BH135">
        <v>5331.8257000000003</v>
      </c>
      <c r="BI135">
        <v>6801.1760000000004</v>
      </c>
      <c r="BJ135">
        <v>18557.993999999999</v>
      </c>
      <c r="BK135">
        <v>6578.3734999999997</v>
      </c>
      <c r="BL135">
        <v>8689.1200000000008</v>
      </c>
      <c r="BM135">
        <v>10215.348</v>
      </c>
      <c r="BN135">
        <v>6307.03</v>
      </c>
      <c r="BO135">
        <v>6156.7439999999997</v>
      </c>
      <c r="BP135">
        <v>75355.38</v>
      </c>
      <c r="BQ135">
        <v>19370.623</v>
      </c>
      <c r="BR135">
        <v>25833.224999999999</v>
      </c>
      <c r="BS135">
        <v>11501.474</v>
      </c>
      <c r="BT135">
        <v>12870.977000000001</v>
      </c>
      <c r="BU135">
        <v>36962.245999999999</v>
      </c>
      <c r="BV135">
        <v>22589.488000000001</v>
      </c>
      <c r="BW135">
        <v>37865.476999999999</v>
      </c>
      <c r="BX135">
        <v>149888.89000000001</v>
      </c>
      <c r="BY135">
        <v>19814.548999999999</v>
      </c>
      <c r="BZ135">
        <v>58500.315999999999</v>
      </c>
      <c r="CA135">
        <v>33161.620000000003</v>
      </c>
      <c r="CB135">
        <v>32406.400000000001</v>
      </c>
      <c r="CC135">
        <v>139105.81</v>
      </c>
      <c r="CD135">
        <v>557006.69999999995</v>
      </c>
      <c r="CE135">
        <v>37385.949999999997</v>
      </c>
      <c r="CF135">
        <v>300269.75</v>
      </c>
      <c r="CG135">
        <v>15463.313</v>
      </c>
      <c r="CH135">
        <v>16037.623</v>
      </c>
      <c r="CI135">
        <v>23205.26</v>
      </c>
      <c r="CJ135">
        <v>36724.199999999997</v>
      </c>
      <c r="CK135">
        <v>71514.559999999998</v>
      </c>
      <c r="CL135">
        <v>10293.022000000001</v>
      </c>
      <c r="CM135">
        <v>9668.4060000000009</v>
      </c>
      <c r="CN135">
        <v>13228.225</v>
      </c>
      <c r="CO135">
        <v>50297.938000000002</v>
      </c>
      <c r="CP135">
        <v>12989.884</v>
      </c>
      <c r="CQ135">
        <v>109929.47</v>
      </c>
      <c r="CR135">
        <v>73280.11</v>
      </c>
      <c r="CS135">
        <v>25699.182000000001</v>
      </c>
      <c r="CT135">
        <v>111177.32</v>
      </c>
      <c r="CU135">
        <v>10937.79</v>
      </c>
      <c r="CV135">
        <v>55163.87</v>
      </c>
      <c r="CW135">
        <v>28454.745999999999</v>
      </c>
      <c r="CX135">
        <v>51430.19</v>
      </c>
      <c r="CY135">
        <v>34228.33</v>
      </c>
      <c r="CZ135">
        <v>108884.3</v>
      </c>
      <c r="DA135">
        <v>448785.28</v>
      </c>
      <c r="DB135">
        <v>51431.65</v>
      </c>
      <c r="DC135">
        <v>18171.782999999999</v>
      </c>
      <c r="DD135">
        <v>15747.282999999999</v>
      </c>
      <c r="DE135">
        <v>79375.759999999995</v>
      </c>
      <c r="DF135">
        <v>7142.7934999999998</v>
      </c>
      <c r="DG135">
        <v>51348.605000000003</v>
      </c>
      <c r="DH135">
        <v>9694.6859999999997</v>
      </c>
      <c r="DI135">
        <v>12328.617</v>
      </c>
      <c r="DJ135">
        <v>137168.03</v>
      </c>
      <c r="DK135">
        <v>105934.086</v>
      </c>
      <c r="DL135">
        <v>34379.055</v>
      </c>
      <c r="DM135">
        <v>89250.3</v>
      </c>
      <c r="DN135">
        <v>15409.571</v>
      </c>
      <c r="DO135">
        <v>29253.601999999999</v>
      </c>
      <c r="DP135">
        <v>39790.33</v>
      </c>
      <c r="DQ135">
        <v>136522.95000000001</v>
      </c>
      <c r="DR135">
        <v>11706.491</v>
      </c>
      <c r="DS135">
        <v>17922.400000000001</v>
      </c>
      <c r="DT135">
        <v>10210.308999999999</v>
      </c>
      <c r="DU135">
        <v>8558.5480000000007</v>
      </c>
      <c r="DV135">
        <v>20137.673999999999</v>
      </c>
      <c r="DW135">
        <v>64030.406000000003</v>
      </c>
      <c r="DX135">
        <v>15207.729499999999</v>
      </c>
      <c r="DY135">
        <v>22810.678</v>
      </c>
      <c r="DZ135">
        <v>25789.95</v>
      </c>
      <c r="EA135">
        <v>9269.8880000000008</v>
      </c>
      <c r="EB135">
        <v>11975.04</v>
      </c>
      <c r="EC135">
        <v>10988.678</v>
      </c>
      <c r="ED135">
        <v>32812.519999999997</v>
      </c>
      <c r="EE135">
        <v>26623.776999999998</v>
      </c>
      <c r="EF135">
        <v>101140.85</v>
      </c>
      <c r="EG135">
        <v>17968.623</v>
      </c>
      <c r="EH135">
        <v>12867.069</v>
      </c>
      <c r="EI135">
        <v>91880.91</v>
      </c>
    </row>
    <row r="136" spans="1:139" x14ac:dyDescent="0.3">
      <c r="A136" s="3">
        <v>44286</v>
      </c>
      <c r="B136">
        <v>47762.504000000001</v>
      </c>
      <c r="C136">
        <v>65412.285000000003</v>
      </c>
      <c r="D136">
        <v>15006.352999999999</v>
      </c>
      <c r="E136">
        <v>34785.285000000003</v>
      </c>
      <c r="F136">
        <v>35625.32</v>
      </c>
      <c r="G136">
        <v>22387.05</v>
      </c>
      <c r="H136">
        <v>16873.486000000001</v>
      </c>
      <c r="I136">
        <v>41119.96</v>
      </c>
      <c r="J136">
        <v>156026.69</v>
      </c>
      <c r="K136">
        <v>46948.98</v>
      </c>
      <c r="L136">
        <v>48713.472999999998</v>
      </c>
      <c r="M136">
        <v>23986.502</v>
      </c>
      <c r="N136">
        <v>383176.44</v>
      </c>
      <c r="O136">
        <v>227232.81</v>
      </c>
      <c r="P136">
        <v>25791.469000000001</v>
      </c>
      <c r="Q136">
        <v>82214.58</v>
      </c>
      <c r="R136">
        <v>105452.56</v>
      </c>
      <c r="S136">
        <v>16237.21</v>
      </c>
      <c r="T136">
        <v>33012.629999999997</v>
      </c>
      <c r="U136">
        <v>32734.245999999999</v>
      </c>
      <c r="V136">
        <v>48135.508000000002</v>
      </c>
      <c r="W136">
        <v>23808.855</v>
      </c>
      <c r="X136">
        <v>195483.89</v>
      </c>
      <c r="Y136">
        <v>48920</v>
      </c>
      <c r="Z136">
        <v>27280.421999999999</v>
      </c>
      <c r="AA136">
        <v>43690.137000000002</v>
      </c>
      <c r="AB136">
        <v>331564.13</v>
      </c>
      <c r="AC136">
        <v>47455.254000000001</v>
      </c>
      <c r="AD136">
        <v>21414.857</v>
      </c>
      <c r="AE136">
        <v>40264.315999999999</v>
      </c>
      <c r="AF136">
        <v>9002.4480000000003</v>
      </c>
      <c r="AG136">
        <v>4467.0739999999996</v>
      </c>
      <c r="AH136">
        <v>19848.559000000001</v>
      </c>
      <c r="AI136">
        <v>16003.791999999999</v>
      </c>
      <c r="AJ136">
        <v>78431.360000000001</v>
      </c>
      <c r="AK136">
        <v>29395.838</v>
      </c>
      <c r="AL136">
        <v>4983.6025</v>
      </c>
      <c r="AM136">
        <v>4982.4830000000002</v>
      </c>
      <c r="AN136">
        <v>4459.7820000000002</v>
      </c>
      <c r="AO136">
        <v>6811.65</v>
      </c>
      <c r="AP136">
        <v>4047.4443000000001</v>
      </c>
      <c r="AQ136">
        <v>26658.526999999998</v>
      </c>
      <c r="AR136">
        <v>5933.5439999999999</v>
      </c>
      <c r="AS136">
        <v>3869.6203999999998</v>
      </c>
      <c r="AT136">
        <v>8204.2569999999996</v>
      </c>
      <c r="AU136">
        <v>26649.252</v>
      </c>
      <c r="AV136">
        <v>19432.285</v>
      </c>
      <c r="AW136">
        <v>9769.5859999999993</v>
      </c>
      <c r="AX136">
        <v>4322.3643000000002</v>
      </c>
      <c r="AY136">
        <v>5716.1504000000004</v>
      </c>
      <c r="AZ136">
        <v>74549.25</v>
      </c>
      <c r="BA136">
        <v>9340.6530000000002</v>
      </c>
      <c r="BB136">
        <v>10013.841</v>
      </c>
      <c r="BC136">
        <v>6212.9097000000002</v>
      </c>
      <c r="BD136">
        <v>13066.277</v>
      </c>
      <c r="BE136">
        <v>5451.2437</v>
      </c>
      <c r="BF136">
        <v>5575.6580000000004</v>
      </c>
      <c r="BG136">
        <v>5869.2383</v>
      </c>
      <c r="BH136">
        <v>5299.0169999999998</v>
      </c>
      <c r="BI136">
        <v>6959.4179999999997</v>
      </c>
      <c r="BJ136">
        <v>18804.815999999999</v>
      </c>
      <c r="BK136">
        <v>6909.7397000000001</v>
      </c>
      <c r="BL136">
        <v>8987.134</v>
      </c>
      <c r="BM136">
        <v>10468.017</v>
      </c>
      <c r="BN136">
        <v>6605.174</v>
      </c>
      <c r="BO136">
        <v>6745.9620000000004</v>
      </c>
      <c r="BP136">
        <v>82799.600000000006</v>
      </c>
      <c r="BQ136">
        <v>19505.903999999999</v>
      </c>
      <c r="BR136">
        <v>26961.474999999999</v>
      </c>
      <c r="BS136">
        <v>11678.588</v>
      </c>
      <c r="BT136">
        <v>13525.812</v>
      </c>
      <c r="BU136">
        <v>38944.277000000002</v>
      </c>
      <c r="BV136">
        <v>23628.726999999999</v>
      </c>
      <c r="BW136">
        <v>39712.105000000003</v>
      </c>
      <c r="BX136">
        <v>161793.56</v>
      </c>
      <c r="BY136">
        <v>21877.620999999999</v>
      </c>
      <c r="BZ136">
        <v>61968.163999999997</v>
      </c>
      <c r="CA136">
        <v>34838.582000000002</v>
      </c>
      <c r="CB136">
        <v>34470</v>
      </c>
      <c r="CC136">
        <v>145140.75</v>
      </c>
      <c r="CD136">
        <v>584638.80000000005</v>
      </c>
      <c r="CE136">
        <v>41401.49</v>
      </c>
      <c r="CF136">
        <v>332336.7</v>
      </c>
      <c r="CG136">
        <v>16339.1</v>
      </c>
      <c r="CH136">
        <v>16809.796999999999</v>
      </c>
      <c r="CI136">
        <v>24442.440999999999</v>
      </c>
      <c r="CJ136">
        <v>37825.597999999998</v>
      </c>
      <c r="CK136">
        <v>73163.350000000006</v>
      </c>
      <c r="CL136">
        <v>11637.796</v>
      </c>
      <c r="CM136">
        <v>9932.8449999999993</v>
      </c>
      <c r="CN136">
        <v>14928.507</v>
      </c>
      <c r="CO136">
        <v>55950.972999999998</v>
      </c>
      <c r="CP136">
        <v>12889.306</v>
      </c>
      <c r="CQ136">
        <v>111185.96</v>
      </c>
      <c r="CR136">
        <v>71035.47</v>
      </c>
      <c r="CS136">
        <v>29238.252</v>
      </c>
      <c r="CT136">
        <v>117712.125</v>
      </c>
      <c r="CU136">
        <v>11902.859</v>
      </c>
      <c r="CV136">
        <v>58118.773000000001</v>
      </c>
      <c r="CW136">
        <v>29519.66</v>
      </c>
      <c r="CX136">
        <v>55889.4</v>
      </c>
      <c r="CY136">
        <v>34558.027000000002</v>
      </c>
      <c r="CZ136">
        <v>113576.32000000001</v>
      </c>
      <c r="DA136">
        <v>460819.72</v>
      </c>
      <c r="DB136">
        <v>53392.597999999998</v>
      </c>
      <c r="DC136">
        <v>23878.525000000001</v>
      </c>
      <c r="DD136">
        <v>16597.490000000002</v>
      </c>
      <c r="DE136">
        <v>85006.38</v>
      </c>
      <c r="DF136">
        <v>8598.5290000000005</v>
      </c>
      <c r="DG136">
        <v>52050.883000000002</v>
      </c>
      <c r="DH136">
        <v>9971.5540000000001</v>
      </c>
      <c r="DI136">
        <v>13365.052</v>
      </c>
      <c r="DJ136">
        <v>150377.72</v>
      </c>
      <c r="DK136">
        <v>115081.38</v>
      </c>
      <c r="DL136">
        <v>35918.44</v>
      </c>
      <c r="DM136">
        <v>98776.99</v>
      </c>
      <c r="DN136">
        <v>16516.076000000001</v>
      </c>
      <c r="DO136">
        <v>33415.68</v>
      </c>
      <c r="DP136">
        <v>29134.6</v>
      </c>
      <c r="DQ136">
        <v>147823.29999999999</v>
      </c>
      <c r="DR136">
        <v>11489.348</v>
      </c>
      <c r="DS136">
        <v>16883.178</v>
      </c>
      <c r="DT136">
        <v>11481.44</v>
      </c>
      <c r="DU136">
        <v>9015.3119999999999</v>
      </c>
      <c r="DV136">
        <v>22190.275000000001</v>
      </c>
      <c r="DW136">
        <v>69978.17</v>
      </c>
      <c r="DX136">
        <v>16697.905999999999</v>
      </c>
      <c r="DY136">
        <v>25792.86</v>
      </c>
      <c r="DZ136">
        <v>29506.17</v>
      </c>
      <c r="EA136">
        <v>9604.4599999999991</v>
      </c>
      <c r="EB136">
        <v>13882.050999999999</v>
      </c>
      <c r="EC136">
        <v>12470.536</v>
      </c>
      <c r="ED136">
        <v>35316.605000000003</v>
      </c>
      <c r="EE136">
        <v>28882.044999999998</v>
      </c>
      <c r="EF136">
        <v>111691.77</v>
      </c>
      <c r="EG136">
        <v>18579.657999999999</v>
      </c>
      <c r="EH136">
        <v>13222.52</v>
      </c>
      <c r="EI136">
        <v>99208.733999999997</v>
      </c>
    </row>
    <row r="137" spans="1:139" x14ac:dyDescent="0.3">
      <c r="A137" s="3">
        <v>44316</v>
      </c>
      <c r="B137">
        <v>46686.84</v>
      </c>
      <c r="C137">
        <v>72822.03</v>
      </c>
      <c r="D137">
        <v>15724.509</v>
      </c>
      <c r="E137">
        <v>34681.644999999997</v>
      </c>
      <c r="F137">
        <v>40599.495999999999</v>
      </c>
      <c r="G137">
        <v>23646.032999999999</v>
      </c>
      <c r="H137">
        <v>17643.893</v>
      </c>
      <c r="I137">
        <v>41029.504000000001</v>
      </c>
      <c r="J137">
        <v>164516.23000000001</v>
      </c>
      <c r="K137">
        <v>45014.3</v>
      </c>
      <c r="L137">
        <v>50811.112999999998</v>
      </c>
      <c r="M137">
        <v>22695.646000000001</v>
      </c>
      <c r="N137">
        <v>392447.56</v>
      </c>
      <c r="O137">
        <v>232707.78</v>
      </c>
      <c r="P137">
        <v>24966.988000000001</v>
      </c>
      <c r="Q137">
        <v>85417.2</v>
      </c>
      <c r="R137">
        <v>113773.47</v>
      </c>
      <c r="S137">
        <v>14468.25</v>
      </c>
      <c r="T137">
        <v>36517.449999999997</v>
      </c>
      <c r="U137">
        <v>34005.035000000003</v>
      </c>
      <c r="V137">
        <v>51285.008000000002</v>
      </c>
      <c r="W137">
        <v>24129.296999999999</v>
      </c>
      <c r="X137">
        <v>199229.13</v>
      </c>
      <c r="Y137">
        <v>50497.67</v>
      </c>
      <c r="Z137">
        <v>27697.32</v>
      </c>
      <c r="AA137">
        <v>46050.94</v>
      </c>
      <c r="AB137">
        <v>326643.20000000001</v>
      </c>
      <c r="AC137">
        <v>45899.343999999997</v>
      </c>
      <c r="AD137">
        <v>21020.148000000001</v>
      </c>
      <c r="AE137">
        <v>43327.355000000003</v>
      </c>
      <c r="AF137">
        <v>9140.0400000000009</v>
      </c>
      <c r="AG137">
        <v>4595.8842999999997</v>
      </c>
      <c r="AH137">
        <v>20943.782999999999</v>
      </c>
      <c r="AI137">
        <v>15596.57</v>
      </c>
      <c r="AJ137">
        <v>79762.759999999995</v>
      </c>
      <c r="AK137">
        <v>32302.809000000001</v>
      </c>
      <c r="AL137">
        <v>5072.7334000000001</v>
      </c>
      <c r="AM137">
        <v>4783.5810000000001</v>
      </c>
      <c r="AN137">
        <v>4686.8046999999997</v>
      </c>
      <c r="AO137">
        <v>6976.9160000000002</v>
      </c>
      <c r="AP137">
        <v>4107.9970000000003</v>
      </c>
      <c r="AQ137">
        <v>30879.848000000002</v>
      </c>
      <c r="AR137">
        <v>6240.6840000000002</v>
      </c>
      <c r="AS137">
        <v>4109.9556000000002</v>
      </c>
      <c r="AT137">
        <v>8515.3389999999999</v>
      </c>
      <c r="AU137">
        <v>28848.083999999999</v>
      </c>
      <c r="AV137">
        <v>21163.491999999998</v>
      </c>
      <c r="AW137">
        <v>10869.233</v>
      </c>
      <c r="AX137">
        <v>4396.4939999999997</v>
      </c>
      <c r="AY137">
        <v>5488.8509999999997</v>
      </c>
      <c r="AZ137">
        <v>79453.75</v>
      </c>
      <c r="BA137">
        <v>10102.931</v>
      </c>
      <c r="BB137">
        <v>10491.224</v>
      </c>
      <c r="BC137">
        <v>6116.92</v>
      </c>
      <c r="BD137">
        <v>14534.716</v>
      </c>
      <c r="BE137">
        <v>5629.8320000000003</v>
      </c>
      <c r="BF137">
        <v>5587.8325000000004</v>
      </c>
      <c r="BG137">
        <v>5562.2896000000001</v>
      </c>
      <c r="BH137">
        <v>5317.1779999999999</v>
      </c>
      <c r="BI137">
        <v>6817.2372999999998</v>
      </c>
      <c r="BJ137">
        <v>19712.046999999999</v>
      </c>
      <c r="BK137">
        <v>7627.6509999999998</v>
      </c>
      <c r="BL137">
        <v>9127.9050000000007</v>
      </c>
      <c r="BM137">
        <v>10801.347</v>
      </c>
      <c r="BN137">
        <v>6937.3410000000003</v>
      </c>
      <c r="BO137">
        <v>6668.3519999999999</v>
      </c>
      <c r="BP137">
        <v>88847.516000000003</v>
      </c>
      <c r="BQ137">
        <v>20288.148000000001</v>
      </c>
      <c r="BR137">
        <v>29971.37</v>
      </c>
      <c r="BS137">
        <v>12724.245000000001</v>
      </c>
      <c r="BT137">
        <v>14704.837</v>
      </c>
      <c r="BU137">
        <v>40669.082000000002</v>
      </c>
      <c r="BV137">
        <v>25418.605</v>
      </c>
      <c r="BW137">
        <v>41637.129999999997</v>
      </c>
      <c r="BX137">
        <v>186557.45</v>
      </c>
      <c r="BY137">
        <v>23686.36</v>
      </c>
      <c r="BZ137">
        <v>69040.06</v>
      </c>
      <c r="CA137">
        <v>36574.387000000002</v>
      </c>
      <c r="CB137">
        <v>38040</v>
      </c>
      <c r="CC137">
        <v>154279.78</v>
      </c>
      <c r="CD137">
        <v>629218.5</v>
      </c>
      <c r="CE137">
        <v>43668.983999999997</v>
      </c>
      <c r="CF137">
        <v>348141.8</v>
      </c>
      <c r="CG137">
        <v>17404.574000000001</v>
      </c>
      <c r="CH137">
        <v>17937.217000000001</v>
      </c>
      <c r="CI137">
        <v>28395.703000000001</v>
      </c>
      <c r="CJ137">
        <v>38896.991999999998</v>
      </c>
      <c r="CK137">
        <v>72360.899999999994</v>
      </c>
      <c r="CL137">
        <v>12459.179</v>
      </c>
      <c r="CM137">
        <v>11100.849</v>
      </c>
      <c r="CN137">
        <v>15130.243</v>
      </c>
      <c r="CO137">
        <v>58953.046999999999</v>
      </c>
      <c r="CP137">
        <v>14995.697</v>
      </c>
      <c r="CQ137">
        <v>118479.35</v>
      </c>
      <c r="CR137">
        <v>77160.070000000007</v>
      </c>
      <c r="CS137">
        <v>29217.37</v>
      </c>
      <c r="CT137">
        <v>127139.21</v>
      </c>
      <c r="CU137">
        <v>12258.396000000001</v>
      </c>
      <c r="CV137">
        <v>68099.87</v>
      </c>
      <c r="CW137">
        <v>33386.31</v>
      </c>
      <c r="CX137">
        <v>61148.741999999998</v>
      </c>
      <c r="CY137">
        <v>40038.29</v>
      </c>
      <c r="CZ137">
        <v>123140.05499999999</v>
      </c>
      <c r="DA137">
        <v>465602.56</v>
      </c>
      <c r="DB137">
        <v>55887.008000000002</v>
      </c>
      <c r="DC137">
        <v>23581.787</v>
      </c>
      <c r="DD137">
        <v>18141.48</v>
      </c>
      <c r="DE137">
        <v>94044.95</v>
      </c>
      <c r="DF137">
        <v>9437.3369999999995</v>
      </c>
      <c r="DG137">
        <v>56875.726999999999</v>
      </c>
      <c r="DH137">
        <v>10576.266</v>
      </c>
      <c r="DI137">
        <v>14140.172</v>
      </c>
      <c r="DJ137">
        <v>147256.47</v>
      </c>
      <c r="DK137">
        <v>125054.61</v>
      </c>
      <c r="DL137">
        <v>39569.43</v>
      </c>
      <c r="DM137">
        <v>100313.2</v>
      </c>
      <c r="DN137">
        <v>17999.96</v>
      </c>
      <c r="DO137">
        <v>33953.279999999999</v>
      </c>
      <c r="DP137">
        <v>26498.92</v>
      </c>
      <c r="DQ137">
        <v>177276.66</v>
      </c>
      <c r="DR137">
        <v>13340.579</v>
      </c>
      <c r="DS137">
        <v>16073.463</v>
      </c>
      <c r="DT137">
        <v>12484.101000000001</v>
      </c>
      <c r="DU137">
        <v>9756.8269999999993</v>
      </c>
      <c r="DV137">
        <v>22413.407999999999</v>
      </c>
      <c r="DW137">
        <v>72802.31</v>
      </c>
      <c r="DX137">
        <v>18052.923999999999</v>
      </c>
      <c r="DY137">
        <v>27125.705000000002</v>
      </c>
      <c r="DZ137">
        <v>29114.006000000001</v>
      </c>
      <c r="EA137">
        <v>10781.519</v>
      </c>
      <c r="EB137">
        <v>14896.35</v>
      </c>
      <c r="EC137">
        <v>12841.29</v>
      </c>
      <c r="ED137">
        <v>35125.644999999997</v>
      </c>
      <c r="EE137">
        <v>30030.893</v>
      </c>
      <c r="EF137">
        <v>114277.125</v>
      </c>
      <c r="EG137">
        <v>19197.236000000001</v>
      </c>
      <c r="EH137">
        <v>13680.602999999999</v>
      </c>
      <c r="EI137">
        <v>102820.266</v>
      </c>
    </row>
    <row r="138" spans="1:139" x14ac:dyDescent="0.3">
      <c r="A138" s="3">
        <v>44344</v>
      </c>
      <c r="B138">
        <v>51109.016000000003</v>
      </c>
      <c r="C138">
        <v>75390.625</v>
      </c>
      <c r="D138">
        <v>17088.599999999999</v>
      </c>
      <c r="E138">
        <v>37650.347999999998</v>
      </c>
      <c r="F138">
        <v>42610.027000000002</v>
      </c>
      <c r="G138">
        <v>24319.965</v>
      </c>
      <c r="H138">
        <v>18635.060000000001</v>
      </c>
      <c r="I138">
        <v>45009.54</v>
      </c>
      <c r="J138">
        <v>167248.67000000001</v>
      </c>
      <c r="K138">
        <v>44106.042999999998</v>
      </c>
      <c r="L138">
        <v>52384.347999999998</v>
      </c>
      <c r="M138">
        <v>21978.092000000001</v>
      </c>
      <c r="N138">
        <v>398394.16</v>
      </c>
      <c r="O138">
        <v>238355.19</v>
      </c>
      <c r="P138">
        <v>26231.55</v>
      </c>
      <c r="Q138">
        <v>89237.87</v>
      </c>
      <c r="R138">
        <v>111133.984</v>
      </c>
      <c r="S138">
        <v>14747.01</v>
      </c>
      <c r="T138">
        <v>38470.663999999997</v>
      </c>
      <c r="U138">
        <v>35816.016000000003</v>
      </c>
      <c r="V138">
        <v>49815.945</v>
      </c>
      <c r="W138">
        <v>23803.08</v>
      </c>
      <c r="X138">
        <v>204453.08</v>
      </c>
      <c r="Y138">
        <v>53310.57</v>
      </c>
      <c r="Z138">
        <v>27698.02</v>
      </c>
      <c r="AA138">
        <v>45576.065999999999</v>
      </c>
      <c r="AB138">
        <v>330144.2</v>
      </c>
      <c r="AC138">
        <v>45544.707000000002</v>
      </c>
      <c r="AD138">
        <v>21017.697</v>
      </c>
      <c r="AE138">
        <v>41419.99</v>
      </c>
      <c r="AF138">
        <v>9480.7440000000006</v>
      </c>
      <c r="AG138">
        <v>4518.268</v>
      </c>
      <c r="AH138">
        <v>22490.548999999999</v>
      </c>
      <c r="AI138">
        <v>16146.319</v>
      </c>
      <c r="AJ138">
        <v>83084.52</v>
      </c>
      <c r="AK138">
        <v>33748.36</v>
      </c>
      <c r="AL138">
        <v>5320.7510000000002</v>
      </c>
      <c r="AM138">
        <v>5124.4263000000001</v>
      </c>
      <c r="AN138">
        <v>4671.3477000000003</v>
      </c>
      <c r="AO138">
        <v>7313.4040000000005</v>
      </c>
      <c r="AP138">
        <v>4273.7187999999996</v>
      </c>
      <c r="AQ138">
        <v>31477.107</v>
      </c>
      <c r="AR138">
        <v>6886.1850000000004</v>
      </c>
      <c r="AS138">
        <v>4206.9719999999998</v>
      </c>
      <c r="AT138">
        <v>8447.9979999999996</v>
      </c>
      <c r="AU138">
        <v>29986.634999999998</v>
      </c>
      <c r="AV138">
        <v>22408.403999999999</v>
      </c>
      <c r="AW138">
        <v>10345.789000000001</v>
      </c>
      <c r="AX138">
        <v>4585.8114999999998</v>
      </c>
      <c r="AY138">
        <v>6218.4530000000004</v>
      </c>
      <c r="AZ138">
        <v>82739</v>
      </c>
      <c r="BA138">
        <v>10533.781999999999</v>
      </c>
      <c r="BB138">
        <v>10956.040999999999</v>
      </c>
      <c r="BC138">
        <v>6332.5492999999997</v>
      </c>
      <c r="BD138">
        <v>14433.005999999999</v>
      </c>
      <c r="BE138">
        <v>5562.9809999999998</v>
      </c>
      <c r="BF138">
        <v>5811.0204999999996</v>
      </c>
      <c r="BG138">
        <v>5566.9404000000004</v>
      </c>
      <c r="BH138">
        <v>5540.2943999999998</v>
      </c>
      <c r="BI138">
        <v>6992.8720000000003</v>
      </c>
      <c r="BJ138">
        <v>21253.914000000001</v>
      </c>
      <c r="BK138">
        <v>7668.9470000000001</v>
      </c>
      <c r="BL138">
        <v>9136.1170000000002</v>
      </c>
      <c r="BM138">
        <v>10607.021000000001</v>
      </c>
      <c r="BN138">
        <v>7116.8519999999999</v>
      </c>
      <c r="BO138">
        <v>6917.9204</v>
      </c>
      <c r="BP138">
        <v>90988.233999999997</v>
      </c>
      <c r="BQ138">
        <v>20674.123</v>
      </c>
      <c r="BR138">
        <v>30138.393</v>
      </c>
      <c r="BS138">
        <v>12629.058000000001</v>
      </c>
      <c r="BT138">
        <v>15398.536</v>
      </c>
      <c r="BU138">
        <v>43426.5</v>
      </c>
      <c r="BV138">
        <v>27551.35</v>
      </c>
      <c r="BW138">
        <v>45409.82</v>
      </c>
      <c r="BX138">
        <v>193473.14</v>
      </c>
      <c r="BY138">
        <v>25224.518</v>
      </c>
      <c r="BZ138">
        <v>70388.304999999993</v>
      </c>
      <c r="CA138">
        <v>38582.472999999998</v>
      </c>
      <c r="CB138">
        <v>40983</v>
      </c>
      <c r="CC138">
        <v>169978.75</v>
      </c>
      <c r="CD138">
        <v>662378.56000000006</v>
      </c>
      <c r="CE138">
        <v>45595.042999999998</v>
      </c>
      <c r="CF138">
        <v>364118.72</v>
      </c>
      <c r="CG138">
        <v>17818.775000000001</v>
      </c>
      <c r="CH138">
        <v>18185.469000000001</v>
      </c>
      <c r="CI138">
        <v>28720.898000000001</v>
      </c>
      <c r="CJ138">
        <v>40164.550000000003</v>
      </c>
      <c r="CK138">
        <v>78368.58</v>
      </c>
      <c r="CL138">
        <v>13165.199000000001</v>
      </c>
      <c r="CM138">
        <v>10419.847</v>
      </c>
      <c r="CN138">
        <v>17253.52</v>
      </c>
      <c r="CO138">
        <v>57981.616999999998</v>
      </c>
      <c r="CP138">
        <v>14809.59</v>
      </c>
      <c r="CQ138">
        <v>126493.57</v>
      </c>
      <c r="CR138">
        <v>76440.59</v>
      </c>
      <c r="CS138">
        <v>30271.91</v>
      </c>
      <c r="CT138">
        <v>133369.75</v>
      </c>
      <c r="CU138">
        <v>13340.302</v>
      </c>
      <c r="CV138">
        <v>73444.44</v>
      </c>
      <c r="CW138">
        <v>33708.745999999999</v>
      </c>
      <c r="CX138">
        <v>62765.85</v>
      </c>
      <c r="CY138">
        <v>38584.36</v>
      </c>
      <c r="CZ138">
        <v>128584.39</v>
      </c>
      <c r="DA138">
        <v>497175.56</v>
      </c>
      <c r="DB138">
        <v>57406.483999999997</v>
      </c>
      <c r="DC138">
        <v>23363.701000000001</v>
      </c>
      <c r="DD138">
        <v>19595.310000000001</v>
      </c>
      <c r="DE138">
        <v>91414.32</v>
      </c>
      <c r="DF138">
        <v>9773.9500000000007</v>
      </c>
      <c r="DG138">
        <v>57312.292999999998</v>
      </c>
      <c r="DH138">
        <v>10878.620999999999</v>
      </c>
      <c r="DI138">
        <v>13833.315000000001</v>
      </c>
      <c r="DJ138">
        <v>162697.31</v>
      </c>
      <c r="DK138">
        <v>133867.81</v>
      </c>
      <c r="DL138">
        <v>42175.586000000003</v>
      </c>
      <c r="DM138">
        <v>113495.73</v>
      </c>
      <c r="DN138">
        <v>18385.518</v>
      </c>
      <c r="DO138">
        <v>33507.839999999997</v>
      </c>
      <c r="DP138">
        <v>27403.317999999999</v>
      </c>
      <c r="DQ138">
        <v>186616.16</v>
      </c>
      <c r="DR138">
        <v>12515.331</v>
      </c>
      <c r="DS138">
        <v>18418.011999999999</v>
      </c>
      <c r="DT138">
        <v>13246.907999999999</v>
      </c>
      <c r="DU138">
        <v>9082.6550000000007</v>
      </c>
      <c r="DV138">
        <v>22398.02</v>
      </c>
      <c r="DW138">
        <v>73212.983999999997</v>
      </c>
      <c r="DX138">
        <v>18941.34</v>
      </c>
      <c r="DY138">
        <v>26732.44</v>
      </c>
      <c r="DZ138">
        <v>29106.493999999999</v>
      </c>
      <c r="EA138">
        <v>10940.718000000001</v>
      </c>
      <c r="EB138">
        <v>14936.67</v>
      </c>
      <c r="EC138">
        <v>13761.148999999999</v>
      </c>
      <c r="ED138">
        <v>36390.17</v>
      </c>
      <c r="EE138">
        <v>30467.456999999999</v>
      </c>
      <c r="EF138">
        <v>117697.2</v>
      </c>
      <c r="EG138">
        <v>18729.145</v>
      </c>
      <c r="EH138">
        <v>13201.885</v>
      </c>
      <c r="EI138">
        <v>112573.46</v>
      </c>
    </row>
    <row r="139" spans="1:139" x14ac:dyDescent="0.3">
      <c r="A139" s="3">
        <v>44377</v>
      </c>
      <c r="B139">
        <v>47192.438000000002</v>
      </c>
      <c r="C139">
        <v>71736.085999999996</v>
      </c>
      <c r="D139">
        <v>15852.632</v>
      </c>
      <c r="E139">
        <v>34410.375</v>
      </c>
      <c r="F139">
        <v>40296.027000000002</v>
      </c>
      <c r="G139">
        <v>23095.26</v>
      </c>
      <c r="H139">
        <v>16845.101999999999</v>
      </c>
      <c r="I139">
        <v>40612.71</v>
      </c>
      <c r="J139">
        <v>174941.94</v>
      </c>
      <c r="K139">
        <v>45075.296999999999</v>
      </c>
      <c r="L139">
        <v>49950.625</v>
      </c>
      <c r="M139">
        <v>22089.39</v>
      </c>
      <c r="N139">
        <v>395561.13</v>
      </c>
      <c r="O139">
        <v>233484.66</v>
      </c>
      <c r="P139">
        <v>25804.625</v>
      </c>
      <c r="Q139">
        <v>87384.74</v>
      </c>
      <c r="R139">
        <v>115068.42</v>
      </c>
      <c r="S139">
        <v>13813.770500000001</v>
      </c>
      <c r="T139">
        <v>35875.953000000001</v>
      </c>
      <c r="U139">
        <v>35885.292999999998</v>
      </c>
      <c r="V139">
        <v>48311.086000000003</v>
      </c>
      <c r="W139">
        <v>23605.3</v>
      </c>
      <c r="X139">
        <v>204770.94</v>
      </c>
      <c r="Y139">
        <v>49873.938000000002</v>
      </c>
      <c r="Z139">
        <v>28694.190999999999</v>
      </c>
      <c r="AA139">
        <v>44467.656000000003</v>
      </c>
      <c r="AB139">
        <v>327839.40000000002</v>
      </c>
      <c r="AC139">
        <v>45501.46</v>
      </c>
      <c r="AD139">
        <v>20908.93</v>
      </c>
      <c r="AE139">
        <v>39758.074000000001</v>
      </c>
      <c r="AF139">
        <v>8576.43</v>
      </c>
      <c r="AG139">
        <v>4059.5762</v>
      </c>
      <c r="AH139">
        <v>19262.099999999999</v>
      </c>
      <c r="AI139">
        <v>21070.474999999999</v>
      </c>
      <c r="AJ139">
        <v>74079.733999999997</v>
      </c>
      <c r="AK139">
        <v>33080.71</v>
      </c>
      <c r="AL139">
        <v>4715.9309999999996</v>
      </c>
      <c r="AM139">
        <v>4832.2820000000002</v>
      </c>
      <c r="AN139">
        <v>4499.1133</v>
      </c>
      <c r="AO139">
        <v>6453.4989999999998</v>
      </c>
      <c r="AP139">
        <v>3939.0054</v>
      </c>
      <c r="AQ139">
        <v>30342.298999999999</v>
      </c>
      <c r="AR139">
        <v>6053.2690000000002</v>
      </c>
      <c r="AS139">
        <v>4070.558</v>
      </c>
      <c r="AT139">
        <v>8174.5129999999999</v>
      </c>
      <c r="AU139">
        <v>26903.965</v>
      </c>
      <c r="AV139">
        <v>19829.697</v>
      </c>
      <c r="AW139">
        <v>9678.8320000000003</v>
      </c>
      <c r="AX139">
        <v>4315.9525999999996</v>
      </c>
      <c r="AY139">
        <v>5696.6606000000002</v>
      </c>
      <c r="AZ139">
        <v>81073</v>
      </c>
      <c r="BA139">
        <v>9518.9490000000005</v>
      </c>
      <c r="BB139">
        <v>9553.6679999999997</v>
      </c>
      <c r="BC139">
        <v>5982.1949999999997</v>
      </c>
      <c r="BD139">
        <v>14189.152</v>
      </c>
      <c r="BE139">
        <v>5260.5385999999999</v>
      </c>
      <c r="BF139">
        <v>5453.7056000000002</v>
      </c>
      <c r="BG139">
        <v>5124.9279999999999</v>
      </c>
      <c r="BH139">
        <v>5469.0010000000002</v>
      </c>
      <c r="BI139">
        <v>6672.7183000000005</v>
      </c>
      <c r="BJ139">
        <v>19544.434000000001</v>
      </c>
      <c r="BK139">
        <v>7128.38</v>
      </c>
      <c r="BL139">
        <v>8733.0319999999992</v>
      </c>
      <c r="BM139">
        <v>10171.198</v>
      </c>
      <c r="BN139">
        <v>6948.0209999999997</v>
      </c>
      <c r="BO139">
        <v>6717.8095999999996</v>
      </c>
      <c r="BP139">
        <v>84463.875</v>
      </c>
      <c r="BQ139">
        <v>18699.434000000001</v>
      </c>
      <c r="BR139">
        <v>28446.346000000001</v>
      </c>
      <c r="BS139">
        <v>12676.270500000001</v>
      </c>
      <c r="BT139">
        <v>14201.476000000001</v>
      </c>
      <c r="BU139">
        <v>44924.343999999997</v>
      </c>
      <c r="BV139">
        <v>27822.15</v>
      </c>
      <c r="BW139">
        <v>40694.565999999999</v>
      </c>
      <c r="BX139">
        <v>186051.23</v>
      </c>
      <c r="BY139">
        <v>24094.605</v>
      </c>
      <c r="BZ139">
        <v>71319.875</v>
      </c>
      <c r="CA139">
        <v>36058.983999999997</v>
      </c>
      <c r="CB139">
        <v>38740.68</v>
      </c>
      <c r="CC139">
        <v>168193.4</v>
      </c>
      <c r="CD139">
        <v>630001.25</v>
      </c>
      <c r="CE139">
        <v>44220.387000000002</v>
      </c>
      <c r="CF139">
        <v>349925.25</v>
      </c>
      <c r="CG139">
        <v>16998.11</v>
      </c>
      <c r="CH139">
        <v>17789.599999999999</v>
      </c>
      <c r="CI139">
        <v>28968.544999999998</v>
      </c>
      <c r="CJ139">
        <v>37352.65</v>
      </c>
      <c r="CK139">
        <v>76204.304999999993</v>
      </c>
      <c r="CL139">
        <v>12333.002</v>
      </c>
      <c r="CM139">
        <v>10084.266</v>
      </c>
      <c r="CN139">
        <v>16086.83</v>
      </c>
      <c r="CO139">
        <v>57472.491999999998</v>
      </c>
      <c r="CP139">
        <v>14965.34</v>
      </c>
      <c r="CQ139">
        <v>128006.46</v>
      </c>
      <c r="CR139">
        <v>69729.72</v>
      </c>
      <c r="CS139">
        <v>28263.436000000002</v>
      </c>
      <c r="CT139">
        <v>131677.32999999999</v>
      </c>
      <c r="CU139">
        <v>11882.412</v>
      </c>
      <c r="CV139">
        <v>69009.34</v>
      </c>
      <c r="CW139">
        <v>29669.73</v>
      </c>
      <c r="CX139">
        <v>67465.554999999993</v>
      </c>
      <c r="CY139">
        <v>43945.96</v>
      </c>
      <c r="CZ139">
        <v>131853.53</v>
      </c>
      <c r="DA139">
        <v>464777.66</v>
      </c>
      <c r="DB139">
        <v>51534.29</v>
      </c>
      <c r="DC139">
        <v>21627.396000000001</v>
      </c>
      <c r="DD139">
        <v>18787.482</v>
      </c>
      <c r="DE139">
        <v>98918.45</v>
      </c>
      <c r="DF139">
        <v>9286.1319999999996</v>
      </c>
      <c r="DG139">
        <v>53864.258000000002</v>
      </c>
      <c r="DH139">
        <v>9731.0210000000006</v>
      </c>
      <c r="DI139">
        <v>13204.922</v>
      </c>
      <c r="DJ139">
        <v>143395.04999999999</v>
      </c>
      <c r="DK139">
        <v>133256.85999999999</v>
      </c>
      <c r="DL139">
        <v>39632.413999999997</v>
      </c>
      <c r="DM139">
        <v>109973.92</v>
      </c>
      <c r="DN139">
        <v>19354.812999999998</v>
      </c>
      <c r="DO139">
        <v>34274.203000000001</v>
      </c>
      <c r="DP139">
        <v>29199.201000000001</v>
      </c>
      <c r="DQ139">
        <v>181287.45</v>
      </c>
      <c r="DR139">
        <v>12152.66</v>
      </c>
      <c r="DS139">
        <v>17279.643</v>
      </c>
      <c r="DT139">
        <v>12784.815000000001</v>
      </c>
      <c r="DU139">
        <v>8670.8150000000005</v>
      </c>
      <c r="DV139">
        <v>21524.705000000002</v>
      </c>
      <c r="DW139">
        <v>70421.399999999994</v>
      </c>
      <c r="DX139">
        <v>18123.361000000001</v>
      </c>
      <c r="DY139">
        <v>25110.203000000001</v>
      </c>
      <c r="DZ139">
        <v>28790.991999999998</v>
      </c>
      <c r="EA139">
        <v>10847.253000000001</v>
      </c>
      <c r="EB139">
        <v>13735.261</v>
      </c>
      <c r="EC139">
        <v>12058.630999999999</v>
      </c>
      <c r="ED139">
        <v>38606.54</v>
      </c>
      <c r="EE139">
        <v>29884.653999999999</v>
      </c>
      <c r="EF139">
        <v>114934.914</v>
      </c>
      <c r="EG139">
        <v>19090.05</v>
      </c>
      <c r="EH139">
        <v>13012.503000000001</v>
      </c>
      <c r="EI139">
        <v>119925.56</v>
      </c>
    </row>
    <row r="140" spans="1:139" x14ac:dyDescent="0.3">
      <c r="A140" s="3">
        <v>44407</v>
      </c>
      <c r="B140">
        <v>46357.175999999999</v>
      </c>
      <c r="C140">
        <v>76628.195000000007</v>
      </c>
      <c r="D140">
        <v>15305.428</v>
      </c>
      <c r="E140">
        <v>33226.233999999997</v>
      </c>
      <c r="F140">
        <v>38812.550000000003</v>
      </c>
      <c r="G140">
        <v>23880.713</v>
      </c>
      <c r="H140">
        <v>17308.453000000001</v>
      </c>
      <c r="I140">
        <v>39374.550000000003</v>
      </c>
      <c r="J140">
        <v>189996.83</v>
      </c>
      <c r="K140">
        <v>45728.953000000001</v>
      </c>
      <c r="L140">
        <v>49908.097999999998</v>
      </c>
      <c r="M140">
        <v>22209.715</v>
      </c>
      <c r="N140">
        <v>397857.06</v>
      </c>
      <c r="O140">
        <v>246084.44</v>
      </c>
      <c r="P140">
        <v>25162.84</v>
      </c>
      <c r="Q140">
        <v>88532.33</v>
      </c>
      <c r="R140">
        <v>120766.13</v>
      </c>
      <c r="S140">
        <v>13203.44</v>
      </c>
      <c r="T140">
        <v>33959.9</v>
      </c>
      <c r="U140">
        <v>36853.61</v>
      </c>
      <c r="V140">
        <v>49881.792999999998</v>
      </c>
      <c r="W140">
        <v>22496.13</v>
      </c>
      <c r="X140">
        <v>216904.89</v>
      </c>
      <c r="Y140">
        <v>47048.813000000002</v>
      </c>
      <c r="Z140">
        <v>30484.3</v>
      </c>
      <c r="AA140">
        <v>42651.99</v>
      </c>
      <c r="AB140">
        <v>345576.22</v>
      </c>
      <c r="AC140">
        <v>40779.207000000002</v>
      </c>
      <c r="AD140">
        <v>21242.61</v>
      </c>
      <c r="AE140">
        <v>37942.754000000001</v>
      </c>
      <c r="AF140">
        <v>8461.2330000000002</v>
      </c>
      <c r="AG140">
        <v>3483.8665000000001</v>
      </c>
      <c r="AH140">
        <v>18374.400000000001</v>
      </c>
      <c r="AI140">
        <v>20789.928</v>
      </c>
      <c r="AJ140">
        <v>72651.53</v>
      </c>
      <c r="AK140">
        <v>34468.133000000002</v>
      </c>
      <c r="AL140">
        <v>4462.6923999999999</v>
      </c>
      <c r="AM140">
        <v>4357.5693000000001</v>
      </c>
      <c r="AN140">
        <v>4525.22</v>
      </c>
      <c r="AO140">
        <v>6015.2259999999997</v>
      </c>
      <c r="AP140">
        <v>3661.0706</v>
      </c>
      <c r="AQ140">
        <v>29989.49</v>
      </c>
      <c r="AR140">
        <v>5868.5654000000004</v>
      </c>
      <c r="AS140">
        <v>4163.2209999999995</v>
      </c>
      <c r="AT140">
        <v>7682.2206999999999</v>
      </c>
      <c r="AU140">
        <v>25538.71</v>
      </c>
      <c r="AV140">
        <v>18879.023000000001</v>
      </c>
      <c r="AW140">
        <v>9675.7039999999997</v>
      </c>
      <c r="AX140">
        <v>4074.5608000000002</v>
      </c>
      <c r="AY140">
        <v>5466.5492999999997</v>
      </c>
      <c r="AZ140">
        <v>77524.25</v>
      </c>
      <c r="BA140">
        <v>8510.866</v>
      </c>
      <c r="BB140">
        <v>9194.7705000000005</v>
      </c>
      <c r="BC140">
        <v>5803.2816999999995</v>
      </c>
      <c r="BD140">
        <v>13110.165000000001</v>
      </c>
      <c r="BE140">
        <v>4924.3530000000001</v>
      </c>
      <c r="BF140">
        <v>5234.4204</v>
      </c>
      <c r="BG140">
        <v>5478.3710000000001</v>
      </c>
      <c r="BH140">
        <v>5280.9066999999995</v>
      </c>
      <c r="BI140">
        <v>6337.2236000000003</v>
      </c>
      <c r="BJ140">
        <v>17963.664000000001</v>
      </c>
      <c r="BK140">
        <v>6830.5150000000003</v>
      </c>
      <c r="BL140">
        <v>8284.4349999999995</v>
      </c>
      <c r="BM140">
        <v>10094.584999999999</v>
      </c>
      <c r="BN140">
        <v>6907.009</v>
      </c>
      <c r="BO140">
        <v>6818.2456000000002</v>
      </c>
      <c r="BP140">
        <v>82343.75</v>
      </c>
      <c r="BQ140">
        <v>17224.687999999998</v>
      </c>
      <c r="BR140">
        <v>29438.447</v>
      </c>
      <c r="BS140">
        <v>13494.766</v>
      </c>
      <c r="BT140">
        <v>13936.415999999999</v>
      </c>
      <c r="BU140">
        <v>46329.008000000002</v>
      </c>
      <c r="BV140">
        <v>26962.026999999998</v>
      </c>
      <c r="BW140">
        <v>40480.836000000003</v>
      </c>
      <c r="BX140">
        <v>188721.42</v>
      </c>
      <c r="BY140">
        <v>23517.35</v>
      </c>
      <c r="BZ140">
        <v>74635.429999999993</v>
      </c>
      <c r="CA140">
        <v>36959.449999999997</v>
      </c>
      <c r="CB140">
        <v>38624.85</v>
      </c>
      <c r="CC140">
        <v>176062.86</v>
      </c>
      <c r="CD140">
        <v>630839.93999999994</v>
      </c>
      <c r="CE140">
        <v>44306.707000000002</v>
      </c>
      <c r="CF140">
        <v>325567.13</v>
      </c>
      <c r="CG140">
        <v>16712.97</v>
      </c>
      <c r="CH140">
        <v>17732.080000000002</v>
      </c>
      <c r="CI140">
        <v>28809.309000000001</v>
      </c>
      <c r="CJ140">
        <v>37155.54</v>
      </c>
      <c r="CK140">
        <v>76007.240000000005</v>
      </c>
      <c r="CL140">
        <v>11248.731</v>
      </c>
      <c r="CM140">
        <v>10117.078</v>
      </c>
      <c r="CN140">
        <v>14859.825999999999</v>
      </c>
      <c r="CO140">
        <v>55687.637000000002</v>
      </c>
      <c r="CP140">
        <v>15320.183000000001</v>
      </c>
      <c r="CQ140">
        <v>126438.13</v>
      </c>
      <c r="CR140">
        <v>74029.149999999994</v>
      </c>
      <c r="CS140">
        <v>29932.861000000001</v>
      </c>
      <c r="CT140">
        <v>122887.984</v>
      </c>
      <c r="CU140">
        <v>11651.723</v>
      </c>
      <c r="CV140">
        <v>72136.59</v>
      </c>
      <c r="CW140">
        <v>26581.768</v>
      </c>
      <c r="CX140">
        <v>70003.17</v>
      </c>
      <c r="CY140">
        <v>49129.656000000003</v>
      </c>
      <c r="CZ140">
        <v>136082.94</v>
      </c>
      <c r="DA140">
        <v>453542.22</v>
      </c>
      <c r="DB140">
        <v>49683.02</v>
      </c>
      <c r="DC140">
        <v>22203.241999999998</v>
      </c>
      <c r="DD140">
        <v>18990.469000000001</v>
      </c>
      <c r="DE140">
        <v>103321.52</v>
      </c>
      <c r="DF140">
        <v>9383.0490000000009</v>
      </c>
      <c r="DG140">
        <v>58662.77</v>
      </c>
      <c r="DH140">
        <v>9512.393</v>
      </c>
      <c r="DI140">
        <v>12981.379000000001</v>
      </c>
      <c r="DJ140">
        <v>137051.22</v>
      </c>
      <c r="DK140">
        <v>132068.94</v>
      </c>
      <c r="DL140">
        <v>38785.387000000002</v>
      </c>
      <c r="DM140">
        <v>108550.484</v>
      </c>
      <c r="DN140">
        <v>22191.037</v>
      </c>
      <c r="DO140">
        <v>35078.68</v>
      </c>
      <c r="DP140">
        <v>26440.78</v>
      </c>
      <c r="DQ140">
        <v>166808.51999999999</v>
      </c>
      <c r="DR140">
        <v>11822.85</v>
      </c>
      <c r="DS140">
        <v>17013.616999999998</v>
      </c>
      <c r="DT140">
        <v>13914.16</v>
      </c>
      <c r="DU140">
        <v>8355.0709999999999</v>
      </c>
      <c r="DV140">
        <v>21832.530999999999</v>
      </c>
      <c r="DW140">
        <v>71401.05</v>
      </c>
      <c r="DX140">
        <v>18187.848000000002</v>
      </c>
      <c r="DY140">
        <v>22730.932000000001</v>
      </c>
      <c r="DZ140">
        <v>27784.153999999999</v>
      </c>
      <c r="EA140">
        <v>11074.119000000001</v>
      </c>
      <c r="EB140">
        <v>13957.02</v>
      </c>
      <c r="EC140">
        <v>11764.492</v>
      </c>
      <c r="ED140">
        <v>40952.434000000001</v>
      </c>
      <c r="EE140">
        <v>31476.588</v>
      </c>
      <c r="EF140">
        <v>114535.66</v>
      </c>
      <c r="EG140">
        <v>19075.668000000001</v>
      </c>
      <c r="EH140">
        <v>13689.837</v>
      </c>
      <c r="EI140">
        <v>127823.44</v>
      </c>
    </row>
    <row r="141" spans="1:139" x14ac:dyDescent="0.3">
      <c r="A141" s="3">
        <v>44439</v>
      </c>
      <c r="B141">
        <v>46909.046999999999</v>
      </c>
      <c r="C141">
        <v>79956.31</v>
      </c>
      <c r="D141">
        <v>15365.173000000001</v>
      </c>
      <c r="E141">
        <v>33567.425999999999</v>
      </c>
      <c r="F141">
        <v>37870.241999999998</v>
      </c>
      <c r="G141">
        <v>24668.817999999999</v>
      </c>
      <c r="H141">
        <v>17622.91</v>
      </c>
      <c r="I141">
        <v>38834.163999999997</v>
      </c>
      <c r="J141">
        <v>201246.88</v>
      </c>
      <c r="K141">
        <v>46433.15</v>
      </c>
      <c r="L141">
        <v>50560.12</v>
      </c>
      <c r="M141">
        <v>20633.217000000001</v>
      </c>
      <c r="N141">
        <v>413347.13</v>
      </c>
      <c r="O141">
        <v>242977.66</v>
      </c>
      <c r="P141">
        <v>24707.11</v>
      </c>
      <c r="Q141">
        <v>86866.93</v>
      </c>
      <c r="R141">
        <v>123175.45</v>
      </c>
      <c r="S141">
        <v>12602.46</v>
      </c>
      <c r="T141">
        <v>33624.707000000002</v>
      </c>
      <c r="U141">
        <v>36610.5</v>
      </c>
      <c r="V141">
        <v>51600.58</v>
      </c>
      <c r="W141">
        <v>23066.835999999999</v>
      </c>
      <c r="X141">
        <v>216287.38</v>
      </c>
      <c r="Y141">
        <v>44015.773000000001</v>
      </c>
      <c r="Z141">
        <v>34246.32</v>
      </c>
      <c r="AA141">
        <v>39295.714999999997</v>
      </c>
      <c r="AB141">
        <v>345964.97</v>
      </c>
      <c r="AC141">
        <v>43917.714999999997</v>
      </c>
      <c r="AD141">
        <v>20526.18</v>
      </c>
      <c r="AE141">
        <v>40729.656000000003</v>
      </c>
      <c r="AF141">
        <v>9394.1589999999997</v>
      </c>
      <c r="AG141">
        <v>3643.4202</v>
      </c>
      <c r="AH141">
        <v>19500.728999999999</v>
      </c>
      <c r="AI141">
        <v>22930.936000000002</v>
      </c>
      <c r="AJ141">
        <v>76161.98</v>
      </c>
      <c r="AK141">
        <v>35160.957000000002</v>
      </c>
      <c r="AL141">
        <v>4693.9669999999996</v>
      </c>
      <c r="AM141">
        <v>4576.8069999999998</v>
      </c>
      <c r="AN141">
        <v>4427.5604999999996</v>
      </c>
      <c r="AO141">
        <v>6338.7826999999997</v>
      </c>
      <c r="AP141">
        <v>3731.3530000000001</v>
      </c>
      <c r="AQ141">
        <v>30509.706999999999</v>
      </c>
      <c r="AR141">
        <v>6125.0529999999999</v>
      </c>
      <c r="AS141">
        <v>4295.5967000000001</v>
      </c>
      <c r="AT141">
        <v>8812.1875</v>
      </c>
      <c r="AU141">
        <v>27347.322</v>
      </c>
      <c r="AV141">
        <v>19512.805</v>
      </c>
      <c r="AW141">
        <v>10169.81</v>
      </c>
      <c r="AX141">
        <v>4270.87</v>
      </c>
      <c r="AY141">
        <v>5609.6674999999996</v>
      </c>
      <c r="AZ141">
        <v>81217.5</v>
      </c>
      <c r="BA141">
        <v>9028.6790000000001</v>
      </c>
      <c r="BB141">
        <v>9897.8369999999995</v>
      </c>
      <c r="BC141">
        <v>6082.3590000000004</v>
      </c>
      <c r="BD141">
        <v>14979.332</v>
      </c>
      <c r="BE141">
        <v>5086.7150000000001</v>
      </c>
      <c r="BF141">
        <v>5295.3325000000004</v>
      </c>
      <c r="BG141">
        <v>5822.5137000000004</v>
      </c>
      <c r="BH141">
        <v>5504.0254000000004</v>
      </c>
      <c r="BI141">
        <v>6494.2830000000004</v>
      </c>
      <c r="BJ141">
        <v>18658.18</v>
      </c>
      <c r="BK141">
        <v>7269.6742999999997</v>
      </c>
      <c r="BL141">
        <v>8283.2630000000008</v>
      </c>
      <c r="BM141">
        <v>10405.296</v>
      </c>
      <c r="BN141">
        <v>6734.4745999999996</v>
      </c>
      <c r="BO141">
        <v>7374.4486999999999</v>
      </c>
      <c r="BP141">
        <v>85086.56</v>
      </c>
      <c r="BQ141">
        <v>18017.395</v>
      </c>
      <c r="BR141">
        <v>31192.912</v>
      </c>
      <c r="BS141">
        <v>14302.134</v>
      </c>
      <c r="BT141">
        <v>14518.507</v>
      </c>
      <c r="BU141">
        <v>50801.7</v>
      </c>
      <c r="BV141">
        <v>28527.453000000001</v>
      </c>
      <c r="BW141">
        <v>46644.866999999998</v>
      </c>
      <c r="BX141">
        <v>187735.52</v>
      </c>
      <c r="BY141">
        <v>24698.947</v>
      </c>
      <c r="BZ141">
        <v>79694.945000000007</v>
      </c>
      <c r="CA141">
        <v>38088.394999999997</v>
      </c>
      <c r="CB141">
        <v>40178.160000000003</v>
      </c>
      <c r="CC141">
        <v>191563.28</v>
      </c>
      <c r="CD141">
        <v>647795.93999999994</v>
      </c>
      <c r="CE141">
        <v>47664.453000000001</v>
      </c>
      <c r="CF141">
        <v>354338.56</v>
      </c>
      <c r="CG141">
        <v>17971.888999999999</v>
      </c>
      <c r="CH141">
        <v>19159.081999999999</v>
      </c>
      <c r="CI141">
        <v>29700.615000000002</v>
      </c>
      <c r="CJ141">
        <v>39847.65</v>
      </c>
      <c r="CK141">
        <v>72277.279999999999</v>
      </c>
      <c r="CL141">
        <v>11682.439</v>
      </c>
      <c r="CM141">
        <v>10600.063</v>
      </c>
      <c r="CN141">
        <v>16313.121999999999</v>
      </c>
      <c r="CO141">
        <v>56378.167999999998</v>
      </c>
      <c r="CP141">
        <v>16348.099</v>
      </c>
      <c r="CQ141">
        <v>139467.10999999999</v>
      </c>
      <c r="CR141">
        <v>80688.87</v>
      </c>
      <c r="CS141">
        <v>31914.875</v>
      </c>
      <c r="CT141">
        <v>131749.67000000001</v>
      </c>
      <c r="CU141">
        <v>12981.025</v>
      </c>
      <c r="CV141">
        <v>74041.5</v>
      </c>
      <c r="CW141">
        <v>28470.145</v>
      </c>
      <c r="CX141">
        <v>70891.240000000005</v>
      </c>
      <c r="CY141">
        <v>52313.402000000002</v>
      </c>
      <c r="CZ141">
        <v>132436.07999999999</v>
      </c>
      <c r="DA141">
        <v>477955.44</v>
      </c>
      <c r="DB141">
        <v>53385.565999999999</v>
      </c>
      <c r="DC141">
        <v>23459.634999999998</v>
      </c>
      <c r="DD141">
        <v>19879.740000000002</v>
      </c>
      <c r="DE141">
        <v>106960.625</v>
      </c>
      <c r="DF141">
        <v>10114.380999999999</v>
      </c>
      <c r="DG141">
        <v>64715.612999999998</v>
      </c>
      <c r="DH141">
        <v>9814.7950000000001</v>
      </c>
      <c r="DI141">
        <v>13361.045</v>
      </c>
      <c r="DJ141">
        <v>145746.13</v>
      </c>
      <c r="DK141">
        <v>143661.92000000001</v>
      </c>
      <c r="DL141">
        <v>40951.300000000003</v>
      </c>
      <c r="DM141">
        <v>113862.016</v>
      </c>
      <c r="DN141">
        <v>22107.145</v>
      </c>
      <c r="DO141">
        <v>33511.620000000003</v>
      </c>
      <c r="DP141">
        <v>26776.701000000001</v>
      </c>
      <c r="DQ141">
        <v>170530.67</v>
      </c>
      <c r="DR141">
        <v>11269.439</v>
      </c>
      <c r="DS141">
        <v>17690.775000000001</v>
      </c>
      <c r="DT141">
        <v>14650.004999999999</v>
      </c>
      <c r="DU141">
        <v>8547.1679999999997</v>
      </c>
      <c r="DV141">
        <v>22586.705000000002</v>
      </c>
      <c r="DW141">
        <v>73350.899999999994</v>
      </c>
      <c r="DX141">
        <v>17510.030999999999</v>
      </c>
      <c r="DY141">
        <v>23316.062999999998</v>
      </c>
      <c r="DZ141">
        <v>28812.923999999999</v>
      </c>
      <c r="EA141">
        <v>11617.582</v>
      </c>
      <c r="EB141">
        <v>13956.39</v>
      </c>
      <c r="EC141">
        <v>12140.666999999999</v>
      </c>
      <c r="ED141">
        <v>41277.883000000002</v>
      </c>
      <c r="EE141">
        <v>32097.268</v>
      </c>
      <c r="EF141">
        <v>112684.016</v>
      </c>
      <c r="EG141">
        <v>19614.629000000001</v>
      </c>
      <c r="EH141">
        <v>13534.27</v>
      </c>
      <c r="EI141">
        <v>120934.05</v>
      </c>
    </row>
    <row r="142" spans="1:139" x14ac:dyDescent="0.3">
      <c r="A142" s="3">
        <v>44469</v>
      </c>
      <c r="B142">
        <v>42572.207000000002</v>
      </c>
      <c r="C142">
        <v>73345.210000000006</v>
      </c>
      <c r="D142">
        <v>13538.395500000001</v>
      </c>
      <c r="E142">
        <v>31310.925999999999</v>
      </c>
      <c r="F142">
        <v>33950.695</v>
      </c>
      <c r="G142">
        <v>22448.208999999999</v>
      </c>
      <c r="H142">
        <v>16446.923999999999</v>
      </c>
      <c r="I142">
        <v>35225.832000000002</v>
      </c>
      <c r="J142">
        <v>198534.08</v>
      </c>
      <c r="K142">
        <v>44598.375</v>
      </c>
      <c r="L142">
        <v>48435.957000000002</v>
      </c>
      <c r="M142">
        <v>20346.224999999999</v>
      </c>
      <c r="N142">
        <v>389009.6</v>
      </c>
      <c r="O142">
        <v>226617.94</v>
      </c>
      <c r="P142">
        <v>22243.993999999999</v>
      </c>
      <c r="Q142">
        <v>81154.259999999995</v>
      </c>
      <c r="R142">
        <v>108170.18</v>
      </c>
      <c r="S142">
        <v>12626.62</v>
      </c>
      <c r="T142">
        <v>32087.605</v>
      </c>
      <c r="U142">
        <v>34863.480000000003</v>
      </c>
      <c r="V142">
        <v>47002.796999999999</v>
      </c>
      <c r="W142">
        <v>21660.743999999999</v>
      </c>
      <c r="X142">
        <v>208017.03</v>
      </c>
      <c r="Y142">
        <v>45178.14</v>
      </c>
      <c r="Z142">
        <v>30079.919999999998</v>
      </c>
      <c r="AA142">
        <v>39211.964999999997</v>
      </c>
      <c r="AB142">
        <v>338308.72</v>
      </c>
      <c r="AC142">
        <v>40715.83</v>
      </c>
      <c r="AD142">
        <v>20229.458999999999</v>
      </c>
      <c r="AE142">
        <v>40219.457000000002</v>
      </c>
      <c r="AF142">
        <v>9687.6419999999998</v>
      </c>
      <c r="AG142">
        <v>3859.1082000000001</v>
      </c>
      <c r="AH142">
        <v>20341.888999999999</v>
      </c>
      <c r="AI142">
        <v>22362.291000000001</v>
      </c>
      <c r="AJ142">
        <v>78291.414000000004</v>
      </c>
      <c r="AK142">
        <v>34575.855000000003</v>
      </c>
      <c r="AL142">
        <v>4700.4336000000003</v>
      </c>
      <c r="AM142">
        <v>4933.4480000000003</v>
      </c>
      <c r="AN142">
        <v>4676.4480000000003</v>
      </c>
      <c r="AO142">
        <v>6385.2924999999996</v>
      </c>
      <c r="AP142">
        <v>3705.8694</v>
      </c>
      <c r="AQ142">
        <v>37957.29</v>
      </c>
      <c r="AR142">
        <v>6201.2939999999999</v>
      </c>
      <c r="AS142">
        <v>4386.5913</v>
      </c>
      <c r="AT142">
        <v>8276.8979999999992</v>
      </c>
      <c r="AU142">
        <v>29274.695</v>
      </c>
      <c r="AV142">
        <v>20118.353999999999</v>
      </c>
      <c r="AW142">
        <v>11340.494000000001</v>
      </c>
      <c r="AX142">
        <v>4577.5556999999999</v>
      </c>
      <c r="AY142">
        <v>5351.31</v>
      </c>
      <c r="AZ142">
        <v>82755.72</v>
      </c>
      <c r="BA142">
        <v>8826.8940000000002</v>
      </c>
      <c r="BB142">
        <v>10546.013999999999</v>
      </c>
      <c r="BC142">
        <v>6142.8402999999998</v>
      </c>
      <c r="BD142">
        <v>16509.041000000001</v>
      </c>
      <c r="BE142">
        <v>5286.6255000000001</v>
      </c>
      <c r="BF142">
        <v>5421.3450000000003</v>
      </c>
      <c r="BG142">
        <v>5984.8180000000002</v>
      </c>
      <c r="BH142">
        <v>5536.59</v>
      </c>
      <c r="BI142">
        <v>6555.3729999999996</v>
      </c>
      <c r="BJ142">
        <v>20022.855</v>
      </c>
      <c r="BK142">
        <v>7552.2669999999998</v>
      </c>
      <c r="BL142">
        <v>8122.3959999999997</v>
      </c>
      <c r="BM142">
        <v>11001.664000000001</v>
      </c>
      <c r="BN142">
        <v>6503.2979999999998</v>
      </c>
      <c r="BO142">
        <v>7160.8990000000003</v>
      </c>
      <c r="BP142">
        <v>88131.13</v>
      </c>
      <c r="BQ142">
        <v>19219.945</v>
      </c>
      <c r="BR142">
        <v>29686.451000000001</v>
      </c>
      <c r="BS142">
        <v>14849.814</v>
      </c>
      <c r="BT142">
        <v>13685.656999999999</v>
      </c>
      <c r="BU142">
        <v>44496.883000000002</v>
      </c>
      <c r="BV142">
        <v>26749.138999999999</v>
      </c>
      <c r="BW142">
        <v>45876.843999999997</v>
      </c>
      <c r="BX142">
        <v>185497.1</v>
      </c>
      <c r="BY142">
        <v>22387.956999999999</v>
      </c>
      <c r="BZ142">
        <v>76542.664000000004</v>
      </c>
      <c r="CA142">
        <v>34552.652000000002</v>
      </c>
      <c r="CB142">
        <v>36665.279999999999</v>
      </c>
      <c r="CC142">
        <v>175051.81</v>
      </c>
      <c r="CD142">
        <v>611288.93999999994</v>
      </c>
      <c r="CE142">
        <v>42810.563000000002</v>
      </c>
      <c r="CF142">
        <v>349840.8</v>
      </c>
      <c r="CG142">
        <v>17136.84</v>
      </c>
      <c r="CH142">
        <v>18985.578000000001</v>
      </c>
      <c r="CI142">
        <v>30815.145</v>
      </c>
      <c r="CJ142">
        <v>37394.457000000002</v>
      </c>
      <c r="CK142">
        <v>69341.039999999994</v>
      </c>
      <c r="CL142">
        <v>11119.689</v>
      </c>
      <c r="CM142">
        <v>9875.5310000000009</v>
      </c>
      <c r="CN142">
        <v>14913.724</v>
      </c>
      <c r="CO142">
        <v>52883.902000000002</v>
      </c>
      <c r="CP142">
        <v>15660.855</v>
      </c>
      <c r="CQ142">
        <v>126561.79</v>
      </c>
      <c r="CR142">
        <v>74748.414000000004</v>
      </c>
      <c r="CS142">
        <v>30976.105</v>
      </c>
      <c r="CT142">
        <v>131818.32999999999</v>
      </c>
      <c r="CU142">
        <v>12793.634</v>
      </c>
      <c r="CV142">
        <v>69707.990000000005</v>
      </c>
      <c r="CW142">
        <v>28963.574000000001</v>
      </c>
      <c r="CX142">
        <v>66014.86</v>
      </c>
      <c r="CY142">
        <v>50155.637000000002</v>
      </c>
      <c r="CZ142">
        <v>130338.336</v>
      </c>
      <c r="DA142">
        <v>483747.53</v>
      </c>
      <c r="DB142">
        <v>52132.95</v>
      </c>
      <c r="DC142">
        <v>24010.383000000002</v>
      </c>
      <c r="DD142">
        <v>18400.844000000001</v>
      </c>
      <c r="DE142">
        <v>102398.49</v>
      </c>
      <c r="DF142">
        <v>9079.17</v>
      </c>
      <c r="DG142">
        <v>63269.472999999998</v>
      </c>
      <c r="DH142">
        <v>9004.4789999999994</v>
      </c>
      <c r="DI142">
        <v>12926.433000000001</v>
      </c>
      <c r="DJ142">
        <v>139255.88</v>
      </c>
      <c r="DK142">
        <v>127466.45</v>
      </c>
      <c r="DL142">
        <v>39864.86</v>
      </c>
      <c r="DM142">
        <v>112100.06</v>
      </c>
      <c r="DN142">
        <v>21502.081999999999</v>
      </c>
      <c r="DO142">
        <v>30542.13</v>
      </c>
      <c r="DP142">
        <v>25523.458999999999</v>
      </c>
      <c r="DQ142">
        <v>158190.28</v>
      </c>
      <c r="DR142">
        <v>10180.5</v>
      </c>
      <c r="DS142">
        <v>16387.083999999999</v>
      </c>
      <c r="DT142">
        <v>14433.312</v>
      </c>
      <c r="DU142">
        <v>8183.6480000000001</v>
      </c>
      <c r="DV142">
        <v>21191.838</v>
      </c>
      <c r="DW142">
        <v>64861.156000000003</v>
      </c>
      <c r="DX142">
        <v>17275.7</v>
      </c>
      <c r="DY142">
        <v>21641.273000000001</v>
      </c>
      <c r="DZ142">
        <v>26142.083999999999</v>
      </c>
      <c r="EA142">
        <v>11495.380999999999</v>
      </c>
      <c r="EB142">
        <v>12435.46</v>
      </c>
      <c r="EC142">
        <v>11225.911</v>
      </c>
      <c r="ED142">
        <v>40549.47</v>
      </c>
      <c r="EE142">
        <v>29684.175999999999</v>
      </c>
      <c r="EF142">
        <v>101086.266</v>
      </c>
      <c r="EG142">
        <v>19721.395</v>
      </c>
      <c r="EH142">
        <v>12305.874</v>
      </c>
      <c r="EI142">
        <v>112017.5</v>
      </c>
    </row>
    <row r="143" spans="1:139" x14ac:dyDescent="0.3">
      <c r="A143" s="3">
        <v>44498</v>
      </c>
      <c r="B143">
        <v>41396.222999999998</v>
      </c>
      <c r="C143">
        <v>83015.14</v>
      </c>
      <c r="D143">
        <v>13980.537</v>
      </c>
      <c r="E143">
        <v>30967.291000000001</v>
      </c>
      <c r="F143">
        <v>38119.457000000002</v>
      </c>
      <c r="G143">
        <v>25229.684000000001</v>
      </c>
      <c r="H143">
        <v>17633.713</v>
      </c>
      <c r="I143">
        <v>36059.976999999999</v>
      </c>
      <c r="J143">
        <v>217174.67</v>
      </c>
      <c r="K143">
        <v>43604.98</v>
      </c>
      <c r="L143">
        <v>51172.53</v>
      </c>
      <c r="M143">
        <v>20026.796999999999</v>
      </c>
      <c r="N143">
        <v>415088.75</v>
      </c>
      <c r="O143">
        <v>243462.03</v>
      </c>
      <c r="P143">
        <v>22954.893</v>
      </c>
      <c r="Q143">
        <v>84725.164000000004</v>
      </c>
      <c r="R143">
        <v>116970.07</v>
      </c>
      <c r="S143">
        <v>12064.9</v>
      </c>
      <c r="T143">
        <v>32510.145</v>
      </c>
      <c r="U143">
        <v>36120.008000000002</v>
      </c>
      <c r="V143">
        <v>44976.222999999998</v>
      </c>
      <c r="W143">
        <v>21446.893</v>
      </c>
      <c r="X143">
        <v>223492.81</v>
      </c>
      <c r="Y143">
        <v>44037.027000000002</v>
      </c>
      <c r="Z143">
        <v>29534.76</v>
      </c>
      <c r="AA143">
        <v>40350.972999999998</v>
      </c>
      <c r="AB143">
        <v>346028.34</v>
      </c>
      <c r="AC143">
        <v>40689.870000000003</v>
      </c>
      <c r="AD143">
        <v>21402.998</v>
      </c>
      <c r="AE143">
        <v>39399.699999999997</v>
      </c>
      <c r="AF143">
        <v>9859.8250000000007</v>
      </c>
      <c r="AG143">
        <v>3896.83</v>
      </c>
      <c r="AH143">
        <v>22604.22</v>
      </c>
      <c r="AI143">
        <v>22767.3</v>
      </c>
      <c r="AJ143">
        <v>84725.59</v>
      </c>
      <c r="AK143">
        <v>38779.527000000002</v>
      </c>
      <c r="AL143">
        <v>4779.2479999999996</v>
      </c>
      <c r="AM143">
        <v>5069.3306000000002</v>
      </c>
      <c r="AN143">
        <v>4778.4780000000001</v>
      </c>
      <c r="AO143">
        <v>6778.0990000000002</v>
      </c>
      <c r="AP143">
        <v>3715.4367999999999</v>
      </c>
      <c r="AQ143">
        <v>42095.226999999999</v>
      </c>
      <c r="AR143">
        <v>6502.2969999999996</v>
      </c>
      <c r="AS143">
        <v>4429.9160000000002</v>
      </c>
      <c r="AT143">
        <v>7989.5727999999999</v>
      </c>
      <c r="AU143">
        <v>30026.567999999999</v>
      </c>
      <c r="AV143">
        <v>21653.75</v>
      </c>
      <c r="AW143">
        <v>12098.125</v>
      </c>
      <c r="AX143">
        <v>5040.6080000000002</v>
      </c>
      <c r="AY143">
        <v>5463.6143000000002</v>
      </c>
      <c r="AZ143">
        <v>89265.69</v>
      </c>
      <c r="BA143">
        <v>9195.357</v>
      </c>
      <c r="BB143">
        <v>11147.332</v>
      </c>
      <c r="BC143">
        <v>6939.9345999999996</v>
      </c>
      <c r="BD143">
        <v>18057.598000000002</v>
      </c>
      <c r="BE143">
        <v>5280.8950000000004</v>
      </c>
      <c r="BF143">
        <v>5400.9790000000003</v>
      </c>
      <c r="BG143">
        <v>5780.2089999999998</v>
      </c>
      <c r="BH143">
        <v>5754.2920000000004</v>
      </c>
      <c r="BI143">
        <v>6940.6035000000002</v>
      </c>
      <c r="BJ143">
        <v>20193.335999999999</v>
      </c>
      <c r="BK143">
        <v>8244.9719999999998</v>
      </c>
      <c r="BL143">
        <v>8219.1460000000006</v>
      </c>
      <c r="BM143">
        <v>11276.919</v>
      </c>
      <c r="BN143">
        <v>7178.3954999999996</v>
      </c>
      <c r="BO143">
        <v>7350.4252999999999</v>
      </c>
      <c r="BP143">
        <v>89510.03</v>
      </c>
      <c r="BQ143">
        <v>18934.232</v>
      </c>
      <c r="BR143">
        <v>33958.684000000001</v>
      </c>
      <c r="BS143">
        <v>16697.107</v>
      </c>
      <c r="BT143">
        <v>14228.718000000001</v>
      </c>
      <c r="BU143">
        <v>49061.94</v>
      </c>
      <c r="BV143">
        <v>25419.344000000001</v>
      </c>
      <c r="BW143">
        <v>49387.188000000002</v>
      </c>
      <c r="BX143">
        <v>204482.47</v>
      </c>
      <c r="BY143">
        <v>25550.638999999999</v>
      </c>
      <c r="BZ143">
        <v>84311.67</v>
      </c>
      <c r="CA143">
        <v>35573.387000000002</v>
      </c>
      <c r="CB143">
        <v>35616.959999999999</v>
      </c>
      <c r="CC143">
        <v>184891.84</v>
      </c>
      <c r="CD143">
        <v>642800.75</v>
      </c>
      <c r="CE143">
        <v>48888.605000000003</v>
      </c>
      <c r="CF143">
        <v>393766.63</v>
      </c>
      <c r="CG143">
        <v>17852.648000000001</v>
      </c>
      <c r="CH143">
        <v>20283.79</v>
      </c>
      <c r="CI143">
        <v>34757.991999999998</v>
      </c>
      <c r="CJ143">
        <v>39576.480000000003</v>
      </c>
      <c r="CK143">
        <v>79083.5</v>
      </c>
      <c r="CL143">
        <v>11719.258</v>
      </c>
      <c r="CM143">
        <v>10297.677</v>
      </c>
      <c r="CN143">
        <v>15801.924000000001</v>
      </c>
      <c r="CO143">
        <v>55510.84</v>
      </c>
      <c r="CP143">
        <v>17824.282999999999</v>
      </c>
      <c r="CQ143">
        <v>138386.67000000001</v>
      </c>
      <c r="CR143">
        <v>84184.6</v>
      </c>
      <c r="CS143">
        <v>36032.758000000002</v>
      </c>
      <c r="CT143">
        <v>148449.45000000001</v>
      </c>
      <c r="CU143">
        <v>13426.337</v>
      </c>
      <c r="CV143">
        <v>64999.68</v>
      </c>
      <c r="CW143">
        <v>30187.105</v>
      </c>
      <c r="CX143">
        <v>75131.39</v>
      </c>
      <c r="CY143">
        <v>54817.17</v>
      </c>
      <c r="CZ143">
        <v>135200.84</v>
      </c>
      <c r="DA143">
        <v>502070.16</v>
      </c>
      <c r="DB143">
        <v>53036.597999999998</v>
      </c>
      <c r="DC143">
        <v>24926.366999999998</v>
      </c>
      <c r="DD143">
        <v>19563.984</v>
      </c>
      <c r="DE143">
        <v>114272.56</v>
      </c>
      <c r="DF143">
        <v>9284.0625</v>
      </c>
      <c r="DG143">
        <v>70830.289999999994</v>
      </c>
      <c r="DH143">
        <v>9003.4670000000006</v>
      </c>
      <c r="DI143">
        <v>14060.454</v>
      </c>
      <c r="DJ143">
        <v>137231.92000000001</v>
      </c>
      <c r="DK143">
        <v>143394.82999999999</v>
      </c>
      <c r="DL143">
        <v>41702.74</v>
      </c>
      <c r="DM143">
        <v>117938.875</v>
      </c>
      <c r="DN143">
        <v>23512.396000000001</v>
      </c>
      <c r="DO143">
        <v>29772.09</v>
      </c>
      <c r="DP143">
        <v>23398.120999999999</v>
      </c>
      <c r="DQ143">
        <v>185441.39</v>
      </c>
      <c r="DR143">
        <v>10719.5</v>
      </c>
      <c r="DS143">
        <v>16145.209000000001</v>
      </c>
      <c r="DT143">
        <v>14393.951999999999</v>
      </c>
      <c r="DU143">
        <v>9372.4290000000001</v>
      </c>
      <c r="DV143">
        <v>21891.138999999999</v>
      </c>
      <c r="DW143">
        <v>71528.39</v>
      </c>
      <c r="DX143">
        <v>18683.633000000002</v>
      </c>
      <c r="DY143">
        <v>21958.986000000001</v>
      </c>
      <c r="DZ143">
        <v>29802.111000000001</v>
      </c>
      <c r="EA143">
        <v>12021.235000000001</v>
      </c>
      <c r="EB143">
        <v>12860.63</v>
      </c>
      <c r="EC143">
        <v>10918.602999999999</v>
      </c>
      <c r="ED143">
        <v>44454.77</v>
      </c>
      <c r="EE143">
        <v>32830.32</v>
      </c>
      <c r="EF143">
        <v>102964.84</v>
      </c>
      <c r="EG143">
        <v>18767.026999999998</v>
      </c>
      <c r="EH143">
        <v>13207.919</v>
      </c>
      <c r="EI143">
        <v>124852.68</v>
      </c>
    </row>
    <row r="144" spans="1:139" x14ac:dyDescent="0.3">
      <c r="A144" s="3">
        <v>44530</v>
      </c>
      <c r="B144">
        <v>40627.019999999997</v>
      </c>
      <c r="C144">
        <v>86851.13</v>
      </c>
      <c r="D144">
        <v>14015.479499999999</v>
      </c>
      <c r="E144">
        <v>29068.95</v>
      </c>
      <c r="F144">
        <v>36600.089999999997</v>
      </c>
      <c r="G144">
        <v>25431.393</v>
      </c>
      <c r="H144">
        <v>16525.532999999999</v>
      </c>
      <c r="I144">
        <v>38318.910000000003</v>
      </c>
      <c r="J144">
        <v>239179.42</v>
      </c>
      <c r="K144">
        <v>43881.11</v>
      </c>
      <c r="L144">
        <v>48194.913999999997</v>
      </c>
      <c r="M144">
        <v>20007.143</v>
      </c>
      <c r="N144">
        <v>390670.16</v>
      </c>
      <c r="O144">
        <v>226531.55</v>
      </c>
      <c r="P144">
        <v>22455.875</v>
      </c>
      <c r="Q144">
        <v>82214.37</v>
      </c>
      <c r="R144">
        <v>119761.52</v>
      </c>
      <c r="S144">
        <v>12179.66</v>
      </c>
      <c r="T144">
        <v>33692.94</v>
      </c>
      <c r="U144">
        <v>36560.824000000001</v>
      </c>
      <c r="V144">
        <v>44330.68</v>
      </c>
      <c r="W144">
        <v>22959.62</v>
      </c>
      <c r="X144">
        <v>220975.73</v>
      </c>
      <c r="Y144">
        <v>41239.472999999998</v>
      </c>
      <c r="Z144">
        <v>30649.138999999999</v>
      </c>
      <c r="AA144">
        <v>42180.894999999997</v>
      </c>
      <c r="AB144">
        <v>349876.06</v>
      </c>
      <c r="AC144">
        <v>38700.137000000002</v>
      </c>
      <c r="AD144">
        <v>21897.893</v>
      </c>
      <c r="AE144">
        <v>35884.980000000003</v>
      </c>
      <c r="AF144">
        <v>9873.9130000000005</v>
      </c>
      <c r="AG144">
        <v>3924.7114000000001</v>
      </c>
      <c r="AH144">
        <v>21716.47</v>
      </c>
      <c r="AI144">
        <v>21465.486000000001</v>
      </c>
      <c r="AJ144">
        <v>79172.445000000007</v>
      </c>
      <c r="AK144">
        <v>37583.855000000003</v>
      </c>
      <c r="AL144">
        <v>4616.451</v>
      </c>
      <c r="AM144">
        <v>4881.8125</v>
      </c>
      <c r="AN144">
        <v>4863.5834999999997</v>
      </c>
      <c r="AO144">
        <v>6588.97</v>
      </c>
      <c r="AP144">
        <v>3718.6262000000002</v>
      </c>
      <c r="AQ144">
        <v>40624.184000000001</v>
      </c>
      <c r="AR144">
        <v>6213.27</v>
      </c>
      <c r="AS144">
        <v>4128.8114999999998</v>
      </c>
      <c r="AT144">
        <v>7892.1934000000001</v>
      </c>
      <c r="AU144">
        <v>29074.657999999999</v>
      </c>
      <c r="AV144">
        <v>20881.400000000001</v>
      </c>
      <c r="AW144">
        <v>11440.539000000001</v>
      </c>
      <c r="AX144">
        <v>4985.3609999999999</v>
      </c>
      <c r="AY144">
        <v>5053.7030000000004</v>
      </c>
      <c r="AZ144">
        <v>83331</v>
      </c>
      <c r="BA144">
        <v>8740.1949999999997</v>
      </c>
      <c r="BB144">
        <v>10811.956</v>
      </c>
      <c r="BC144">
        <v>7079.8720000000003</v>
      </c>
      <c r="BD144">
        <v>18329.23</v>
      </c>
      <c r="BE144">
        <v>5186.3374000000003</v>
      </c>
      <c r="BF144">
        <v>5474.2954</v>
      </c>
      <c r="BG144">
        <v>5570.9489999999996</v>
      </c>
      <c r="BH144">
        <v>5759.4449999999997</v>
      </c>
      <c r="BI144">
        <v>6569.1972999999998</v>
      </c>
      <c r="BJ144">
        <v>20146.455000000002</v>
      </c>
      <c r="BK144">
        <v>8015.1313</v>
      </c>
      <c r="BL144">
        <v>8136.3842999999997</v>
      </c>
      <c r="BM144">
        <v>10925.047</v>
      </c>
      <c r="BN144">
        <v>7065.1714000000002</v>
      </c>
      <c r="BO144">
        <v>7262.1323000000002</v>
      </c>
      <c r="BP144">
        <v>82052.100000000006</v>
      </c>
      <c r="BQ144">
        <v>18868.598000000002</v>
      </c>
      <c r="BR144">
        <v>32550.344000000001</v>
      </c>
      <c r="BS144">
        <v>17698.905999999999</v>
      </c>
      <c r="BT144">
        <v>13566.386</v>
      </c>
      <c r="BU144">
        <v>45232.086000000003</v>
      </c>
      <c r="BV144">
        <v>24510.923999999999</v>
      </c>
      <c r="BW144">
        <v>43962.87</v>
      </c>
      <c r="BX144">
        <v>190972.88</v>
      </c>
      <c r="BY144">
        <v>24026.403999999999</v>
      </c>
      <c r="BZ144">
        <v>82906.483999999997</v>
      </c>
      <c r="CA144">
        <v>35884.913999999997</v>
      </c>
      <c r="CB144">
        <v>31311.360000000001</v>
      </c>
      <c r="CC144">
        <v>170572.53</v>
      </c>
      <c r="CD144">
        <v>619687.56000000006</v>
      </c>
      <c r="CE144">
        <v>45246.733999999997</v>
      </c>
      <c r="CF144">
        <v>366488.13</v>
      </c>
      <c r="CG144">
        <v>18249.138999999999</v>
      </c>
      <c r="CH144">
        <v>20222.067999999999</v>
      </c>
      <c r="CI144">
        <v>33769.167999999998</v>
      </c>
      <c r="CJ144">
        <v>36149.699999999997</v>
      </c>
      <c r="CK144">
        <v>79072.740000000005</v>
      </c>
      <c r="CL144">
        <v>10298.741</v>
      </c>
      <c r="CM144">
        <v>10096.055</v>
      </c>
      <c r="CN144">
        <v>16258.569</v>
      </c>
      <c r="CO144">
        <v>54375.815999999999</v>
      </c>
      <c r="CP144">
        <v>18191.447</v>
      </c>
      <c r="CQ144">
        <v>127552.77</v>
      </c>
      <c r="CR144">
        <v>77329.36</v>
      </c>
      <c r="CS144">
        <v>32530.03</v>
      </c>
      <c r="CT144">
        <v>140052.45000000001</v>
      </c>
      <c r="CU144">
        <v>12343.298000000001</v>
      </c>
      <c r="CV144">
        <v>60480.73</v>
      </c>
      <c r="CW144">
        <v>28138.748</v>
      </c>
      <c r="CX144">
        <v>72619.89</v>
      </c>
      <c r="CY144">
        <v>51896.086000000003</v>
      </c>
      <c r="CZ144">
        <v>118489.41</v>
      </c>
      <c r="DA144">
        <v>469384.94</v>
      </c>
      <c r="DB144">
        <v>49540.233999999997</v>
      </c>
      <c r="DC144">
        <v>22591.976999999999</v>
      </c>
      <c r="DD144">
        <v>18349.291000000001</v>
      </c>
      <c r="DE144">
        <v>109830.93</v>
      </c>
      <c r="DF144">
        <v>8753.9889999999996</v>
      </c>
      <c r="DG144">
        <v>65483.472999999998</v>
      </c>
      <c r="DH144">
        <v>8752.6409999999996</v>
      </c>
      <c r="DI144">
        <v>13537.603999999999</v>
      </c>
      <c r="DJ144">
        <v>126397.82</v>
      </c>
      <c r="DK144">
        <v>137490.07999999999</v>
      </c>
      <c r="DL144">
        <v>38750.766000000003</v>
      </c>
      <c r="DM144">
        <v>117648.26</v>
      </c>
      <c r="DN144">
        <v>23747.279999999999</v>
      </c>
      <c r="DO144">
        <v>31044.33</v>
      </c>
      <c r="DP144">
        <v>19993.701000000001</v>
      </c>
      <c r="DQ144">
        <v>172324.02</v>
      </c>
      <c r="DR144">
        <v>11033</v>
      </c>
      <c r="DS144">
        <v>14887.455</v>
      </c>
      <c r="DT144">
        <v>13063.584000000001</v>
      </c>
      <c r="DU144">
        <v>8552.1470000000008</v>
      </c>
      <c r="DV144">
        <v>21153.833999999999</v>
      </c>
      <c r="DW144">
        <v>72871.88</v>
      </c>
      <c r="DX144">
        <v>18203.396000000001</v>
      </c>
      <c r="DY144">
        <v>20988.412</v>
      </c>
      <c r="DZ144">
        <v>26052.469000000001</v>
      </c>
      <c r="EA144">
        <v>11838.550999999999</v>
      </c>
      <c r="EB144">
        <v>13282.141</v>
      </c>
      <c r="EC144">
        <v>11062.587</v>
      </c>
      <c r="ED144">
        <v>43007.360000000001</v>
      </c>
      <c r="EE144">
        <v>34032.410000000003</v>
      </c>
      <c r="EF144">
        <v>97986.02</v>
      </c>
      <c r="EG144">
        <v>17698.984</v>
      </c>
      <c r="EH144">
        <v>13366.536</v>
      </c>
      <c r="EI144">
        <v>117263.99</v>
      </c>
    </row>
    <row r="145" spans="1:139" x14ac:dyDescent="0.3">
      <c r="A145" s="3">
        <v>44561</v>
      </c>
      <c r="B145">
        <v>41701.413999999997</v>
      </c>
      <c r="C145">
        <v>91948.98</v>
      </c>
      <c r="D145">
        <v>15587.365</v>
      </c>
      <c r="E145">
        <v>30393.14</v>
      </c>
      <c r="F145">
        <v>40679.81</v>
      </c>
      <c r="G145">
        <v>27545.865000000002</v>
      </c>
      <c r="H145">
        <v>18154.469000000001</v>
      </c>
      <c r="I145">
        <v>41342.620000000003</v>
      </c>
      <c r="J145">
        <v>251737.48</v>
      </c>
      <c r="K145">
        <v>48140.457000000002</v>
      </c>
      <c r="L145">
        <v>52271.87</v>
      </c>
      <c r="M145">
        <v>21440.098000000002</v>
      </c>
      <c r="N145">
        <v>401948.8</v>
      </c>
      <c r="O145">
        <v>256083.25</v>
      </c>
      <c r="P145">
        <v>26475.15</v>
      </c>
      <c r="Q145">
        <v>92279.016000000003</v>
      </c>
      <c r="R145">
        <v>133001.60999999999</v>
      </c>
      <c r="S145">
        <v>13124.92</v>
      </c>
      <c r="T145">
        <v>34890.1</v>
      </c>
      <c r="U145">
        <v>39875.910000000003</v>
      </c>
      <c r="V145">
        <v>50836.18</v>
      </c>
      <c r="W145">
        <v>25846.291000000001</v>
      </c>
      <c r="X145">
        <v>240240.94</v>
      </c>
      <c r="Y145">
        <v>43941.599999999999</v>
      </c>
      <c r="Z145">
        <v>33401.879999999997</v>
      </c>
      <c r="AA145">
        <v>46980.6</v>
      </c>
      <c r="AB145">
        <v>392112</v>
      </c>
      <c r="AC145">
        <v>45058.016000000003</v>
      </c>
      <c r="AD145">
        <v>24860.963</v>
      </c>
      <c r="AE145">
        <v>39835.93</v>
      </c>
      <c r="AF145">
        <v>9576.6350000000002</v>
      </c>
      <c r="AG145">
        <v>3986.0776000000001</v>
      </c>
      <c r="AH145">
        <v>20533.592000000001</v>
      </c>
      <c r="AI145">
        <v>22169.984</v>
      </c>
      <c r="AJ145">
        <v>77743.740000000005</v>
      </c>
      <c r="AK145">
        <v>37063.063000000002</v>
      </c>
      <c r="AL145">
        <v>4948.3289999999997</v>
      </c>
      <c r="AM145">
        <v>5058.1895000000004</v>
      </c>
      <c r="AN145">
        <v>5138.9926999999998</v>
      </c>
      <c r="AO145">
        <v>6941.6329999999998</v>
      </c>
      <c r="AP145">
        <v>3868.6633000000002</v>
      </c>
      <c r="AQ145">
        <v>39845.563000000002</v>
      </c>
      <c r="AR145">
        <v>6550.9897000000001</v>
      </c>
      <c r="AS145">
        <v>4167.8744999999999</v>
      </c>
      <c r="AT145">
        <v>8146.0460000000003</v>
      </c>
      <c r="AU145">
        <v>29734.967000000001</v>
      </c>
      <c r="AV145">
        <v>21484.294999999998</v>
      </c>
      <c r="AW145">
        <v>11478.861000000001</v>
      </c>
      <c r="AX145">
        <v>5181.6530000000002</v>
      </c>
      <c r="AY145">
        <v>5018.9930000000004</v>
      </c>
      <c r="AZ145">
        <v>84218.4</v>
      </c>
      <c r="BA145">
        <v>8713.3089999999993</v>
      </c>
      <c r="BB145">
        <v>11369.852999999999</v>
      </c>
      <c r="BC145">
        <v>7222.665</v>
      </c>
      <c r="BD145">
        <v>19612.615000000002</v>
      </c>
      <c r="BE145">
        <v>6275.9830000000002</v>
      </c>
      <c r="BF145">
        <v>5794.76</v>
      </c>
      <c r="BG145">
        <v>5677.8413</v>
      </c>
      <c r="BH145">
        <v>5836.8975</v>
      </c>
      <c r="BI145">
        <v>6663.9260000000004</v>
      </c>
      <c r="BJ145">
        <v>19945.982</v>
      </c>
      <c r="BK145">
        <v>8066.7446</v>
      </c>
      <c r="BL145">
        <v>8364.5789999999997</v>
      </c>
      <c r="BM145">
        <v>11165.317999999999</v>
      </c>
      <c r="BN145">
        <v>7198.7007000000003</v>
      </c>
      <c r="BO145">
        <v>7271.6562999999996</v>
      </c>
      <c r="BP145">
        <v>83328.31</v>
      </c>
      <c r="BQ145">
        <v>19766.486000000001</v>
      </c>
      <c r="BR145">
        <v>33442.332000000002</v>
      </c>
      <c r="BS145">
        <v>18357.651999999998</v>
      </c>
      <c r="BT145">
        <v>14348.567999999999</v>
      </c>
      <c r="BU145">
        <v>45064.972999999998</v>
      </c>
      <c r="BV145">
        <v>24439.651999999998</v>
      </c>
      <c r="BW145">
        <v>46550.565999999999</v>
      </c>
      <c r="BX145">
        <v>186440.75</v>
      </c>
      <c r="BY145">
        <v>24850.398000000001</v>
      </c>
      <c r="BZ145">
        <v>87524.63</v>
      </c>
      <c r="CA145">
        <v>38077.99</v>
      </c>
      <c r="CB145">
        <v>33059.652000000002</v>
      </c>
      <c r="CC145">
        <v>173961.77</v>
      </c>
      <c r="CD145">
        <v>662627.06000000006</v>
      </c>
      <c r="CE145">
        <v>46704.766000000003</v>
      </c>
      <c r="CF145">
        <v>359382.75</v>
      </c>
      <c r="CG145">
        <v>18928.761999999999</v>
      </c>
      <c r="CH145">
        <v>20829.55</v>
      </c>
      <c r="CI145">
        <v>35376.195</v>
      </c>
      <c r="CJ145">
        <v>37730.913999999997</v>
      </c>
      <c r="CK145">
        <v>81926.210000000006</v>
      </c>
      <c r="CL145">
        <v>10616.824000000001</v>
      </c>
      <c r="CM145">
        <v>10755.915999999999</v>
      </c>
      <c r="CN145">
        <v>16829.370999999999</v>
      </c>
      <c r="CO145">
        <v>59988.663999999997</v>
      </c>
      <c r="CP145">
        <v>19853.817999999999</v>
      </c>
      <c r="CQ145">
        <v>127608.44</v>
      </c>
      <c r="CR145">
        <v>82460.75</v>
      </c>
      <c r="CS145">
        <v>34036.402000000002</v>
      </c>
      <c r="CT145">
        <v>152552</v>
      </c>
      <c r="CU145">
        <v>12095.229499999999</v>
      </c>
      <c r="CV145">
        <v>60046.733999999997</v>
      </c>
      <c r="CW145">
        <v>28987.037</v>
      </c>
      <c r="CX145">
        <v>72507.19</v>
      </c>
      <c r="CY145">
        <v>50509.824000000001</v>
      </c>
      <c r="CZ145">
        <v>124499.6</v>
      </c>
      <c r="DA145">
        <v>466206.03</v>
      </c>
      <c r="DB145">
        <v>51588.016000000003</v>
      </c>
      <c r="DC145">
        <v>23123.291000000001</v>
      </c>
      <c r="DD145">
        <v>18262.978999999999</v>
      </c>
      <c r="DE145">
        <v>113735.125</v>
      </c>
      <c r="DF145">
        <v>8689.8359999999993</v>
      </c>
      <c r="DG145">
        <v>64560.29</v>
      </c>
      <c r="DH145">
        <v>9331.4509999999991</v>
      </c>
      <c r="DI145">
        <v>14564.951999999999</v>
      </c>
      <c r="DJ145">
        <v>119835.21</v>
      </c>
      <c r="DK145">
        <v>138876.25</v>
      </c>
      <c r="DL145">
        <v>40729.233999999997</v>
      </c>
      <c r="DM145">
        <v>136377.53</v>
      </c>
      <c r="DN145">
        <v>26462.893</v>
      </c>
      <c r="DO145">
        <v>30900.9</v>
      </c>
      <c r="DP145">
        <v>19556.64</v>
      </c>
      <c r="DQ145">
        <v>186475.8</v>
      </c>
      <c r="DR145">
        <v>10718.398999999999</v>
      </c>
      <c r="DS145">
        <v>16364.636</v>
      </c>
      <c r="DT145">
        <v>14766.535</v>
      </c>
      <c r="DU145">
        <v>8462.8320000000003</v>
      </c>
      <c r="DV145">
        <v>22097.467000000001</v>
      </c>
      <c r="DW145">
        <v>77223.72</v>
      </c>
      <c r="DX145">
        <v>19933.73</v>
      </c>
      <c r="DY145">
        <v>23160.578000000001</v>
      </c>
      <c r="DZ145">
        <v>24770.080000000002</v>
      </c>
      <c r="EA145">
        <v>12868.657999999999</v>
      </c>
      <c r="EB145">
        <v>13844.94</v>
      </c>
      <c r="EC145">
        <v>11507.678</v>
      </c>
      <c r="ED145">
        <v>49249.2</v>
      </c>
      <c r="EE145">
        <v>36864.266000000003</v>
      </c>
      <c r="EF145">
        <v>101576.914</v>
      </c>
      <c r="EG145">
        <v>19327.113000000001</v>
      </c>
      <c r="EH145">
        <v>14068.092000000001</v>
      </c>
      <c r="EI145">
        <v>111300.766</v>
      </c>
    </row>
    <row r="146" spans="1:139" x14ac:dyDescent="0.3">
      <c r="A146" s="3">
        <v>44592</v>
      </c>
      <c r="B146">
        <v>43914.41</v>
      </c>
      <c r="C146">
        <v>74807.766000000003</v>
      </c>
      <c r="D146">
        <v>15332.108</v>
      </c>
      <c r="E146">
        <v>31876.055</v>
      </c>
      <c r="F146">
        <v>36848.675999999999</v>
      </c>
      <c r="G146">
        <v>25254.136999999999</v>
      </c>
      <c r="H146">
        <v>16820.377</v>
      </c>
      <c r="I146">
        <v>39203.33</v>
      </c>
      <c r="J146">
        <v>223991.81</v>
      </c>
      <c r="K146">
        <v>46365.336000000003</v>
      </c>
      <c r="L146">
        <v>53817.62</v>
      </c>
      <c r="M146">
        <v>20640.828000000001</v>
      </c>
      <c r="N146">
        <v>386015.4</v>
      </c>
      <c r="O146">
        <v>263868.25</v>
      </c>
      <c r="P146">
        <v>25776.773000000001</v>
      </c>
      <c r="Q146">
        <v>93280.99</v>
      </c>
      <c r="R146">
        <v>112016.67</v>
      </c>
      <c r="S146">
        <v>13324.239</v>
      </c>
      <c r="T146">
        <v>32293.508000000002</v>
      </c>
      <c r="U146">
        <v>40617.902000000002</v>
      </c>
      <c r="V146">
        <v>45902.89</v>
      </c>
      <c r="W146">
        <v>26836.16</v>
      </c>
      <c r="X146">
        <v>239978.17</v>
      </c>
      <c r="Y146">
        <v>43819.199999999997</v>
      </c>
      <c r="Z146">
        <v>31689.93</v>
      </c>
      <c r="AA146">
        <v>44505.87</v>
      </c>
      <c r="AB146">
        <v>384609.2</v>
      </c>
      <c r="AC146">
        <v>42984.792999999998</v>
      </c>
      <c r="AD146">
        <v>24897.344000000001</v>
      </c>
      <c r="AE146">
        <v>39633.074000000001</v>
      </c>
      <c r="AF146">
        <v>10283.207</v>
      </c>
      <c r="AG146">
        <v>3856.7550000000001</v>
      </c>
      <c r="AH146">
        <v>21607.366999999998</v>
      </c>
      <c r="AI146">
        <v>21652.398000000001</v>
      </c>
      <c r="AJ146">
        <v>83413.52</v>
      </c>
      <c r="AK146">
        <v>31154.794999999998</v>
      </c>
      <c r="AL146">
        <v>4818.7563</v>
      </c>
      <c r="AM146">
        <v>5146.0556999999999</v>
      </c>
      <c r="AN146">
        <v>4768.0127000000002</v>
      </c>
      <c r="AO146">
        <v>7215.7016999999996</v>
      </c>
      <c r="AP146">
        <v>4120.6210000000001</v>
      </c>
      <c r="AQ146">
        <v>34303.233999999997</v>
      </c>
      <c r="AR146">
        <v>7120.3280000000004</v>
      </c>
      <c r="AS146">
        <v>4393.1655000000001</v>
      </c>
      <c r="AT146">
        <v>7647.7650000000003</v>
      </c>
      <c r="AU146">
        <v>30472.366999999998</v>
      </c>
      <c r="AV146">
        <v>23276.974999999999</v>
      </c>
      <c r="AW146">
        <v>10576.761</v>
      </c>
      <c r="AX146">
        <v>5595.2950000000001</v>
      </c>
      <c r="AY146">
        <v>4881.3706000000002</v>
      </c>
      <c r="AZ146">
        <v>86515.804999999993</v>
      </c>
      <c r="BA146">
        <v>9129.4989999999998</v>
      </c>
      <c r="BB146">
        <v>12125.228999999999</v>
      </c>
      <c r="BC146">
        <v>7021.3706000000002</v>
      </c>
      <c r="BD146">
        <v>18470.309000000001</v>
      </c>
      <c r="BE146">
        <v>5748.0033999999996</v>
      </c>
      <c r="BF146">
        <v>5866.4043000000001</v>
      </c>
      <c r="BG146">
        <v>5422.0825000000004</v>
      </c>
      <c r="BH146">
        <v>5877.0396000000001</v>
      </c>
      <c r="BI146">
        <v>6751.4880000000003</v>
      </c>
      <c r="BJ146">
        <v>21727.401999999998</v>
      </c>
      <c r="BK146">
        <v>9022.6990000000005</v>
      </c>
      <c r="BL146">
        <v>8385.2669999999998</v>
      </c>
      <c r="BM146">
        <v>12252.333000000001</v>
      </c>
      <c r="BN146">
        <v>6653.5595999999996</v>
      </c>
      <c r="BO146">
        <v>7363.7889999999998</v>
      </c>
      <c r="BP146">
        <v>86324.99</v>
      </c>
      <c r="BQ146">
        <v>21800.023000000001</v>
      </c>
      <c r="BR146">
        <v>33736.112999999998</v>
      </c>
      <c r="BS146">
        <v>15935.701999999999</v>
      </c>
      <c r="BT146">
        <v>14820.562</v>
      </c>
      <c r="BU146">
        <v>35391.491999999998</v>
      </c>
      <c r="BV146">
        <v>22437.7</v>
      </c>
      <c r="BW146">
        <v>47279.195</v>
      </c>
      <c r="BX146">
        <v>209056.13</v>
      </c>
      <c r="BY146">
        <v>24233.344000000001</v>
      </c>
      <c r="BZ146">
        <v>77363.27</v>
      </c>
      <c r="CA146">
        <v>40966.934000000001</v>
      </c>
      <c r="CB146">
        <v>33908.269999999997</v>
      </c>
      <c r="CC146">
        <v>181724.11</v>
      </c>
      <c r="CD146">
        <v>693697.4</v>
      </c>
      <c r="CE146">
        <v>47653.652000000002</v>
      </c>
      <c r="CF146">
        <v>372711.16</v>
      </c>
      <c r="CG146">
        <v>19119.803</v>
      </c>
      <c r="CH146">
        <v>21964.386999999999</v>
      </c>
      <c r="CI146">
        <v>32930.491999999998</v>
      </c>
      <c r="CJ146">
        <v>40082.612999999998</v>
      </c>
      <c r="CK146">
        <v>82299.16</v>
      </c>
      <c r="CL146">
        <v>10450.791999999999</v>
      </c>
      <c r="CM146">
        <v>11128.163</v>
      </c>
      <c r="CN146">
        <v>16065.540999999999</v>
      </c>
      <c r="CO146">
        <v>63500.91</v>
      </c>
      <c r="CP146">
        <v>18723.833999999999</v>
      </c>
      <c r="CQ146">
        <v>118311.76</v>
      </c>
      <c r="CR146">
        <v>84154.240000000005</v>
      </c>
      <c r="CS146">
        <v>34585.375</v>
      </c>
      <c r="CT146">
        <v>159082.17000000001</v>
      </c>
      <c r="CU146">
        <v>12400.003000000001</v>
      </c>
      <c r="CV146">
        <v>60725.464999999997</v>
      </c>
      <c r="CW146">
        <v>28556.18</v>
      </c>
      <c r="CX146">
        <v>63674.445</v>
      </c>
      <c r="CY146">
        <v>44197.434000000001</v>
      </c>
      <c r="CZ146">
        <v>136843.03</v>
      </c>
      <c r="DA146">
        <v>437500.6</v>
      </c>
      <c r="DB146">
        <v>55360.73</v>
      </c>
      <c r="DC146">
        <v>24071.133000000002</v>
      </c>
      <c r="DD146">
        <v>18888.150000000001</v>
      </c>
      <c r="DE146">
        <v>100068.02</v>
      </c>
      <c r="DF146">
        <v>8503.06</v>
      </c>
      <c r="DG146">
        <v>59379.313000000002</v>
      </c>
      <c r="DH146">
        <v>10185.739</v>
      </c>
      <c r="DI146">
        <v>14937.96</v>
      </c>
      <c r="DJ146">
        <v>129221.22</v>
      </c>
      <c r="DK146">
        <v>124827.234</v>
      </c>
      <c r="DL146">
        <v>41982.266000000003</v>
      </c>
      <c r="DM146">
        <v>140806.22</v>
      </c>
      <c r="DN146">
        <v>23837.824000000001</v>
      </c>
      <c r="DO146">
        <v>34893.199999999997</v>
      </c>
      <c r="DP146">
        <v>21675.599999999999</v>
      </c>
      <c r="DQ146">
        <v>175922.7</v>
      </c>
      <c r="DR146">
        <v>10018.799999999999</v>
      </c>
      <c r="DS146">
        <v>18106.326000000001</v>
      </c>
      <c r="DT146">
        <v>14013.422</v>
      </c>
      <c r="DU146">
        <v>7891.8076000000001</v>
      </c>
      <c r="DV146">
        <v>21818.125</v>
      </c>
      <c r="DW146">
        <v>73193.56</v>
      </c>
      <c r="DX146">
        <v>18942.73</v>
      </c>
      <c r="DY146">
        <v>23333.013999999999</v>
      </c>
      <c r="DZ146">
        <v>22576.271000000001</v>
      </c>
      <c r="EA146">
        <v>12253.832</v>
      </c>
      <c r="EB146">
        <v>12401.21</v>
      </c>
      <c r="EC146">
        <v>11126.725</v>
      </c>
      <c r="ED146">
        <v>42487.81</v>
      </c>
      <c r="EE146">
        <v>32617.338</v>
      </c>
      <c r="EF146">
        <v>94937.79</v>
      </c>
      <c r="EG146">
        <v>17945.32</v>
      </c>
      <c r="EH146">
        <v>12782.642</v>
      </c>
      <c r="EI146">
        <v>103882.94500000001</v>
      </c>
    </row>
    <row r="147" spans="1:139" x14ac:dyDescent="0.3">
      <c r="A147" s="3">
        <v>44620</v>
      </c>
      <c r="B147">
        <v>43348.296999999999</v>
      </c>
      <c r="C147">
        <v>68703.240000000005</v>
      </c>
      <c r="D147">
        <v>15272.807000000001</v>
      </c>
      <c r="E147">
        <v>32040.822</v>
      </c>
      <c r="F147">
        <v>31481.793000000001</v>
      </c>
      <c r="G147">
        <v>24078.414000000001</v>
      </c>
      <c r="H147">
        <v>15045.546</v>
      </c>
      <c r="I147">
        <v>39597.410000000003</v>
      </c>
      <c r="J147">
        <v>230172.61</v>
      </c>
      <c r="K147">
        <v>43839.07</v>
      </c>
      <c r="L147">
        <v>54838.663999999997</v>
      </c>
      <c r="M147">
        <v>17927</v>
      </c>
      <c r="N147">
        <v>373176.78</v>
      </c>
      <c r="O147">
        <v>269188</v>
      </c>
      <c r="P147">
        <v>25869.083999999999</v>
      </c>
      <c r="Q147">
        <v>91123.97</v>
      </c>
      <c r="R147">
        <v>106462.35</v>
      </c>
      <c r="S147">
        <v>13580.94</v>
      </c>
      <c r="T147">
        <v>31239.888999999999</v>
      </c>
      <c r="U147">
        <v>41687.605000000003</v>
      </c>
      <c r="V147">
        <v>44674.862999999998</v>
      </c>
      <c r="W147">
        <v>25512.838</v>
      </c>
      <c r="X147">
        <v>226452.42</v>
      </c>
      <c r="Y147">
        <v>48005.279999999999</v>
      </c>
      <c r="Z147">
        <v>34023.597999999998</v>
      </c>
      <c r="AA147">
        <v>40396.18</v>
      </c>
      <c r="AB147">
        <v>373678.56</v>
      </c>
      <c r="AC147">
        <v>39811.315999999999</v>
      </c>
      <c r="AD147">
        <v>23733.123</v>
      </c>
      <c r="AE147">
        <v>44171.983999999997</v>
      </c>
      <c r="AF147">
        <v>10748.696</v>
      </c>
      <c r="AG147">
        <v>3832.2002000000002</v>
      </c>
      <c r="AH147">
        <v>22784.752</v>
      </c>
      <c r="AI147">
        <v>22313.759999999998</v>
      </c>
      <c r="AJ147">
        <v>82616.835999999996</v>
      </c>
      <c r="AK147">
        <v>31095.567999999999</v>
      </c>
      <c r="AL147">
        <v>4994.7025999999996</v>
      </c>
      <c r="AM147">
        <v>5454.0396000000001</v>
      </c>
      <c r="AN147">
        <v>4933.1616000000004</v>
      </c>
      <c r="AO147">
        <v>7634.7812999999996</v>
      </c>
      <c r="AP147">
        <v>4283.277</v>
      </c>
      <c r="AQ147">
        <v>35601.574000000001</v>
      </c>
      <c r="AR147">
        <v>7334.3296</v>
      </c>
      <c r="AS147">
        <v>4624.9546</v>
      </c>
      <c r="AT147">
        <v>7739.7449999999999</v>
      </c>
      <c r="AU147">
        <v>32664.081999999999</v>
      </c>
      <c r="AV147">
        <v>23286.263999999999</v>
      </c>
      <c r="AW147">
        <v>9995.6190000000006</v>
      </c>
      <c r="AX147">
        <v>5668.8945000000003</v>
      </c>
      <c r="AY147">
        <v>4822.3900000000003</v>
      </c>
      <c r="AZ147">
        <v>83685</v>
      </c>
      <c r="BA147">
        <v>12528.383</v>
      </c>
      <c r="BB147">
        <v>12479.393</v>
      </c>
      <c r="BC147">
        <v>7031.64</v>
      </c>
      <c r="BD147">
        <v>20911.351999999999</v>
      </c>
      <c r="BE147">
        <v>6132.0893999999998</v>
      </c>
      <c r="BF147">
        <v>5887.4759999999997</v>
      </c>
      <c r="BG147">
        <v>5366.2809999999999</v>
      </c>
      <c r="BH147">
        <v>5898.3649999999998</v>
      </c>
      <c r="BI147">
        <v>6863.0137000000004</v>
      </c>
      <c r="BJ147">
        <v>22128.432000000001</v>
      </c>
      <c r="BK147">
        <v>9004.7829999999994</v>
      </c>
      <c r="BL147">
        <v>8734.5</v>
      </c>
      <c r="BM147">
        <v>12425.460999999999</v>
      </c>
      <c r="BN147">
        <v>6785.2426999999998</v>
      </c>
      <c r="BO147">
        <v>7696.5339999999997</v>
      </c>
      <c r="BP147">
        <v>83877.22</v>
      </c>
      <c r="BQ147">
        <v>23453.879000000001</v>
      </c>
      <c r="BR147">
        <v>33235.023000000001</v>
      </c>
      <c r="BS147">
        <v>15384.259</v>
      </c>
      <c r="BT147">
        <v>15237.902</v>
      </c>
      <c r="BU147">
        <v>33129.54</v>
      </c>
      <c r="BV147">
        <v>22537.794999999998</v>
      </c>
      <c r="BW147">
        <v>50136.417999999998</v>
      </c>
      <c r="BX147">
        <v>207385.22</v>
      </c>
      <c r="BY147">
        <v>23664.078000000001</v>
      </c>
      <c r="BZ147">
        <v>78254.53</v>
      </c>
      <c r="CA147">
        <v>39838.745999999999</v>
      </c>
      <c r="CB147">
        <v>34383.160000000003</v>
      </c>
      <c r="CC147">
        <v>160811.82999999999</v>
      </c>
      <c r="CD147">
        <v>712379.5</v>
      </c>
      <c r="CE147">
        <v>42740.33</v>
      </c>
      <c r="CF147">
        <v>357040.16</v>
      </c>
      <c r="CG147">
        <v>18486.488000000001</v>
      </c>
      <c r="CH147">
        <v>22748.607</v>
      </c>
      <c r="CI147">
        <v>32982.616999999998</v>
      </c>
      <c r="CJ147">
        <v>41445.394999999997</v>
      </c>
      <c r="CK147">
        <v>84820.125</v>
      </c>
      <c r="CL147">
        <v>9795.8880000000008</v>
      </c>
      <c r="CM147">
        <v>11710.094999999999</v>
      </c>
      <c r="CN147">
        <v>14939.897999999999</v>
      </c>
      <c r="CO147">
        <v>61905.495999999999</v>
      </c>
      <c r="CP147">
        <v>19099.555</v>
      </c>
      <c r="CQ147">
        <v>113845.21</v>
      </c>
      <c r="CR147">
        <v>86867.24</v>
      </c>
      <c r="CS147">
        <v>31229.313999999998</v>
      </c>
      <c r="CT147">
        <v>153205.03</v>
      </c>
      <c r="CU147">
        <v>11946.387000000001</v>
      </c>
      <c r="CV147">
        <v>63432.1</v>
      </c>
      <c r="CW147">
        <v>27133.008000000002</v>
      </c>
      <c r="CX147">
        <v>59781.58</v>
      </c>
      <c r="CY147">
        <v>41359.046999999999</v>
      </c>
      <c r="CZ147">
        <v>148044.94</v>
      </c>
      <c r="DA147">
        <v>417480.38</v>
      </c>
      <c r="DB147">
        <v>55765.25</v>
      </c>
      <c r="DC147">
        <v>23270.66</v>
      </c>
      <c r="DD147">
        <v>19683.238000000001</v>
      </c>
      <c r="DE147">
        <v>90543.7</v>
      </c>
      <c r="DF147">
        <v>9462.0310000000009</v>
      </c>
      <c r="DG147">
        <v>62751.675999999999</v>
      </c>
      <c r="DH147">
        <v>10052.317999999999</v>
      </c>
      <c r="DI147">
        <v>15963.287</v>
      </c>
      <c r="DJ147">
        <v>117533.36</v>
      </c>
      <c r="DK147">
        <v>112836.58</v>
      </c>
      <c r="DL147">
        <v>42016.137000000002</v>
      </c>
      <c r="DM147">
        <v>137025.29999999999</v>
      </c>
      <c r="DN147">
        <v>23599.078000000001</v>
      </c>
      <c r="DO147">
        <v>33532</v>
      </c>
      <c r="DP147">
        <v>19835.280999999999</v>
      </c>
      <c r="DQ147">
        <v>183065.39</v>
      </c>
      <c r="DR147">
        <v>10797.601000000001</v>
      </c>
      <c r="DS147">
        <v>13316.678</v>
      </c>
      <c r="DT147">
        <v>14510.239</v>
      </c>
      <c r="DU147">
        <v>9401.2469999999994</v>
      </c>
      <c r="DV147">
        <v>19237.88</v>
      </c>
      <c r="DW147">
        <v>67692.78</v>
      </c>
      <c r="DX147">
        <v>17368.793000000001</v>
      </c>
      <c r="DY147">
        <v>23557.759999999998</v>
      </c>
      <c r="DZ147">
        <v>21975.936000000002</v>
      </c>
      <c r="EA147">
        <v>11253.031000000001</v>
      </c>
      <c r="EB147">
        <v>11874.931</v>
      </c>
      <c r="EC147">
        <v>11229.843999999999</v>
      </c>
      <c r="ED147">
        <v>42980.66</v>
      </c>
      <c r="EE147">
        <v>29613.41</v>
      </c>
      <c r="EF147">
        <v>85004.82</v>
      </c>
      <c r="EG147">
        <v>18254.153999999999</v>
      </c>
      <c r="EH147">
        <v>13414.31</v>
      </c>
      <c r="EI147">
        <v>94146.42</v>
      </c>
    </row>
    <row r="148" spans="1:139" x14ac:dyDescent="0.3">
      <c r="A148" s="3">
        <v>44651</v>
      </c>
      <c r="B148">
        <v>46394.652000000002</v>
      </c>
      <c r="C148">
        <v>64926.163999999997</v>
      </c>
      <c r="D148">
        <v>14436.864</v>
      </c>
      <c r="E148">
        <v>33688.36</v>
      </c>
      <c r="F148">
        <v>30957.995999999999</v>
      </c>
      <c r="G148">
        <v>24413.728999999999</v>
      </c>
      <c r="H148">
        <v>15473.869000000001</v>
      </c>
      <c r="I148">
        <v>37417.546999999999</v>
      </c>
      <c r="J148">
        <v>255262.2</v>
      </c>
      <c r="K148">
        <v>41504.555</v>
      </c>
      <c r="L148">
        <v>53759.722999999998</v>
      </c>
      <c r="M148">
        <v>17110.611000000001</v>
      </c>
      <c r="N148">
        <v>411168.13</v>
      </c>
      <c r="O148">
        <v>268522</v>
      </c>
      <c r="P148">
        <v>27986.83</v>
      </c>
      <c r="Q148">
        <v>86869.92</v>
      </c>
      <c r="R148">
        <v>97442.84</v>
      </c>
      <c r="S148">
        <v>13460.14</v>
      </c>
      <c r="T148">
        <v>32097.15</v>
      </c>
      <c r="U148">
        <v>44537.279999999999</v>
      </c>
      <c r="V148">
        <v>42318.400000000001</v>
      </c>
      <c r="W148">
        <v>26754.032999999999</v>
      </c>
      <c r="X148">
        <v>231653.92</v>
      </c>
      <c r="Y148">
        <v>48252.75</v>
      </c>
      <c r="Z148">
        <v>41707.99</v>
      </c>
      <c r="AA148">
        <v>43150.21</v>
      </c>
      <c r="AB148">
        <v>366612.56</v>
      </c>
      <c r="AC148">
        <v>38671.137000000002</v>
      </c>
      <c r="AD148">
        <v>24118.002</v>
      </c>
      <c r="AE148">
        <v>41532.656000000003</v>
      </c>
      <c r="AF148">
        <v>9922.375</v>
      </c>
      <c r="AG148">
        <v>3700.9286999999999</v>
      </c>
      <c r="AH148">
        <v>20766.195</v>
      </c>
      <c r="AI148">
        <v>21040.734</v>
      </c>
      <c r="AJ148">
        <v>75491.17</v>
      </c>
      <c r="AK148">
        <v>29122.425999999999</v>
      </c>
      <c r="AL148">
        <v>4746.0673999999999</v>
      </c>
      <c r="AM148">
        <v>9995.0910000000003</v>
      </c>
      <c r="AN148">
        <v>4702.8612999999996</v>
      </c>
      <c r="AO148">
        <v>7121.4032999999999</v>
      </c>
      <c r="AP148">
        <v>4368.8423000000003</v>
      </c>
      <c r="AQ148">
        <v>32918.125</v>
      </c>
      <c r="AR148">
        <v>6252.0902999999998</v>
      </c>
      <c r="AS148">
        <v>4091.9953999999998</v>
      </c>
      <c r="AT148">
        <v>10650.605</v>
      </c>
      <c r="AU148">
        <v>29521.361000000001</v>
      </c>
      <c r="AV148">
        <v>20867.07</v>
      </c>
      <c r="AW148">
        <v>8968.4539999999997</v>
      </c>
      <c r="AX148">
        <v>5320.5415000000003</v>
      </c>
      <c r="AY148">
        <v>4661.7905000000001</v>
      </c>
      <c r="AZ148">
        <v>76546.75</v>
      </c>
      <c r="BA148">
        <v>12557.451999999999</v>
      </c>
      <c r="BB148">
        <v>11821.852999999999</v>
      </c>
      <c r="BC148">
        <v>6398.3744999999999</v>
      </c>
      <c r="BD148">
        <v>18508.98</v>
      </c>
      <c r="BE148">
        <v>5569.1790000000001</v>
      </c>
      <c r="BF148">
        <v>5486.5537000000004</v>
      </c>
      <c r="BG148">
        <v>5006.4989999999998</v>
      </c>
      <c r="BH148">
        <v>5238.3163999999997</v>
      </c>
      <c r="BI148">
        <v>6394.0415000000003</v>
      </c>
      <c r="BJ148">
        <v>19176.041000000001</v>
      </c>
      <c r="BK148">
        <v>8871.2790000000005</v>
      </c>
      <c r="BL148">
        <v>8671.4330000000009</v>
      </c>
      <c r="BM148">
        <v>11241.109</v>
      </c>
      <c r="BN148">
        <v>6254.7885999999999</v>
      </c>
      <c r="BO148">
        <v>7032.7943999999998</v>
      </c>
      <c r="BP148">
        <v>78963.47</v>
      </c>
      <c r="BQ148">
        <v>21879.030999999999</v>
      </c>
      <c r="BR148">
        <v>33083.440000000002</v>
      </c>
      <c r="BS148">
        <v>16447.28</v>
      </c>
      <c r="BT148">
        <v>15971.691999999999</v>
      </c>
      <c r="BU148">
        <v>34362.917999999998</v>
      </c>
      <c r="BV148">
        <v>17621.627</v>
      </c>
      <c r="BW148">
        <v>50230.065999999999</v>
      </c>
      <c r="BX148">
        <v>183658.3</v>
      </c>
      <c r="BY148">
        <v>24265.828000000001</v>
      </c>
      <c r="BZ148">
        <v>85570.72</v>
      </c>
      <c r="CA148">
        <v>45615.875</v>
      </c>
      <c r="CB148">
        <v>38228.758000000002</v>
      </c>
      <c r="CC148">
        <v>153487.79999999999</v>
      </c>
      <c r="CD148">
        <v>778629.5</v>
      </c>
      <c r="CE148">
        <v>40091.027000000002</v>
      </c>
      <c r="CF148">
        <v>332319.84000000003</v>
      </c>
      <c r="CG148">
        <v>18514.002</v>
      </c>
      <c r="CH148">
        <v>22850.002</v>
      </c>
      <c r="CI148">
        <v>36683.46</v>
      </c>
      <c r="CJ148">
        <v>43855.199999999997</v>
      </c>
      <c r="CK148">
        <v>85304.69</v>
      </c>
      <c r="CL148">
        <v>10492.887000000001</v>
      </c>
      <c r="CM148">
        <v>11889.043</v>
      </c>
      <c r="CN148">
        <v>13970.453</v>
      </c>
      <c r="CO148">
        <v>66672.75</v>
      </c>
      <c r="CP148">
        <v>20459.636999999999</v>
      </c>
      <c r="CQ148">
        <v>113355.125</v>
      </c>
      <c r="CR148">
        <v>90624.15</v>
      </c>
      <c r="CS148">
        <v>31983.041000000001</v>
      </c>
      <c r="CT148">
        <v>153116.70000000001</v>
      </c>
      <c r="CU148">
        <v>11234.794</v>
      </c>
      <c r="CV148">
        <v>52383.097999999998</v>
      </c>
      <c r="CW148">
        <v>26506.86</v>
      </c>
      <c r="CX148">
        <v>62265.266000000003</v>
      </c>
      <c r="CY148">
        <v>40817.83</v>
      </c>
      <c r="CZ148">
        <v>141185</v>
      </c>
      <c r="DA148">
        <v>400378.75</v>
      </c>
      <c r="DB148">
        <v>57264.53</v>
      </c>
      <c r="DC148">
        <v>23748.245999999999</v>
      </c>
      <c r="DD148">
        <v>21794.388999999999</v>
      </c>
      <c r="DE148">
        <v>139420.17000000001</v>
      </c>
      <c r="DF148">
        <v>9916.2939999999999</v>
      </c>
      <c r="DG148">
        <v>69326.625</v>
      </c>
      <c r="DH148">
        <v>9946.7749999999996</v>
      </c>
      <c r="DI148">
        <v>17658.752</v>
      </c>
      <c r="DJ148">
        <v>103698.56</v>
      </c>
      <c r="DK148">
        <v>115944.19</v>
      </c>
      <c r="DL148">
        <v>44396.226999999999</v>
      </c>
      <c r="DM148">
        <v>132180.26999999999</v>
      </c>
      <c r="DN148">
        <v>24157.432000000001</v>
      </c>
      <c r="DO148">
        <v>30524.57</v>
      </c>
      <c r="DP148">
        <v>24538.690999999999</v>
      </c>
      <c r="DQ148">
        <v>187373.7</v>
      </c>
      <c r="DR148">
        <v>9354.3700000000008</v>
      </c>
      <c r="DS148">
        <v>13190.08</v>
      </c>
      <c r="DT148">
        <v>14041.745000000001</v>
      </c>
      <c r="DU148">
        <v>7929.4565000000002</v>
      </c>
      <c r="DV148">
        <v>21013.45</v>
      </c>
      <c r="DW148">
        <v>65207.156000000003</v>
      </c>
      <c r="DX148">
        <v>17847.928</v>
      </c>
      <c r="DY148">
        <v>25614.256000000001</v>
      </c>
      <c r="DZ148">
        <v>20670.66</v>
      </c>
      <c r="EA148">
        <v>12194.548000000001</v>
      </c>
      <c r="EB148">
        <v>9848.4599999999991</v>
      </c>
      <c r="EC148">
        <v>10966.727999999999</v>
      </c>
      <c r="ED148">
        <v>49265.67</v>
      </c>
      <c r="EE148">
        <v>34190.75</v>
      </c>
      <c r="EF148">
        <v>84721.483999999997</v>
      </c>
      <c r="EG148">
        <v>16711.813999999998</v>
      </c>
      <c r="EH148">
        <v>11423.1</v>
      </c>
      <c r="EI148">
        <v>100013.79</v>
      </c>
    </row>
    <row r="149" spans="1:139" x14ac:dyDescent="0.3">
      <c r="A149" s="3">
        <v>44680</v>
      </c>
      <c r="B149">
        <v>48418.773000000001</v>
      </c>
      <c r="C149">
        <v>71517.09</v>
      </c>
      <c r="D149">
        <v>13227.136</v>
      </c>
      <c r="E149">
        <v>34740.097999999998</v>
      </c>
      <c r="F149">
        <v>30230.513999999999</v>
      </c>
      <c r="G149">
        <v>22897.34</v>
      </c>
      <c r="H149">
        <v>15914.682000000001</v>
      </c>
      <c r="I149">
        <v>33527.300000000003</v>
      </c>
      <c r="J149">
        <v>235567.35999999999</v>
      </c>
      <c r="K149">
        <v>46785.296999999999</v>
      </c>
      <c r="L149">
        <v>53050.491999999998</v>
      </c>
      <c r="M149">
        <v>17657.046999999999</v>
      </c>
      <c r="N149">
        <v>420416.53</v>
      </c>
      <c r="O149">
        <v>279825.90000000002</v>
      </c>
      <c r="P149">
        <v>28607.703000000001</v>
      </c>
      <c r="Q149">
        <v>89222.25</v>
      </c>
      <c r="R149">
        <v>94487.21</v>
      </c>
      <c r="S149">
        <v>14166</v>
      </c>
      <c r="T149">
        <v>32305.11</v>
      </c>
      <c r="U149">
        <v>46416.387000000002</v>
      </c>
      <c r="V149">
        <v>45379.73</v>
      </c>
      <c r="W149">
        <v>26960.451000000001</v>
      </c>
      <c r="X149">
        <v>237646.66</v>
      </c>
      <c r="Y149">
        <v>52221.75</v>
      </c>
      <c r="Z149">
        <v>39228.917999999998</v>
      </c>
      <c r="AA149">
        <v>46104.703000000001</v>
      </c>
      <c r="AB149">
        <v>385207.13</v>
      </c>
      <c r="AC149">
        <v>36623.995999999999</v>
      </c>
      <c r="AD149">
        <v>23676.313999999998</v>
      </c>
      <c r="AE149">
        <v>43480.85</v>
      </c>
      <c r="AF149">
        <v>8552.6759999999995</v>
      </c>
      <c r="AG149">
        <v>3540.4459999999999</v>
      </c>
      <c r="AH149">
        <v>19329.54</v>
      </c>
      <c r="AI149">
        <v>18925.146000000001</v>
      </c>
      <c r="AJ149">
        <v>64373.862999999998</v>
      </c>
      <c r="AK149">
        <v>26808.44</v>
      </c>
      <c r="AL149">
        <v>4525.6356999999998</v>
      </c>
      <c r="AM149">
        <v>8903.3250000000007</v>
      </c>
      <c r="AN149">
        <v>4365.0063</v>
      </c>
      <c r="AO149">
        <v>6037.2060000000001</v>
      </c>
      <c r="AP149">
        <v>4042.4953999999998</v>
      </c>
      <c r="AQ149">
        <v>28692.813999999998</v>
      </c>
      <c r="AR149">
        <v>5965.2619999999997</v>
      </c>
      <c r="AS149">
        <v>3588.6323000000002</v>
      </c>
      <c r="AT149">
        <v>10231.046</v>
      </c>
      <c r="AU149">
        <v>25742.021000000001</v>
      </c>
      <c r="AV149">
        <v>18004.61</v>
      </c>
      <c r="AW149">
        <v>8241.8379999999997</v>
      </c>
      <c r="AX149">
        <v>4999.3505999999998</v>
      </c>
      <c r="AY149">
        <v>4209.6530000000002</v>
      </c>
      <c r="AZ149">
        <v>68931.5</v>
      </c>
      <c r="BA149">
        <v>11964.061</v>
      </c>
      <c r="BB149">
        <v>10706.731</v>
      </c>
      <c r="BC149">
        <v>5647.8680000000004</v>
      </c>
      <c r="BD149">
        <v>15277.523999999999</v>
      </c>
      <c r="BE149">
        <v>5068.5290000000005</v>
      </c>
      <c r="BF149">
        <v>5048.3029999999999</v>
      </c>
      <c r="BG149">
        <v>4315.3027000000002</v>
      </c>
      <c r="BH149">
        <v>4713.2573000000002</v>
      </c>
      <c r="BI149">
        <v>6025.4030000000002</v>
      </c>
      <c r="BJ149">
        <v>16667.46</v>
      </c>
      <c r="BK149">
        <v>8479.0220000000008</v>
      </c>
      <c r="BL149">
        <v>8281.4069999999992</v>
      </c>
      <c r="BM149">
        <v>10142.89</v>
      </c>
      <c r="BN149">
        <v>5667.8706000000002</v>
      </c>
      <c r="BO149">
        <v>5923.0366000000004</v>
      </c>
      <c r="BP149">
        <v>72144.233999999997</v>
      </c>
      <c r="BQ149">
        <v>21509.863000000001</v>
      </c>
      <c r="BR149">
        <v>29242.653999999999</v>
      </c>
      <c r="BS149">
        <v>15285.761</v>
      </c>
      <c r="BT149">
        <v>15483.817999999999</v>
      </c>
      <c r="BU149">
        <v>27964.9</v>
      </c>
      <c r="BV149">
        <v>18634.072</v>
      </c>
      <c r="BW149">
        <v>46821.11</v>
      </c>
      <c r="BX149">
        <v>165353.10999999999</v>
      </c>
      <c r="BY149">
        <v>21473.54</v>
      </c>
      <c r="BZ149">
        <v>81192.266000000003</v>
      </c>
      <c r="CA149">
        <v>40578.93</v>
      </c>
      <c r="CB149">
        <v>34925.040000000001</v>
      </c>
      <c r="CC149">
        <v>141528.39000000001</v>
      </c>
      <c r="CD149">
        <v>712263.6</v>
      </c>
      <c r="CE149">
        <v>33975.995999999999</v>
      </c>
      <c r="CF149">
        <v>287655.8</v>
      </c>
      <c r="CG149">
        <v>17184.907999999999</v>
      </c>
      <c r="CH149">
        <v>20261.68</v>
      </c>
      <c r="CI149">
        <v>35399.75</v>
      </c>
      <c r="CJ149">
        <v>41054.400000000001</v>
      </c>
      <c r="CK149">
        <v>78662.78</v>
      </c>
      <c r="CL149">
        <v>8363.3670000000002</v>
      </c>
      <c r="CM149">
        <v>10836.945</v>
      </c>
      <c r="CN149">
        <v>12304.206</v>
      </c>
      <c r="CO149">
        <v>62794.866999999998</v>
      </c>
      <c r="CP149">
        <v>17546.54</v>
      </c>
      <c r="CQ149">
        <v>104904.13</v>
      </c>
      <c r="CR149">
        <v>87467.766000000003</v>
      </c>
      <c r="CS149">
        <v>24585.678</v>
      </c>
      <c r="CT149">
        <v>120462.95</v>
      </c>
      <c r="CU149">
        <v>10339.242</v>
      </c>
      <c r="CV149">
        <v>49721.85</v>
      </c>
      <c r="CW149">
        <v>24109.998</v>
      </c>
      <c r="CX149">
        <v>58402.866999999998</v>
      </c>
      <c r="CY149">
        <v>34192.074000000001</v>
      </c>
      <c r="CZ149">
        <v>131906.06</v>
      </c>
      <c r="DA149">
        <v>350566.34</v>
      </c>
      <c r="DB149">
        <v>53516.43</v>
      </c>
      <c r="DC149">
        <v>23126.513999999999</v>
      </c>
      <c r="DD149">
        <v>19662.398000000001</v>
      </c>
      <c r="DE149">
        <v>127972.35</v>
      </c>
      <c r="DF149">
        <v>9919.0210000000006</v>
      </c>
      <c r="DG149">
        <v>61313.065999999999</v>
      </c>
      <c r="DH149">
        <v>9697.6110000000008</v>
      </c>
      <c r="DI149">
        <v>17632.232</v>
      </c>
      <c r="DJ149">
        <v>93619.983999999997</v>
      </c>
      <c r="DK149">
        <v>94779.98</v>
      </c>
      <c r="DL149">
        <v>40766.99</v>
      </c>
      <c r="DM149">
        <v>125545.77</v>
      </c>
      <c r="DN149">
        <v>22684.572</v>
      </c>
      <c r="DO149">
        <v>29102.129000000001</v>
      </c>
      <c r="DP149">
        <v>18898.88</v>
      </c>
      <c r="DQ149">
        <v>157248.53</v>
      </c>
      <c r="DR149">
        <v>8289.2559999999994</v>
      </c>
      <c r="DS149">
        <v>12523.302</v>
      </c>
      <c r="DT149">
        <v>12920.781999999999</v>
      </c>
      <c r="DU149">
        <v>7293.3657000000003</v>
      </c>
      <c r="DV149">
        <v>20829.508000000002</v>
      </c>
      <c r="DW149">
        <v>61380.055</v>
      </c>
      <c r="DX149">
        <v>18418.689999999999</v>
      </c>
      <c r="DY149">
        <v>25387.578000000001</v>
      </c>
      <c r="DZ149">
        <v>20198.28</v>
      </c>
      <c r="EA149">
        <v>11765.5</v>
      </c>
      <c r="EB149">
        <v>10346.641</v>
      </c>
      <c r="EC149">
        <v>11340.86</v>
      </c>
      <c r="ED149">
        <v>45749.53</v>
      </c>
      <c r="EE149">
        <v>31836.541000000001</v>
      </c>
      <c r="EF149">
        <v>82069.664000000004</v>
      </c>
      <c r="EG149">
        <v>16558.46</v>
      </c>
      <c r="EH149">
        <v>12279.273999999999</v>
      </c>
      <c r="EI149">
        <v>106021.28</v>
      </c>
    </row>
    <row r="150" spans="1:139" x14ac:dyDescent="0.3">
      <c r="A150" s="3">
        <v>44712</v>
      </c>
      <c r="B150">
        <v>49496.366999999998</v>
      </c>
      <c r="C150">
        <v>69717.210000000006</v>
      </c>
      <c r="D150">
        <v>14192.084999999999</v>
      </c>
      <c r="E150">
        <v>37433.332000000002</v>
      </c>
      <c r="F150">
        <v>29876.223000000002</v>
      </c>
      <c r="G150">
        <v>21911.22</v>
      </c>
      <c r="H150">
        <v>16952.266</v>
      </c>
      <c r="I150">
        <v>34503.675999999999</v>
      </c>
      <c r="J150">
        <v>206548.98</v>
      </c>
      <c r="K150">
        <v>44827.343999999997</v>
      </c>
      <c r="L150">
        <v>49277.383000000002</v>
      </c>
      <c r="M150">
        <v>17889.651999999998</v>
      </c>
      <c r="N150">
        <v>353475.25</v>
      </c>
      <c r="O150">
        <v>274498.78000000003</v>
      </c>
      <c r="P150">
        <v>26576.384999999998</v>
      </c>
      <c r="Q150">
        <v>87949.23</v>
      </c>
      <c r="R150">
        <v>91120.08</v>
      </c>
      <c r="S150">
        <v>14373</v>
      </c>
      <c r="T150">
        <v>31672.803</v>
      </c>
      <c r="U150">
        <v>43525.773000000001</v>
      </c>
      <c r="V150">
        <v>47201.7</v>
      </c>
      <c r="W150">
        <v>24876.473000000002</v>
      </c>
      <c r="X150">
        <v>232166</v>
      </c>
      <c r="Y150">
        <v>46341.754000000001</v>
      </c>
      <c r="Z150">
        <v>38138.402000000002</v>
      </c>
      <c r="AA150">
        <v>45731.14</v>
      </c>
      <c r="AB150">
        <v>354808.03</v>
      </c>
      <c r="AC150">
        <v>37880.370000000003</v>
      </c>
      <c r="AD150">
        <v>21856.18</v>
      </c>
      <c r="AE150">
        <v>42819.582000000002</v>
      </c>
      <c r="AF150">
        <v>8632.8909999999996</v>
      </c>
      <c r="AG150">
        <v>3699.2910000000002</v>
      </c>
      <c r="AH150">
        <v>20607.603999999999</v>
      </c>
      <c r="AI150">
        <v>19975.743999999999</v>
      </c>
      <c r="AJ150">
        <v>66224.53</v>
      </c>
      <c r="AK150">
        <v>27852.248</v>
      </c>
      <c r="AL150">
        <v>5110.7304999999997</v>
      </c>
      <c r="AM150">
        <v>8743.0329999999994</v>
      </c>
      <c r="AN150">
        <v>4470.0415000000003</v>
      </c>
      <c r="AO150">
        <v>6198.5280000000002</v>
      </c>
      <c r="AP150">
        <v>4263.5690000000004</v>
      </c>
      <c r="AQ150">
        <v>28747.535</v>
      </c>
      <c r="AR150">
        <v>6249.7960000000003</v>
      </c>
      <c r="AS150">
        <v>3829.4652999999998</v>
      </c>
      <c r="AT150">
        <v>11207.458000000001</v>
      </c>
      <c r="AU150">
        <v>27045.241999999998</v>
      </c>
      <c r="AV150">
        <v>18610.668000000001</v>
      </c>
      <c r="AW150">
        <v>8811.4359999999997</v>
      </c>
      <c r="AX150">
        <v>5003.3584000000001</v>
      </c>
      <c r="AY150">
        <v>4218.0780000000004</v>
      </c>
      <c r="AZ150">
        <v>72795.149999999994</v>
      </c>
      <c r="BA150">
        <v>12204.625</v>
      </c>
      <c r="BB150">
        <v>10877.986999999999</v>
      </c>
      <c r="BC150">
        <v>5868.5254000000004</v>
      </c>
      <c r="BD150">
        <v>13639.093000000001</v>
      </c>
      <c r="BE150">
        <v>5362.0519999999997</v>
      </c>
      <c r="BF150">
        <v>5355.9214000000002</v>
      </c>
      <c r="BG150">
        <v>4660.9009999999998</v>
      </c>
      <c r="BH150">
        <v>5087.4233000000004</v>
      </c>
      <c r="BI150">
        <v>6681.5806000000002</v>
      </c>
      <c r="BJ150">
        <v>17505.063999999998</v>
      </c>
      <c r="BK150">
        <v>8010.4939999999997</v>
      </c>
      <c r="BL150">
        <v>8379.5190000000002</v>
      </c>
      <c r="BM150">
        <v>10461.544</v>
      </c>
      <c r="BN150">
        <v>5846.4984999999997</v>
      </c>
      <c r="BO150">
        <v>6218.6149999999998</v>
      </c>
      <c r="BP150">
        <v>78844.61</v>
      </c>
      <c r="BQ150">
        <v>23230.498</v>
      </c>
      <c r="BR150">
        <v>30430.026999999998</v>
      </c>
      <c r="BS150">
        <v>14496.708000000001</v>
      </c>
      <c r="BT150">
        <v>16136.78</v>
      </c>
      <c r="BU150">
        <v>28885.396000000001</v>
      </c>
      <c r="BV150">
        <v>18750.504000000001</v>
      </c>
      <c r="BW150">
        <v>46957.15</v>
      </c>
      <c r="BX150">
        <v>173463.48</v>
      </c>
      <c r="BY150">
        <v>23286.442999999999</v>
      </c>
      <c r="BZ150">
        <v>80313.56</v>
      </c>
      <c r="CA150">
        <v>42909.667999999998</v>
      </c>
      <c r="CB150">
        <v>37726.44</v>
      </c>
      <c r="CC150">
        <v>151275.04999999999</v>
      </c>
      <c r="CD150">
        <v>697150.44</v>
      </c>
      <c r="CE150">
        <v>37651.476999999999</v>
      </c>
      <c r="CF150">
        <v>299910.2</v>
      </c>
      <c r="CG150">
        <v>18392.945</v>
      </c>
      <c r="CH150">
        <v>20475.812999999998</v>
      </c>
      <c r="CI150">
        <v>34023.593999999997</v>
      </c>
      <c r="CJ150">
        <v>42969.597999999998</v>
      </c>
      <c r="CK150">
        <v>71307.199999999997</v>
      </c>
      <c r="CL150">
        <v>8800.1919999999991</v>
      </c>
      <c r="CM150">
        <v>11144.251</v>
      </c>
      <c r="CN150">
        <v>13550.138999999999</v>
      </c>
      <c r="CO150">
        <v>69825.37</v>
      </c>
      <c r="CP150">
        <v>16807.646000000001</v>
      </c>
      <c r="CQ150">
        <v>112239.086</v>
      </c>
      <c r="CR150">
        <v>89518.36</v>
      </c>
      <c r="CS150">
        <v>26612.148000000001</v>
      </c>
      <c r="CT150">
        <v>127309.7</v>
      </c>
      <c r="CU150">
        <v>9957.6450000000004</v>
      </c>
      <c r="CV150">
        <v>51014.57</v>
      </c>
      <c r="CW150">
        <v>23684.713</v>
      </c>
      <c r="CX150">
        <v>55651.39</v>
      </c>
      <c r="CY150">
        <v>35904.722999999998</v>
      </c>
      <c r="CZ150">
        <v>127459.11</v>
      </c>
      <c r="DA150">
        <v>388366.2</v>
      </c>
      <c r="DB150">
        <v>54909.745999999999</v>
      </c>
      <c r="DC150">
        <v>23979.743999999999</v>
      </c>
      <c r="DD150">
        <v>20495.958999999999</v>
      </c>
      <c r="DE150">
        <v>118788.25</v>
      </c>
      <c r="DF150">
        <v>9635.9789999999994</v>
      </c>
      <c r="DG150">
        <v>58690.144999999997</v>
      </c>
      <c r="DH150">
        <v>9647.1859999999997</v>
      </c>
      <c r="DI150">
        <v>18862.697</v>
      </c>
      <c r="DJ150">
        <v>103717.98</v>
      </c>
      <c r="DK150">
        <v>101516.6</v>
      </c>
      <c r="DL150">
        <v>39917.910000000003</v>
      </c>
      <c r="DM150">
        <v>126355.5</v>
      </c>
      <c r="DN150">
        <v>20876.080000000002</v>
      </c>
      <c r="DO150">
        <v>29623.14</v>
      </c>
      <c r="DP150">
        <v>22280.171999999999</v>
      </c>
      <c r="DQ150">
        <v>159231.82999999999</v>
      </c>
      <c r="DR150">
        <v>8687.1010000000006</v>
      </c>
      <c r="DS150">
        <v>14875.21</v>
      </c>
      <c r="DT150">
        <v>12766.303</v>
      </c>
      <c r="DU150">
        <v>7066.1909999999998</v>
      </c>
      <c r="DV150">
        <v>22205.388999999999</v>
      </c>
      <c r="DW150">
        <v>64793</v>
      </c>
      <c r="DX150">
        <v>19364.761999999999</v>
      </c>
      <c r="DY150">
        <v>25711.127</v>
      </c>
      <c r="DZ150">
        <v>18430.675999999999</v>
      </c>
      <c r="EA150">
        <v>11659.52</v>
      </c>
      <c r="EB150">
        <v>10501.681</v>
      </c>
      <c r="EC150">
        <v>11842.017</v>
      </c>
      <c r="ED150">
        <v>44566.417999999998</v>
      </c>
      <c r="EE150">
        <v>30829.236000000001</v>
      </c>
      <c r="EF150">
        <v>84954.79</v>
      </c>
      <c r="EG150">
        <v>15493.289000000001</v>
      </c>
      <c r="EH150">
        <v>12514.932000000001</v>
      </c>
      <c r="EI150">
        <v>75061.125</v>
      </c>
    </row>
    <row r="151" spans="1:139" x14ac:dyDescent="0.3">
      <c r="A151" s="3">
        <v>44742</v>
      </c>
      <c r="B151">
        <v>37064.625</v>
      </c>
      <c r="C151">
        <v>58037.476999999999</v>
      </c>
      <c r="D151">
        <v>11019.959000000001</v>
      </c>
      <c r="E151">
        <v>28620.817999999999</v>
      </c>
      <c r="F151">
        <v>27006.46</v>
      </c>
      <c r="G151">
        <v>18885.09</v>
      </c>
      <c r="H151">
        <v>12742.576999999999</v>
      </c>
      <c r="I151">
        <v>27839.824000000001</v>
      </c>
      <c r="J151">
        <v>212334.94</v>
      </c>
      <c r="K151">
        <v>45631.37</v>
      </c>
      <c r="L151">
        <v>50114.815999999999</v>
      </c>
      <c r="M151">
        <v>17361.986000000001</v>
      </c>
      <c r="N151">
        <v>334101.84000000003</v>
      </c>
      <c r="O151">
        <v>272148.65999999997</v>
      </c>
      <c r="P151">
        <v>25861.059000000001</v>
      </c>
      <c r="Q151">
        <v>85205.97</v>
      </c>
      <c r="R151">
        <v>90931.335999999996</v>
      </c>
      <c r="S151">
        <v>14415</v>
      </c>
      <c r="T151">
        <v>33608.042999999998</v>
      </c>
      <c r="U151">
        <v>44101.644999999997</v>
      </c>
      <c r="V151">
        <v>48831.76</v>
      </c>
      <c r="W151">
        <v>22335.701000000001</v>
      </c>
      <c r="X151">
        <v>230157.47</v>
      </c>
      <c r="Y151">
        <v>46721.5</v>
      </c>
      <c r="Z151">
        <v>34077.599999999999</v>
      </c>
      <c r="AA151">
        <v>43419.152000000002</v>
      </c>
      <c r="AB151">
        <v>344204.5</v>
      </c>
      <c r="AC151">
        <v>32755.328000000001</v>
      </c>
      <c r="AD151">
        <v>22503.605</v>
      </c>
      <c r="AE151">
        <v>43087.18</v>
      </c>
      <c r="AF151">
        <v>7658.9736000000003</v>
      </c>
      <c r="AG151">
        <v>4263.8842999999997</v>
      </c>
      <c r="AH151">
        <v>17518.895</v>
      </c>
      <c r="AI151">
        <v>17349.598000000002</v>
      </c>
      <c r="AJ151">
        <v>62910.815999999999</v>
      </c>
      <c r="AK151">
        <v>25971.706999999999</v>
      </c>
      <c r="AL151">
        <v>4719.7430000000004</v>
      </c>
      <c r="AM151">
        <v>7420.1265000000003</v>
      </c>
      <c r="AN151">
        <v>4159.085</v>
      </c>
      <c r="AO151">
        <v>5240.1436000000003</v>
      </c>
      <c r="AP151">
        <v>3808.8773999999999</v>
      </c>
      <c r="AQ151">
        <v>23336.530999999999</v>
      </c>
      <c r="AR151">
        <v>5891.0225</v>
      </c>
      <c r="AS151">
        <v>3639.9110999999998</v>
      </c>
      <c r="AT151">
        <v>10462.040000000001</v>
      </c>
      <c r="AU151">
        <v>23054.692999999999</v>
      </c>
      <c r="AV151">
        <v>16069.43</v>
      </c>
      <c r="AW151">
        <v>7644.6959999999999</v>
      </c>
      <c r="AX151">
        <v>4866.8594000000003</v>
      </c>
      <c r="AY151">
        <v>3852.6889999999999</v>
      </c>
      <c r="AZ151">
        <v>64843.472999999998</v>
      </c>
      <c r="BA151">
        <v>11724.229499999999</v>
      </c>
      <c r="BB151">
        <v>9596.4380000000001</v>
      </c>
      <c r="BC151">
        <v>5124.7782999999999</v>
      </c>
      <c r="BD151">
        <v>11277.442999999999</v>
      </c>
      <c r="BE151">
        <v>5252.5370000000003</v>
      </c>
      <c r="BF151">
        <v>5270.88</v>
      </c>
      <c r="BG151">
        <v>4256.7992999999997</v>
      </c>
      <c r="BH151">
        <v>4465.9204</v>
      </c>
      <c r="BI151">
        <v>6225.9269999999997</v>
      </c>
      <c r="BJ151">
        <v>17689.758000000002</v>
      </c>
      <c r="BK151">
        <v>7467.1279999999997</v>
      </c>
      <c r="BL151">
        <v>7896.31</v>
      </c>
      <c r="BM151">
        <v>9131.4470000000001</v>
      </c>
      <c r="BN151">
        <v>5562.5439999999999</v>
      </c>
      <c r="BO151">
        <v>5523.3994000000002</v>
      </c>
      <c r="BP151">
        <v>68374.98</v>
      </c>
      <c r="BQ151">
        <v>28045.49</v>
      </c>
      <c r="BR151">
        <v>25773.690999999999</v>
      </c>
      <c r="BS151">
        <v>14602.647999999999</v>
      </c>
      <c r="BT151">
        <v>14354.174999999999</v>
      </c>
      <c r="BU151">
        <v>25643.48</v>
      </c>
      <c r="BV151">
        <v>13473.65</v>
      </c>
      <c r="BW151">
        <v>39435.112999999998</v>
      </c>
      <c r="BX151">
        <v>148570.42000000001</v>
      </c>
      <c r="BY151">
        <v>20105.133000000002</v>
      </c>
      <c r="BZ151">
        <v>77505.929999999993</v>
      </c>
      <c r="CA151">
        <v>35108.324000000001</v>
      </c>
      <c r="CB151">
        <v>34343.832000000002</v>
      </c>
      <c r="CC151">
        <v>131057.71</v>
      </c>
      <c r="CD151">
        <v>601378.6</v>
      </c>
      <c r="CE151">
        <v>33705.983999999997</v>
      </c>
      <c r="CF151">
        <v>250136.44</v>
      </c>
      <c r="CG151">
        <v>16690.82</v>
      </c>
      <c r="CH151">
        <v>19265.89</v>
      </c>
      <c r="CI151">
        <v>34287.313000000002</v>
      </c>
      <c r="CJ151">
        <v>40134.550000000003</v>
      </c>
      <c r="CK151">
        <v>73421.8</v>
      </c>
      <c r="CL151">
        <v>7338.1836000000003</v>
      </c>
      <c r="CM151">
        <v>11048.076999999999</v>
      </c>
      <c r="CN151">
        <v>11616.682000000001</v>
      </c>
      <c r="CO151">
        <v>68006.320000000007</v>
      </c>
      <c r="CP151">
        <v>16463.548999999999</v>
      </c>
      <c r="CQ151">
        <v>101569.85</v>
      </c>
      <c r="CR151">
        <v>82263.64</v>
      </c>
      <c r="CS151">
        <v>22663.734</v>
      </c>
      <c r="CT151">
        <v>114813.98</v>
      </c>
      <c r="CU151">
        <v>7961.3823000000002</v>
      </c>
      <c r="CV151">
        <v>39989.97</v>
      </c>
      <c r="CW151">
        <v>21731.89</v>
      </c>
      <c r="CX151">
        <v>49919.13</v>
      </c>
      <c r="CY151">
        <v>33176.535000000003</v>
      </c>
      <c r="CZ151">
        <v>104103.62</v>
      </c>
      <c r="DA151">
        <v>330237</v>
      </c>
      <c r="DB151">
        <v>50080.1</v>
      </c>
      <c r="DC151">
        <v>21248.037</v>
      </c>
      <c r="DD151">
        <v>18941.615000000002</v>
      </c>
      <c r="DE151">
        <v>113319.58</v>
      </c>
      <c r="DF151">
        <v>9206.2350000000006</v>
      </c>
      <c r="DG151">
        <v>57064.29</v>
      </c>
      <c r="DH151">
        <v>9504.77</v>
      </c>
      <c r="DI151">
        <v>18107.532999999999</v>
      </c>
      <c r="DJ151">
        <v>89069.28</v>
      </c>
      <c r="DK151">
        <v>91944.61</v>
      </c>
      <c r="DL151">
        <v>35652.366999999998</v>
      </c>
      <c r="DM151">
        <v>121569.92</v>
      </c>
      <c r="DN151">
        <v>20163.701000000001</v>
      </c>
      <c r="DO151">
        <v>25964.240000000002</v>
      </c>
      <c r="DP151">
        <v>16017.32</v>
      </c>
      <c r="DQ151">
        <v>158773.28</v>
      </c>
      <c r="DR151">
        <v>7361.424</v>
      </c>
      <c r="DS151">
        <v>12694.325999999999</v>
      </c>
      <c r="DT151">
        <v>10912.893</v>
      </c>
      <c r="DU151">
        <v>6096.2</v>
      </c>
      <c r="DV151">
        <v>19971.937999999998</v>
      </c>
      <c r="DW151">
        <v>56424.6</v>
      </c>
      <c r="DX151">
        <v>18790.351999999999</v>
      </c>
      <c r="DY151">
        <v>24556.085999999999</v>
      </c>
      <c r="DZ151">
        <v>14641.674999999999</v>
      </c>
      <c r="EA151">
        <v>10125.218000000001</v>
      </c>
      <c r="EB151">
        <v>8517.85</v>
      </c>
      <c r="EC151">
        <v>10495.357</v>
      </c>
      <c r="ED151">
        <v>40981.813000000002</v>
      </c>
      <c r="EE151">
        <v>28687.83</v>
      </c>
      <c r="EF151">
        <v>73712.445000000007</v>
      </c>
      <c r="EG151">
        <v>14020.808000000001</v>
      </c>
      <c r="EH151">
        <v>11306.599</v>
      </c>
      <c r="EI151">
        <v>65486.05</v>
      </c>
    </row>
    <row r="152" spans="1:139" x14ac:dyDescent="0.3">
      <c r="A152" s="3">
        <v>44771</v>
      </c>
      <c r="B152">
        <v>38213.69</v>
      </c>
      <c r="C152">
        <v>62710.85</v>
      </c>
      <c r="D152">
        <v>11776.146000000001</v>
      </c>
      <c r="E152">
        <v>29164.044999999998</v>
      </c>
      <c r="F152">
        <v>30537.565999999999</v>
      </c>
      <c r="G152">
        <v>21972.355</v>
      </c>
      <c r="H152">
        <v>12731.742</v>
      </c>
      <c r="I152">
        <v>30669.888999999999</v>
      </c>
      <c r="J152">
        <v>239811.6</v>
      </c>
      <c r="K152">
        <v>44496.913999999997</v>
      </c>
      <c r="L152">
        <v>54858.663999999997</v>
      </c>
      <c r="M152">
        <v>17467.898000000001</v>
      </c>
      <c r="N152">
        <v>359440.1</v>
      </c>
      <c r="O152">
        <v>277599.40000000002</v>
      </c>
      <c r="P152">
        <v>26947.315999999999</v>
      </c>
      <c r="Q152">
        <v>87881.945000000007</v>
      </c>
      <c r="R152">
        <v>97511.87</v>
      </c>
      <c r="S152">
        <v>14755.648999999999</v>
      </c>
      <c r="T152">
        <v>35560.434000000001</v>
      </c>
      <c r="U152">
        <v>46725.279999999999</v>
      </c>
      <c r="V152">
        <v>52477.023000000001</v>
      </c>
      <c r="W152">
        <v>23435.719000000001</v>
      </c>
      <c r="X152">
        <v>241619.77</v>
      </c>
      <c r="Y152">
        <v>45116.754000000001</v>
      </c>
      <c r="Z152">
        <v>33436.800000000003</v>
      </c>
      <c r="AA152">
        <v>45887.633000000002</v>
      </c>
      <c r="AB152">
        <v>332522.78000000003</v>
      </c>
      <c r="AC152">
        <v>34241.847999999998</v>
      </c>
      <c r="AD152">
        <v>21364.581999999999</v>
      </c>
      <c r="AE152">
        <v>43183.824000000001</v>
      </c>
      <c r="AF152">
        <v>8208.1919999999991</v>
      </c>
      <c r="AG152">
        <v>4844.8563999999997</v>
      </c>
      <c r="AH152">
        <v>19789.344000000001</v>
      </c>
      <c r="AI152">
        <v>19166.761999999999</v>
      </c>
      <c r="AJ152">
        <v>66943.054999999993</v>
      </c>
      <c r="AK152">
        <v>29305.525000000001</v>
      </c>
      <c r="AL152">
        <v>5213.6543000000001</v>
      </c>
      <c r="AM152">
        <v>8177.1025</v>
      </c>
      <c r="AN152">
        <v>4371.6283999999996</v>
      </c>
      <c r="AO152">
        <v>5869.5424999999996</v>
      </c>
      <c r="AP152">
        <v>4194.6752999999999</v>
      </c>
      <c r="AQ152">
        <v>23842.268</v>
      </c>
      <c r="AR152">
        <v>5947.6890000000003</v>
      </c>
      <c r="AS152">
        <v>3822.2323999999999</v>
      </c>
      <c r="AT152">
        <v>12108.686</v>
      </c>
      <c r="AU152">
        <v>23411.491999999998</v>
      </c>
      <c r="AV152">
        <v>17067.357</v>
      </c>
      <c r="AW152">
        <v>8270.5640000000003</v>
      </c>
      <c r="AX152">
        <v>5224.5110000000004</v>
      </c>
      <c r="AY152">
        <v>4110.8446999999996</v>
      </c>
      <c r="AZ152">
        <v>68201.34</v>
      </c>
      <c r="BA152">
        <v>11992.395500000001</v>
      </c>
      <c r="BB152">
        <v>10170.550999999999</v>
      </c>
      <c r="BC152">
        <v>5968.9629999999997</v>
      </c>
      <c r="BD152">
        <v>11677.67</v>
      </c>
      <c r="BE152">
        <v>5548.2830000000004</v>
      </c>
      <c r="BF152">
        <v>5918.98</v>
      </c>
      <c r="BG152">
        <v>4951.5015000000003</v>
      </c>
      <c r="BH152">
        <v>4771.74</v>
      </c>
      <c r="BI152">
        <v>6756.6850000000004</v>
      </c>
      <c r="BJ152">
        <v>18819.842000000001</v>
      </c>
      <c r="BK152">
        <v>8361.6440000000002</v>
      </c>
      <c r="BL152">
        <v>8358.1810000000005</v>
      </c>
      <c r="BM152">
        <v>10115.049999999999</v>
      </c>
      <c r="BN152">
        <v>6258.0385999999999</v>
      </c>
      <c r="BO152">
        <v>6042.0537000000004</v>
      </c>
      <c r="BP152">
        <v>70128.179999999993</v>
      </c>
      <c r="BQ152">
        <v>31223.238000000001</v>
      </c>
      <c r="BR152">
        <v>29269.754000000001</v>
      </c>
      <c r="BS152">
        <v>16315.537</v>
      </c>
      <c r="BT152">
        <v>14109.529</v>
      </c>
      <c r="BU152">
        <v>27869.030999999999</v>
      </c>
      <c r="BV152">
        <v>16332.288</v>
      </c>
      <c r="BW152">
        <v>39928.726999999999</v>
      </c>
      <c r="BX152">
        <v>166397.35999999999</v>
      </c>
      <c r="BY152">
        <v>20792.807000000001</v>
      </c>
      <c r="BZ152">
        <v>81854.25</v>
      </c>
      <c r="CA152">
        <v>36358.339999999997</v>
      </c>
      <c r="CB152">
        <v>31698.870999999999</v>
      </c>
      <c r="CC152">
        <v>145255.92000000001</v>
      </c>
      <c r="CD152">
        <v>662128.9</v>
      </c>
      <c r="CE152">
        <v>35120.163999999997</v>
      </c>
      <c r="CF152">
        <v>271670.84000000003</v>
      </c>
      <c r="CG152">
        <v>16728.307000000001</v>
      </c>
      <c r="CH152">
        <v>21218.120999999999</v>
      </c>
      <c r="CI152">
        <v>37641.597999999998</v>
      </c>
      <c r="CJ152">
        <v>37659.508000000002</v>
      </c>
      <c r="CK152">
        <v>71549.483999999997</v>
      </c>
      <c r="CL152">
        <v>8070.6377000000002</v>
      </c>
      <c r="CM152">
        <v>10301.895</v>
      </c>
      <c r="CN152">
        <v>13679.876</v>
      </c>
      <c r="CO152">
        <v>67298.59</v>
      </c>
      <c r="CP152">
        <v>18371.22</v>
      </c>
      <c r="CQ152">
        <v>114007.05499999999</v>
      </c>
      <c r="CR152">
        <v>78940.95</v>
      </c>
      <c r="CS152">
        <v>26115.68</v>
      </c>
      <c r="CT152">
        <v>125481.25</v>
      </c>
      <c r="CU152">
        <v>8739.3070000000007</v>
      </c>
      <c r="CV152">
        <v>42154.7</v>
      </c>
      <c r="CW152">
        <v>22783.309000000001</v>
      </c>
      <c r="CX152">
        <v>56945.285000000003</v>
      </c>
      <c r="CY152">
        <v>38746.07</v>
      </c>
      <c r="CZ152">
        <v>115669.02</v>
      </c>
      <c r="DA152">
        <v>338301.56</v>
      </c>
      <c r="DB152">
        <v>50446.983999999997</v>
      </c>
      <c r="DC152">
        <v>20936.282999999999</v>
      </c>
      <c r="DD152">
        <v>15496.527</v>
      </c>
      <c r="DE152">
        <v>126723.87</v>
      </c>
      <c r="DF152">
        <v>9362.2909999999993</v>
      </c>
      <c r="DG152">
        <v>61584.065999999999</v>
      </c>
      <c r="DH152">
        <v>9822.6679999999997</v>
      </c>
      <c r="DI152">
        <v>16587.52</v>
      </c>
      <c r="DJ152">
        <v>100515.234</v>
      </c>
      <c r="DK152">
        <v>101023.734</v>
      </c>
      <c r="DL152">
        <v>37258.36</v>
      </c>
      <c r="DM152">
        <v>125532.164</v>
      </c>
      <c r="DN152">
        <v>21440.455000000002</v>
      </c>
      <c r="DO152">
        <v>30290.238000000001</v>
      </c>
      <c r="DP152">
        <v>15348.85</v>
      </c>
      <c r="DQ152">
        <v>169515.31</v>
      </c>
      <c r="DR152">
        <v>8111.5559999999996</v>
      </c>
      <c r="DS152">
        <v>11748.616</v>
      </c>
      <c r="DT152">
        <v>11840.468000000001</v>
      </c>
      <c r="DU152">
        <v>6706.84</v>
      </c>
      <c r="DV152">
        <v>21407.445</v>
      </c>
      <c r="DW152">
        <v>64322.495999999999</v>
      </c>
      <c r="DX152">
        <v>21597.601999999999</v>
      </c>
      <c r="DY152">
        <v>25243.85</v>
      </c>
      <c r="DZ152">
        <v>17330.45</v>
      </c>
      <c r="EA152">
        <v>10999.288</v>
      </c>
      <c r="EB152">
        <v>9507.85</v>
      </c>
      <c r="EC152">
        <v>11934.654</v>
      </c>
      <c r="ED152">
        <v>46167.972999999998</v>
      </c>
      <c r="EE152">
        <v>29515.363000000001</v>
      </c>
      <c r="EF152">
        <v>81590.070000000007</v>
      </c>
      <c r="EG152">
        <v>15430.075999999999</v>
      </c>
      <c r="EH152">
        <v>10870.243</v>
      </c>
      <c r="EI152">
        <v>75193.42</v>
      </c>
    </row>
    <row r="153" spans="1:139" x14ac:dyDescent="0.3">
      <c r="A153" s="3">
        <v>44804</v>
      </c>
      <c r="B153">
        <v>36626.542999999998</v>
      </c>
      <c r="C153">
        <v>60160.324000000001</v>
      </c>
      <c r="D153">
        <v>11170.950999999999</v>
      </c>
      <c r="E153">
        <v>27161.307000000001</v>
      </c>
      <c r="F153">
        <v>29991.958999999999</v>
      </c>
      <c r="G153">
        <v>22126.521000000001</v>
      </c>
      <c r="H153">
        <v>12011.241</v>
      </c>
      <c r="I153">
        <v>27869.877</v>
      </c>
      <c r="J153">
        <v>231114.86</v>
      </c>
      <c r="K153">
        <v>43055.214999999997</v>
      </c>
      <c r="L153">
        <v>53980.695</v>
      </c>
      <c r="M153">
        <v>17775.776999999998</v>
      </c>
      <c r="N153">
        <v>360801.1</v>
      </c>
      <c r="O153">
        <v>266957.46999999997</v>
      </c>
      <c r="P153">
        <v>27460.701000000001</v>
      </c>
      <c r="Q153">
        <v>84890.335999999996</v>
      </c>
      <c r="R153">
        <v>90827.79</v>
      </c>
      <c r="S153">
        <v>15063.62</v>
      </c>
      <c r="T153">
        <v>34832.167999999998</v>
      </c>
      <c r="U153">
        <v>46050.92</v>
      </c>
      <c r="V153">
        <v>46793.156000000003</v>
      </c>
      <c r="W153">
        <v>22548.164000000001</v>
      </c>
      <c r="X153">
        <v>237904.88</v>
      </c>
      <c r="Y153">
        <v>45815</v>
      </c>
      <c r="Z153">
        <v>34325.040000000001</v>
      </c>
      <c r="AA153">
        <v>44819.05</v>
      </c>
      <c r="AB153">
        <v>330200.78000000003</v>
      </c>
      <c r="AC153">
        <v>30300.84</v>
      </c>
      <c r="AD153">
        <v>20329.988000000001</v>
      </c>
      <c r="AE153">
        <v>41820.660000000003</v>
      </c>
      <c r="AF153">
        <v>8280.4189999999999</v>
      </c>
      <c r="AG153">
        <v>4830.4862999999996</v>
      </c>
      <c r="AH153">
        <v>20247.171999999999</v>
      </c>
      <c r="AI153">
        <v>19325.403999999999</v>
      </c>
      <c r="AJ153">
        <v>62128.245999999999</v>
      </c>
      <c r="AK153">
        <v>27345.94</v>
      </c>
      <c r="AL153">
        <v>4992.9413999999997</v>
      </c>
      <c r="AM153">
        <v>8282.7270000000008</v>
      </c>
      <c r="AN153">
        <v>4321.8739999999998</v>
      </c>
      <c r="AO153">
        <v>5837.5640000000003</v>
      </c>
      <c r="AP153">
        <v>4180.6464999999998</v>
      </c>
      <c r="AQ153">
        <v>24017.74</v>
      </c>
      <c r="AR153">
        <v>5913.23</v>
      </c>
      <c r="AS153">
        <v>3850.4485</v>
      </c>
      <c r="AT153">
        <v>12993.298000000001</v>
      </c>
      <c r="AU153">
        <v>23432.078000000001</v>
      </c>
      <c r="AV153">
        <v>16498.447</v>
      </c>
      <c r="AW153">
        <v>8307.3809999999994</v>
      </c>
      <c r="AX153">
        <v>5121.2839999999997</v>
      </c>
      <c r="AY153">
        <v>4012.6333</v>
      </c>
      <c r="AZ153">
        <v>64938</v>
      </c>
      <c r="BA153">
        <v>12131.842000000001</v>
      </c>
      <c r="BB153">
        <v>10501.419</v>
      </c>
      <c r="BC153">
        <v>6025.92</v>
      </c>
      <c r="BD153">
        <v>10972.239</v>
      </c>
      <c r="BE153">
        <v>5613.6356999999998</v>
      </c>
      <c r="BF153">
        <v>5883.5375999999997</v>
      </c>
      <c r="BG153">
        <v>4564.5195000000003</v>
      </c>
      <c r="BH153">
        <v>4822.9080000000004</v>
      </c>
      <c r="BI153">
        <v>6463.9472999999998</v>
      </c>
      <c r="BJ153">
        <v>18180.451000000001</v>
      </c>
      <c r="BK153">
        <v>8333.4310000000005</v>
      </c>
      <c r="BL153">
        <v>8271.5789999999997</v>
      </c>
      <c r="BM153">
        <v>10170.008</v>
      </c>
      <c r="BN153">
        <v>6021.4853999999996</v>
      </c>
      <c r="BO153">
        <v>6165.0337</v>
      </c>
      <c r="BP153">
        <v>67765.81</v>
      </c>
      <c r="BQ153">
        <v>31985.125</v>
      </c>
      <c r="BR153">
        <v>29062.636999999999</v>
      </c>
      <c r="BS153">
        <v>16454.511999999999</v>
      </c>
      <c r="BT153">
        <v>13397.392</v>
      </c>
      <c r="BU153">
        <v>27085.798999999999</v>
      </c>
      <c r="BV153">
        <v>15976.178</v>
      </c>
      <c r="BW153">
        <v>39913.300000000003</v>
      </c>
      <c r="BX153">
        <v>165790.48000000001</v>
      </c>
      <c r="BY153">
        <v>19815.473000000002</v>
      </c>
      <c r="BZ153">
        <v>80561.233999999997</v>
      </c>
      <c r="CA153">
        <v>37703.535000000003</v>
      </c>
      <c r="CB153">
        <v>32655.5</v>
      </c>
      <c r="CC153">
        <v>146841.16</v>
      </c>
      <c r="CD153">
        <v>618515.56000000006</v>
      </c>
      <c r="CE153">
        <v>33560.523000000001</v>
      </c>
      <c r="CF153">
        <v>270063.8</v>
      </c>
      <c r="CG153">
        <v>18682.523000000001</v>
      </c>
      <c r="CH153">
        <v>22489.440999999999</v>
      </c>
      <c r="CI153">
        <v>38184.17</v>
      </c>
      <c r="CJ153">
        <v>38357.17</v>
      </c>
      <c r="CK153">
        <v>70161.39</v>
      </c>
      <c r="CL153">
        <v>7492.8639999999996</v>
      </c>
      <c r="CM153">
        <v>10605.412</v>
      </c>
      <c r="CN153">
        <v>12992.145</v>
      </c>
      <c r="CO153">
        <v>71737.990000000005</v>
      </c>
      <c r="CP153">
        <v>17789.888999999999</v>
      </c>
      <c r="CQ153">
        <v>113760.84</v>
      </c>
      <c r="CR153">
        <v>79112.53</v>
      </c>
      <c r="CS153">
        <v>25126.782999999999</v>
      </c>
      <c r="CT153">
        <v>128934.02</v>
      </c>
      <c r="CU153">
        <v>7840.5234</v>
      </c>
      <c r="CV153">
        <v>40615.589999999997</v>
      </c>
      <c r="CW153">
        <v>22771.200000000001</v>
      </c>
      <c r="CX153">
        <v>52222.633000000002</v>
      </c>
      <c r="CY153">
        <v>36162.14</v>
      </c>
      <c r="CZ153">
        <v>114152</v>
      </c>
      <c r="DA153">
        <v>333521.46999999997</v>
      </c>
      <c r="DB153">
        <v>51308.375</v>
      </c>
      <c r="DC153">
        <v>20884.322</v>
      </c>
      <c r="DD153">
        <v>15436.031000000001</v>
      </c>
      <c r="DE153">
        <v>118402.914</v>
      </c>
      <c r="DF153">
        <v>8441.4009999999998</v>
      </c>
      <c r="DG153">
        <v>59091.417999999998</v>
      </c>
      <c r="DH153">
        <v>9477.4650000000001</v>
      </c>
      <c r="DI153">
        <v>17189.689999999999</v>
      </c>
      <c r="DJ153">
        <v>94530.8</v>
      </c>
      <c r="DK153">
        <v>100602.54</v>
      </c>
      <c r="DL153">
        <v>35678.449999999997</v>
      </c>
      <c r="DM153">
        <v>128772.80499999999</v>
      </c>
      <c r="DN153">
        <v>19124.752</v>
      </c>
      <c r="DO153">
        <v>28279.68</v>
      </c>
      <c r="DP153">
        <v>15180.109</v>
      </c>
      <c r="DQ153">
        <v>169184.8</v>
      </c>
      <c r="DR153">
        <v>8376.8760000000002</v>
      </c>
      <c r="DS153">
        <v>11578.874</v>
      </c>
      <c r="DT153">
        <v>10956.495000000001</v>
      </c>
      <c r="DU153">
        <v>6210.44</v>
      </c>
      <c r="DV153">
        <v>21407.445</v>
      </c>
      <c r="DW153">
        <v>60319.37</v>
      </c>
      <c r="DX153">
        <v>22041.223000000002</v>
      </c>
      <c r="DY153">
        <v>25251.598000000002</v>
      </c>
      <c r="DZ153">
        <v>15912.32</v>
      </c>
      <c r="EA153">
        <v>10386.415000000001</v>
      </c>
      <c r="EB153">
        <v>8613</v>
      </c>
      <c r="EC153">
        <v>11604.925999999999</v>
      </c>
      <c r="ED153">
        <v>44451.733999999997</v>
      </c>
      <c r="EE153">
        <v>28923.45</v>
      </c>
      <c r="EF153">
        <v>70830.25</v>
      </c>
      <c r="EG153">
        <v>15154.475</v>
      </c>
      <c r="EH153">
        <v>10884.052</v>
      </c>
      <c r="EI153">
        <v>73794.304999999993</v>
      </c>
    </row>
    <row r="154" spans="1:139" x14ac:dyDescent="0.3">
      <c r="A154" s="3">
        <v>44834</v>
      </c>
      <c r="B154">
        <v>31549.098000000002</v>
      </c>
      <c r="C154">
        <v>53071.203000000001</v>
      </c>
      <c r="D154">
        <v>8721.9359999999997</v>
      </c>
      <c r="E154">
        <v>24634.978999999999</v>
      </c>
      <c r="F154">
        <v>26144.353999999999</v>
      </c>
      <c r="G154">
        <v>20959.657999999999</v>
      </c>
      <c r="H154">
        <v>9787.98</v>
      </c>
      <c r="I154">
        <v>25245.18</v>
      </c>
      <c r="J154">
        <v>209056.92</v>
      </c>
      <c r="K154">
        <v>37997.445</v>
      </c>
      <c r="L154">
        <v>50723.73</v>
      </c>
      <c r="M154">
        <v>15811.502</v>
      </c>
      <c r="N154">
        <v>353043.4</v>
      </c>
      <c r="O154">
        <v>242342.52</v>
      </c>
      <c r="P154">
        <v>24817.309000000001</v>
      </c>
      <c r="Q154">
        <v>75243.085999999996</v>
      </c>
      <c r="R154">
        <v>77088.289999999994</v>
      </c>
      <c r="S154">
        <v>14088.88</v>
      </c>
      <c r="T154">
        <v>31895.15</v>
      </c>
      <c r="U154">
        <v>45190.042999999998</v>
      </c>
      <c r="V154">
        <v>45808.09</v>
      </c>
      <c r="W154">
        <v>19115.113000000001</v>
      </c>
      <c r="X154">
        <v>225462.05</v>
      </c>
      <c r="Y154">
        <v>40853.75</v>
      </c>
      <c r="Z154">
        <v>31325</v>
      </c>
      <c r="AA154">
        <v>41837.184000000001</v>
      </c>
      <c r="AB154">
        <v>302217.25</v>
      </c>
      <c r="AC154">
        <v>27137.657999999999</v>
      </c>
      <c r="AD154">
        <v>17350.07</v>
      </c>
      <c r="AE154">
        <v>35966.17</v>
      </c>
      <c r="AF154">
        <v>7652.9546</v>
      </c>
      <c r="AG154">
        <v>4621.09</v>
      </c>
      <c r="AH154">
        <v>18752.224999999999</v>
      </c>
      <c r="AI154">
        <v>19008.120999999999</v>
      </c>
      <c r="AJ154">
        <v>57751.15</v>
      </c>
      <c r="AK154">
        <v>23513.223000000002</v>
      </c>
      <c r="AL154">
        <v>4811.2579999999998</v>
      </c>
      <c r="AM154">
        <v>7957.0513000000001</v>
      </c>
      <c r="AN154">
        <v>4071.6525999999999</v>
      </c>
      <c r="AO154">
        <v>5452.3657000000003</v>
      </c>
      <c r="AP154">
        <v>4068.4146000000001</v>
      </c>
      <c r="AQ154">
        <v>19838.328000000001</v>
      </c>
      <c r="AR154">
        <v>5518.0950000000003</v>
      </c>
      <c r="AS154">
        <v>3709.3670000000002</v>
      </c>
      <c r="AT154">
        <v>12760.781999999999</v>
      </c>
      <c r="AU154">
        <v>21929.403999999999</v>
      </c>
      <c r="AV154">
        <v>14940.933999999999</v>
      </c>
      <c r="AW154">
        <v>7118.4462999999996</v>
      </c>
      <c r="AX154">
        <v>4951.87</v>
      </c>
      <c r="AY154">
        <v>3647.8483999999999</v>
      </c>
      <c r="AZ154">
        <v>61411.62</v>
      </c>
      <c r="BA154">
        <v>12282.014999999999</v>
      </c>
      <c r="BB154">
        <v>9298.2669999999998</v>
      </c>
      <c r="BC154">
        <v>6025.2416999999996</v>
      </c>
      <c r="BD154">
        <v>9502.2270000000008</v>
      </c>
      <c r="BE154">
        <v>5441.9477999999999</v>
      </c>
      <c r="BF154">
        <v>5468.348</v>
      </c>
      <c r="BG154">
        <v>3977.0531999999998</v>
      </c>
      <c r="BH154">
        <v>4707.4823999999999</v>
      </c>
      <c r="BI154">
        <v>6080.9260000000004</v>
      </c>
      <c r="BJ154">
        <v>17030.543000000001</v>
      </c>
      <c r="BK154">
        <v>8478.3490000000002</v>
      </c>
      <c r="BL154">
        <v>7957.6522999999997</v>
      </c>
      <c r="BM154">
        <v>9461.1929999999993</v>
      </c>
      <c r="BN154">
        <v>5925.1646000000001</v>
      </c>
      <c r="BO154">
        <v>6194.8236999999999</v>
      </c>
      <c r="BP154">
        <v>59906.105000000003</v>
      </c>
      <c r="BQ154">
        <v>31024.412</v>
      </c>
      <c r="BR154">
        <v>27321.111000000001</v>
      </c>
      <c r="BS154">
        <v>15192.723</v>
      </c>
      <c r="BT154">
        <v>12072.428</v>
      </c>
      <c r="BU154">
        <v>23702.331999999999</v>
      </c>
      <c r="BV154">
        <v>13751.709000000001</v>
      </c>
      <c r="BW154">
        <v>36619.972999999998</v>
      </c>
      <c r="BX154">
        <v>152553.04999999999</v>
      </c>
      <c r="BY154">
        <v>17829.55</v>
      </c>
      <c r="BZ154">
        <v>74530.490000000005</v>
      </c>
      <c r="CA154">
        <v>35660.362999999998</v>
      </c>
      <c r="CB154">
        <v>33747.629999999997</v>
      </c>
      <c r="CC154">
        <v>136140.81</v>
      </c>
      <c r="CD154">
        <v>588162.5</v>
      </c>
      <c r="CE154">
        <v>31128.136999999999</v>
      </c>
      <c r="CF154">
        <v>242663.7</v>
      </c>
      <c r="CG154">
        <v>18030.285</v>
      </c>
      <c r="CH154">
        <v>21293.54</v>
      </c>
      <c r="CI154">
        <v>36007.565999999999</v>
      </c>
      <c r="CJ154">
        <v>36354.36</v>
      </c>
      <c r="CK154">
        <v>63532.99</v>
      </c>
      <c r="CL154">
        <v>6232.6796999999997</v>
      </c>
      <c r="CM154">
        <v>10344.859</v>
      </c>
      <c r="CN154">
        <v>10724.624</v>
      </c>
      <c r="CO154">
        <v>67971.233999999997</v>
      </c>
      <c r="CP154">
        <v>17067.456999999999</v>
      </c>
      <c r="CQ154">
        <v>100212.26</v>
      </c>
      <c r="CR154">
        <v>76112.070000000007</v>
      </c>
      <c r="CS154">
        <v>22354.934000000001</v>
      </c>
      <c r="CT154">
        <v>130605.91</v>
      </c>
      <c r="CU154">
        <v>7474.5410000000002</v>
      </c>
      <c r="CV154">
        <v>35376.476999999999</v>
      </c>
      <c r="CW154">
        <v>22122.732</v>
      </c>
      <c r="CX154">
        <v>44621.976999999999</v>
      </c>
      <c r="CY154">
        <v>33952.519999999997</v>
      </c>
      <c r="CZ154">
        <v>101317.414</v>
      </c>
      <c r="DA154">
        <v>306453.8</v>
      </c>
      <c r="DB154">
        <v>48476.959999999999</v>
      </c>
      <c r="DC154">
        <v>20114.678</v>
      </c>
      <c r="DD154">
        <v>14259.544</v>
      </c>
      <c r="DE154">
        <v>102658.67</v>
      </c>
      <c r="DF154">
        <v>7737.2849999999999</v>
      </c>
      <c r="DG154">
        <v>56681.292999999998</v>
      </c>
      <c r="DH154">
        <v>9722.2270000000008</v>
      </c>
      <c r="DI154">
        <v>17131.330000000002</v>
      </c>
      <c r="DJ154">
        <v>80702.69</v>
      </c>
      <c r="DK154">
        <v>83073.83</v>
      </c>
      <c r="DL154">
        <v>31963.418000000001</v>
      </c>
      <c r="DM154">
        <v>125125.44500000001</v>
      </c>
      <c r="DN154">
        <v>17901.101999999999</v>
      </c>
      <c r="DO154">
        <v>23912.48</v>
      </c>
      <c r="DP154">
        <v>12356.960999999999</v>
      </c>
      <c r="DQ154">
        <v>140507.48000000001</v>
      </c>
      <c r="DR154">
        <v>6857.3159999999998</v>
      </c>
      <c r="DS154">
        <v>10330.054</v>
      </c>
      <c r="DT154">
        <v>10147.84</v>
      </c>
      <c r="DU154">
        <v>5775.24</v>
      </c>
      <c r="DV154">
        <v>18661.580000000002</v>
      </c>
      <c r="DW154">
        <v>55929.24</v>
      </c>
      <c r="DX154">
        <v>21096.057000000001</v>
      </c>
      <c r="DY154">
        <v>22289.370999999999</v>
      </c>
      <c r="DZ154">
        <v>14257.834000000001</v>
      </c>
      <c r="EA154">
        <v>9193.1039999999994</v>
      </c>
      <c r="EB154">
        <v>7414.55</v>
      </c>
      <c r="EC154">
        <v>10725.475</v>
      </c>
      <c r="ED154">
        <v>40440.483999999997</v>
      </c>
      <c r="EE154">
        <v>26458.088</v>
      </c>
      <c r="EF154">
        <v>62941.233999999997</v>
      </c>
      <c r="EG154">
        <v>15474.2</v>
      </c>
      <c r="EH154">
        <v>9309.8544999999995</v>
      </c>
      <c r="EI154">
        <v>68294.48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665586582"><![CDATA[{"TGT-US^FG_MKT_VALUE(20100101,20220930,M,USD)":[38177.92,38364.082,39168.297,42021.242,40292.22,36331.71,37083.832,36968.215,38615.742,36768.33,40307.83,42566.027,38602.418,36997.207,35208.95,33829.9,34126.168,32320.99,34766.05,34887.582,33111.81,36759.152,35382.78,34389.11,34006.773,37942.215,38999.7,38298.34,38278.51,38463.59,39659.04,41908.45,41503.035,41724.375,41318.586,38726.766,38982.24,40627.74,44170.402,45246.824,44567.094,44156.695,44953.38,39943.84,40366.56,40931.7,40388.387,39971.426,35849.195,39583.49,38298.637,39125.63,35963.895,36717.9,37758.883,38063.03,39716.844,39217.27,46944.0,48155.664,47126.152,49187.64,52542.363,50325.754,50638.574,52113.293,51602.008,48991.96,49590.887,47743.87,44848.805,44916.85,43613.242,47244.668,49551.195,47189.9,40826.68,41444.008,43299.777,40345.297,39477.348,38741.504,43538.39,40714.375,35860.957,32685.303,30694.262,30810.068,30423.91,28846.17,30952.205,29783.375,32230.275,32112.643,32580.41,35490.344,40745.293,40848.215,37608.957,38689.746,38844.293,40565.613,42446.785,46034.875,46408.414,43639.02,37027.68,34486.46,37796.598,37610.203,41555.547,39663.227,41215.535,44371.38,44179.38,54733.34,54666.867,54168.918,63339.785,64961.156,55834.992,51932.496,46875.38,54861.184,61155.176,59955.367,62971.824,75643.234,78749.805,76224.88,89900.5,88398.234,90743.91,91880.91,99208.734,102820.266,112573.46,119925.56,127823.44,120934.05,112017.5,124852.68,117263.99,111300.766,103882.945,94146.42,100013.79,106021.28,75061.125,65486.05,75193.42,73794.305,68294.48],"HAS-US^FG_MKT_VALUE(20100101,20220930,M,USD)":[4188.328,4905.348,5374.7563,5385.9893,5637.317,5806.2866,5954.623,5701.7456,6068.683,6305.9224,6498.168,6483.2925,6058.677,6169.984,6407.9214,6407.9214,6257.437,5928.625,5338.8667,5228.2026,4221.9053,4927.4985,4636.1987,4102.1143,4490.587,4543.3267,4761.7817,4764.3755,4593.1997,4411.7075,4665.703,4885.8325,4976.667,4693.05,5015.1343,4628.954,4818.4956,5160.1875,5682.861,6126.4707,5752.7,5826.8467,5978.919,5924.329,6120.613,6706.187,6987.9375,7209.3022,6437.392,7228.9604,7243.333,7196.45,6993.2935,6786.524,6389.95,6735.9927,6938.1323,7257.9463,7468.6323,6847.6934,6838.976,7759.847,7878.0654,8818.6,8985.528,9342.236,9835.643,9317.254,8996.403,9581.282,9114.875,8406.221,9269.805,9468.2295,10001.695,10568.583,10899.476,10536.849,10190.598,10254.578,9911.717,10421.484,10668.87,9683.84,10271.419,12059.052,12478.446,12389.69,13158.498,13947.521,13243.328,12288.979,12165.318,11532.577,11586.136,11311.233,11769.209,11893.658,10536.511,11010.215,10842.731,11753.329,12682.799,12644.602,13320.335,11621.079,11531.111,10247.983,11422.244,10708.3545,10700.941,12820.489,11974.684,13337.515,15291.193,13942.045,14984.924,12285.643,12839.892,14454.061,13942.194,10572.637,9802.852,9893.275,10071.385,10269.826,9969.748,10816.546,11335.132,11335.132,12747.912,12843.728,12882.174,12867.069,13222.52,13680.603,13201.885,13012.503,13689.837,13534.27,12305.874,13207.919,13366.536,14068.092,12782.642,13414.31,11423.1,12279.274,12514.932,11306.599,10870.243,10884.052,9309.8545],"DRI-US^FG_MKT_VALUE(20100101,20220930,M,USD)":[5167.9785,5701.1216,6262.095,6291.62,6031.74,5462.31,5889.7344,5710.9917,5921.3823,6326.9375,6759.614,6413.002,6505.524,6429.9517,6702.8115,6408.1226,6817.4907,6697.6963,6837.68,6340.7124,5635.4565,6311.7114,6128.061,5854.4756,5891.724,6560.0483,6581.9194,6442.9736,6673.17,6531.27,6602.22,6681.158,7169.866,6767.3247,6840.415,5830.1343,6015.115,6006.41,6708.6943,6702.2036,6749.54,6577.544,6391.215,6033.56,6044.006,6728.1836,7000.329,7136.8438,6489.7104,6736.3345,6696.7554,6558.229,6631.6025,6122.192,6185.7026,6276.8784,6826.039,6868.4863,7069.38,7272.815,7613.9414,8050.716,8722.447,8021.7837,8301.885,9003.631,9343.104,8714.73,8782.644,7930.5195,7203.042,8160.9688,8086.592,8095.2383,8401.915,7888.6753,8560.146,7993.508,7768.872,7586.701,7547.3154,7974.406,9101.3,9029.284,9098.816,9285.611,10403.416,10592.411,11151.822,11341.177,10518.552,10152.338,9742.9795,10174.599,10416.371,11861.717,11840.716,11412.155,10553.056,11495.094,10795.136,13221.91,13207.09,14401.777,13799.842,13223.97,13652.693,12333.617,12959.808,13786.817,14937.87,14461.954,14316.72,14982.586,14961.661,14832.335,14493.954,13764.475,14391.656,13245.815,14147.42,11780.287,6580.0454,8915.5625,9984.113,9842.522,9859.41,11284.428,13116.341,11967.978,14072.836,15524.692,15234.06,17968.623,18579.658,19197.236,18729.145,19090.05,19075.668,19614.629,19721.395,18767.027,17698.984,19327.113,17945.32,18254.154,16711.814,16558.46,15493.289,14020.808,15430.076,15154.475,15474.2],"MMM-US^FG_MKT_VALUE(20100101,20220930,M,USD)":[57196.12,56954.52,59591.098,63227.742,56553.426,56330.48,61001.51,56016.703,61985.43,60205.434,60033.867,61443.668,62597.07,65665.695,66438.984,69075.22,67064.29,67299.46,61828.94,58877.273,50313.64,55380.742,56796.453,56799.902,60260.85,60879.375,61900.33,62004.41,58569.742,61942.223,63069.08,64016.18,63948.29,60613.18,62931.15,63796.46,69087.07,71457.53,73374.59,72270.28,76107.76,74737.23,80259.65,77628.3,80395.13,84730.984,89888.23,93027.305,85027.95,89365.91,88759.414,91003.586,93267.39,92815.11,91292.375,93307.56,90791.21,98538.72,102588.69,104365.32,103082.34,107115.445,104634.55,99204.586,100910.97,96398.22,94548.97,88801.31,87289.625,96796.234,96408.336,91789.49,92008.85,95585.62,101063.516,101518.41,102088.53,105842.57,107800.836,108332.71,105996.43,99422.41,103295.85,106557.414,104319.69,111199.945,114269.84,116957.42,122117.57,124240.95,120051.65,121931.47,125018.13,137103.03,144816.16,140017.89,149018.5,140101.17,130327.33,115407.836,117093.92,115398.6,124549.77,123728.51,122693.72,110785.945,121069.13,109860.63,115488.016,119575.93,119769.94,109238.62,92084.164,99718.87,100512.76,93034.13,94538.33,94877.61,97626.35,101474.1,91258.83,85840.586,78520.05,87383.83,89983.72,89853.28,86673.65,93902.695,92395.33,92268.44,99634.445,100984.85,101487.5,101140.85,111691.77,114277.125,117697.2,114934.914,114535.66,112684.016,101086.266,102964.84,97986.02,101576.914,94937.79,85004.82,84721.484,82069.664,84954.79,73712.445,81590.07,70830.25,62941.234],"FAST-US^FG_MKT_VALUE(20100101,20220930,M,USD)":[6115.426,6541.5005,7075.2,8062.9854,7436.405,7399.5474,7235.8994,6674.1885,7841.8394,7589.733,7890.4917,8832.574,8559.827,9159.87,9557.934,9891.126,9783.502,10620.626,9930.093,9876.975,9824.385,11244.316,12295.242,12876.23,13782.675,15554.227,16017.461,13862.062,13095.237,11937.848,12770.031,12761.146,12738.274,13244.96,12388.631,13834.7295,14733.319,15311.62,15228.915,14552.47,15481.098,13593.225,14555.051,13058.877,14917.224,14786.657,13807.408,14098.76,13036.383,14003.799,14623.579,14854.947,14460.436,14686.872,13162.986,13437.493,13310.192,13055.253,13399.124,14071.476,13136.533,12293.31,12180.027,12528.364,12202.073,12238.501,12145.653,11182.357,10604.244,11342.862,11754.172,11820.725,11745.434,13115.155,14154.756,13516.348,13296.804,12826.308,12352.437,12456.458,12075.456,11266.187,13699.776,13584.827,14365.564,14466.7705,14897.092,12924.312,12487.522,12535.689,12371.542,12288.028,13098.926,13498.389,15056.005,15728.38,15806.03,15737.009,15704.839,14381.479,15313.584,13810.834,16335.98,16746.318,16655.025,14757.58,17010.975,14949.812,17285.629,17994.666,18409.736,20196.035,17513.725,18687.008,17660.627,17557.416,18737.1,20612.53,20371.65,21214.064,20025.617,19646.691,17900.55,20747.455,23634.455,24571.766,26980.762,28024.66,25883.906,24816.172,28386.764,28036.21,26175.934,26623.777,28882.045,30030.893,30467.457,29884.654,31476.588,32097.268,29684.176,32830.32,34032.41,36864.266,32617.338,29613.41,34190.75,31836.541,30829.236,28687.83,29515.363,28923.45,26458.088],"PAYX-US^FG_MKT_VALUE(20100101,20220930,M,USD)":[10477.184,10820.945,11102.854,11048.641,10316.154,9387.194,9394.424,9001.99,9942.335,10032.753,10322.448,11179.638,11573.873,12169.005,11356.652,11836.103,11695.83,11123.712,10222.083,9777.064,9556.012,10559.81,10550.048,10912.468,11419.855,11347.637,11235.248,11231.623,10867.122,11389.267,11853.394,12088.562,12099.467,11783.15,11835.332,11311.58,11875.341,12046.843,12758.264,13249.525,13603.842,13340.753,14411.375,14125.785,14841.569,15435.014,15927.006,16582.588,15231.36,15189.743,15495.284,15207.932,14922.931,15086.28,14886.629,15111.772,16036.983,17031.13,17216.813,16766.51,16436.045,18101.484,18021.574,17576.62,17846.893,16933.057,16759.682,16101.714,17172.518,18596.65,19581.332,19090.445,17274.887,18506.621,19450.139,18769.51,19540.889,21443.799,21364.512,21941.395,20928.771,19963.162,21153.805,21846.373,21634.654,22065.035,21159.73,21296.244,21287.262,20464.234,20791.29,20468.066,21519.643,22894.23,24176.771,24453.346,24514.408,23399.604,22127.77,21761.309,23543.22,24537.65,24778.18,26296.75,26440.35,23510.91,25409.918,23395.365,25424.281,27680.43,28823.299,30300.402,30824.346,29566.797,29839.865,29240.428,29623.38,29934.756,30865.408,30485.502,30739.967,27792.078,22569.404,24578.123,25934.063,27179.1,25804.895,27490.965,28677.314,29568.875,33589.89,33600.707,31487.592,32812.52,35316.605,35125.645,36390.17,38606.54,40952.434,41277.883,40549.47,44454.77,43007.36,49249.2,42487.81,42980.66,49265.67,45749.53,44566.418,40981.813,46167.973,44451.734,40440.484],"SNA-US^FG_MKT_VALUE(20100101,20220930,M,USD)":[2360.6177,2437.996,2505.4988,2785.3008,2555.2158,2376.4963,2594.9177,2395.0852,2704.557,2965.6504,3077.88,3291.9119,3294.821,3341.3662,3494.7683,3594.2698,3509.8972,3635.2554,3308.2686,3078.447,2582.9504,3122.2283,2984.3547,2947.347,3290.292,3559.2915,3542.5835,3633.8064,3515.8557,3620.4817,3942.1082,4037.4912,4184.5195,4502.42,4625.2715,4601.546,4719.803,4676.1123,4818.691,5022.626,5307.5522,5198.9004,5517.07,5444.3623,5785.6304,6051.363,6172.3086,6364.8394,5820.295,6518.8467,6608.7236,6755.4805,6829.441,6887.5894,6985.2197,7261.2583,7035.5356,7678.1934,7863.553,7946.4326,7712.236,8556.042,8542.533,8687.174,9026.993,9252.936,9575.408,9283.149,8765.055,9633.198,9997.296,9957.69,9384.381,8403.308,9127.234,9260.372,9408.046,9166.319,9128.566,8903.212,8817.422,8941.595,9701.716,9925.072,10519.638,9832.352,9774.27,9708.208,9368.047,9098.345,8879.523,8497.739,8494.563,8994.513,9658.64,9881.11,9711.606,9026.222,8350.053,8220.45,8365.9,9064.698,9564.971,9970.49,10313.727,8647.576,9338.529,8079.6904,9230.834,8897.726,8671.687,9323.227,8638.444,9144.908,8425.528,8208.554,8585.638,8921.846,8800.636,9257.747,8723.815,7910.6196,5913.1963,7079.8594,7047.2563,7543.9043,7944.764,8075.48,7975.9116,8539.695,9532.822,9259.033,9737.837,10988.678,12470.536,12841.29,13761.149,12058.631,11764.492,12140.667,11225.911,10918.603,11062.587,11507.678,11126.725,11229.844,10966.728,11340.86,11842.017,10495.357,11934.654,11604.926,10725.475],"WHR-US^FG_MKT_VALUE(20100101,20220930,M,USD)":[5616.247,6287.0894,6543.75,8165.25,7833.0,6674.32,6330.8003,5636.16,6152.96,5763.08,5548.0,6753.745,6500.565,6272.475,6487.36,6549.68,6368.8003,6180.32,5261.4805,4764.44,3793.16,3861.56,3728.56,3627.5999,4152.818,5777.402,5918.22,4929.5396,4764.7603,4709.32,5202.1196,5810.42,6466.9805,7619.04,7943.5195,8038.25,9115.02,8923.05,9358.34,9028.12,10093.04,9034.44,10581.26,10163.35,11568.76,11534.79,12068.04,12078.22,10264.101,11136.511,11508.421,11810.261,11053.351,10859.16,11125.92,11935.561,11360.699,13419.9,14521.26,15111.721,15528.24,16532.1,15760.68,13696.801,14371.5,13497.9,13862.939,13111.801,11486.279,12490.92,12676.561,11308.989,10348.03,11959.641,13705.84,13234.64,13271.119,12498.0,14427.0,13398.0,12162.0,11236.501,12183.0,13450.98,12941.86,13215.66,12678.42,13740.319,13729.96,13988.26,12985.24,12528.26,13279.68,11802.959,12137.041,11973.44,12880.82,11532.529,10870.81,11001.45,10277.25,9504.95,8521.5,8123.7,7600.0,7024.64,8072.32,6839.68,8512.64,9056.64,8372.07,8745.66,7237.44,8968.68,9165.239,8762.67,9976.68,9583.56,9015.301,9294.39,9208.71,8055.18,5319.6,6927.88,7552.84,8030.86,10113.439,11018.64,11401.18,11467.5205,12065.82,11370.87,11660.67,11975.04,13882.051,14896.35,14936.67,13735.261,13957.02,13956.39,12435.46,12860.63,13282.141,13844.94,12401.21,11874.931,9848.46,10346.641,10501.681,8517.85,9507.85,8613.0,7414.55],"REG-US^FG_MKT_VALUE(20100101,20220930,M,USD)":[2730.7512,2826.9673,3056.9583,3349.0293,2998.2175,2815.9128,3089.3184,2984.5398,3231.296,3453.1558,3333.63,3458.9016,3530.143,3705.3809,3908.6348,4230.459,4163.0376,3953.137,4038.5469,3709.4934,3164.828,3669.1577,3328.7573,3370.118,3701.5754,3833.263,3986.0156,4029.0303,3925.9746,4262.768,4287.859,4390.911,4388.431,4324.491,4219.1255,4243.5864,4487.647,4672.268,4818.1743,5123.237,4698.881,4670.1514,4846.626,4370.511,4446.1694,4750.551,4307.313,4257.7534,4426.96,4668.8154,4694.137,4820.0864,4909.262,5119.196,4997.836,5253.4277,4996.5996,5634.2856,5706.6865,5975.09,6422.8936,6148.403,6387.616,5893.8057,5927.6025,5540.278,6009.013,5571.277,5826.39,6371.061,6316.6875,6593.6606,7006.9736,6831.7754,7277.4795,7165.6675,7447.6274,8301.209,8420.18,7984.944,8070.38,7505.9014,6961.2104,7181.0996,7262.337,7326.909,11268.176,10723.353,10329.586,10632.701,11240.382,10917.869,10531.244,10448.066,11510.696,11829.661,10757.502,9936.71,9969.747,9947.772,9817.615,10494.876,10756.909,11162.639,10932.855,10711.393,10762.108,9829.747,10888.438,10930.316,11278.002,11224.528,11022.33,11153.908,11147.223,10781.221,11613.66,11237.624,10869.945,10544.272,10368.785,9599.984,6501.2285,7428.283,7238.8125,7785.92,6961.3486,6737.391,6451.1313,6038.8154,7733.892,7714.754,7983.814,9269.888,9604.46,10781.519,10940.718,10847.253,11074.119,11617.582,11495.381,12021.235,11838.551,12868.658,12253.832,11253.031,12194.548,11765.5,11659.52,10125.218,10999.288,10386.415,9193.104],"BBY-US^FG_MKT_VALUE(20100101,20220930,M,USD)":[15266.155,15286.748,17816.39,19064.459,17747.62,14223.3,14559.35,12648.945,16452.898,17319.264,16834.543,13512.558,13398.277,12657.103,11275.185,12256.659,12004.105,11871.818,10431.779,9354.578,8517.454,9588.534,9589.616,8272.77,8478.085,8432.58,8084.352,7553.3916,6406.864,7173.497,6087.8276,5970.042,5788.3164,5139.839,4430.1963,4004.4111,5500.3677,5551.109,7492.8135,8829.765,9359.754,9285.012,10259.697,12274.8125,12786.263,14790.139,14012.62,13781.093,8162.519,9233.9795,9157.694,9043.088,9646.425,10814.737,10392.062,11147.086,11741.317,11962.8955,13809.54,13658.865,12371.674,13390.93,13281.976,12239.421,12257.082,11518.831,11116.091,12648.039,12778.856,12080.551,10959.747,10501.079,9043.147,10487.201,10503.39,10393.921,10423.079,9914.4,10651.199,12198.16,12103.061,12178.83,14304.101,13355.709,13850.528,13729.196,15290.959,15853.86,18173.34,17542.98,17502.0,16277.999,17088.0,16570.08,17644.56,20267.121,20675.104,20499.652,19806.33,21504.93,19178.25,20956.98,20708.28,21958.559,21903.36,19083.521,17568.479,14405.12,15740.246,18290.994,18880.855,19867.47,16732.889,18617.91,20280.45,16867.25,18282.35,18675.8,20966.4,22828.0,21722.477,19403.771,14620.157,19719.611,20069.129,22428.389,25694.219,28614.781,28712.82,28779.9,28070.4,25745.82,27966.74,25789.95,29506.17,29114.006,29106.494,28790.992,27784.154,28812.924,26142.084,29802.111,26052.469,24770.08,22576.271,21975.936,20670.66,20198.28,18430.676,14641.675,17330.45,15912.32,14257.834],"DTE-US^FG_MKT_VALUE(20100101,20220930,M,USD)":[6953.418,7181.6694,7511.069,8112.291,7664.322,7698.602,7791.4375,7907.904,7767.556,7907.923,7534.174,7678.495,7837.758,7976.6895,8291.196,8557.069,8741.657,8469.831,8439.352,8561.269,8296.681,8819.666,8911.062,9215.515,9005.647,9137.661,9361.274,9590.927,9667.478,10190.213,10540.593,10030.481,10314.078,10685.757,10424.206,10349.719,10911.585,11513.093,11887.801,12677.537,11586.866,11724.07,12369.672,11699.576,11665.083,12223.761,11799.447,11756.821,12080.892,12707.78,13150.58,13832.095,13474.521,13782.473,13065.648,13849.7295,13465.496,14541.604,14417.709,15286.732,15869.034,14518.59,14470.17,14280.079,14208.348,13396.075,14440.624,14009.882,14424.457,14643.416,14445.993,14391.717,15256.764,15097.035,16267.615,15998.462,16271.203,17785.598,17498.5,16669.512,16807.668,17227.545,16703.596,17675.904,17699.23,18190.875,18317.25,18762.129,19646.51,18978.047,19205.877,20149.488,19259.342,19815.451,20732.135,19635.697,18950.44,18078.617,18946.844,19128.326,18589.32,18837.09,19729.594,20202.203,19853.477,20448.373,21783.701,20066.36,21421.701,22478.688,22853.918,23031.635,22987.664,23440.625,23299.482,23766.902,24384.402,23350.045,22913.56,24962.121,25488.773,21463.926,18292.35,19981.557,20719.26,20709.955,22276.205,22861.863,22267.096,23889.123,24351.73,23525.691,23004.447,22810.678,25792.86,27125.705,26732.44,25110.203,22730.932,23316.063,21641.273,21958.986,20988.412,23160.578,23333.014,23557.76,25614.256,25387.578,25711.127,24556.086,25243.85,25251.598,22289.371],"GPC-US^FG_MKT_VALUE(20100101,20220930,M,USD)":[5988.0244,6413.9243,6707.3955,6796.319,6448.5635,6217.8193,6750.5503,6608.6987,7024.4736,7539.6123,7583.7217,8093.046,8157.6763,8305.8545,8450.618,8460.07,8633.368,8528.122,8333.73,8625.317,7907.1934,8939.176,9105.725,9525.849,9927.429,9756.213,9783.345,10099.842,9822.322,9344.821,9931.103,9796.164,9467.62,9708.073,10097.45,9844.818,10533.862,10998.387,12087.382,11828.588,12047.09,12089.874,12696.922,11925.724,12485.953,12167.978,12786.949,12792.385,12647.838,13545.872,13340.52,13381.993,13260.6455,13460.232,12696.77,13451.033,13407.056,14839.323,15710.605,16317.256,14230.326,14711.101,14195.174,13686.407,13780.85,13582.548,13494.556,12666.223,12496.764,13683.271,13663.671,12890.497,12932.52,13529.845,14866.552,14359.33,14501.472,15077.53,15224.955,15311.325,14940.655,13474.106,14312.985,14179.131,14367.612,14204.36,13620.682,13563.196,13651.634,13620.043,12470.356,12162.012,14023.581,12935.709,13630.657,13933.466,15262.138,13468.576,13182.924,12959.883,13322.326,13470.434,14280.508,14653.26,14587.872,14370.668,15220.404,14012.833,14567.393,15874.984,16363.539,14977.393,14445.721,15130.798,14187.132,13189.416,14469.741,14904.169,15164.243,15443.522,13603.034,12682.79,9712.309,11436.088,12031.838,12545.214,13005.417,13624.311,13732.047,13048.114,14193.774,14497.507,13551.985,15207.7295,16697.906,18052.924,18941.34,18123.361,18187.848,17510.031,17275.7,18683.633,18203.396,19933.73,18942.73,17368.793,17847.928,18418.69,19364.762,18790.352,21597.602,22041.223,21096.057],"ITW-US^FG_MKT_VALUE(20100101,20220930,M,USD)":[21896.836,22866.344,23797.71,25677.006,23330.398,20784.934,21902.729,20774.863,23318.674,22654.125,23621.191,26579.547,26624.344,26927.965,26862.654,29207.887,28662.832,27760.008,24472.443,22870.432,20100.84,23497.691,21956.303,22589.332,25645.734,26932.133,27266.563,27390.676,26803.53,24795.768,25475.553,27796.201,27561.328,28423.344,28534.57,27671.693,28590.896,27985.678,27449.36,29079.924,31588.834,30979.89,32265.309,32010.018,33851.51,34969.984,35320.617,36174.21,33932.684,35494.438,33555.62,35164.707,35709.32,34718.676,32660.777,34976.41,33002.617,35594.508,37111.33,36264.0,35647.473,37857.016,35717.527,34408.547,34500.473,33603.27,32753.943,30945.465,29919.006,33419.434,34160.957,33708.652,32759.367,34279.676,36813.902,37561.39,38104.04,36972.664,40962.418,42187.03,42064.406,39863.605,43938.773,42481.37,44125.68,45794.266,45761.9,47703.33,48784.594,49299.402,48425.266,47323.984,50690.95,53623.598,57984.88,56979.277,59308.305,55131.76,53070.555,48111.07,48680.19,46459.797,48066.14,46573.82,46823.824,42327.914,46136.996,41566.992,45051.41,47272.65,46762.07,50704.254,45494.71,48787.035,49893.402,48479.71,50295.887,54181.613,56029.66,57445.67,55958.6,53656.043,44895.707,51333.75,54480.113,55287.574,58493.844,62465.313,61150.97,61996.023,66809.984,64568.8,61506.313,64030.406,69978.17,72802.31,73212.984,70421.4,71401.05,73350.9,64861.156,71528.39,72871.88,77223.72,73193.56,67692.78,65207.156,61380.055,64793.0,56424.6,64322.496,60319.37,55929.24],"PPL-US^FG_MKT_VALUE(20100101,20220930,M,USD)":[11123.127,10742.172,10478.01,9362.524,9759.562,12030.591,13158.91,13096.226,13146.997,12968.357,12268.278,12722.851,12466.654,12292.633,12260.835,13293.072,13661.382,16065.285,16105.693,16671.414,16491.668,16971.28,17346.877,17016.676,16073.876,16513.463,16377.236,15849.873,15861.464,16135.724,16768.156,17017.648,16877.178,17179.281,17051.469,16661.055,17627.084,17935.514,18260.43,19467.684,17321.455,17902.482,18795.832,18162.797,19146.66,19304.22,19354.639,18966.36,19268.912,20353.064,20925.158,21051.443,22156.422,23592.559,21905.955,22994.943,21827.205,23256.21,23615.121,24190.295,23637.639,22705.45,22475.22,22722.273,23176.318,19730.576,21297.238,20748.238,22095.238,23109.646,22867.8,22998.74,23625.428,23578.258,25749.938,25459.092,26067.84,25577.475,25550.373,23565.154,23482.295,23326.063,22728.307,23144.84,23681.828,25068.48,25515.945,26007.293,27235.662,26500.387,26274.182,26897.963,26114.648,25846.275,25233.836,21460.67,22098.596,19865.854,19728.965,20293.846,19052.504,19960.104,20113.912,20792.066,21058.482,21878.941,22015.686,20406.75,22560.516,23172.79,22896.314,22513.988,21468.0,22384.26,21388.12,21330.373,22745.447,24190.063,24580.107,27528.32,27766.16,23024.662,18960.805,19529.322,21465.352,19865.354,20465.004,21241.475,20918.965,21141.918,21849.21,21683.178,21275.656,20137.674,22190.275,22413.408,22398.02,21524.705,21832.531,22586.705,21191.838,21891.139,21153.834,22097.467,21818.125,19237.88,21013.45,20829.508,22205.389,19971.938,21407.445,21407.445,18661.58],"RL-US^FG_MKT_VALUE(20100101,20220930,M,USD)":[8085.1997,7881.098,8350.928,8828.18,8529.651,6989.5684,7569.158,7255.892,8536.7,9203.6,10377.8,10670.504,10310.716,12189.502,11684.925,12357.766,11979.765,12253.164,12480.469,12668.964,11945.369,14624.559,13065.306,12744.784,14029.601,16035.279,16160.391,15969.429,13793.76,12759.466,13149.373,14453.015,13837.545,14062.635,14373.734,13597.743,15099.735,15733.729,15390.279,16505.623,15915.681,15723.471,16476.43,14969.605,14891.592,14973.856,15840.792,15820.673,14057.344,14432.768,14274.49,13426.519,13613.675,14140.721,13715.68,14889.6,14446.82,14456.467,16215.729,16164.469,14569.497,11995.894,11348.45,11513.284,11253.52,11343.252,10788.772,9528.982,10008.152,9382.219,10520.587,9364.32,9450.0,7623.8403,7979.954,7727.109,7819.9575,7375.7266,8072.807,8527.927,8313.708,8063.8193,8598.941,7424.3037,7268.946,6520.926,6611.22,6538.3203,5491.8003,5999.9404,6150.345,7145.457,7177.9775,7270.659,7735.6953,8429.997,9293.403,8604.792,9089.341,8930.806,10941.3545,10195.892,10946.878,10770.891,11072.775,10433.605,8967.7,8131.9556,9128.604,9838.361,10128.007,10276.397,8210.652,8769.147,8046.556,6819.8477,7122.062,7166.0757,8007.5635,8639.113,8364.949,7776.087,4845.1753,5349.05,5474.475,5301.2114,5212.0303,5031.473,4968.607,4886.735,6268.3247,7583.3936,7386.755,8558.548,9015.312,9756.827,9082.655,8670.815,8355.071,8547.168,8183.648,9372.429,8552.147,8462.832,7891.8076,9401.247,7929.4565,7293.3657,7066.191,6096.2,6706.84,6210.44,5775.24],"IPG-US^FG_MKT_VALUE(20100101,20220930,M,USD)":[3140.206,3645.75,4045.1838,4332.042,4059.7703,3485.857,4468.546,4170.317,4905.673,5062.185,5208.915,5194.242,5228.479,6456.12,6170.613,5768.0747,5856.437,6142.5,4820.6343,4240.782,3445.2,4536.1797,4488.33,4373.635,4643.335,5268.14,5609.156,5805.7964,5107.724,5331.69,4850.1177,5228.496,5471.04,4969.2,5323.44,4600.85,5055.925,5335.65,6663.542,7077.776,7272.108,7468.515,8443.785,8069.076,8839.11,8643.6,8952.3,7513.6504,6927.84,7522.1396,9171.613,9321.441,10231.112,10449.556,10556.675,10460.268,9815.855,10389.161,10871.382,8594.626,8251.172,9227.739,9221.828,8688.196,8513.098,8039.4443,8886.36,7876.736,7984.8613,9570.982,9600.2,9386.496,9047.809,8624.448,9235.2,9231.176,9617.484,9256.347,9240.318,9272.375,8873.173,8889.053,9556.03,9167.356,9214.349,9437.561,9707.856,9312.746,9850.096,9674.409,8498.536,7920.431,8079.173,7480.7153,7686.678,7725.312,8388.248,8966.88,8919.519,9136.407,8752.9795,9083.0,8738.125,9048.125,8790.119,8901.581,9032.261,7913.668,8726.9,8834.309,8114.0625,8882.601,8195.164,8728.776,8856.288,7681.6313,8341.563,8415.075,8666.56,8939.7,8784.9,8266.32,6306.0054,6613.71,6664.345,6685.536,7032.28,6919.2964,6496.2993,7049.6733,8682.517,9193.968,9408.963,10210.309,11481.44,12484.101,13246.908,12784.815,13914.16,14650.005,14433.312,14393.952,13063.584,14766.535,14013.422,14510.239,14041.745,12920.782,12766.303,10912.893,11840.468,10956.495,10147.84],"VTRS-US^FG_MKT_VALUE(20100101,20220930,M,USD)":[5587.217,6540.3843,7005.699,6789.76,5996.953,5271.3867,5382.754,5308.509,5824.071,6290.0586,6059.3867,9215.014,10100.318,9973.847,9931.495,10922.016,10319.376,10513.255,9707.821,8842.726,7245.982,8346.313,8329.255,9156.519,8853.577,10001.343,10046.731,9292.691,9284.122,8672.773,9346.466,9565.618,9927.712,10322.145,11071.661,10848.382,11172.45,11702.025,11032.548,11091.606,11613.609,11844.212,12809.919,13489.348,14608.718,14491.987,16889.775,16127.62,16874.543,20650.041,18236.33,18964.588,18613.531,19281.768,18462.777,18174.822,17020.576,20036.313,21929.566,21151.336,19943.12,21509.676,29051.441,35370.805,35551.914,33346.246,27513.357,24368.41,19797.307,21680.658,25226.076,26598.553,25919.691,22171.2,22774.53,20494.62,21295.537,21984.113,23789.008,21536.703,20396.992,19530.174,19589.031,20422.77,20369.234,22403.48,20895.785,20016.863,20890.424,20812.266,20903.408,16877.129,16825.29,19153.047,19592.854,22179.205,22462.275,21136.033,21217.82,19975.775,19821.164,18630.893,19234.053,20172.299,18871.443,16112.913,17458.664,14132.888,15448.176,13611.931,14636.263,13939.052,8676.4,9822.012,10781.515,10043.832,10209.277,9884.108,9693.136,10374.591,11055.907,8872.599,7707.638,8669.154,8824.237,8312.511,8328.02,8467.595,7666.3975,7516.4814,8695.132,22617.225,20505.156,17922.4,16883.178,16073.463,18418.012,17279.643,17013.617,17690.775,16387.084,16145.209,14887.455,16364.636,18106.326,13316.678,13190.08,12523.302,14875.21,12694.326,11748.616,11578.874,10330.054],"TPR-US^FG_MKT_VALUE(20100101,20220930,M,USD)":[10951.763,11441.577,12020.827,12699.127,12504.458,10850.498,10975.183,10639.723,12702.29,14783.857,16717.586,16358.292,15997.469,16242.946,15261.08,17539.684,18668.723,18444.734,18626.498,16220.287,15098.648,18955.605,18233.154,17550.006,20140.53,21517.732,22207.078,21023.162,19382.342,16673.73,14064.896,16573.94,15889.598,15898.106,16405.824,15577.771,14312.13,13562.849,14043.991,16535.893,16367.331,16093.786,14977.454,14887.245,15291.466,14211.838,16236.492,15578.994,13291.965,13547.313,13614.389,12240.888,11160.728,9380.402,9481.916,10104.716,9814.116,9475.129,10230.271,10355.293,10253.283,12006.735,11438.823,10549.781,9765.657,9573.126,8629.92,8367.15,8028.075,8658.0,8816.175,9089.121,10288.785,10813.638,11141.011,11191.033,10954.817,11346.091,12006.135,10633.13,10247.768,10059.967,10200.116,9826.612,10480.41,10688.055,11617.863,11072.529,12989.631,13345.1455,13288.766,11755.2295,11447.576,11637.99,11848.298,12596.703,13396.991,14499.167,15141.157,15475.006,12582.616,13452.4795,13570.56,14598.72,14568.245,12261.4375,11281.914,9787.5,11225.899,10132.6,9425.35,9361.527,8285.256,9100.163,8870.724,5922.4194,7187.195,7134.774,7418.9507,7443.7197,7112.52,6472.2,3575.495,4108.368,3754.9602,3667.936,3690.032,4068.426,4335.7617,6166.6016,7855.968,8634.023,8784.036,11706.491,11489.348,13340.579,12515.331,12152.66,11822.85,11269.439,10180.5,10719.5,11033.0,10718.399,10018.8,10797.601,9354.37,8289.256,8687.101,7361.424,8111.556,8376.876,6857.316],"UPS-US^FG_MKT_VALUE(20100101,20220930,M,USD)":[57423.38,58387.563,63765.902,68448.6,62132.4,56377.99,64415.0,63225.8,65956.414,66599.26,69358.57,71926.78,70975.42,73135.805,73279.52,73920.42,72461.14,71544.33,67904.82,66109.586,61002.902,67851.836,69310.5,70481.97,72850.95,74141.37,77410.484,74936.26,71867.46,75452.086,72434.38,70709.98,68134.64,69734.0,69600.72,70264.695,75563.37,78765.45,81175.5,81118.8,81175.5,81118.24,81418.41,80274.04,84882.734,91264.96,95111.016,96988.84,87897.3,88395.7,89492.22,90521.5,95465.72,93831.24,88740.26,88959.625,89247.32,95258.28,99807.36,100608.85,89450.195,92065.66,87342.945,90577.53,89397.22,86831.36,91714.56,87494.4,87932.79,91790.82,91781.914,85259.78,82575.195,85543.305,93235.484,92881.88,91131.555,94685.88,95019.9,96004.38,95471.28,94074.484,101198.16,99507.516,94724.836,91799.68,93136.41,93275.28,91981.96,95660.34,95400.85,98921.4,103517.58,101310.86,104689.9,102349.85,109367.88,89688.195,90216.92,97837.0,100095.445,91357.805,103105.4,105676.8,100288.25,91517.86,99034.11,83680.74,90433.2,94551.59,96096.4,91349.2,79911.195,88667.62,102576.94,101881.48,102757.625,98769.79,102680.445,100273.59,88675.23,77513.73,80397.25,81464.4,85810.42,95903.87,123144.766,141138.61,143901.67,135680.19,147736.05,145666.0,134075.0,136522.95,147823.3,177276.66,186616.16,181287.45,166808.52,170530.67,158190.28,185441.39,172324.02,186475.8,175922.7,183065.39,187373.7,157248.53,159231.83,158773.28,169515.31,169184.8,140507.48],"PARA-US^FG_MKT_VALUE(20100101,20220930,M,USD)":[8725.164,8765.651,9455.502,10995.242,9876.048,8783.349,10040.054,9387.926,10778.455,11505.628,11444.464,12957.81,13488.366,16229.572,16876.96,16998.28,18838.3,19031.32,18283.16,16733.4,13369.279,16931.36,17082.24,17668.139,18540.48,19464.9,22007.59,21663.621,20716.08,21011.979,21447.86,23293.94,23142.21,20638.8,22919.26,23971.5,26283.602,27335.7,28620.969,28063.139,30343.5,29566.35,31968.2,30915.5,33151.16,35543.14,35194.563,37989.04,34997.12,39979.68,35535.0,33212.0,34275.75,35419.8,32393.102,33795.3,27820.0,28194.4,28537.6,28057.38,27788.67,29963.7,30011.85,30754.35,30551.4,26862.0,25879.48,21896.16,18912.602,22050.48,23927.52,21821.191,21992.5,22399.941,25010.86,25383.14,25060.8,24280.24,23290.121,22759.379,23921.38,24742.94,26534.64,26211.44,26569.879,27159.04,28229.52,27089.92,24871.77,25703.34,26529.49,25816.18,23200.0,22448.0,22424.0,22597.0,22064.63,20287.51,19579.59,18745.201,19190.969,21194.941,19856.59,19988.541,21543.75,21506.25,20317.5,16307.561,18448.58,18728.33,17776.219,19174.98,18056.719,18712.5,19316.25,15772.501,15138.75,13515.0,15142.5,25811.55,20989.951,15135.15,8616.15,10614.9,12755.1,14365.12,16059.12,17155.6,17254.16,17599.12,21732.479,22989.42,29924.5,39790.33,29134.6,26498.92,27403.318,29199.201,26440.78,26776.701,25523.459,23398.121,19993.701,19556.64,21675.6,19835.281,24538.691,18898.88,22280.172,16017.32,15348.85,15180.109,12356.961],"GLW-US^FG_MKT_VALUE(20100101,20220930,M,USD)":[28078.24,27379.389,31446.758,29953.0,27121.08,25161.7,28230.96,24429.441,28498.521,28498.521,27531.94,30158.52,34669.81,35996.66,32327.209,32812.98,31575.049,28459.2,24946.879,23567.04,19392.84,22421.01,20820.63,19664.7,19498.05,19755.6,21331.2,21740.25,19679.85,19265.701,17000.9,17865.1,19435.7,17366.5,18075.94,18551.4,17640.0,18536.7,19635.09,21358.5,22640.01,20775.799,22177.398,20498.4,21111.73,24729.23,24714.76,24930.18,24076.79,26958.73,27190.92,27308.459,27817.799,28315.502,25348.5,26909.4,24793.88,26191.26,26947.64,29212.82,30282.98,31085.6,28554.121,26350.871,26338.28,24287.629,22995.08,21185.51,20270.08,22022.4,22176.32,20656.4,21029.3,20679.0,22456.75,20070.25,22456.75,21237.76,23042.139,23529.531,22491.15,21597.209,22852.531,22474.02,24529.74,25566.861,24840.0,26542.0,26772.0,27105.1,26284.28,25941.52,26000.48,27208.389,28146.91,27447.42,26786.76,24950.64,23196.16,22480.64,22605.44,22255.59,26842.621,27109.588,27745.799,25112.701,25324.922,23805.479,26208.879,27430.281,25884.2,24906.701,22552.88,25886.17,23954.25,21695.15,21903.36,22755.84,22302.72,22181.82,20337.781,18181.32,15589.86,16705.59,17297.611,19658.1,23529.0,24637.139,24664.01,24329.17,28476.62,27540.0,27440.549,29253.602,33415.68,33953.28,33507.84,34274.203,35078.68,33511.62,30542.13,29772.09,31044.33,30900.9,34893.2,33532.0,30524.57,29102.129,29623.14,25964.24,30290.238,28279.68,23912.48],"MAA-US^FG_MKT_VALUE(20100101,20220930,M,USD)":[1352.9749,1497.7305,1537.3501,1640.6515,1621.6536,1662.4548,1824.2753,1823.9524,1975.5771,2068.7966,2080.322,2152.186,2160.9993,2202.355,2346.1973,2443.042,2505.169,2506.003,2629.316,2654.9443,2277.7595,2360.2158,2168.07,2365.8894,2417.7083,2359.081,2744.2324,2786.8103,2758.971,2804.7612,2845.452,2794.897,2738.1406,2712.9854,2612.784,2739.9868,2766.2231,2938.451,2947.7102,2933.625,2901.1855,2896.2275,2886.826,2635.11,2671.5613,2838.2668,2574.9578,4545.2183,4829.575,5061.5503,5120.885,5224.398,5426.923,5492.981,5257.621,5438.0884,4939.655,5316.6187,5542.345,5620.99,5970.232,5454.6484,5821.9097,5621.492,5755.6064,5488.0557,6055.63,5923.723,6171.31,6421.5693,6675.5977,6847.852,7074.832,6782.247,7717.3687,7226.586,7776.2627,8035.7627,8007.0635,7098.509,7100.247,7006.574,6921.9663,11115.703,10778.554,11661.727,11555.1,11267.756,11577.815,11971.982,11761.809,12094.68,12144.455,11629.725,11639.951,11427.956,10838.149,9752.856,10378.112,10403.137,10642.001,11457.08,11469.6,11785.986,11404.305,11123.125,11789.078,10894.896,11530.147,11791.989,12454.459,12463.572,13006.952,13429.715,13438.838,14446.979,14829.701,15854.014,15525.504,15064.529,15675.748,14767.488,11774.233,12790.18,13297.582,13114.258,13631.188,13394.453,13261.18,13338.951,14428.8955,14490.008,15183.112,15409.571,16516.076,17999.96,18385.518,19354.813,22191.037,22107.145,21502.082,23512.396,23747.28,26462.893,23837.824,23599.078,24157.432,22684.572,20876.08,20163.701,21440.455,19124.752,17901.102],"CVS-US^FG_MKT_VALUE(20100101,20220930,M,USD)":[45026.668,46946.25,50123.76,50617.316,47477.73,39757.918,41615.64,36584.88,42736.258,40916.54,42098.0,47391.51,46614.6,45060.78,46469.28,49041.883,52386.258,50582.684,48927.098,48334.86,43935.72,47522.91,50802.72,52932.438,54191.5,58539.797,57792.0,57559.797,57972.598,59393.83,57512.75,57894.05,60331.316,57814.402,57951.457,59518.848,63027.2,62928.72,67527.72,71445.04,70708.24,70159.86,75448.234,71227.35,68327.0,74961.04,80619.836,84452.6,79909.6,86305.2,87810.78,85300.56,91869.36,87429.2,88577.6,92162.0,91767.266,98938.93,105338.08,109793.4,111902.41,118411.805,116317.67,111899.83,115382.26,117255.836,125741.46,114483.2,107092.805,109645.8,104439.9,107644.766,106345.586,106984.17,112132.13,108640.5,104262.445,101963.1,98746.805,99471.0,94863.336,89650.6,81964.74,83723.516,83617.41,85495.38,80619.5,84665.88,78904.414,81666.9,81128.95,78500.09,82377.16,69420.89,77595.8,73515.0,79791.664,68678.23,63205.36,70947.28,64404.24,65443.95,65962.62,76519.08,80215.68,73765.41,81723.8,84848.4,84887.26,74889.85,70001.14,70585.24,67976.26,70782.516,72575.125,79135.08,82054.07,86373.39,97926.266,96725.58,88301.64,77052.36,77425.66,80322.75,85568.85,84915.79,82262.58,81190.836,76445.6,73421.81,88737.11,89473.01,93861.5,89250.3,98776.99,100313.2,113495.73,109973.92,108550.484,113862.016,112100.06,117938.875,117648.26,136377.53,140806.22,137025.3,132180.27,125545.77,126355.5,121569.92,125532.164,128772.805,125125.445],"PRU-US^FG_MKT_VALUE(20100101,20220930,M,USD)":[23200.916,24324.064,28169.479,29594.248,26870.422,25030.344,26723.602,23602.97,25299.34,24552.22,23665.016,28521.246,29881.48,31980.133,30023.418,30920.51,31096.03,31039.568,28642.898,24508.518,22206.813,25685.217,23998.143,23558.338,26905.014,28747.564,29795.484,28455.887,21833.102,22569.723,22499.818,25403.172,25293.879,26472.496,24184.865,24800.23,26916.13,25841.904,27568.033,28236.318,32232.025,33955.72,36717.555,34815.887,36173.91,37755.766,41174.613,42702.953,39077.23,39165.21,39144.45,37308.613,37993.008,40870.063,40041.336,41298.24,40372.715,40648.168,39013.797,41144.234,34512.76,36773.285,36422.37,37007.414,38372.52,39551.36,39930.97,36469.316,34252.113,37079.113,38899.363,36398.523,31332.865,29548.928,32004.033,34405.887,35119.35,31299.643,33032.664,34827.105,35248.664,36604.215,43429.46,44701.49,45152.543,47485.133,45797.33,45947.582,45011.715,46180.55,48354.207,43592.664,45157.637,46916.035,49201.098,48585.055,50207.652,44925.75,43596.906,44763.137,40771.84,39060.188,42151.254,41040.137,41986.11,38861.6,38853.316,33493.6,37843.047,39366.79,37427.28,43060.926,37630.957,40701.12,40826.043,32274.777,35825.902,36299.863,37287.617,37386.547,36317.676,30091.902,20535.285,24564.36,24009.033,24031.807,25006.494,26742.781,25117.838,25315.553,29902.564,30949.871,31033.123,34379.055,35918.44,39569.43,42175.586,39632.414,38785.387,40951.3,39864.86,41702.74,38750.766,40729.234,41982.266,42016.137,44396.227,40766.99,39917.91,35652.367,37258.36,35678.45,31963.418],"BLK-US^FG_MKT_VALUE(20100101,20220930,M,USD)":[13234.653,13542.896,13797.434,11658.376,10637.001,9109.603,10004.682,9017.49,10684.808,10731.25,10229.802,25007.254,25983.506,26766.87,26587.273,25916.674,27189.096,25900.262,24097.602,22246.328,20575.674,21935.246,23916.215,24679.67,25200.291,27554.164,28595.95,26737.004,23836.938,28423.242,28496.885,29519.533,29794.443,31696.072,32925.95,34908.215,39901.855,40487.855,43404.36,45029.83,47175.715,43189.336,47411.58,43772.816,45268.73,50318.848,50643.367,52720.64,50055.203,50783.2,52519.117,50267.914,50919.227,53126.547,50654.734,54943.42,54328.816,56445.24,59418.83,58921.164,56111.55,61205.113,60345.13,60031.723,60335.23,56825.207,55238.605,49678.938,48761.883,57695.633,59621.715,55661.758,51369.273,50993.313,55712.902,58291.03,59521.21,55790.07,59653.5,60721.97,58816.83,55373.43,60168.55,61470.316,60410.652,62588.133,62051.51,62223.02,66214.59,68066.09,68729.984,67518.234,71770.49,75581.42,80455.06,82181.84,89875.14,87896.23,86842.24,83600.81,85641.53,79753.055,80347.555,76559.984,74864.984,65349.02,67984.13,61890.164,65397.305,69830.86,66028.805,74969.734,64204.152,72527.34,72276.984,65303.973,68784.5,71263.36,76389.32,77604.7,81410.06,71477.53,67870.92,77446.01,81549.39,82952.09,87666.164,90590.35,85939.34,91377.37,106495.86,110058.57,106965.21,105934.086,115081.38,125054.61,133867.81,133256.86,132068.94,143661.92,127466.45,143394.83,137490.08,138876.25,124827.234,112836.58,115944.19,94779.98,101516.6,91944.61,101023.734,100602.54,83073.83],"C-US^FG_MKT_VALUE(20100101,20220930,M,USD)":[94564.445,96843.11,115912.01,125070.48,113336.18,108947.58,118799.22,107469.836,113583.95,121136.84,122008.33,137446.03,140061.3,135993.13,129092.47,134057.56,120184.51,121503.41,111874.17,90602.32,74890.79,92359.945,80343.5,76927.234,89821.54,97423.62,107170.35,96893.14,77731.49,80379.36,79558.266,87124.07,95952.086,109646.945,101377.24,119822.65,127697.74,127122.26,134617.22,141980.98,158199.58,145878.03,158559.11,146972.81,147130.83,147949.73,160506.36,157853.84,143677.0,147312.1,144598.56,145540.28,144507.42,142796.48,148284.0,156591.06,156988.08,162168.5,163501.48,163624.17,141972.92,158513.75,156318.88,161780.33,164086.28,166263.86,175955.55,160966.52,147787.72,158392.92,161133.6,152832.17,125750.62,114734.875,122533.3,135828.52,136679.66,123158.805,127284.44,138702.56,134592.75,140064.25,160696.28,164763.25,154782.64,165816.77,164699.88,162772.6,166682.23,182218.31,186495.86,185351.55,192324.7,194334.14,199622.14,191226.89,201686.42,194002.39,172120.52,174083.95,170055.08,168411.23,180918.77,179282.97,175198.89,159862.27,158226.05,123302.41,152671.4,151534.53,143881.75,163491.47,143719.88,158201.72,160754.47,145370.28,150815.03,156884.31,164001.53,168897.31,157311.92,134162.27,87685.76,101092.6,99739.43,106383.3,104114.06,106424.94,89753.28,86234.766,114653.52,128381.62,120740.35,137168.03,150377.72,147256.47,162697.31,143395.05,137051.22,145746.13,139255.88,137231.92,126397.82,119835.21,129221.22,117533.36,103698.56,93619.984,103717.98,89069.28,100515.234,94530.8,80702.69],"WRB-US^FG_MKT_VALUE(20100101,20220930,M,USD)":[3808.919,4029.6575,3996.681,4136.082,4175.911,3927.2307,4008.863,3910.9045,3930.6523,3995.9941,3875.4756,3860.849,3983.5276,4223.244,4560.918,4617.5586,4688.358,4571.168,4338.6646,4352.7554,4069.9675,4771.828,4675.8706,4729.313,4712.811,4916.3403,4994.4663,5207.4087,5298.6704,5338.544,5024.4316,5127.3066,5097.0137,5287.3525,5404.276,5133.3096,5599.85,5644.7363,6035.575,5906.348,5573.079,5528.7026,5733.018,5563.8823,5792.0303,5933.926,5917.709,5737.5967,5125.3574,5453.296,5309.89,5644.151,5686.252,5909.7734,5692.8306,6170.1045,6066.18,6540.814,6629.6494,6497.1455,6209.4263,6326.0347,6310.3794,6120.4814,6121.7305,6360.4683,6824.6733,6648.3003,6702.0723,6882.044,6861.088,6751.104,6183.888,6350.354,6890.0947,6865.575,6991.852,7348.6797,7136.5107,7281.2275,7028.497,6948.185,7518.886,8060.5864,8145.422,8607.169,8561.66,8240.433,8362.862,8388.317,8364.063,8081.5015,8126.8696,8350.925,8416.681,8706.539,8868.153,8309.185,8836.245,9062.317,9294.467,8813.485,9227.32,9525.525,9760.872,9268.739,9620.4375,9016.707,9380.254,10206.166,10337.195,11219.371,11384.092,12076.293,12710.056,13050.748,13266.783,12838.822,12489.842,12673.763,13486.277,12314.276,9382.081,9711.183,10421.538,10193.64,10987.209,11040.588,10898.003,10714.438,11607.308,11811.1455,11050.054,12328.617,13365.052,14140.172,13833.315,13204.922,12981.379,13361.045,12926.433,14060.454,13537.604,14564.952,14937.96,15963.287,17658.752,17632.232,18862.697,18107.533,16587.52,17189.69,17131.33],"GL-US^FG_MKT_VALUE(20100101,20220930,M,USD)":[3719.5486,3852.0938,4425.6777,4428.159,4261.9165,4034.7795,4324.899,4021.7405,4261.7173,4593.7363,4608.974,4733.982,4936.8438,5170.611,5088.1733,5121.8496,5074.397,6760.2188,6385.529,6040.878,3562.1763,4182.4404,4352.068,4364.1426,4593.464,4872.0693,4951.372,4838.1416,4634.524,4821.117,4744.819,4881.2026,4872.185,4800.075,4932.9097,4869.1553,5249.867,5295.1,5554.425,5765.27,5991.9053,5966.4063,6510.4727,6309.8823,6566.059,6612.3438,6897.3115,6994.5493,6726.0444,6937.2686,6942.838,7031.0566,7139.567,7156.121,6910.6533,7147.822,6769.77,6846.038,6948.16,6929.983,6405.4688,6812.287,6947.4976,7098.035,7219.4775,7291.5605,7716.1294,7321.6187,6977.622,7176.8057,7499.706,6994.6665,6649.583,6267.789,6558.4063,7010.0835,7462.972,7409.307,7415.3,7752.0864,7596.2124,7539.143,8333.362,8705.975,8680.008,9150.951,9034.253,8995.555,8853.661,8893.793,9180.952,8948.435,9239.104,9705.154,10249.649,10394.738,10410.781,9782.812,9580.376,9872.898,9655.499,9193.1,9945.17,9928.231,9723.825,9496.124,9692.418,8249.952,9271.649,9138.817,9008.45,9636.13,9399.788,9771.085,9974.24,9749.241,10384.628,10554.886,11143.738,11337.556,11230.913,9981.358,7660.074,8763.797,8197.566,7901.823,8473.462,8780.04,8394.107,8519.126,9780.868,9856.609,9382.255,9694.686,9971.554,10576.266,10878.621,9731.021,9512.393,9814.795,9004.479,9003.467,8752.641,9331.451,10185.739,10052.318,9946.775,9697.611,9647.186,9504.77,9822.668,9477.465,9722.227],"AON-US^FG_MKT_VALUE(20100101,20220930,M,USD)":[10359.07,10902.321,11510.345,11442.97,10637.165,10011.459,10159.797,9774.119,10594.899,10768.274,10868.508,15289.122,15199.402,17492.271,17503.28,17242.184,17235.576,16759.71,15720.805,15266.691,13572.134,15072.245,14862.101,15200.64,15730.063,15203.888,16013.185,16907.52,15177.6,15081.871,15862.08,16751.904,16663.117,17192.105,18100.307,17289.148,17951.365,18992.88,19011.27,18655.773,19682.074,19785.13,20753.635,20409.277,22406.441,23806.09,24573.64,25225.725,24194.322,25739.92,24989.02,25166.92,26667.21,26171.145,24506.58,25319.98,24997.934,24521.756,26372.291,26552.4,25214.0,28100.8,27080.225,27111.215,28517.064,27890.463,28195.443,26144.512,24270.28,25557.607,25949.285,24878.256,23696.533,25709.24,27658.357,27835.775,28934.693,29033.334,28459.205,29596.828,29641.115,29203.705,30065.35,29220.86,29527.398,30300.3,31191.73,31493.95,34403.15,33995.313,35330.066,35583.21,36641.883,35972.242,35167.176,33178.402,35201.293,34743.234,34408.918,34933.645,34296.12,33332.31,34882.652,35371.08,37091.734,37670.613,39824.53,34900.938,37510.824,41184.355,41121.63,43395.727,43378.863,45485.383,44606.223,45926.145,45314.74,45218.758,47665.1,48344.11,51120.027,48276.8,38635.863,40422.047,46105.996,44586.902,47508.43,46297.688,47283.96,42175.09,46960.79,47641.387,45799.05,51348.605,52050.883,56875.727,57312.293,53864.258,58662.77,64715.613,63269.473,70830.29,65483.473,64560.29,59379.313,62751.676,69326.625,61313.066,58690.145,57064.29,61584.066,59091.418,56681.293],"AIZ-US^FG_MKT_VALUE(20100101,20220930,M,USD)":[3666.269,3560.1187,3905.0266,4137.8745,3941.3735,3731.9727,4010.5264,3932.0151,4333.5044,4209.994,3755.3489,3929.0544,4001.4746,4144.2754,3771.3245,3887.8625,3622.4695,3445.468,3383.7212,3340.9734,3326.7556,3581.3735,3646.4219,3634.811,3505.5652,3759.6304,3503.5889,3489.7476,2887.6494,2870.5532,2983.4307,2904.334,2963.741,3004.2642,2718.2192,2729.642,3008.1128,3303.1028,3530.6,3729.0544,3901.6233,3822.5862,4066.613,3982.5178,3966.5874,4287.727,4761.3716,4767.2383,4693.973,4714.085,4668.67,4844.7515,4873.499,4673.7407,4517.593,4759.3013,4553.0586,4830.6323,4786.0215,4742.169,4401.215,4245.984,4192.465,4195.878,4495.5835,4488.8794,4998.0654,4981.316,5273.6563,5441.8574,5708.177,5303.5903,5354.295,4681.9624,4832.942,5297.7563,5474.4106,5231.448,5031.4277,5427.8325,5351.469,4671.006,5008.627,5194.7256,5433.5957,5538.2065,5264.702,5296.069,5391.8213,5605.963,5691.385,5119.3813,5138.627,5414.6025,5426.438,5285.812,4795.1816,4480.1504,4805.4414,4879.565,4907.4272,6529.63,6959.3027,6487.357,6733.5176,6063.5967,6065.4683,5537.139,5967.4063,6376.0054,5853.93,5859.481,6165.4077,6511.303,6938.535,7528.5796,7644.665,7659.855,8073.014,7857.7075,7826.5356,7228.875,6214.96,6343.331,6124.802,6153.156,6402.1655,7241.53,7166.6006,7347.376,7627.9897,7896.375,7852.899,7142.7935,8598.529,9437.337,9773.95,9286.132,9383.049,10114.381,9079.17,9284.0625,8753.989,8689.836,8503.06,9462.031,9916.294,9919.021,9635.979,9206.235,9362.291,8441.401,7737.285],"SPGI-US^FG_MKT_VALUE(20100101,20220930,M,USD)":[11178.829,10784.653,11233.315,10625.173,8759.78,8878.17,9682.695,8723.575,10218.847,11637.615,10660.859,11200.505,11991.093,11898.807,11997.301,12323.115,12932.115,12769.978,12675.5205,12830.918,12353.3,12805.249,12865.51,12411.721,12696.0,12845.04,13489.59,13684.404,12073.002,12586.501,13134.712,14320.641,15296.119,15489.456,14881.423,15252.93,16048.08,12987.45,14674.218,15246.196,15370.172,14579.379,16955.826,15999.217,18050.367,19175.938,20502.4,21192.2,20606.84,21587.861,20879.19,20230.648,22376.031,22600.768,21835.885,22083.586,22928.174,24565.32,25374.39,24202.56,24327.68,28043.2,28300.582,28546.912,28396.377,27372.625,27726.875,26429.775,23380.95,25040.59,26075.84,26222.281,22615.318,23870.84,26180.21,28261.824,29573.744,28305.914,32248.578,32602.205,32791.695,31571.336,30830.309,27852.86,31126.62,33532.73,33704.773,34594.18,36816.414,37519.43,39472.63,39662.81,39859.05,39899.85,42197.4,43027.598,45999.402,48717.2,48013.38,47395.184,49631.75,51278.336,50410.66,52073.074,49023.35,45744.09,45879.574,42315.063,47720.848,49892.13,51837.41,54326.492,52657.258,56104.676,60331.184,64084.797,59873.11,63052.754,64680.457,66624.195,71670.125,64882.04,59032.543,70554.79,78297.31,79404.68,84410.25,88307.23,86760.37,77648.84,84638.27,79223.93,76397.0,79375.76,85006.38,94044.95,91414.32,98918.45,103321.52,106960.625,102398.49,114272.56,109830.93,113735.125,100068.02,90543.7,139420.17,127972.35,118788.25,113319.58,126723.87,118402.914,102658.67],"CINF-US^FG_MKT_VALUE(20100101,20220930,M,USD)":[4275.1797,4356.1797,4712.33,4635.72,4431.97,4216.81,4490.65,4347.21,4697.66,4800.35,4913.6353,5133.7803,5190.48,5516.1,5344.77,5163.84,4958.46,4756.34,4454.79,4550.96,4265.46,4688.2803,4803.3,4934.52,5294.16,5697.5396,5590.6196,5775.3003,5844.9604,6205.41,6167.92,6301.58,6172.81,6493.92,6604.7603,6383.08,6917.7197,7336.63,7696.8604,7972.33,7716.42,7530.88,8037.6396,7491.52,7734.2397,8208.2,8595.24,8536.31,7897.35,7641.44,7931.58,7941.3604,7990.2603,7878.56,7547.2803,7886.7603,7669.15,8226.61,8304.851,8484.571,8268.486,8636.812,8753.904,8320.152,8310.295,8229.5205,9054.439,8582.12,8812.44,9865.674,10009.818,9697.962,9445.557,10348.6455,10745.184,10852.044,11360.039,12319.405,12288.149,12684.595,12421.674,11657.466,12639.077,12453.3,11603.352,11994.623,11895.642,11866.014,11535.169,11874.554,12482.624,12594.075,12557.4795,11507.88,12255.721,12287.583,12603.91,12225.3,12186.066,11542.794,11383.618,10871.437,12297.438,12466.542,12496.986,12794.728,13297.472,12603.976,13206.337,14134.296,14018.88,15696.576,16032.768,16929.31,17526.99,18369.617,19063.877,18498.514,17491.97,17128.936,17096.354,15188.795,12132.359,10580.641,9479.16,10296.024,12531.145,12769.129,12537.576,11374.992,12277.08,14057.833,13530.08,15747.283,16597.49,18141.48,19595.31,18787.482,18990.469,19879.74,18400.844,19563.984,18349.291,18262.979,18888.15,19683.238,21794.389,19662.398,20495.959,18941.615,15496.527,15436.031,14259.544],"HIG-US^FG_MKT_VALUE(20100101,20220930,M,USD)":[9188.342,9333.885,12616.41,12682.999,11129.254,9828.172,10396.634,8956.6045,10198.209,10642.575,9891.596,11776.116,12349.585,13158.665,11986.762,12894.782,11862.131,11742.2,10428.6045,8522.779,7190.591,8576.139,7912.323,7191.26,7753.2847,9164.983,9293.443,9059.784,7415.356,7679.607,7165.601,7810.287,8477.121,9466.99,9235.876,9790.702,10820.383,10301.18,11231.659,12228.578,13334.33,14035.431,14008.195,13436.247,13957.104,15114.216,15979.808,16422.713,15071.907,15951.29,15959.18,16230.671,15678.64,16141.382,15397.643,16700.313,16150.466,17160.684,17906.422,17693.883,16509.766,17384.06,17622.504,17180.047,17323.318,17307.443,19797.184,19131.031,18829.955,19027.387,18772.371,17463.148,16145.176,16924.709,18229.406,17556.88,17869.406,17215.707,15458.446,15931.704,16256.526,16746.273,17889.012,17818.678,18215.063,18282.375,17747.273,17854.34,18234.611,19073.426,19955.076,19617.654,19818.465,19682.6,20537.121,20082.674,20967.625,18858.73,18448.139,19278.877,18738.182,18322.912,18885.535,18050.559,17919.453,16291.063,15849.892,15964.261,16851.363,17727.691,17942.207,18876.848,19003.15,20148.656,20839.322,21074.365,21879.15,20604.883,22330.379,21851.084,21315.324,17960.535,12613.607,13597.927,13705.307,13804.707,15154.739,14485.095,13204.49,13799.158,15833.925,17558.768,17214.62,18171.783,23878.525,23581.787,23363.701,21627.396,22203.242,23459.635,24010.383,24926.367,22591.977,23123.291,24071.133,23270.66,23748.246,23126.514,23979.744,21248.037,20936.283,20884.322,20114.678],"MET-US^FG_MKT_VALUE(20100101,20220930,M,USD)":[28921.209,29797.361,35512.492,37347.934,33177.223,30978.193,34505.902,30885.898,34870.676,36575.668,34598.6,43810.633,45121.797,46689.28,47238.57,49414.1,46573.24,46387.746,43575.086,35528.34,29622.268,37183.824,33292.0,32987.1,37377.625,40784.242,39623.27,38222.93,30987.836,32768.453,32683.48,36252.426,36618.81,37713.34,35269.246,35960.16,40763.586,38689.38,41602.203,42663.594,48375.414,50180.484,53097.445,50652.023,52623.688,53027.195,58496.918,60499.863,55035.58,56853.266,59389.45,58883.29,57286.074,62592.3,59257.65,61668.516,60117.363,60699.29,62232.438,61225.977,52634.645,57535.895,56330.285,57154.906,58235.82,62527.094,62247.906,55949.406,52561.145,56161.832,56953.313,52935.957,49026.977,43438.01,48269.254,49543.543,50037.88,43764.98,46962.473,47687.676,48827.945,51608.38,60455.215,59037.52,59607.19,57449.016,57115.383,56023.25,54704.04,58426.816,58490.625,49802.113,54770.19,56488.68,56594.105,52763.83,50165.293,48203.348,46996.74,48819.664,47099.152,43606.71,45747.047,45897.066,46096.01,40639.867,44033.926,39360.67,43779.88,43319.742,40449.223,43831.87,43907.883,46487.234,46253.254,41461.336,43368.42,43028.168,45897.324,46654.78,45501.453,39103.242,27744.379,32745.086,32681.553,33146.31,34353.44,34907.094,33660.105,34275.895,41810.25,41922.152,42993.645,51431.65,53392.598,55887.008,57406.484,51534.29,49683.02,53385.566,52132.95,53036.598,49540.234,51588.016,55360.73,55765.25,57264.53,53516.43,54909.746,50080.1,50446.984,51308.375,48476.96],"JPM-US^FG_MKT_VALUE(20100101,20220930,M,USD)":[153499.89,165444.03,177897.2,169270.69,157344.61,145554.44,160145.66,144560.48,149417.78,147729.67,146826.73,165874.67,175728.61,182571.63,183783.42,181909.72,172381.69,160083.44,158167.44,146866.98,114422.29,132049.08,117651.33,125441.97,140721.36,148040.39,175736.61,164270.53,126700.055,135661.0,136686.14,141014.53,153806.1,158365.56,156085.83,167256.36,178975.95,186089.33,179862.88,185737.03,206884.0,198966.44,210047.34,190448.45,194312.48,193748.61,215100.81,219657.22,207938.16,213422.08,229769.92,211868.22,210316.5,216725.0,216913.06,223608.16,225188.5,226085.66,224889.44,232471.52,202010.25,227642.28,224817.67,234763.38,244115.31,250581.05,253428.55,237046.11,224438.5,236512.6,245457.73,241899.22,217976.73,206253.63,216547.34,231100.84,238670.11,224448.58,231058.52,243808.81,238276.6,247830.58,286869.44,307295.1,301383.5,322715.03,312078.25,309093.94,291862.84,321633.34,323040.94,319838.66,331393.5,349089.1,362655.72,366301.47,396204.3,395622.0,374423.3,370371.63,364345.2,350204.1,386333.6,385090.1,375239.3,362536.25,369752.4,319780.3,339041.78,341858.97,328387.38,376463.06,343731.38,357478.84,370908.28,351275.72,369132.9,391809.7,413263.22,429912.53,408201.06,358085.72,274323.47,291782.94,296505.78,286657.66,294520.5,305339.5,293427.72,298822.66,359294.28,387491.66,392370.75,448785.28,460819.72,465602.56,497175.56,464777.66,453542.22,477955.44,483747.53,502070.16,469384.94,466206.03,437500.6,417480.38,400378.75,350566.34,388366.2,330237.0,338301.56,333521.47,306453.8],"AXP-US^FG_MKT_VALUE(20100101,20220930,M,USD)":[44890.72,45522.477,49181.918,54975.04,47525.04,47719.402,53657.277,47923.74,50604.117,49917.84,52036.883,51375.24,51925.86,52153.29,54330.402,58994.164,62023.2,61678.1,59697.723,59304.027,52488.1,59174.777,56158.76,54905.88,58362.96,61563.96,67464.76,70204.86,65097.78,66301.19,65731.69,66403.695,63796.92,62798.34,62719.8,63515.4,64985.05,68675.75,74071.08,75114.19,83129.58,81039.84,79966.68,77950.445,80881.914,87607.805,91891.805,96536.73,90461.27,97121.92,95341.766,92588.37,96898.5,99234.02,92048.0,93669.305,90603.9,93098.25,95654.695,95179.92,82545.875,83466.56,79369.92,78689.195,80995.52,77875.44,76212.12,76873.44,73018.05,72161.1,70565.4,67393.95,51841.5,53857.023,58391.402,62223.93,62537.76,56203.0,59625.5,60661.5,58724.68,60907.137,66060.68,66968.32,69047.516,72374.234,70803.45,70928.75,68861.305,74552.4,75428.555,76198.5,78790.66,83197.914,85105.41,85307.29,85384.6,83761.09,80220.8,84925.0,84538.0,84378.0,85686.72,91248.78,90942.46,87731.42,95878.58,80736.04,86986.9,91255.78,91484.1,98121.516,96012.266,102702.08,103475.84,100147.84,97107.88,96286.88,98618.52,100836.9,105194.695,89043.3,68916.05,73456.25,76531.35,76636.0,75122.6,81779.945,80701.25,73448.195,95464.945,97332.555,93589.305,108884.3,113576.32,123140.055,128584.39,131853.53,136082.94,132436.08,130338.336,135200.84,118489.41,124499.6,136843.03,148044.94,141185.0,131906.06,127459.11,104103.62,115669.02,114152.0,101317.414],"MSCI-US^FG_MKT_VALUE(20100101,20220930,M,USD)":[3097.3381,3147.824,3790.4084,3638.1624,3113.828,2877.5342,3388.979,3544.937,3937.3699,4250.3677,4070.921,4656.5786,4091.2395,4243.032,4422.0522,4259.9185,4536.1465,4539.0273,4275.215,4164.3887,3656.5608,4025.472,4068.8733,3991.5173,3949.0933,4288.4873,4472.5215,4445.791,4108.0127,4142.837,4036.8914,4271.92,4367.5605,3287.5686,3538.9565,3722.351,4052.6663,3979.3962,4095.1982,4115.7163,4253.3096,4023.372,4238.629,4536.119,4766.942,4827.328,5255.95,5162.5938,5044.5107,5161.4126,5020.555,4731.1323,5036.8936,5335.364,5265.5444,5369.11,5267.5166,5227.187,5417.6333,5316.718,6031.74,6288.386,6891.7734,6878.284,6974.9556,6806.102,7537.0264,6692.2065,6239.409,7030.6157,7358.0117,7286.078,6953.7446,7123.447,7151.3394,7330.895,7702.556,7325.7104,8173.031,8560.595,7946.848,7591.8247,7460.2295,7191.006,7553.3857,8634.136,8790.8955,9074.006,9201.541,9282.399,9819.569,10329.7,10528.859,10570.29,11591.652,11401.872,12545.302,12751.644,13431.323,13463.673,14608.485,14695.626,14763.14,16013.019,15717.343,13322.665,13917.126,12409.793,14332.331,15548.647,16836.777,19084.053,18629.348,20224.229,19246.008,19871.9,18445.002,19868.932,21955.271,21892.354,24234.39,25051.814,24188.59,27372.885,27527.748,27918.508,31444.492,31217.844,29627.674,29051.361,33998.996,36871.504,32641.268,34228.33,34558.027,40038.29,38584.36,43945.96,49129.656,52313.402,50155.637,54817.17,51896.086,50509.824,44197.434,41359.047,40817.83,34192.074,35904.723,33176.535,38746.07,36162.14,33952.52],"MCO-US^FG_MKT_VALUE(20100101,20220930,M,USD)":[6534.8965,6305.145,7049.641,5857.7183,4857.736,4666.261,5516.589,4952.0464,5850.6084,6337.769,6283.9004,6125.0522,6778.176,7362.0635,7723.342,8914.526,9089.902,8770.319,8143.705,7050.5596,6761.0806,7880.1563,7706.966,7491.7803,8281.442,8588.41,9459.513,9201.118,8221.463,8124.452,9009.14,8802.416,9844.345,10733.612,10827.22,11234.041,12238.676,10729.492,11885.355,13563.839,14809.885,13430.926,14938.681,14010.662,15129.52,15200.51,16054.542,16789.492,15957.186,16902.89,16949.371,16774.15,18278.482,18514.568,18375.17,19762.813,19714.908,20701.697,21073.047,19580.033,18664.486,19810.963,20984.982,21737.043,21854.3,21629.713,22124.576,20497.738,19418.115,19014.727,20391.0,19674.219,17478.172,17411.508,18764.234,18601.0,19168.436,18016.174,20380.904,20896.146,20699.97,19216.486,19212.662,17976.727,19769.252,21237.596,21434.117,22635.53,22660.398,23245.324,25146.139,25604.625,26600.385,27211.844,29009.916,28189.098,30897.053,31869.092,30956.807,31129.535,32735.912,32728.803,32836.26,34160.305,32036.973,27875.23,30479.195,26790.15,30323.53,33118.473,34335.14,37279.67,34674.53,36945.156,40544.902,40779.46,38661.836,41655.42,42784.152,44558.805,48196.18,45050.543,39659.652,45735.17,50143.676,51565.67,52798.832,55302.7,54444.902,49382.66,53034.234,54302.074,49815.57,51430.19,55889.4,61148.742,62765.85,67465.555,70003.17,70891.24,66014.86,75131.39,72619.89,72507.19,63674.445,59781.58,62265.266,58402.867,55651.39,49919.13,56945.285,52222.633,44621.977],"WTW-US^FG_MKT_VALUE(20100101,20220930,M,USD)":[4423.9824,5022.73,5301.1396,5836.506,5187.629,5116.2065,5209.8477,4944.2476,5258.0073,5425.199,5430.317,5919.0933,6423.319,6647.2285,6928.676,7093.481,7124.382,7108.0527,7078.6587,6765.7046,5955.146,6291.282,6109.3525,6742.7915,6754.956,6235.344,6074.2925,6331.295,6124.6514,6320.1265,6404.9946,6463.884,6374.497,5813.362,6056.809,5805.1265,6182.5557,6592.8794,6864.6206,6897.649,6789.873,7145.9004,7499.866,7233.5156,7680.3643,7988.7837,7937.3804,8012.693,7699.767,7360.0186,7908.213,7345.5166,7515.759,7744.0625,7288.003,7506.1963,7341.4556,7187.178,7573.7573,8005.5337,7735.7646,8525.42,8650.254,8731.047,8520.984,8423.692,8350.053,7739.3794,7372.544,8027.561,8270.492,8827.157,7853.4863,7774.588,16420.275,17283.771,17715.52,17200.762,17105.287,17159.252,18214.629,17272.137,17062.238,16666.37,17054.814,17504.594,17726.799,17961.098,19858.512,19580.793,20041.17,19985.977,20402.076,21308.219,21271.18,19912.115,21204.44,20864.84,20152.611,19665.314,20014.896,19818.602,20840.904,19252.541,18309.928,18598.334,20714.615,19578.023,20987.135,22177.082,22695.93,23818.775,22676.549,24705.365,25180.023,25534.727,24805.72,24025.44,25251.78,25987.645,27190.895,24354.568,21864.156,22950.604,26118.557,25359.873,27041.518,26464.66,26910.914,23516.441,26829.725,27170.258,26172.072,28454.746,29519.66,33386.31,33708.746,29669.73,26581.768,28470.145,28963.574,30187.105,28138.748,28987.037,28556.18,27133.008,26506.86,24109.998,23684.713,21731.89,22783.309,22771.2,22122.732],"COF-US^FG_MKT_VALUE(20100101,20220930,M,USD)":[16777.574,17182.676,18900.371,19813.21,18850.164,18406.889,19334.086,17296.994,18069.805,17028.107,17009.832,19450.49,22009.764,22745.555,23836.348,25107.068,24928.158,23732.27,21954.762,21150.979,18212.889,20984.115,20524.543,19451.168,21042.584,23273.328,32341.816,32190.955,29806.225,31739.814,32802.457,32825.68,33139.883,34976.79,33482.85,33727.26,32789.906,29710.031,32089.824,33742.492,35582.04,36735.203,40367.195,37752.863,40002.797,39962.063,41684.613,43872.66,40436.605,42051.55,44206.438,42338.72,45197.586,46408.81,44689.547,46105.406,45586.97,46229.27,46469.438,45682.453,40513.777,43557.43,43193.61,44306.055,45791.145,47720.285,44102.07,42176.332,38791.387,42204.09,41995.477,38057.625,34598.8,34656.797,35658.555,37243.152,37680.46,32131.295,33937.45,36224.227,35140.684,36221.86,41114.06,41894.266,41966.297,45073.313,41836.457,38804.688,37134.32,39962.688,41684.633,38506.773,41010.957,44653.793,44566.598,48348.613,50475.21,47547.496,46556.95,44030.38,45672.65,43967.26,45125.047,47407.133,44964.21,42297.527,42477.516,35354.75,37693.336,39091.813,38361.34,43592.645,40324.254,42678.02,43468.18,40740.25,42371.297,43428.48,46576.758,46984.84,45564.93,40296.2,22956.734,29485.883,30979.299,28562.037,29114.203,31500.838,32868.555,33426.582,39171.49,45369.402,47852.44,55163.87,58118.773,68099.87,73444.44,69009.34,72136.59,74041.5,69707.99,64999.68,60480.73,60046.734,60725.465,63432.1,52383.098,49721.85,51014.57,39989.97,42154.7,40615.59,35376.477],"LNC-US^FG_MKT_VALUE(20100101,20220930,M,USD)":[7428.648,7609.982,9285.738,9252.467,8003.278,7691.732,8245.892,7400.4023,7576.758,7754.14,7564.0874,8780.133,9105.323,10014.593,9416.243,9789.256,9199.958,8784.583,8170.9883,6398.0376,4714.933,5746.607,6087.4824,5657.419,6275.016,7236.369,7523.4683,7069.6626,5899.472,6105.426,5597.338,6482.303,6654.031,6819.075,6794.3184,7029.327,7865.247,8017.233,8754.4,9130.241,9573.196,9639.617,11014.062,11111.859,11015.757,11912.968,13466.035,13570.728,12626.928,13179.012,13360.774,12791.221,12646.196,13417.182,13664.973,14356.177,13919.357,14225.905,14711.706,14795.322,12822.441,14787.626,14533.271,14287.932,14419.453,14859.418,14131.752,12744.171,11744.686,13241.849,13608.098,12255.191,9621.764,8907.325,9369.006,10384.778,10958.391,9025.0625,10165.707,11180.648,10736.306,11218.503,14648.727,14999.227,15279.883,15879.671,14718.936,14826.883,14613.24,15018.794,16236.653,15081.0205,16132.14,16637.09,16806.14,16764.588,18057.863,16611.924,15977.892,15448.648,14497.323,13526.555,14797.725,14250.145,14531.8,12927.416,13524.496,10562.818,12040.913,12870.54,11915.351,13543.309,12067.591,12939.995,13118.686,10617.0205,11963.1,11201.523,11711.225,11605.41,10714.502,8926.784,5085.2407,6853.096,7328.3887,7109.561,7202.3193,6966.5576,6054.6772,6783.248,9125.499,9676.107,8749.078,10937.79,11902.859,12258.396,13340.302,11882.412,11651.723,12981.025,12793.634,13426.337,12343.298,12095.2295,12400.003,11946.387,11234.794,10339.242,9957.645,7961.3823,8739.307,7840.5234,7474.541],"SCHW-US^FG_MKT_VALUE(20100101,20220930,M,USD)":[21254.951,21278.191,22300.363,23016.266,19496.41,16927.057,17655.23,15231.964,16606.986,18411.057,17957.053,20572.76,21702.998,22809.19,21739.215,22076.816,21715.1,19886.744,18049.184,14930.169,14307.694,15589.928,15183.676,14313.315,14809.069,17643.768,18292.281,18177.717,15860.949,16473.459,16091.243,17186.926,16300.731,17314.348,16702.354,18345.318,21117.559,20747.074,22640.346,21706.063,25417.596,27259.27,28363.51,26809.871,27222.395,29166.852,31523.379,33719.043,32188.717,34380.453,35553.453,34538.754,32795.555,35070.46,36138.332,37128.066,38370.133,37430.137,36973.195,39570.707,34052.566,38456.594,39972.156,40050.945,41561.063,42936.73,45869.313,39951.54,37596.008,40176.13,44375.4,43478.715,33708.22,33074.453,37027.35,37542.72,40410.29,33481.918,37596.055,41617.59,41799.52,41971.645,51186.867,52603.64,54962.605,53856.42,54557.13,51936.887,51803.203,57489.242,57408.953,53394.34,58612.906,60086.938,65380.055,69109.73,71760.04,71329.53,70403.914,75068.74,74987.85,68881.54,68827.625,68463.67,66437.9,62504.34,60557.836,55335.68,62317.6,61304.953,57059.004,61088.9,55524.445,52588.785,56553.555,50076.46,53916.008,52472.402,63802.11,61149.098,58564.79,52393.31,43279.72,48557.74,46227.684,43473.49,42713.285,45779.875,46715.668,53008.04,62897.883,95541.88,92839.91,111177.32,117712.125,127139.21,133369.75,131677.33,122887.984,131749.67,131818.33,148449.45,140052.45,152552.0,159082.17,153205.03,153116.7,120462.95,127309.7,114813.98,125481.25,128934.02,130605.91],"STT-US^FG_MKT_VALUE(20100101,20220930,M,USD)":[21222.76,22227.475,22629.521,21807.36,19135.33,16958.275,19515.553,17590.074,18889.938,20946.463,21668.756,23246.203,23436.828,22433.54,22631.484,23442.27,23049.469,22495.111,20689.117,17720.7,15857.516,19915.58,19550.701,19648.057,19097.268,20583.91,22280.941,22633.52,20180.168,21374.617,19334.836,19918.998,19671.977,20895.615,20834.666,21561.701,25524.543,25955.686,26920.943,26638.477,30151.092,29239.824,31239.666,29916.902,29015.36,30921.768,32042.666,31860.697,29064.908,28509.225,29937.15,27789.248,28094.861,28583.5,29934.904,30610.605,30911.164,31688.037,32221.352,32592.82,29690.607,30911.28,30243.666,31720.273,32053.434,31397.066,31217.654,29325.676,27138.904,27861.693,29307.271,26520.908,22272.605,21892.936,23148.361,24643.59,24944.219,21009.934,25631.184,27369.023,26847.26,27070.89,30382.941,29684.31,29103.762,30444.37,29961.97,31576.553,30658.234,33568.59,34877.96,34601.12,35430.12,34117.344,35359.66,35886.305,40503.984,39026.035,36442.063,36460.33,35119.285,34054.89,32306.234,31794.078,31793.63,26089.902,27710.322,23963.24,26938.223,27306.771,24791.988,25488.924,20813.818,20886.422,21642.744,19116.703,21522.861,24024.59,27308.11,28269.502,27029.36,24341.793,18748.049,22186.541,21454.496,22393.955,22478.527,23993.773,20931.488,20779.785,24865.184,25702.713,24720.94,25699.182,29238.252,29217.37,30271.91,28263.436,29932.861,31914.875,30976.105,36032.758,32530.03,34036.402,34585.375,31229.314,31983.041,24585.678,26612.148,22663.734,26115.68,25126.783,22354.934],"CB-US^FG_MKT_VALUE(20100101,20220930,M,USD)":[16580.57,16822.87,17709.34,18010.703,16646.104,17439.139,17981.148,18113.264,19760.115,20157.012,19851.707,20850.191,20629.129,21185.135,21815.148,22674.941,23204.305,22241.389,22633.37,21822.379,20385.252,24270.56,23389.217,23625.342,23450.139,24161.055,24789.426,25727.498,24494.799,25134.582,24920.975,24998.96,25683.973,26720.166,26917.213,27157.66,29039.637,29060.055,30253.826,30311.635,30495.26,30430.92,31077.082,29832.37,31816.945,32456.28,34952.39,35178.867,31876.068,33255.633,33479.766,34581.566,35051.348,34866.594,33656.18,35750.867,34828.54,36299.793,37973.633,37756.426,35482.1,37470.492,36466.68,34994.797,34827.984,32925.434,35221.277,33080.867,33508.05,36794.043,37218.563,37925.24,36698.39,37496.816,55319.38,54720.453,58782.934,60781.848,58247.527,59024.098,58463.2,59091.336,59556.62,61563.785,61270.23,64382.9,63659.137,64126.36,66901.664,67656.24,68158.85,65813.35,66165.8,70004.39,70603.15,67779.945,72427.55,65827.2,63711.773,63199.355,60879.516,58874.043,64760.523,62684.035,61621.51,57596.1,61667.625,59319.887,61097.008,61487.33,64181.742,66527.62,66926.24,67175.695,69706.93,71275.84,73218.47,69127.59,68701.27,70353.89,68695.16,65549.44,50413.266,48752.234,55039.785,57151.207,57431.047,56420.004,52413.805,58638.28,66726.945,69376.766,65658.22,73280.11,71035.47,77160.07,76440.59,69729.72,74029.15,80688.87,74748.414,84184.6,77329.36,82460.75,84154.24,86867.24,90624.15,87467.766,89518.36,82263.64,78940.95,79112.53,76112.07],"GS-US^FG_MKT_VALUE(20100101,20220930,M,USD)":[76607.74,80538.06,87736.37,74660.49,74177.16,67667.96,77745.734,70585.62,73955.29,82420.914,79868.44,85346.375,83042.18,83123.39,82141.72,78210.72,72886.52,67590.52,68545.3,59023.0,46577.473,53966.813,47222.81,43900.832,54115.07,55896.734,61589.375,57023.53,47391.676,46107.785,48531.98,50850.355,53592.25,57698.414,55529.832,59334.324,68776.836,69660.62,67804.1,67306.46,74683.586,68135.18,73892.32,68531.6,69849.57,71019.54,74586.85,79121.59,73256.44,74296.45,73410.125,71604.555,71600.07,73796.64,76189.83,78940.016,79987.73,82785.13,82096.67,83397.12,74180.97,81658.87,81220.53,84871.72,89093.266,90357.63,88747.74,81620.055,74352.66,80232.06,81310.38,75603.016,67771.305,62724.953,65550.484,68527.77,66594.414,60411.387,64570.816,68901.02,64380.906,71155.53,87543.18,94015.79,90038.43,97396.35,90691.516,88354.35,83403.664,86144.5,87476.07,86858.81,89918.39,91923.82,93879.97,95486.29,100407.54,98548.48,95129.055,90018.695,85316.25,83348.805,89719.84,89863.44,83583.07,84004.266,71077.664,61431.297,72816.586,72334.84,70416.48,75525.6,66932.15,73766.41,79365.586,73517.63,74086.59,76285.28,79134.625,79864.61,82580.836,69736.086,53156.8,63070.188,67564.4,67968.484,68085.42,70462.01,69147.91,65043.14,79335.84,90739.63,93306.54,109929.47,111185.96,118479.35,126493.57,128006.46,126438.13,139467.11,126561.79,138386.67,127552.77,127608.44,118311.76,113845.21,113355.125,104904.13,112239.086,101569.85,114007.055,113760.84,100212.26],"BRO-US^FG_MKT_VALUE(20100101,20220930,M,USD)":[2500.5378,2384.0354,2546.9338,2862.458,2785.709,2722.1672,2847.3245,2707.945,2879.9624,3179.5127,3262.2456,3418.5125,3535.6042,3732.6611,3677.7383,3684.866,3761.8418,3667.4297,3117.1724,3002.8333,2552.1995,3165.8745,2990.9487,3244.0557,3265.5588,3387.4077,3408.1975,3865.3945,3669.0435,3907.2732,3616.4126,3759.6936,3749.309,3674.5242,3860.0483,3663.1338,3933.6248,4316.3403,4613.44,4462.25,4646.5576,4644.0107,4752.045,4485.561,4668.656,4643.931,4598.844,4564.7026,4579.2446,4377.1123,4472.781,4330.28,4389.8975,4438.9497,4449.068,4715.029,4622.045,4580.353,4629.233,4722.124,4426.543,4611.6396,4662.3516,4499.0073,4560.9653,4627.378,4710.4624,4514.721,4365.841,4549.102,4575.886,4461.4185,4204.2964,4490.6055,5018.1934,4921.474,5054.6387,5242.0527,5128.734,5242.0527,5291.337,5172.068,6082.722,6285.066,5902.582,6038.4824,5852.2314,6017.755,6092.1,6029.7446,6243.9424,6294.3423,6723.3716,6953.5767,7150.297,7106.9067,7247.774,7269.871,7023.341,7517.514,7669.3555,7658.97,8081.5537,8418.515,8256.594,7868.4756,8103.022,7705.3076,7593.4746,8281.249,8323.236,8955.024,8904.256,9428.774,10112.713,10382.91,10186.878,10644.524,10661.475,11119.739,12646.31,12113.981,10266.233,10178.366,11394.329,11561.899,12897.929,13161.731,12845.136,12345.744,12777.037,13417.22,12194.643,12989.884,12889.306,14995.697,14809.59,14965.34,15320.183,16348.099,15660.855,17824.283,18191.447,19853.818,18723.834,19099.555,20459.637,17546.54,16807.646,16463.549,18371.22,17789.889,17067.457],"PGR-US^FG_MKT_VALUE(20100101,20220930,M,USD)":[11151.708,11535.089,12799.845,13470.345,13135.095,12497.471,13111.663,13218.4795,13845.159,14037.544,13493.557,13161.889,13122.145,13797.792,13854.94,14386.059,14195.905,13740.926,12648.337,12326.986,11021.855,11797.605,11704.516,11959.63,12431.641,13130.46,14166.576,13017.6045,13280.401,12688.771,12024.789,11896.866,12542.488,13485.8955,12850.91,12757.06,13597.453,14728.056,15242.129,15254.192,15374.826,15261.207,15615.421,15051.08,16337.898,15581.903,16757.896,16247.466,13846.392,14591.142,14364.881,14382.675,14845.293,15000.44,13864.761,14799.33,14895.152,15560.956,16049.998,15864.722,15253.41,15664.869,15974.561,15657.418,16056.782,16306.498,17870.938,17554.533,17910.436,19365.951,18015.654,18558.479,18237.5,18628.512,20486.498,19005.686,19413.783,19494.176,18918.078,18947.176,18294.604,18300.412,19340.01,20586.451,21711.457,22720.482,22759.664,23073.35,24647.588,25616.291,27382.531,27004.879,28161.07,28294.84,30929.486,32761.344,31469.97,33494.29,35485.633,35112.9,36161.22,34454.875,34955.824,39336.223,41423.42,40642.066,38653.7,35184.457,39243.53,42515.28,42100.56,45639.6,46299.52,46687.11,47300.418,44274.78,45160.348,40746.617,42705.03,42319.19,47171.375,42769.336,43218.55,45243.69,45466.1,46896.395,52885.035,55636.418,55438.75,53816.637,51011.613,57864.574,51023.59,50297.938,55950.973,58953.047,57981.617,57472.492,55687.637,56378.168,52883.902,55510.84,54375.816,59988.664,63500.91,61905.496,66672.75,62794.867,69825.37,68006.32,67298.59,71737.99,67971.234],"BEN-US^FG_MKT_VALUE(20100101,20220930,M,USD)":[22599.178,23213.05,25217.691,26295.527,22304.809,19425.936,22669.225,21751.908,23946.422,25693.68,25557.035,24832.496,26940.39,28050.162,27748.13,28644.377,28746.426,28939.676,27985.234,26433.44,20820.201,23212.652,21947.854,20744.002,22912.125,25458.156,26681.982,27000.37,22973.225,23595.625,24437.49,24958.342,26540.975,27120.305,28015.826,26714.266,29090.285,30019.016,32061.586,32880.082,32911.97,28823.45,31073.889,29344.734,31892.88,33981.22,34946.523,36422.832,32813.984,33596.324,34014.41,32865.527,34661.047,36176.273,33868.348,35350.67,34016.19,34639.082,35417.7,34463.76,32073.645,33505.227,31774.37,31922.963,31520.521,30144.328,28004.775,24949.152,22487.049,24599.357,25299.438,21916.316,20630.623,21338.943,22888.541,21886.252,21892.111,19247.156,20873.678,21052.48,20287.178,19197.818,22391.75,22389.756,22480.264,24347.02,23686.209,24231.43,23489.48,24991.03,24985.45,24120.611,24697.057,23376.479,24053.412,23935.764,23427.549,21361.549,18786.01,18222.646,18184.729,16957.861,18158.934,16793.838,15786.517,15833.238,17593.063,15170.567,15144.994,16679.441,16825.646,17561.834,16155.465,17543.393,16449.451,13248.287,14409.894,13755.805,13725.847,12927.635,12589.268,10827.766,8266.306,9331.168,9346.026,10387.907,10427.537,10432.49,10075.624,9283.4375,10887.615,12631.767,13288.882,13228.225,14928.507,15130.243,17253.52,16086.83,14859.826,16313.122,14913.724,15801.924,16258.569,16829.371,16065.541,14939.898,13970.453,12304.206,13550.139,11616.682,13679.876,12992.145,10724.624],"RE-US^FG_MKT_VALUE(20100101,20220930,M,USD)":[5085.903,5066.9214,4768.5957,4516.4077,4282.4854,3977.4358,4365.506,4450.993,4757.7983,4637.299,4593.831,4616.597,4587.206,4825.057,4781.5107,4940.9307,4824.348,4442.803,4462.911,4385.7393,4269.743,4836.676,4718.879,4518.622,4589.016,4720.668,4868.848,5215.1196,5374.047,5366.6855,5273.862,5375.502,5530.6875,5742.1733,5608.7666,5653.4087,5954.7183,6407.197,6488.5605,6744.8853,6476.069,6231.902,6487.961,6654.132,6967.234,7366.361,7514.4165,7410.548,6882.3438,7095.3374,7049.03,7278.3936,7370.0474,7332.951,7123.686,7486.0156,7330.9243,7721.883,7936.367,7609.9644,7658.225,7928.5723,7727.413,7945.4683,8060.935,8043.482,8092.5356,7769.4883,7468.2583,7667.7397,7946.496,7816.8906,7639.7095,7946.681,8370.966,7839.6978,7594.204,7650.846,7916.387,8099.418,7767.341,8321.362,8608.799,8850.514,8994.887,9616.959,9599.769,10334.707,10455.417,10454.792,10775.102,10368.145,9379.545,9751.622,9018.557,9035.213,9383.946,9810.267,10524.133,9534.499,9232.076,9417.451,8921.818,9112.635,9286.648,8855.383,9026.914,8852.194,8904.635,9191.632,8804.806,9601.462,10097.231,10070.237,10048.237,9609.87,10840.64,10473.976,11051.269,11294.784,11283.77,10113.247,7694.3936,6923.035,7933.919,8242.153,8745.396,8796.96,7894.985,7876.6006,9085.588,9359.733,8439.714,9668.406,9932.845,11100.849,10419.847,10084.266,10117.078,10600.063,9875.531,10297.677,10096.055,10755.916,11128.163,11710.095,11889.043,10836.945,11144.251,11048.077,10301.895,10605.412,10344.859],"IVZ-US^FG_MKT_VALUE(20100101,20220930,M,USD)":[8868.35,9006.2,9558.915,10030.099,8097.374,7878.644,9147.279,8491.8955,9809.438,10627.276,10045.087,11070.006,11382.874,12349.084,11810.572,11491.743,11399.328,10550.516,10000.446,8251.044,6994.931,9051.468,9132.646,8960.14,10066.22,11047.42,11953.494,11133.288,9748.351,10061.5205,9852.276,10542.336,11095.56,10798.08,11095.56,11516.126,12028.149,11825.106,12875.616,14111.6045,15000.805,14081.519,14254.216,13443.865,14138.08,14958.0,15445.52,15764.841,14400.575,14855.33,16009.103,15234.607,15879.299,16296.676,16244.872,17630.629,17009.076,17435.596,17388.205,16989.648,15790.227,17312.072,17094.725,17839.846,17155.025,16072.682,16548.559,14623.61,13237.22,14059.512,14279.921,13977.899,12495.775,11163.95,12840.321,12940.473,13103.22,10468.847,11960.882,12784.781,12773.795,11474.765,12790.135,12251.292,11677.8955,12998.321,12460.283,13399.991,12895.56,14318.811,14147.913,13338.182,14264.784,14570.109,14724.807,14875.435,14708.523,13247.034,13149.707,11900.875,11223.056,10910.848,11087.491,9900.28,9410.543,8929.322,8369.955,6647.454,7235.1616,7683.8853,7740.563,8806.845,7832.7607,9611.982,9015.345,7375.7637,7688.9624,7634.4946,7970.376,8150.3335,7842.0894,6527.5195,4166.7725,3955.6804,3657.3984,4940.6255,4610.026,4683.492,5241.0137,6021.8833,7455.009,8002.1133,9452.869,10293.022,11637.796,12459.179,13165.199,12333.002,11248.731,11682.439,11119.689,11719.258,10298.741,10616.824,10450.792,9795.888,10492.887,8363.367,8800.192,7338.1836,8070.6377,7492.864,6232.6797],"CME-US^FG_MKT_VALUE(20100101,20220930,M,USD)":[19077.547,20066.61,20738.078,21601.428,20773.506,18466.3,18285.934,16276.318,17397.02,19347.463,19241.256,21508.986,20627.236,20809.068,20163.14,19776.662,19107.344,19440.307,19280.299,17808.89,16292.46,18220.578,16482.89,16114.141,15839.036,19144.264,19152.775,17596.486,17050.361,17763.2,17262.324,18186.559,19002.463,18551.365,18332.451,16814.078,19193.336,19800.594,20398.313,20215.621,22564.035,25261.273,24633.316,23651.47,24634.621,24744.656,27325.49,26194.264,24959.002,24645.178,24723.42,23510.965,24048.72,23715.32,24714.742,25587.145,26783.967,28075.344,28353.385,29738.086,28614.31,32180.197,31816.025,30539.488,31644.7,31285.748,32287.592,31749.69,31229.176,31811.734,32882.566,30526.855,30274.148,30809.887,32389.885,30993.799,33010.367,32867.727,34500.99,36562.813,35325.773,33831.895,38161.434,39016.332,40954.465,41082.996,40214.87,39331.363,39703.723,42415.78,41528.453,42605.44,46011.53,46516.816,50711.707,49545.71,52066.246,56367.79,54900.703,53522.58,55294.445,55654.61,54024.9,59324.855,57848.086,62276.5,64601.16,67126.29,65042.426,64910.4,58757.69,63870.16,68589.914,69325.61,69436.32,77604.25,75543.484,73545.34,72465.836,71751.77,77610.74,71072.586,61846.45,63742.152,65312.367,58145.434,59447.57,62913.977,59902.5,53962.734,62666.516,65193.926,65082.91,71514.56,73163.35,72360.9,78368.58,76204.305,76007.24,72277.28,69341.04,79083.5,79072.74,81926.21,82299.16,84820.125,85304.69,78662.78,71307.2,73421.8,71549.484,70161.39,63532.99],"TRV-US^FG_MKT_VALUE(20100101,20220930,M,USD)":[26363.6,27362.576,26808.18,25217.781,24586.59,23186.898,23751.86,23064.492,23992.049,25419.6,24862.396,24211.566,24450.596,26045.578,24999.443,26596.582,26092.225,24490.41,23127.035,21167.969,20115.744,24086.879,23220.0,23241.975,22900.238,22770.615,23076.16,25071.936,24358.602,24642.24,24182.9,24989.639,26075.32,27099.08,27053.24,27104.867,29610.803,30350.506,31689.117,32148.324,31512.207,29850.12,31205.926,29842.65,30864.756,31421.832,33038.434,32005.89,28732.48,29637.44,29572.25,31476.55,32473.873,31889.73,30360.84,32106.69,31131.717,33405.12,34614.727,34104.87,33128.605,34617.17,34461.03,32223.758,32226.945,30080.594,33024.547,30979.963,30277.027,34341.14,34852.195,33395.273,31673.135,31815.166,34126.004,32134.76,33374.535,34319.23,33506.227,34224.09,32543.656,30733.94,32202.734,34228.633,32931.29,34178.305,33678.875,33991.805,34883.09,34909.625,35340.027,33433.563,33533.723,36251.566,37105.51,36812.695,40688.285,37724.598,37519.973,35558.324,34726.105,32750.418,34838.48,35229.324,34347.207,33134.42,34521.973,31566.102,33092.344,35035.08,35922.203,37648.125,38124.785,38920.055,38165.184,38253.688,38376.89,33826.586,35287.434,34990.723,33628.91,30611.455,25115.68,25585.889,27044.545,28877.46,28971.143,29381.328,27404.527,30575.844,32840.344,35429.387,34402.12,36724.2,37825.598,38896.992,40164.55,37352.65,37155.54,39847.65,37394.457,39576.48,36149.7,37730.914,40082.613,41445.395,43855.2,41054.4,42969.598,40134.55,37659.508,38357.17,36354.36],"AJG-US^FG_MKT_VALUE(20100101,20220930,M,USD)":[2311.375,2432.325,2543.38,2721.572,2557.884,2564.776,2674.1838,2614.22,2795.22,2984.96,2976.48,3152.272,3217.312,3403.76,3354.2231,3284.7341,3166.713,3202.188,3155.064,3165.1619,2969.27,3488.61,3497.642,3835.5676,3824.098,3913.5637,4228.0425,4443.348,4109.742,4243.4697,4293.08,4322.12,4456.008,4408.736,4543.088,4352.04,4640.92,4833.088,5238.1084,5382.66,5538.624,5579.213,5667.326,5279.1177,5739.975,6239.6753,6120.0103,6269.848,6176.328,6172.3203,6428.0586,6082.202,6191.6333,7409.4,7155.0,7509.57,7321.104,7698.78,7739.13,7749.3687,7313.178,7734.5547,7791.215,7971.2046,8074.5317,8253.85,8276.535,7629.14,7293.9697,7726.8726,7730.4067,7242.2856,6658.5156,7049.4644,7877.408,8153.6846,8559.243,8425.2,8706.63,8745.57,9051.858,8582.094,8959.329,9264.468,9597.89,10154.186,10149.722,10018.677,10183.829,10314.389,10591.842,10431.496,11128.178,11450.001,11901.998,11453.68,12365.92,12508.91,12515.734,12745.179,12069.588,11920.128,13028.51,13172.765,13674.628,13595.637,14157.759,13560.8,13746.64,14771.52,14468.181,15490.772,15598.218,16297.871,16826.31,16878.41,16706.865,17014.627,17397.0,17912.764,19293.418,18337.87,15456.008,14885.249,17877.469,18666.313,20581.002,20161.686,20303.035,19943.434,22193.344,23962.627,22354.918,23205.26,24442.441,28395.703,28720.898,28968.545,28809.309,29700.615,30815.145,34757.992,33769.168,35376.195,32930.492,32982.617,36683.46,35399.75,34023.594,34287.313,37641.598,38184.17,36007.566],"RJF-US^FG_MKT_VALUE(20100101,20220930,M,USD)":[3131.738,3199.7927,3314.5051,3797.9219,3504.1533,3067.0476,3314.2498,2867.0496,3158.7002,3519.0886,3576.4517,4096.8486,4537.855,4800.9556,4827.7866,4734.362,4512.1626,4069.3066,4019.9434,3554.1565,3281.5273,3838.9824,3768.194,3895.8103,4404.1787,4450.737,5015.4805,5027.838,4692.8315,4705.82,4620.6094,4837.759,5048.047,5253.2744,5199.5576,5337.812,6182.885,6078.9824,6411.475,5760.592,6115.24,5984.175,6135.937,5824.0586,5815.344,6370.7817,6723.862,7317.027,7137.5713,7399.7446,7863.204,6987.328,6804.5615,7144.2744,7175.257,7694.917,7565.6777,7925.7466,7949.7505,8144.5415,7480.638,8121.7954,8106.4126,8070.721,8297.723,8562.015,8478.665,7614.9907,7093.069,7876.2646,8393.631,8331.494,6296.408,6300.719,6717.872,7361.297,7911.5957,6966.0273,7757.3,8219.346,8239.306,8509.656,10182.712,9900.767,10709.751,11228.587,10946.587,10696.821,10373.85,11539.915,11967.159,11266.593,12151.659,12216.503,12723.723,12962.224,13991.363,13457.197,13013.781,13063.269,14054.477,13023.181,13349.671,13561.016,13406.387,11169.319,11612.072,10463.292,11319.647,11612.13,11292.74,12860.045,11597.494,11808.807,11266.899,10965.222,11366.447,11508.425,12380.964,12429.33,12703.037,11619.326,8644.963,9017.024,9476.63,9431.48,9520.548,10375.588,9935.8545,10438.383,12419.817,13143.048,13728.283,16037.623,16809.797,17937.217,18185.469,17789.6,17732.08,19159.082,18985.578,20283.79,20222.068,20829.55,21964.387,22748.607,22850.002,20261.68,20475.813,19265.89,21218.121,22489.441,21293.54],"PFG-US^FG_MKT_VALUE(20100101,20220930,M,USD)":[7352.9497,7403.9897,9338.4375,9341.634,8692.644,7496.112,8190.078,7371.3896,8302.176,8596.852,8724.972,10432.225,10499.508,10976.903,10316.942,10843.875,10047.051,9542.755,8667.531,7955.4326,6916.617,7865.4785,7362.063,7407.06,8223.041,8328.426,8879.559,8325.903,7390.1035,7753.588,7564.4043,8111.264,7909.5845,8085.7446,7971.24,8379.176,9110.737,9287.018,9980.998,10588.129,11101.404,11006.555,12743.504,12026.388,12584.798,13948.493,14880.157,14556.313,12861.864,13387.32,13557.852,13808.432,13787.796,14831.023,14595.983,15950.401,15405.192,15375.832,15640.072,15265.165,13792.727,15038.862,15123.327,15049.728,15217.535,15115.164,16358.797,14838.1455,13894.29,14721.96,15103.51,13107.172,11073.2,11017.834,11456.28,12394.271,12940.225,11839.68,13429.44,14132.16,14819.427,15708.42,16597.414,16646.322,16424.793,17992.76,18181.992,18763.953,18124.371,18490.602,19264.05,18043.273,18562.09,18997.725,20422.916,20391.84,19536.4,18013.371,17523.809,17037.596,16053.66,15069.57,16529.568,15707.074,16616.125,13349.052,13987.152,12345.515,13994.564,14712.88,13962.858,15901.913,14346.774,16136.512,16169.944,14827.093,15884.92,14839.641,15317.8,15213.0,14645.971,12278.274,8568.355,9954.494,10558.707,11381.96,11625.82,11538.141,11054.115,10765.891,13667.355,13558.412,13465.49,15463.313,16339.1,17404.574,17818.775,16998.11,16712.97,17971.889,17136.84,17852.648,18249.139,18928.762,19119.803,18486.488,18514.002,17184.908,18392.945,16690.82,16728.307,18682.523,18030.285],"BAC-US^FG_MKT_VALUE(20100101,20220930,M,USD)":[131310.7,144113.06,179071.22,178870.58,157903.69,144174.45,140863.55,125011.39,131466.63,114875.89,109869.07,134535.97,138469.17,144116.88,135056.94,124418.55,119048.695,111059.76,98393.27,82788.16,62022.72,69218.164,55131.31,58579.813,75121.234,83971.42,103122.53,87390.15,79200.695,88154.79,79102.22,86107.18,95163.27,100444.13,106263.85,125135.64,122009.945,121039.9,131816.6,133223.5,147833.7,138156.23,156849.23,151692.53,147429.3,149245.45,169009.52,164914.45,177412.8,175082.61,181116.8,159424.9,159424.9,161628.22,160366.31,169199.61,179295.98,180452.73,179190.83,188140.94,159325.61,166266.53,161908.97,167589.98,173586.61,178230.67,187236.44,171109.81,162457.4,174970.19,181747.92,174699.86,146776.95,129960.92,139427.17,150152.34,152524.25,135576.67,148041.14,164898.83,158438.17,167043.44,213815.61,222163.03,227591.45,248098.81,235291.13,232797.58,223521.58,239643.16,238260.22,235988.23,264992.38,286430.2,294587.03,303681.2,329193.7,330222.4,305175.56,304463.25,295508.47,282258.56,309192.75,309693.4,290424.13,271101.97,279974.38,238251.2,275284.56,281182.84,263991.88,292601.34,254519.17,270935.44,286631.03,257014.97,264842.16,283908.63,302521.1,311209.2,290090.8,251830.27,184180.6,208645.47,209252.77,205771.95,215562.36,223013.47,208656.08,205278.1,243908.47,262206.2,256496.64,300269.75,332336.7,348141.8,364118.72,349925.25,325567.13,354338.56,349840.8,393766.63,366488.13,359382.75,372711.16,357040.16,332319.84,287655.8,299910.2,250136.44,271670.84,270063.8,242663.7],"BK-US^FG_MKT_VALUE(20100101,20220930,M,USD)":[35135.91,34447.445,37455.6,37758.84,32991.984,29974.688,30436.023,29452.65,32413.074,31085.79,33479.867,37494.21,38772.984,37730.1,37090.293,35960.324,34904.86,31581.555,30952.883,25479.732,22542.83,25804.81,23597.818,24084.621,24350.748,26745.904,28780.246,28207.742,24283.707,25929.492,25138.021,26626.457,26433.89,28876.275,27976.451,29901.703,31600.398,31577.127,32486.502,32753.45,34889.04,32270.871,36182.492,34215.176,34673.867,36522.984,38705.18,39910.203,36506.3,36551.992,40243.76,38624.43,39411.29,42412.227,44177.516,44335.938,43598.74,43587.48,45062.16,45366.492,40256.19,43767.426,45129.633,47484.805,48628.75,46440.55,48022.87,44039.402,42789.098,45521.48,47915.043,44737.84,39311.125,38410.29,39668.957,43341.81,45302.098,41479.15,42066.375,44489.992,42166.586,45750.957,50138.902,49629.996,46854.15,49378.598,49113.395,48936.617,48999.008,52711.633,54788.273,54013.406,54293.664,52685.95,56054.984,54584.01,57462.188,57796.62,52080.145,55091.957,55334.523,53927.01,53467.04,52147.113,50417.766,46798.84,50734.17,45207.234,50249.47,50403.137,48287.598,47550.31,40876.41,41618.53,44229.703,39648.367,41692.61,43112.797,45160.08,45331.38,40332.586,35937.254,29821.715,33239.523,32911.906,34238.555,31758.14,32759.166,30429.904,30447.627,34665.633,37634.242,35319.793,37385.95,41401.49,43668.984,45595.043,44220.387,44306.707,47664.453,42810.563,48888.605,45246.734,46704.766,47653.652,42740.33,40091.027,33975.996,37651.477,33705.984,35120.164,33560.523,31128.137],"BRK.B-US^FG_MKT_VALUE(20100101,20220930,M,USD)":[177900.22,186512.4,200790.58,190240.88,174305.11,196918.78,193039.22,194670.11,204378.47,196666.06,196962.7,198046.38,202100.75,215771.9,206818.25,206002.17,195541.31,191688.02,183712.38,180814.39,175946.98,192838.3,195067.36,188934.8,194060.55,194258.63,200991.86,199258.08,196558.39,206481.95,210223.55,208984.61,218610.89,214025.52,218313.47,221058.28,238876.03,251764.95,256862.94,262088.95,281193.44,275951.63,285690.8,274225.7,279887.97,283783.88,287334.56,292360.78,275197.9,285505.5,308230.13,317799.88,316542.0,311780.8,308997.06,338115.66,340407.6,345385.3,366405.13,370024.25,354646.63,363271.9,355672.75,348008.25,352419.63,335481.84,351823.38,330379.72,321440.25,335293.75,330536.22,325490.44,319894.72,330741.1,349803.5,358679.22,346499.72,357011.63,355729.47,371066.25,356269.84,355850.6,388254.47,401987.1,404848.22,422804.2,411172.7,407546.47,407719.13,417819.7,431634.38,446904.53,452264.1,461194.9,476170.03,489062.16,528933.25,511218.25,492220.6,478032.34,472603.8,460579.5,488266.1,515039.7,527439.4,505687.53,537613.25,502567.4,505914.9,495478.63,492813.2,531622.0,484300.75,524695.4,505644.16,500672.16,509145.0,520305.97,539201.25,552079.4,547033.9,502940.66,444283.28,455291.34,450965.88,428595.22,470059.78,523505.13,501676.88,475667.13,539301.44,536997.0,527733.25,557006.7,584638.8,629218.5,662378.56,630001.25,630839.94,647795.94,611288.94,642800.75,619687.56,662627.06,693697.4,712379.5,778629.5,712263.6,697150.44,601378.6,662128.9,618515.56,588162.5],"MS-US^FG_MKT_VALUE(20100101,20220930,M,USD)":[36436.742,38341.574,40961.176,42261.75,37912.51,32424.541,37705.23,34492.113,37340.586,37628.055,37007.727,41142.12,44453.45,44876.816,42211.15,40403.42,37328.746,44387.04,42920.977,33758.07,26041.06,34001.797,28508.313,29155.299,35938.29,35726.324,38854.555,34185.68,26430.594,28850.307,27011.32,29661.041,33062.176,34326.2,33318.934,37743.688,45106.863,44514.65,43093.61,43426.91,50779.098,47866.344,53313.266,50472.246,52642.805,56119.766,61139.875,60991.086,57393.08,59901.957,61457.457,60984.254,60846.234,63512.395,63532.035,67402.11,67701.414,68445.6,68896.03,75698.02,65962.64,69825.58,70360.82,73554.57,75309.15,75859.87,75957.65,67372.33,61049.184,63898.15,66475.77,61075.965,49690.223,47424.594,48476.742,52450.242,53051.117,49816.9,55090.047,61475.36,60159.516,62992.977,77610.66,78267.34,78711.945,84602.83,79337.22,80318.75,77300.086,81971.6,86276.22,83700.805,87306.79,90623.62,93541.7,93820.914,101116.305,100168.625,95721.5,91570.49,88945.07,82933.555,88462.46,85435.56,80370.14,78799.67,76607.914,67398.22,71902.766,71358.82,71149.05,81349.32,68603.19,72672.25,73916.36,68823.83,69278.45,74766.18,80335.086,81483.93,83301.06,71776.63,53567.016,62121.984,69637.125,76125.88,77040.02,82367.26,76221.26,75905.98,97471.78,124013.54,121335.305,139105.81,145140.75,154279.78,169978.75,168193.4,176062.86,191563.28,175051.81,184891.84,170572.53,173961.77,181724.11,160811.83,153487.8,141528.39,151275.05,131057.71,145255.92,146841.16,136140.81],"ALL-US^FG_MKT_VALUE(20100101,20220930,M,USD)":[16072.41,16781.25,17382.781,17576.459,16478.94,15456.74,15193.12,14848.8,16973.9,16403.62,15661.181,16992.04,16597.62,16938.74,16652.72,17732.16,16443.12,15784.011,14331.239,13560.91,11963.45,13301.7,13528.95,13732.41,14453.851,15746.43,16229.56,16431.691,16732.42,17053.74,16669.799,18118.08,19131.63,19310.34,19551.84,19241.43,21028.102,22043.58,22964.76,23053.68,22576.32,22375.799,23705.7,22282.799,23050.799,24195.361,24747.121,24488.46,22988.8,24362.738,24555.72,24716.3,25284.84,25484.48,25367.3,26686.66,25714.03,27172.148,28554.852,29364.5,29172.22,29510.799,29108.53,28490.941,27533.879,26077.74,27717.898,23428.559,22713.602,24133.201,24476.398,23656.291,23088.6,24178.26,25263.752,24393.752,25316.25,25951.45,25350.432,25584.16,25458.24,24987.201,25730.559,27127.922,27526.86,30070.56,29743.85,29670.85,31514.1,31926.842,32851.0,32670.5,33087.6,33789.6,36957.6,37172.05,35063.348,32752.3,33369.6,34432.64,32904.96,31670.69,33006.64,34897.79,34051.5,33023.402,30770.55,27433.158,29172.842,31334.158,31361.94,32986.98,31804.83,33557.7,35442.0,33788.7,35321.0,34586.5,36188.75,35871.55,37814.26,33574.75,28894.951,32041.8,30810.148,30357.87,29544.07,29109.0,28618.56,26980.0,31114.4,33418.72,32582.72,32406.4,34470.0,38040.0,40983.0,38740.68,38624.85,40178.16,36665.28,35616.96,31311.36,33059.652,33908.27,34383.16,38228.758,34925.04,37726.44,34343.832,31698.871,32655.5,33747.63],"AFL-US^FG_MKT_VALUE(20100101,20220930,M,USD)":[22692.748,23170.688,25484.92,23921.744,20795.395,20087.713,23157.127,22243.836,24357.686,26326.648,24258.766,26502.97,27043.082,27644.248,24678.027,26272.42,22344.883,21802.688,21513.105,17617.768,16309.033,21040.752,20270.797,20172.57,22490.13,22033.146,21498.625,21054.535,18735.918,19936.805,20493.855,21617.318,22442.506,23333.08,24837.686,24848.793,24820.727,23365.912,24242.621,25370.4,25952.932,27015.338,28670.098,26861.95,28869.363,30261.836,30909.174,30688.79,28841.947,29439.186,28621.926,28476.637,27800.135,28196.139,27059.234,27738.66,26241.566,26908.305,26908.305,27028.965,25254.762,27542.201,27765.682,27344.924,26989.232,26784.379,27581.02,25234.156,24854.469,27257.395,27894.469,25420.363,24597.064,25259.098,26215.918,28636.55,28840.0,29593.898,29643.111,30422.33,29324.47,28100.406,29124.537,28244.375,28402.64,29360.354,28823.305,29802.39,30001.39,30761.201,31580.92,32689.719,32057.486,33042.17,34519.203,34274.137,34438.13,34703.637,33947.125,35351.246,34955.613,33094.082,35801.918,35571.137,35919.727,32867.277,34904.79,34410.832,36027.145,37114.754,37324.35,37608.016,38294.78,40584.89,38978.08,37156.535,38462.0,39079.51,40314.53,38447.35,37480.715,31143.08,24597.402,26752.547,26199.393,25722.105,25393.709,25929.139,25574.912,23886.338,30908.006,30793.43,31285.07,33161.62,34838.582,36574.387,38582.473,36058.984,36959.45,38088.395,34552.652,35573.387,35884.914,38077.99,40966.934,39838.746,45615.875,40578.93,42909.668,35108.324,36358.34,37703.535,35660.363],"MMC-US^FG_MKT_VALUE(20100101,20220930,M,USD)":[11419.782,12299.042,13206.728,13098.564,11795.197,12211.228,12736.501,12844.804,13100.003,13567.084,13621.3955,14777.53,15069.405,16453.11,16339.091,16596.703,16810.465,16881.096,15960.996,16085.4795,14272.265,16460.143,16228.99,17048.822,17032.646,16822.367,17901.045,18261.36,17458.842,17526.338,18059.25,18581.287,18450.307,18504.684,19151.78,18803.656,19354.62,20260.162,20893.691,20915.7,22021.74,21917.898,22988.54,22637.15,23835.074,25066.506,25969.559,26441.287,24992.375,26331.936,27079.65,27085.143,27612.455,28275.506,27702.574,28973.934,28383.744,29484.604,30688.5,30917.73,29043.438,30728.68,30199.553,30237.24,31351.754,30128.424,30787.314,28550.268,27274.52,29113.016,28883.203,28939.242,27832.818,29774.277,31703.266,32934.055,34456.895,35534.04,34127.42,35103.23,34736.195,32742.416,35800.234,34774.46,34995.69,37804.816,38055.133,38178.734,39945.27,39978.2,39983.33,40039.74,42840.063,41367.934,42901.402,41404.03,42487.586,42233.227,41950.03,41396.387,40822.426,41405.88,42108.016,42749.53,41652.38,42674.555,44663.516,40181.01,44433.4,46866.93,47608.965,47806.703,48470.895,50530.207,50048.97,50601.125,50525.016,52327.86,54575.098,56109.258,56335.89,52659.4,43744.188,49243.832,53589.918,54369.867,59043.742,58187.965,58154.633,52455.78,58124.21,59404.07,55804.285,58500.316,61968.164,69040.06,70388.305,71319.875,74635.43,79694.945,76542.664,84311.67,82906.484,87524.63,77363.27,78254.53,85570.72,81192.266,80313.56,77505.93,81854.25,80561.234,74530.49],"NTRS-US^FG_MKT_VALUE(20100101,20220930,M,USD)":[12209.671,12879.125,13364.61,13296.894,12288.381,11305.643,11375.85,11167.045,11683.4375,12020.087,12182.356,13424.12,12593.138,12493.808,12271.509,12087.739,11797.575,11076.009,10821.762,9258.927,8430.068,9753.142,9068.71,9558.397,9922.32,10703.188,11442.547,11469.073,10412.838,11068.578,10919.458,11169.595,11130.277,11462.398,11515.154,11983.976,12299.344,12707.888,13052.686,12899.812,13911.797,13903.97,14057.657,13176.352,12995.941,13483.468,14097.657,14687.86,14291.533,14678.367,15503.699,14247.985,14283.458,15126.912,15758.28,16337.818,16021.405,15613.982,15950.755,15730.533,15259.083,16297.673,16254.117,17070.908,17397.623,17803.926,17810.912,16262.439,15759.977,16275.598,17327.65,16529.787,14234.559,13615.465,14869.429,16217.877,16906.932,15013.915,15315.28,15995.053,15395.051,16398.14,18601.316,20357.318,18965.111,19968.69,19877.553,20662.736,20074.996,22211.121,19994.807,20221.008,20906.824,21268.424,22237.238,22587.793,23831.49,23940.031,23203.352,24017.822,23066.107,22973.463,24386.836,23993.86,22611.107,20826.66,21969.063,18307.217,19373.807,20411.922,19680.14,21452.03,18615.701,19340.168,21059.293,18895.344,19772.793,21120.36,22722.186,22279.488,20511.64,18404.066,15699.606,16469.4,16438.191,16510.068,16304.058,17040.705,16227.213,16289.648,19380.25,19400.055,18577.313,19814.549,21877.621,23686.36,25224.518,24094.605,23517.35,24698.947,22387.957,25550.639,24026.404,24850.398,24233.344,23664.078,24265.828,21473.54,23286.443,20105.133,20792.807,19815.473,17829.55],"WFC-US^FG_MKT_VALUE(20100101,20220930,M,USD)":[147228.3,141583.6,162001.75,172361.11,149351.86,133923.73,145066.6,123199.36,131712.53,136668.45,142699.48,163078.16,170603.22,169761.25,168090.83,154308.56,150385.9,148105.5,147472.13,137760.28,127165.97,136603.23,136339.63,145037.58,153720.89,164667.13,180993.23,177149.66,169913.11,176420.48,178372.52,179533.17,182650.75,178207.45,174610.52,180002.61,183425.72,184742.3,195631.72,200867.6,214459.73,218820.02,230643.81,217812.61,217910.77,225135.78,232149.86,238675.19,238359.75,244037.48,261917.25,261390.66,267393.6,275934.47,267219.63,270054.56,270502.47,276864.78,284113.66,283438.53,268444.53,283283.44,280864.03,284478.06,288918.2,289368.03,297754.75,274395.4,262320.13,276572.78,281476.9,276808.13,255777.63,238922.67,245470.66,253693.63,257449.8,238945.23,242176.27,256463.5,222457.81,231149.13,265864.22,276437.78,282557.44,290332.4,278118.25,269024.2,255533.0,275208.72,267907.56,253652.94,271772.1,276650.7,278276.88,296774.38,321770.53,285719.34,255440.17,253246.92,263140.9,268832.3,277803.1,283573.5,247639.66,250796.39,255743.53,211104.17,224069.11,228558.73,218017.31,218423.39,200195.11,209135.06,213952.42,205820.36,215335.5,220415.78,232497.45,222432.11,194069.94,168891.28,117566.98,119000.71,108431.98,105460.7,99940.49,99487.336,97155.48,88642.49,113024.34,125066.27,123823.07,149888.89,161793.56,186557.45,193473.14,186051.23,188721.42,187735.52,185497.1,204482.47,190972.88,186440.75,209056.13,207385.22,183658.3,165353.11,173463.48,148570.42,166397.36,165790.48,152553.05],"AIG-US^FG_MKT_VALUE(20100101,20220930,M,USD)":[3272.768,3345.7065,4607.005,5249.341,4774.336,4653.4053,5197.9243,4584.496,5283.912,5677.165,5579.8657,8093.4873,5667.6885,5205.565,63136.74,55967.83,51206.52,55648.195,54471.46,48075.336,41687.652,46891.484,44270.574,44006.26,47629.19,55425.125,55291.98,61031.008,52332.793,55466.598,54049.254,59338.375,48407.74,51567.01,48909.68,52114.16,55849.26,56114.992,57311.723,61150.215,65638.305,65992.76,67188.59,68591.125,71600.08,76046.555,73249.1,74740.43,70216.48,72866.44,72346.85,76860.4,78220.25,77971.65,74257.35,80085.94,75831.81,75200.12,76926.76,77065.67,67241.555,76130.05,73806.38,75827.0,78952.22,80826.47,83833.6,78891.445,70842.87,78622.87,79271.2,73987.016,67432.414,59934.617,61116.41,63117.816,65447.14,57263.438,58941.605,64777.305,61885.008,64346.223,66046.13,65005.38,63960.28,63621.863,58839.027,57406.46,59970.008,56480.11,59127.047,54637.188,55182.246,58076.64,53896.848,53565.082,57466.934,51551.223,48851.83,50270.164,47388.61,47252.168,49203.926,47385.848,47098.637,36527.098,38261.004,34153.08,37463.527,37437.527,37450.87,41373.383,44417.46,46348.35,48705.785,45269.676,48456.17,46072.51,45811.527,44657.05,43726.15,36679.16,20886.297,21902.62,25890.395,26859.508,27686.482,25102.182,23715.68,27127.014,33114.082,32618.588,32256.732,37865.477,39712.105,41637.13,45409.82,40694.566,40480.836,46644.867,45876.844,49387.188,43962.87,46550.566,47279.195,50136.418,50230.066,46821.11,46957.15,39435.113,39928.727,39913.3,36619.973],"SYF-US^FG_MKT_VALUE(20100101,20220930,M,USD)":[null,null,null,null,null,null,null,null,null,null,null,null,null,null,null,null,null,null,null,null,null,null,null,null,null,null,null,null,null,null,null,null,null,null,null,null,null,null,null,null,null,null,null,null,null,null,null,null,null,null,null,null,null,null,16221.229,18188.936,20468.92,22528.32,24187.512,24804.496,25729.977,26638.78,25304.756,25971.766,26922.26,27455.88,28648.164,27472.557,26098.7,25648.436,26540.627,25356.72,23697.402,22471.676,23897.578,25490.195,26015.508,21081.516,23249.709,23208.014,23113.004,23600.027,28528.05,29645.371,29277.56,29620.852,27810.605,22540.375,21770.111,23716.563,24114.225,24488.027,24299.234,25527.89,28086.941,29750.219,30574.688,28039.639,25492.152,25218.451,26328.46,24921.451,21606.555,23644.768,22337.518,20756.354,18672.094,16862.076,21591.51,23438.719,21973.922,23882.002,23165.613,23191.045,24000.426,21438.506,22283.162,23119.842,24453.303,22179.465,19962.135,17923.422,9384.214,11542.175,11880.45,12935.102,12917.59,14481.943,15277.164,14605.833,17787.36,20270.97,19651.922,22589.488,23628.727,25418.605,27551.35,27822.15,26962.027,28527.453,26749.139,25419.344,24510.924,24439.652,22437.7,22537.795,17621.627,18634.072,18750.504,13473.65,16332.288,15976.178,13751.709],"TROW-US^FG_MKT_VALUE(20100101,20220930,M,USD)":[12828.457,13105.088,14260.482,14927.2,12846.627,11416.486,12404.081,11262.176,12835.014,14169.404,14953.888,16700.371,17057.459,17331.746,17244.691,16681.293,16434.643,15478.297,14570.223,13718.583,12075.062,13356.631,14347.508,14423.841,14649.253,15599.022,16647.322,16090.286,14681.765,15974.085,15413.368,15588.434,16130.612,16533.24,16479.727,16736.268,18353.656,18297.113,19410.572,18796.13,19680.2,19036.025,19566.537,18240.258,18764.523,20194.104,20989.762,21953.854,20557.006,21272.465,21644.791,21586.965,21429.262,22201.266,20425.9,21303.063,20435.352,21397.168,21756.873,22418.904,20554.578,21567.684,21101.365,21153.48,21025.799,20009.88,19855.422,18503.924,17493.428,19033.857,19167.26,17906.027,17770.773,17309.912,18227.63,18681.709,19120.898,18133.191,17566.607,17280.83,16281.128,15671.505,18132.035,18422.443,16508.232,17431.068,16441.87,17102.92,16994.355,17829.842,19874.473,20268.502,21956.7,22501.682,24928.664,25719.496,27361.74,27427.92,26267.158,27690.357,29539.299,28230.764,28957.873,28182.129,26486.959,23529.676,24104.637,21978.53,22249.928,23909.27,23671.572,25416.441,23912.732,25838.68,26705.387,26053.002,26814.703,27178.492,28999.777,28658.473,31408.125,27757.605,22262.736,26361.904,27563.387,28033.266,31347.32,31599.28,29025.803,28672.658,32464.44,34511.62,35671.96,36962.246,38944.277,40669.082,43426.5,44924.344,46329.008,50801.7,44496.883,49061.94,45232.086,45064.973,35391.492,33129.54,34362.918,27964.9,28885.396,25643.48,27869.031,27085.799,23702.332],"L-US^FG_MKT_VALUE(20100101,20220930,M,USD)":[15204.766,15498.063,15647.646,15630.858,13645.5205,13931.981,15538.069,14697.382,15773.675,16434.379,15569.74,16129.989,16602.572,17929.12,17680.658,18160.73,17241.615,17041.65,16142.804,15231.811,13730.253,15776.876,15272.175,14931.435,14796.596,15522.346,15821.804,16321.816,15432.905,16182.935,15660.777,16080.086,16239.048,16640.498,16089.489,15966.061,16992.59,16890.72,17182.824,17416.762,17865.146,17227.473,17673.68,17250.752,18095.738,18703.574,18331.902,18679.016,17265.697,16835.895,17043.465,17012.512,16687.506,16856.021,16135.975,16752.611,15744.211,16477.379,15736.652,15670.71,14268.475,15294.045,15165.18,15466.031,14901.469,14080.469,13934.217,13327.269,12898.09,13012.295,13522.651,13052.066,12579.607,12355.275,12970.69,13452.092,13723.303,13863.312,13944.286,14123.102,13865.878,14499.36,15045.235,15763.9795,15679.824,15814.472,15747.439,15696.935,15878.752,15756.304,16385.748,15678.886,16111.089,16666.527,16925.732,16614.354,17152.336,16381.894,16032.791,16912.934,15755.529,15288.71,16080.379,15931.546,15819.614,14663.771,15136.1875,14205.39,14948.114,14860.734,14642.898,15669.399,15690.784,16543.037,16201.102,14545.89,15404.161,14662.081,15230.61,15273.027,14970.418,13276.972,9802.225,9754.381,9354.75,9616.432,10210.973,10056.729,9557.638,9538.386,11526.924,12119.878,12192.565,12870.977,13525.812,14704.837,15398.536,14201.476,13936.416,14518.507,13685.657,14228.718,13566.386,14348.568,14820.562,15237.902,15971.692,15483.818,16136.78,14354.175,14109.529,13397.392,12072.428],"FDS-US^FG_MKT_VALUE(20100101,20220930,M,USD)":[2968.345,3087.9055,3422.351,3508.6445,3152.4634,3103.358,3474.4268,3385.0752,3733.938,4039.9985,4109.5825,4345.489,4671.771,4839.139,4832.2183,5048.1523,5080.758,4689.366,4220.521,3960.3538,4008.5627,4479.3896,4205.9717,3937.5437,3984.4622,3912.1013,4433.118,4693.6265,4724.8105,4165.075,4165.971,4085.6428,4269.402,4009.483,4096.7944,3904.792,4102.559,4239.8374,4035.4502,4099.5117,4324.124,4489.268,4808.1055,4434.2534,4726.693,4719.761,4857.6855,4667.6772,4546.88,4460.267,4567.018,4511.5244,4501.617,5053.71,5047.4077,5324.403,5079.079,5493.246,5698.804,5852.2305,5970.3145,6475.5864,6627.5366,6552.186,6859.7114,6749.2383,6880.062,6524.765,6602.854,7235.4155,7015.6094,6727.586,6236.373,6171.27,6213.918,6181.9316,6467.1772,6562.7188,6991.2354,7128.005,6490.1963,6194.714,6359.4165,6488.8516,6870.806,7012.609,6500.559,6435.5176,6494.7705,6513.9775,6554.744,6133.64,7028.4385,7409.303,7817.323,7538.859,7849.002,7909.2188,7762.853,7361.514,7715.6846,7603.986,7729.1196,8760.997,8544.063,8545.973,8929.586,7621.1265,8325.623,8960.016,9459.129,10510.692,10632.182,10951.682,10597.785,10371.482,9261.491,9663.635,9841.819,10169.69,10844.764,10067.5205,9866.541,10408.543,11656.821,12451.3545,13127.237,13325.8,12735.57,11656.271,12685.594,12637.703,11491.378,11501.474,11678.588,12724.245,12629.058,12676.2705,13494.766,14302.134,14849.814,16697.107,17698.906,18357.652,15935.702,15384.259,16447.28,15285.761,14496.708,14602.648,16315.537,16454.512,15192.723],"AMP-US^FG_MKT_VALUE(20100101,20220930,M,USD)":[9754.852,10211.472,11675.913,11933.318,10242.165,9106.143,10683.901,10983.827,11770.06,12854.307,12891.609,14197.464,15208.926,15620.91,14836.851,15074.9,14873.286,13673.633,12824.957,10833.651,8941.992,10604.985,10430.053,11017.249,11885.046,12375.54,12546.146,11904.895,10523.566,11115.019,11000.169,11678.64,11759.05,12107.527,12584.609,12772.95,13525.499,13996.607,14911.628,15089.798,16505.035,16051.371,17662.86,17097.252,17782.422,19629.389,21134.686,22103.21,20295.377,20938.973,20975.102,21272.377,21459.129,22529.611,22454.514,23611.033,22873.805,23391.053,24429.256,24216.232,22877.703,24468.926,23786.182,22775.396,22649.955,22331.19,22463.465,20139.719,19100.092,20190.477,19768.674,18201.36,15504.166,14358.242,15681.29,15996.551,16959.012,14577.463,15549.294,16399.443,15813.179,14009.491,18101.867,17169.064,17374.895,20350.928,19839.56,19559.592,18479.494,19132.783,21776.713,20819.244,22029.605,23220.756,24213.133,24850.176,24737.266,22939.527,21454.016,20333.025,20103.895,19893.793,20717.248,20189.611,20645.766,17790.648,18141.596,14228.841,17259.473,17945.217,17188.908,19694.113,18548.186,19058.457,19104.408,16934.139,18741.291,19224.154,20877.873,20645.797,20500.79,17512.613,12536.879,14061.172,17135.447,18095.947,18528.93,18911.256,18282.316,19079.521,21975.32,22691.06,23104.41,25833.225,26961.475,29971.37,30138.393,28446.346,29438.447,31192.912,29686.451,33958.684,32550.344,33442.332,33736.113,33235.023,33083.44,29242.654,30430.027,25773.691,29269.754,29062.637,27321.111],"MTB-US^FG_MKT_VALUE(20100101,20220930,M,USD)":[8724.468,9159.804,9432.162,10379.182,9415.527,10122.761,10407.557,10204.982,9770.943,8927.735,9191.686,10426.325,10356.856,10546.1,10652.703,10640.662,10632.233,11048.479,10833.664,9556.086,8784.913,9565.375,9172.002,9599.878,10027.434,10263.848,10993.243,10916.058,10289.717,10457.091,10871.221,11005.465,12129.164,13268.663,12456.738,12627.233,13168.382,13091.44,13307.551,12925.713,13532.009,14467.55,15129.108,14673.396,14576.6045,14656.052,15024.635,15200.214,14559.147,15222.409,15942.542,16035.857,15951.742,16368.769,16032.288,16313.348,16291.744,16145.066,16652.49,16626.344,14977.209,16014.866,16884.152,15909.656,16070.521,16628.05,17455.926,15737.618,16257.329,15977.375,16707.922,19340.348,17584.746,16366.997,17666.322,18831.344,19019.148,18670.557,18091.0,18686.35,17993.982,19021.547,22308.82,24436.451,25395.604,26082.94,23794.549,23899.121,24062.129,24703.76,24886.807,22554.48,24363.945,25230.846,25560.66,25667.574,28638.28,28497.174,27063.85,26757.04,25261.158,24546.035,25007.672,25555.863,23278.873,23401.96,23911.283,19828.42,22794.438,23974.752,21454.697,23237.809,21807.22,22823.373,22042.33,19621.365,20895.855,20705.375,21791.373,22167.488,22006.865,18332.09,13268.237,14377.879,13554.307,13338.719,13592.74,13247.63,11815.44,13289.645,14946.039,16336.825,17000.309,19370.623,19505.904,20288.148,20674.123,18699.434,17224.688,18017.395,19219.945,18934.232,18868.598,19766.486,21800.023,23453.879,21879.031,21509.863,23230.498,28045.49,31223.238,31985.125,31024.412],"USB-US^FG_MKT_VALUE(20100101,20220930,M,USD)":[47976.508,47077.426,49587.91,51293.215,45909.055,42844.633,45815.957,39873.3,41458.453,46405.85,45600.46,51806.766,51864.395,53266.652,50917.785,49742.61,49318.777,49096.727,50155.258,44670.13,45024.375,48945.36,49576.54,51660.676,53895.168,56148.758,60210.5,61141.785,59127.168,60831.234,63365.867,63195.63,64486.59,62437.31,60651.234,59709.645,61878.18,63523.28,63058.42,61850.402,65158.51,66662.78,68820.33,66625.9,67002.0,68430.69,71837.57,73719.836,72497.25,75070.15,78059.984,74271.73,76839.73,78357.875,76024.5,76476.7,75078.29,76460.31,79332.06,80274.71,74845.67,79667.516,77732.8,76308.8,76736.0,76684.59,79882.73,74829.32,71914.914,73966.62,76965.266,74467.3,69912.35,67224.76,70302.14,73939.35,74164.51,69317.18,72479.67,75882.8,73120.12,76308.15,84593.62,87170.375,89342.42,93330.164,87126.38,86754.19,86094.4,87170.41,88614.3,86045.52,89322.05,90638.8,91922.21,88709.49,94603.586,90000.89,83273.375,83190.93,82432.4,81836.836,86728.72,88528.414,85713.45,84837.0,88391.484,73500.9,82282.41,83134.82,77057.59,85260.66,80271.664,83027.45,90553.8,83486.95,86947.05,89586.56,94315.7,90960.07,81647.74,71246.17,51884.598,54972.07,53556.35,55463.637,55493.76,54830.973,54004.125,58673.94,65091.164,70216.15,64579.563,75355.38,82799.6,88847.516,90988.234,84463.875,82343.75,85086.56,88131.13,89510.03,82052.1,83328.31,86324.99,83877.22,78963.47,72144.234,78844.61,68374.98,70128.18,67765.81,59906.105],"PNFP-US^FG_MKT_VALUE(20100101,20220930,M,USD)":[499.40936,499.07907,503.93536,509.60504,455.90976,429.4694,337.22537,286.09012,309.33963,384.06586,330.88232,459.95978,466.05643,540.23254,564.54755,548.5053,529.3913,531.1587,520.5765,432.84653,375.31775,514.94696,514.2608,554.83264,578.53754,568.91815,635.20386,633.473,590.54913,676.5271,677.9141,663.69696,670.2428,678.22186,660.18225,653.6839,744.9359,753.2631,818.1253,849.9958,879.06445,901.74646,998.9008,980.31177,1047.3365,1089.1456,1143.6029,1145.7698,1149.6442,1270.8077,1333.417,1229.5604,1227.7821,1405.547,1317.2552,1276.6696,1287.1289,1397.6581,1343.1064,1412.8624,1284.2253,1500.7643,1594.543,1708.9514,1775.6595,1956.123,1910.0713,1706.076,2016.0714,2147.0486,2216.8218,2100.9353,2039.1672,1896.8141,2060.2725,2064.8918,2065.3118,2060.694,2240.3987,2391.4177,2496.3237,2381.8472,2977.309,3212.705,3099.1245,3217.341,3308.522,3186.5376,2994.8474,4876.201,4961.6123,4829.6133,5198.811,5140.572,5330.82,5154.138,4920.919,5018.0938,4998.162,4986.485,5220.0435,4776.4043,4865.9375,5025.5405,4683.7,4072.4438,4465.6724,3572.0125,4166.315,4547.536,4215.401,4475.1064,4080.539,4421.879,4672.6675,4051.8503,4354.768,4513.6113,4713.125,4900.096,4521.87,4030.329,2845.5322,3050.9502,3020.6301,3184.3538,3004.622,3029.6482,2698.9675,3472.4846,4107.2236,4884.74,5198.0005,6156.744,6745.962,6668.352,6917.9204,6717.8096,6818.2456,7374.4487,7160.899,7350.4253,7262.1323,7271.6563,7363.789,7696.534,7032.7944,5923.0366,6218.615,5523.3994,6042.0537,6165.0337,6194.8237],"FFIN-US^FG_MKT_VALUE(20100101,20220930,M,USD)":[1096.2037,1081.7393,1066.3259,1106.0339,1037.7858,994.6674,1013.90295,923.92993,972.0716,977.657,1000.6193,1064.7604,1024.6631,1042.9458,1067.9769,1152.176,1098.954,1074.8325,1005.56903,923.8256,816.151,990.86224,1029.5483,1043.0629,1063.3438,1068.96,1099.1163,1056.3503,1000.7859,1078.8883,1076.859,1085.7561,1124.9623,1131.2068,1214.8843,1218.2837,1282.3053,1392.8595,1518.829,1544.1428,1718.8394,1764.3021,1954.1722,1822.6261,1866.0355,1950.3796,2104.7993,2097.2095,1940.4977,1918.6089,1961.8821,1874.8848,1888.5376,1992.563,1866.1619,1866.797,1765.598,2019.097,1916.8079,1899.1833,1569.9408,1669.7306,1758.3263,1842.2985,1916.7284,2204.119,2162.1235,1981.4164,2078.984,2175.8022,2349.1602,1975.2173,1710.0656,1729.0516,1938.1729,2121.6377,2195.6785,2149.1536,2239.6025,2400.1829,2388.7268,2372.9944,2822.0278,2964.5454,2797.2979,2885.8406,2631.712,2621.868,2510.299,2902.575,2840.1892,2630.0479,2970.7925,3000.369,3118.6748,2962.6897,3054.7603,3025.166,3107.5989,3325.7349,3530.447,3419.3853,3802.3025,4057.5808,3972.8508,3965.4565,4404.4194,3881.6902,4111.1333,4363.453,3892.9778,4144.9634,3817.5168,4152.948,4417.3125,4130.019,4496.023,4489.278,4663.291,4737.248,4524.005,3878.875,3794.8142,3937.6147,4332.083,4076.4766,4221.813,4271.905,3940.5217,4208.7764,4718.4604,5108.7505,5349.536,6307.03,6605.174,6937.341,7116.852,6948.021,6907.009,6734.4746,6503.298,7178.3955,7065.1714,7198.7007,6653.5596,6785.2427,6254.7886,5667.8706,5846.4985,5562.544,6258.0386,6021.4854,5925.1646],"EWBC-US^FG_MKT_VALUE(20100101,20220930,M,USD)":[1806.6915,1926.5513,2576.554,2900.4722,2514.4326,2256.0674,2306.3667,2163.9753,2409.1426,2608.9175,2566.003,2904.0144,3224.867,3449.167,3264.0823,3140.7131,2986.1301,3006.2585,2760.8196,2482.6553,2221.0225,2900.2886,2915.1848,2949.2263,3279.2407,3303.1335,3345.0627,3298.704,3243.653,3346.4707,3109.6787,3129.6492,2963.1536,2987.0046,2967.3625,3014.9202,3289.8967,3451.2349,3505.9663,3322.9514,3598.8396,3786.899,4245.458,4025.1292,4400.775,4640.441,4721.7075,4812.952,4605.1294,4912.0464,5232.919,4947.617,4799.9487,5017.187,4883.835,4995.678,4875.7744,5271.5728,5273.007,5558.068,5194.805,5736.1104,5818.979,5837.676,6169.9014,6447.3135,6438.682,5812.9395,5527.4834,5810.907,6241.0786,5980.8677,4665.5366,4312.9595,4679.1904,5400.95,5560.8604,4925.411,4931.1753,5351.9536,5291.1333,5694.7065,6901.1025,7328.0317,7415.9736,7802.3423,7455.661,7839.929,7906.3813,8464.01,8232.831,8000.208,8638.864,8647.535,8893.203,8792.555,9526.834,9474.798,9060.328,9651.408,10065.744,9447.781,9381.126,9185.505,8749.39,7600.099,7781.2607,6310.168,7294.456,7916.3403,6979.6973,7490.4067,6215.8154,6807.2134,6987.6904,5986.3306,6447.1943,6247.766,6669.9126,7091.956,6675.4673,5641.5273,3640.5396,4960.129,4943.157,5127.468,4903.919,5203.8696,4632.9536,5162.191,6045.1978,7178.773,8485.42,10215.348,10468.017,10801.347,10607.021,10171.198,10094.585,10405.296,11001.664,11276.919,10925.047,11165.318,12252.333,12425.461,11241.109,10142.89,10461.544,9131.447,10115.05,10170.008,9461.193],"CBSH-US^FG_MKT_VALUE(20100101,20220930,M,USD)":[3289.2986,3366.5862,3431.4734,3454.4124,3100.338,3004.0002,3267.7583,2982.2986,3138.9521,3076.3237,3135.6116,3445.6428,3567.0603,3482.9353,3525.9912,3710.8362,3730.018,3738.4697,3556.7625,3440.2612,2946.5156,3289.9219,3314.6387,3394.9526,3457.2947,3438.5928,3593.6982,3555.5618,3435.8306,3323.6584,3453.447,3527.9893,3537.5784,3340.2183,3295.395,3209.1226,3437.0376,3486.4653,3709.7666,3644.3486,3954.1763,3954.095,4142.9478,3921.4092,4003.3967,4204.434,4329.2603,4311.754,4173.501,4287.751,4449.503,4167.6953,4160.9863,4265.932,4133.826,4231.9883,4099.2485,4155.716,4128.2637,4195.197,3858.5393,4005.164,4091.3457,4129.049,4312.735,4371.5054,4401.415,4188.308,4237.255,4236.325,4484.2725,4142.094,4004.8047,4136.253,4346.876,4527.7134,4731.7603,4633.289,4574.284,4902.193,4766.3774,4820.5635,5568.563,5875.7124,5745.6147,5998.6943,5719.7505,5596.516,5451.8926,5785.0522,5908.226,5597.7485,5881.3022,5921.0063,6052.437,5963.959,6249.126,6170.091,6398.9023,6784.4805,6897.6987,6911.4043,7134.6284,7589.621,7035.4126,6777.5264,7051.5044,6275.7485,6657.6147,7006.0815,6438.936,6701.7725,6357.9785,6570.577,6699.434,6285.332,6524.224,6923.3154,7210.531,7633.035,7601.578,6857.823,5626.8994,6838.3315,7122.191,6646.0522,6399.0747,6657.2275,6290.6914,6956.7515,7371.363,7711.4033,7846.382,8689.12,8987.134,9127.905,9136.117,8733.032,8284.435,8283.263,8122.396,8219.146,8136.3843,8364.579,8385.267,8734.5,8671.433,8281.407,8379.519,7896.31,8358.181,8271.579,7957.6523],"CFR-US^FG_MKT_VALUE(20100101,20220930,M,USD)":[3081.1643,3251.0728,3372.7317,3587.9097,3317.124,3117.737,3348.8376,3108.6384,3277.2517,3190.2559,3257.176,3734.9321,3530.8308,3578.4954,3606.4597,3619.903,3558.7974,3481.792,3299.8938,3122.895,2808.7068,3003.4668,3097.1719,3241.4763,3410.5647,3460.1885,3571.281,3618.538,3491.4966,3530.1318,3396.2705,3414.0776,3529.7583,3398.8445,3356.4358,3336.4758,3620.5095,3723.18,3749.895,3622.7598,3859.0396,3928.7603,4238.8486,4168.2397,4187.2954,4201.54,4262.6724,4507.9604,4483.128,4520.679,4721.2876,4653.084,4558.695,4999.5854,4908.3066,4947.966,4824.5767,5095.726,4707.9194,4460.875,3934.209,4281.531,4363.3535,4607.1655,4636.8525,4964.71,4577.4146,4085.24,3959.8877,4262.578,4346.6587,3718.94,2966.4746,2970.8132,3415.9497,3966.3696,4146.7437,3954.4087,4212.534,4523.402,4524.397,4779.1064,5176.579,5600.3306,5674.595,5869.4614,5686.5894,6033.0127,5858.523,6031.4478,5830.421,5407.8145,5990.7417,6216.6885,6211.0083,6007.9644,6754.4375,6600.826,6766.5977,7301.1885,7287.1543,6916.924,7060.707,7086.2686,6676.099,6259.3223,6412.737,5538.975,6127.2627,6530.372,6123.307,6414.743,5757.435,5866.683,5946.86,5199.5874,5537.62,5633.301,5850.928,6127.775,5587.5684,4912.623,3489.854,4495.087,4752.1816,4682.049,4515.974,4353.033,4014.8816,4411.6606,5268.002,5496.4707,5812.1563,6578.3735,6909.7397,7627.651,7668.947,7128.38,6830.515,7269.6743,7552.267,8244.972,8015.1313,8066.7446,9022.699,9004.783,8871.279,8479.022,8010.494,7467.128,8361.644,8333.431,8478.349],"CFG-US^FG_MKT_VALUE(20100101,20220930,M,USD)":[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13115.161,13227.161,13792.759,13570.689,13046.64,13559.771,13210.952,14262.135,14694.652,14669.559,14003.493,13332.056,12589.408,12821.567,14050.961,13822.412,11215.206,10149.102,11081.162,12086.136,12456.389,10571.317,11814.69,13105.683,12803.444,13648.026,17363.148,18240.953,18517.406,19131.752,17603.766,18704.318,17374.482,18049.83,17746.3,16759.834,18916.264,18986.195,20329.865,20604.326,22528.314,21345.455,20467.41,20228.51,19916.477,18829.748,19255.715,19923.713,18286.832,17708.404,17239.025,13854.418,15806.99,17214.334,14986.294,16692.426,15023.184,16191.48,17061.496,15449.677,15701.221,15607.999,17072.914,17589.049,16146.754,13725.607,8024.093,9551.272,10280.736,10773.053,10589.518,11041.952,10796.408,11637.741,13948.207,15277.023,15567.526,18557.994,18804.816,19712.047,21253.914,19544.434,17963.664,18658.18,20022.855,20193.336,20146.455,19945.982,21727.402,22128.432,19176.041,16667.46,17505.064,17689.758,18819.842,18180.451,17030.543],"PB-US^FG_MKT_VALUE(20100101,20220930,M,USD)":[1876.5282,1946.805,1909.1344,1826.6956,1678.5851,1620.1105,1579.5494,1328.2574,1514.8387,1450.4568,1518.1044,1833.7484,1888.3689,1905.6418,2000.8502,2144.9375,2046.6962,2054.6516,1947.277,1774.7275,1532.4614,1804.9095,1875.2489,1892.8317,1947.2477,2051.858,2166.196,2206.3987,2020.5219,1995.3143,1926.0029,1998.6375,2389.1987,2346.5945,2305.672,2370.7803,2546.3308,2604.4714,2701.886,2619.2158,2855.8235,3123.7246,3559.8037,3606.8494,3734.0781,3770.9116,3872.3547,4186.788,4131.9683,4181.5044,4383.171,3909.404,3851.757,4366.0054,4054.2478,4212.568,3987.9646,4212.5796,3918.906,3862.9966,3195.2063,3609.6968,3674.8484,3735.0688,3751.1743,4044.0918,3823.4666,3618.9504,3439.6885,3598.6804,3880.9436,3351.2373,2968.9192,2832.3767,3226.1167,3669.8035,3744.9102,3542.791,3549.7388,3854.0618,3813.6243,3853.9214,4594.552,4988.065,5047.132,5179.8604,4843.445,4669.05,4352.2217,4463.9097,4454.1816,4151.9087,4567.184,4570.658,4866.66,4869.2285,5267.4116,5211.8184,5070.974,5010.9297,5057.0107,4774.1387,4899.149,5226.69,4843.2646,4541.5645,4846.058,4351.457,4968.903,5200.0957,4823.5596,5143.4536,4526.7144,4574.718,4806.0503,4496.4517,4830.864,4720.745,4804.8735,6811.291,6651.17,6120.593,4470.445,5552.617,6058.495,5502.178,5148.2153,5051.8486,4797.5107,5101.1157,5815.6978,6420.71,6242.974,6801.176,6959.418,6817.2373,6992.872,6672.7183,6337.2236,6494.283,6555.373,6940.6035,6569.1973,6663.926,6751.488,6863.0137,6394.0415,6025.403,6681.5806,6225.927,6756.685,6463.9473,6080.926],"OZK-US^FG_MKT_VALUE(20100101,20220930,M,USD)":[500.88147,519.30743,595.6238,651.1409,597.3164,601.4396,635.01306,622.9741,630.17725,645.8085,643.76965,739.27527,735.5235,734.1592,747.34,761.36017,831.1188,891.18604,889.303,777.86194,717.42346,852.47595,971.76086,1021.1647,964.644,1011.51483,1080.6779,1068.2324,1003.9311,1040.59,1113.5835,1110.47,1194.8882,1134.9185,1101.6404,1180.5447,1281.069,1354.0815,1568.5187,1447.5642,1543.762,1535.5253,1693.224,1608.173,1759.4799,1816.0006,2060.801,2085.6726,2336.661,2337.398,2514.419,2212.9548,2181.1829,2664.699,2451.2043,2545.2056,2512.3,2808.8025,2885.319,3027.9907,2589.603,2922.586,2726.0261,2861.1094,3245.691,3971.624,3830.1213,3628.7188,3862.46,4414.9966,4791.004,4475.086,4011.8342,3423.7214,3807.275,3746.496,3529.6892,3404.7524,3265.9128,3555.3892,4651.552,4477.118,5877.429,6377.464,6653.954,6636.9766,6323.118,5771.168,5373.617,6008.265,5531.399,5507.0425,6158.767,5975.478,6180.5566,6215.532,6407.9634,6400.266,6208.083,6019.0234,6114.1963,5792.884,5260.412,5203.8203,4882.0063,3518.7488,3485.3103,2936.1904,3902.0593,4218.4424,3736.8992,4210.1367,3726.5835,3880.0066,3943.1907,3326.8252,3516.3674,3618.2349,3827.1282,3933.6506,3504.8887,3274.0664,2159.718,2925.3188,2908.5063,3035.8513,3110.8745,2980.231,2757.573,3205.0967,3616.4043,4044.7886,4806.6626,5331.8257,5299.017,5317.178,5540.2944,5469.001,5280.9067,5504.0254,5536.59,5754.292,5759.445,5836.8975,5877.0396,5898.365,5238.3164,4713.2573,5087.4233,4465.9204,4771.74,4822.908,4707.4824],"NYCB-US^FG_MKT_VALUE(20100101,20220930,M,USD)":[6510.9556,6710.2266,7202.1963,7171.715,6988.829,6650.1543,7516.808,6920.167,7078.2744,7374.473,7317.8467,8211.943,7981.0503,8129.17,7548.5083,7259.8633,7084.9272,6556.838,5918.2134,5603.2754,5205.3096,5822.0737,5266.549,5409.955,5549.9053,5689.856,6108.3477,5923.9116,5423.2993,5502.225,5699.831,5822.7856,6217.86,6086.1255,5712.8784,5751.568,5861.3306,5927.188,6326.4424,5973.749,5766.541,6172.0176,6687.822,6458.575,6661.529,7146.4844,7283.1543,7427.6377,7136.7036,7044.1333,7113.453,6821.3013,6763.7563,7073.6274,7029.3623,7060.348,7024.8257,7060.238,7033.679,7081.395,6837.972,7351.3735,7432.7676,7637.1357,7881.4883,8166.9106,8455.73,7846.9883,8024.4097,7340.158,7286.8394,7914.2744,7506.922,7337.1924,7742.1836,7318.5547,7664.275,7300.2754,7037.29,7358.7163,6930.951,6994.27,7783.317,7749.072,7398.3906,7442.2256,6830.6836,6498.195,6317.2817,6420.876,6420.876,5892.7305,6304.0073,6142.617,6524.0854,6360.1445,6917.0234,6653.239,6389.6455,5825.709,5683.499,5413.792,5281.3896,5281.3896,5084.845,4697.475,5212.334,4455.979,5502.495,5923.943,5405.922,5433.9565,4639.6553,4664.242,5388.6484,5393.3223,5865.2534,5444.637,5570.8223,5617.5083,5168.8555,5052.0186,4379.1274,5064.6772,4686.9253,4732.125,4885.223,4198.6016,3836.487,3855.0432,4495.2305,4894.164,4852.4126,5664.2407,5869.2383,5562.2896,5566.9404,5124.928,5478.371,5822.5137,5984.818,5780.209,5570.949,5677.8413,5422.0825,5366.281,5006.499,4315.3027,4660.901,4256.7993,4951.5015,4564.5195,3977.0532],"VLY-US^FG_MKT_VALUE(20100101,20220930,M,USD)":[2103.5835,2203.0256,2471.5796,2611.4805,2441.509,2192.4646,2335.7314,2097.49,2078.4917,2149.3862,2046.2671,2308.8865,2184.5618,2200.7078,2368.708,2429.792,2421.2234,2311.677,2233.5454,2019.5327,1800.5686,2040.3043,2006.2992,2105.0562,2028.4778,2128.8806,2552.045,2483.0708,2315.4634,2090.9553,1834.5175,1913.4213,1978.2458,1922.9655,1883.4795,1845.4761,1942.7107,1990.3359,2038.2305,1789.423,1855.1082,1886.9419,2062.2861,2010.4797,1984.5327,1944.6427,2024.4229,2019.8822,1934.0571,2011.8986,2085.758,2007.6174,1941.498,1986.6309,1920.4767,2004.673,1944.5404,2002.7361,1954.5742,2253.7976,2107.5676,2228.2654,2194.121,2191.797,2273.1467,2398.3098,2307.588,2200.5828,2290.6526,2444.2937,2593.2793,2499.8076,2233.3306,2284.0881,2425.883,2405.5403,2423.34,2319.7844,2307.0662,2454.5962,2475.914,2508.9941,2885.598,3068.756,3192.666,3261.2122,3113.3386,3102.785,2976.1406,3117.5068,3135.9846,2953.844,3183.576,3038.2676,3143.9463,2967.3406,3324.3733,3297.9265,4126.6255,4156.4326,4209.423,4030.4807,3861.4392,3994.021,3729.391,3308.3843,3586.8455,2943.1091,3350.7695,3499.9138,3177.9985,3476.5579,3257.6143,3576.676,3702.7556,3487.0935,3606.7266,3842.3086,3842.3086,4617.5376,4246.5215,3750.489,2951.3696,3375.3008,3221.8782,3157.6824,3016.3538,3032.5056,2766.5693,3085.6335,3691.452,3937.6252,4123.4004,4947.273,5575.658,5587.8325,5811.0205,5453.7056,5234.4204,5295.3325,5421.345,5400.979,5474.2954,5794.76,5866.4043,5887.476,5486.5537,5048.303,5355.9214,5270.88,5918.98,5883.5376,5468.348],"GBCI-US^FG_MKT_VALUE(20100101,20220930,M,USD)":[883.628,893.4872,1095.2086,1329.6394,1140.5127,1054.994,1149.2028,995.30457,1049.061,934.8959,958.62787,1086.6367,1014.7216,1124.0326,1082.3218,1080.8834,1022.6323,969.4151,944.96405,827.7425,673.8442,816.2361,863.7,865.13824,1004.65356,992.428,1074.4111,1071.5345,1031.9813,1112.0593,1091.1992,1108.4626,1121.5013,1044.471,1045.2479,1058.1965,1120.782,1254.5852,1366.9133,1328.7435,1400.0419,1632.4053,1790.5697,1737.9708,1833.9203,2051.6426,2226.266,2215.5806,1965.6863,2063.8591,2164.717,1910.7891,1956.2131,2113.3992,1971.9103,2027.0165,1940.123,2152.4414,2054.1597,2083.4746,1670.831,1822.3839,1899.5802,1989.4609,2125.415,2222.1296,2122.4285,1964.568,1993.2916,2066.5579,2219.1326,2018.5693,1794.8756,1812.3754,1936.2004,1971.9995,2082.4438,2024.6405,2100.812,2280.5771,2182.5044,2162.6077,2624.821,2772.5151,2718.9473,2825.3176,2599.7148,2588.2217,2471.7595,2855.6494,2723.826,2590.4429,2945.5427,2961.144,3124.1787,3072.694,3059.433,3034.4707,3243.5505,3129.4597,3295.1025,3269.104,3608.8608,3860.7205,3642.014,3583.6946,3991.0862,3348.7493,3565.125,3703.7405,3389.449,3602.6113,3333.6208,3513.1465,3630.9734,3438.6382,3729.6277,3901.0837,4042.1199,4244.406,3910.3167,3441.4849,3244.3584,3633.1472,3929.8667,3366.9858,3368.894,3347.4268,3058.0103,3415.812,3890.0183,4390.567,4451.6396,5172.109,5451.2437,5629.832,5562.981,5260.5386,4924.353,5086.715,5286.6255,5280.895,5186.3374,6275.983,5748.0034,6132.0894,5569.179,5068.529,5362.052,5252.537,5548.283,5613.6357,5441.9478],"SBNY-US^FG_MKT_VALUE(20100101,20220930,M,USD)":[1404.6244,1512.2661,1504.9546,1640.2178,1537.0441,1558.4369,1576.0673,1498.166,1592.9414,1732.3854,1800.4668,2069.858,2159.9956,2145.524,2332.2268,2407.073,2353.7295,2365.4282,2446.4814,2300.0896,2203.3228,2572.3516,2697.8235,2770.4517,2685.4768,2741.357,2925.8508,3048.8445,2850.1982,2845.0889,3009.8118,3015.878,3143.8215,3338.787,3288.1714,3369.407,3491.7336,3507.7917,3722.1426,3384.2385,3647.473,3923.7368,4326.8867,4145.871,4327.057,4814.0405,5023.4907,4960.886,5636.9927,6046.6284,5978.091,5655.8384,5513.0386,6308.928,5719.435,5922.9326,5638.389,6094.7534,6101.798,6338.006,5893.701,6206.677,6565.807,6794.328,7076.0527,7447.791,7407.09,6791.4863,7001.9204,7580.1543,8049.9688,7806.749,7092.602,6594.278,7296.864,7388.531,7236.825,6706.1016,6454.8643,6549.884,6468.633,6583.8613,8186.685,8202.511,8602.261,8601.714,8157.702,7611.253,7862.488,7890.4756,7618.3525,7055.414,7038.8687,7147.1675,7546.8286,7546.276,8466.607,8037.2295,7856.7544,7037.5933,7056.4116,7078.3477,6072.611,6406.3804,6360.225,6086.6313,6830.43,5658.604,7007.07,7472.153,7079.09,7300.1904,6331.7695,6630.466,6993.7036,6400.5615,6466.8047,6417.9863,6691.369,7311.319,7593.9023,6695.3076,4306.113,5741.1265,5512.403,5727.5166,5492.352,5197.7266,4445.2188,4324.701,6009.267,7246.7505,8848.332,11695.288,13066.277,14534.716,14433.006,14189.152,13110.165,14979.332,16509.041,18057.598,18329.23,19612.615,18470.309,20911.352,18508.98,15277.524,13639.093,11277.443,11677.67,10972.239,9502.227],"BOKF-US^FG_MKT_VALUE(20100101,20220930,M,USD)":[3214.5313,3117.5732,3568.1704,3703.576,3439.5693,3231.7954,3316.2156,3025.5105,3072.9526,3147.8528,3179.8557,3642.2905,3524.9734,3502.4646,3536.8977,3680.6184,3627.9207,3749.7112,3728.4878,3368.373,3188.8198,3551.294,3730.1506,3743.6467,3796.1248,3658.4556,3833.6184,3884.706,3797.5166,3965.99,3849.4636,3923.059,4031.5273,4000.8306,3754.5732,3721.1077,3829.748,4060.6946,4279.245,4292.296,4471.5703,4402.746,4584.218,4405.495,4357.6934,4211.864,4354.254,4566.695,4424.8467,4457.2104,4774.132,4523.153,4340.6226,4614.4478,4589.505,4668.4907,4609.557,4753.779,4468.802,4149.589,3739.7444,4077.7107,4219.4243,4493.046,4457.8955,4797.2026,4582.0938,4362.848,4381.71,4548.9614,4662.042,3939.8044,3295.3606,3220.2415,3613.3918,3981.2144,4216.7266,4129.8184,4296.46,4549.3867,4545.844,4680.9604,5293.9277,5425.6206,5373.35,5387.7246,5119.4854,5513.242,5267.3076,5503.482,5564.9736,5264.7124,5830.8906,5660.0483,5825.6543,6037.2603,6323.0366,6176.5513,6479.836,6590.463,6608.1367,6151.9287,6369.1865,6710.7783,6365.4443,5609.679,5516.108,5288.775,5994.1367,6522.7983,5826.746,6226.1514,5353.747,5373.706,5957.4946,5420.694,5608.4116,5466.6953,5905.306,6168.6567,5568.7305,5109.963,2992.3313,3641.279,3581.5166,3968.1094,3916.0825,3947.0173,3621.4534,4129.7646,4706.975,4768.783,5143.4336,5993.012,6212.9097,6116.92,6332.5493,5982.195,5803.2817,6082.359,6142.8403,6939.9346,7079.872,7222.665,7021.3706,7031.64,6398.3745,5647.868,5868.5254,5124.7783,5968.963,6025.92,6025.2417],"CMA-US^FG_MKT_VALUE(20100101,20220930,M,USD)":[5217.2085,5454.561,5750.1255,6348.7188,5759.195,6493.744,6763.509,6067.0576,6556.354,6314.5713,6439.875,7456.864,6743.66,6867.235,6491.148,6705.0444,6383.3154,6111.4814,5662.4453,4523.946,4569.339,5082.5693,5016.9233,5091.211,5460.225,5858.8394,6379.1885,6312.1636,5996.7524,5966.198,5869.0605,5966.198,5942.1826,5704.8784,5662.776,5712.27,6469.136,6472.902,6715.5757,6771.616,7376.859,7375.152,7876.9507,7562.169,7220.507,7953.3945,8329.94,8666.733,8349.524,8783.408,9410.625,8763.872,8714.82,9077.472,9095.568,9110.047,8983.381,8601.417,8397.822,8385.231,7429.272,8195.472,8035.416,8441.371,8715.568,9153.503,8459.677,7847.898,7281.046,7688.5015,8211.106,7349.854,6026.7744,5935.4067,6630.207,7773.468,8246.178,7153.2266,7868.028,8224.559,8142.277,8963.043,10969.36,11940.614,11838.933,12496.358,12168.288,12544.443,12164.739,12883.853,12720.254,12006.048,13294.382,13697.083,14523.405,15005.832,16459.57,16805.287,16545.473,16312.632,16262.614,15539.164,16568.045,16660.336,14967.844,13534.117,13139.179,10996.146,12604.986,13944.887,11395.234,12214.285,10695.8545,10881.274,10965.161,9235.003,9511.5625,9429.405,10148.646,10195.359,8690.566,7479.912,4079.3591,4846.846,5054.011,5297.434,5355.831,5496.2617,5319.403,6329.046,6842.2124,7773.8906,7960.3745,9477.299,10013.841,10491.224,10956.041,9553.668,9194.7705,9897.837,10546.014,11147.332,10811.956,11369.853,12125.229,12479.393,11821.853,10706.731,10877.987,9596.438,10170.551,10501.419,9298.267],"FHN-US^FG_MKT_VALUE(20100101,20220930,M,USD)":[2874.6436,2841.3467,3170.757,3193.3245,2809.6743,2620.1367,2624.7131,2306.6355,2656.7202,2349.3696,2228.292,3102.4563,2983.9417,3028.7139,2951.9854,2883.518,2767.651,2515.6838,2370.6497,1856.4375,1571.1696,1842.6971,2029.8666,2059.7446,2247.6963,2420.2,2622.682,2319.4817,2142.6147,2152.2073,2047.707,2229.3386,2379.9001,2300.8174,2337.8875,2414.054,2487.1333,2589.4443,2576.2813,2508.7383,2769.261,2694.211,2966.0376,2660.5334,2597.2456,2516.894,2649.238,2753.705,2779.706,2829.3435,2919.4714,2718.3733,2711.2756,2812.5588,2793.5872,2883.703,2888.8523,3025.2964,3001.7717,3180.7031,3042.5134,3346.999,3336.694,3327.354,3446.4385,3667.106,3709.2297,3400.322,3321.487,3321.487,3483.1108,3464.278,3037.2078,2867.8115,3046.3662,3274.2622,3385.8848,3197.2222,3378.197,3568.4526,3552.1626,3594.145,4450.1157,4674.81,4672.4736,4658.4565,4326.8403,4291.758,3961.9824,4078.6392,4080.9805,4029.4705,4485.514,4396.507,4541.7295,6531.4565,6488.9814,6224.3247,6161.057,5987.6445,6066.1714,5798.06,5814.31,5986.562,5591.253,5228.4365,5341.817,4192.426,4676.6577,4979.3022,4408.748,4758.7993,4228.9927,4665.2974,5124.64,4946.528,5041.112,4969.54,5003.77,5157.9272,4983.505,4151.8823,2513.6125,2831.7122,2915.9153,3111.0923,2895.565,2983.0254,5231.6484,5775.34,6779.506,7082.191,7709.376,8991.497,9340.653,10102.931,10533.782,9518.949,8510.866,9028.679,8826.894,9195.357,8740.195,8713.309,9129.499,12528.383,12557.452,11964.061,12204.625,11724.2295,11992.3955,12131.842,12282.015],"PNC-US^FG_MKT_VALUE(20100101,20220930,M,USD)":[25608.66,24837.12,31402.201,35352.46,33006.5,29662.5,31179.75,26769.75,27304.66,28351.4,28325.1,31938.72,31560.0,32454.201,33132.742,32790.84,32832.918,31354.86,28556.541,26373.64,25347.94,28251.459,28514.459,30392.09,31050.84,31367.041,34050.72,35016.96,32429.76,32327.19,31263.898,32882.64,33379.9,30787.8,29698.06,30787.682,32630.4,32941.918,35178.5,35908.52,37897.56,38720.52,40382.55,38375.367,38543.4,39117.96,40937.4,41350.14,42576.04,43588.74,46458.0,44877.36,45534.18,47374.6,43921.918,45087.0,45186.242,45613.918,46184.16,47713.293,44214.42,48095.08,48484.8,47699.6,49758.8,49355.402,50660.88,47017.92,45492.0,46032.6,48710.1,48036.24,43671.6,40980.24,42200.43,43802.22,44780.258,40125.27,40746.45,44419.3,43963.918,46652.8,53943.52,56725.598,58423.098,61706.55,58316.4,58078.75,57569.5,59937.6,61824.0,60196.8,64150.523,65112.035,66906.56,68249.164,74743.46,74573.18,71082.805,68436.7,67402.7,62821.504,67345.95,66746.09,62919.78,59362.383,62730.36,53427.87,56060.188,57591.137,55442.32,61892.355,57521.52,61364.16,63876.297,57631.707,61530.242,64401.297,67259.195,69119.79,64322.152,54731.2,40585.28,45228.08,48352.96,44714.25,45334.75,47260.0,46601.84,47437.117,58541.684,63176.0,60852.48,71384.64,74549.25,79453.75,82739.0,81073.0,77524.25,81217.5,82755.72,89265.69,83331.0,84218.4,86515.805,83685.0,76546.75,68931.5,72795.15,64843.473,68201.34,64938.0,61411.62],"TFSL-US^FG_MKT_VALUE(20100101,20220930,M,USD)":[3964.931,3961.848,4116.0054,4359.574,4082.0906,3826.1892,3841.605,2830.3318,2834.15,2692.288,2522.6711,2781.7312,3006.86,3201.1494,3275.4033,3355.5923,3161.2886,2985.72,2911.6936,2732.7974,2511.4863,2845.1155,2860.5613,2767.8865,2783.3323,2888.3638,2934.701,3036.6433,2894.542,2950.4333,2907.181,2731.0818,2802.715,2765.634,2540.0574,2972.918,3161.4292,3247.9592,3350.8135,3360.087,3394.0896,3462.5854,3607.8904,3363.6545,3701.4902,3761.79,3624.1826,3720.8599,3525.8335,3630.257,3818.4922,4113.404,4141.0513,4336.423,4099.227,4391.16,4319.6934,4506.719,4576.1,4452.801,4194.039,4217.9707,4350.713,4332.9307,4401.0957,4938.2783,4950.022,5041.0366,5017.721,5107.8945,5459.8623,5446.458,5047.302,4888.218,4992.9585,5145.305,5303.402,4925.2217,5205.519,5188.3574,5061.941,5064.7827,5295.0,5398.068,4958.624,4816.868,4704.59,4681.9443,4421.5215,4360.571,4504.3257,4335.202,4537.236,4337.5186,4284.073,4198.177,4108.2563,4119.496,4122.6694,4184.411,4490.314,4422.6978,4268.45,4330.149,4207.469,4123.376,4490.5835,4518.58,4569.0044,4798.7153,4612.866,4660.4795,4808.9204,5059.4067,5028.608,4902.613,5044.929,5392.083,5680.445,5512.904,5722.9995,5725.801,4277.738,3823.9106,4316.957,4008.9387,4056.5637,4328.309,4056.52,4338.1846,4749.6357,4946.3594,4957.582,5479.433,5716.1504,5488.851,6218.453,5696.6606,5466.5493,5609.6675,5351.31,5463.6143,5053.703,5018.993,4881.3706,4822.39,4661.7905,4209.653,4218.078,3852.689,4110.8447,4012.6333,3647.8484],"WTFC-US^FG_MKT_VALUE(20100101,20220930,M,USD)":[840.94495,824.0002,1007.62103,1010.05817,965.64813,1036.3505,967.3434,893.9844,1009.3686,932.4436,892.2681,1151.56,1147.3765,1170.7355,1284.2722,1177.3368,1134.7026,1125.8835,1195.8577,1104.8912,927.2001,1037.4869,998.3298,1009.1926,1102.7363,1212.8301,1298.7969,1311.1353,1234.2018,1289.972,1333.9402,1359.3762,1367.8403,1345.2675,1339.4423,1352.7017,1366.3392,1345.33,1370.9877,1327.3115,1396.8973,1444.1184,1543.3356,1495.4247,1631.754,1728.6976,1802.2002,2126.8967,2021.29,2134.2754,2250.961,2073.3267,2015.9656,2141.4336,2156.7961,2167.9688,2085.689,2162.7292,2086.6228,2188.6042,2034.6157,2204.05,2259.5364,2309.7695,2374.2192,2545.012,2570.7576,2431.54,2582.639,2440.5286,2543.9695,2347.5566,2036.4521,2056.2893,2151.3323,2523.9583,2584.607,2632.577,2725.4915,2868.9927,2873.785,2790.0073,3404.8945,3764.9707,3714.6465,3823.5955,3629.0532,3720.4094,3610.1519,4257.7026,4194.761,4055.5117,4372.6787,4539.076,4682.0215,4609.854,4807.411,4729.6196,4840.8716,5032.1436,5181.786,4903.464,4941.7676,4987.9575,4788.6772,4292.5576,4360.774,3750.5383,4012.8337,4155.545,3813.502,4315.889,3836.7236,4145.82,4054.0178,3560.441,3664.4194,3618.4937,3850.3906,4099.5723,3658.9692,3088.2673,1890.9403,2411.1504,2437.621,2511.3635,2464.153,2505.6062,2306.9597,2835.7458,3138.7324,3468.0564,3416.9639,4181.651,4322.3643,4396.494,4585.8115,4315.9526,4074.5608,4270.87,4577.5557,5040.608,4985.361,5181.653,5595.295,5668.8945,5320.5415,4999.3506,5003.3584,4866.8594,5224.511,5121.284,4951.87],"WAL-US^FG_MKT_VALUE(20100101,20220930,M,USD)":[371.945,417.62247,415.54608,635.3692,587.8991,525.8794,533.2138,448.86777,546.0694,492.2775,502.8729,533.6287,543.77924,588.0066,675.99036,680.10223,606.0886,583.1842,577.4345,500.2242,450.7993,534.70715,517.432,508.79517,652.5318,664.78217,704.231,730.0057,725.0171,778.3513,766.70935,774.19354,851.2451,856.2525,847.9069,910.4769,1063.5201,1149.9852,1205.1736,1280.9324,1280.0615,1377.1675,1542.4624,1424.1461,1648.78,1842.1393,2022.4337,2080.2676,1954.7191,2019.237,2153.828,2019.8702,2003.235,2089.025,2010.0283,2072.3481,2099.5806,2338.5288,2321.8376,2465.6165,2280.252,2517.9443,2643.3066,2757.4578,2795.8052,3453.3394,3460.5,3121.9172,3141.7761,3657.3918,3968.398,3696.7014,3358.5762,3063.7468,3455.2866,3786.5305,3902.4658,3430.9873,3576.0027,4016.3042,3944.3735,3925.4607,4908.9272,5118.0015,5188.3994,5425.8594,5175.473,5050.0137,4820.18,5187.099,5311.505,5084.833,5599.595,5886.537,6137.612,5972.6943,6187.8887,6166.7915,6151.568,6243.6665,6379.168,5993.6616,6005.308,6103.773,6022.4604,5106.759,4961.728,4144.436,4647.1416,4855.99,4287.9805,4992.1953,4299.4736,4635.4126,5124.6597,4500.6616,4729.625,5063.203,5353.6724,5843.868,5662.4004,4720.205,3096.2942,3629.3706,3858.988,3819.1372,3625.508,3559.9563,3188.0974,4154.004,5169.3154,6045.592,6875.5366,9228.225,9769.586,10869.233,10345.789,9678.832,9675.704,10169.81,11340.494,12098.125,11440.539,11478.861,10576.761,9995.619,8968.454,8241.838,8811.436,7644.696,8270.564,8307.381,7118.4463],"KEY-US^FG_MKT_VALUE(20100101,20220930,M,USD)":[6307.881,6281.525,6812.6543,7929.0513,7049.999,6771.158,7449.1543,6489.393,7007.411,7218.6895,6628.87,7793.379,7837.408,8048.755,8470.865,8270.541,8079.756,7945.3403,7668.732,6333.3804,5650.153,6726.8267,6945.972,7328.6304,7404.8706,7719.364,8126.864,7687.057,7170.762,7317.9634,7544.877,7970.3403,8182.3433,7882.761,7564.4546,7794.9717,8702.225,8692.968,9188.91,9198.136,9945.426,10078.229,11210.204,10653.346,10235.162,11254.188,11447.221,11953.521,11365.644,11730.84,12600.538,12069.617,12113.859,12564.866,11872.177,11933.554,11576.799,11463.896,11724.44,11945.708,11163.65,11971.49,12049.026,12295.793,12406.412,12670.985,12519.136,11591.167,10867.056,10374.238,10950.584,11023.559,9326.984,8817.176,9298.877,10351.739,10798.152,9311.867,9859.624,10584.349,13168.61,15278.617,18730.373,19719.06,19395.264,20258.717,19513.172,20018.01,19172.951,20477.922,19713.006,18806.031,20307.51,19692.459,20480.156,21563.43,22878.402,22589.748,20819.55,21213.58,20702.41,20691.771,22100.166,22311.955,20571.973,18782.656,18968.828,15068.256,16791.215,18004.426,15957.672,17781.406,16180.573,17805.275,18427.207,16651.695,17635.518,17764.027,19167.75,19778.295,18283.197,15977.033,10114.058,11362.466,11557.53,11887.029,11721.118,12023.661,11646.123,12671.138,15092.126,16012.44,16451.54,19652.074,19432.285,21163.492,22408.404,19829.697,18879.023,19512.805,20118.354,21653.75,20881.4,21484.295,23276.975,23286.264,20867.07,18004.61,18610.668,16069.43,17067.357,16498.447,14940.934],"FITB-US^FG_MKT_VALUE(20100101,20220930,M,USD)":[9890.647,9707.782,10777.707,11854.682,10332.609,9786.77,10121.224,8791.369,9579.287,10001.317,9515.584,11689.281,11840.572,11625.579,12756.539,12191.521,11998.589,11727.681,11635.699,9768.469,9289.764,11046.54,11120.122,11699.913,11962.057,12518.538,12922.191,13087.802,12282.752,12313.4375,12699.381,13912.348,13915.231,13035.713,13138.922,13408.711,14370.258,13973.288,14265.455,14895.2,15918.534,15369.104,16382.358,15573.459,16010.883,16884.607,18024.44,17987.08,17978.527,18555.857,19455.94,17468.393,17536.197,18029.836,17295.13,17231.795,16701.924,16676.895,16785.35,16789.957,14256.012,15953.549,15366.335,16303.804,16499.45,16865.326,17067.84,16136.278,15041.758,15153.118,16441.73,15780.115,12404.27,11980.326,12859.157,14107.319,14538.784,13480.022,14545.242,15449.53,15459.213,16441.47,19660.252,20240.426,19587.51,20593.152,19053.672,18326.033,17808.432,19181.13,19727.898,19306.74,19739.156,20388.193,21524.006,21050.04,22964.94,22930.25,21746.906,22719.523,20945.525,19463.246,20066.81,19958.305,18465.53,17850.451,18472.143,15215.225,17342.639,17834.078,18647.82,21309.684,19594.262,20408.113,21717.453,19347.479,19674.816,20896.408,21694.035,21792.066,20168.65,17297.541,10562.896,13294.3125,13792.226,13731.259,14144.336,14714.098,15186.827,16540.25,18050.385,19650.8,20620.156,24725.654,26649.252,28848.084,29986.635,26903.965,25538.71,27347.322,29274.695,30026.568,29074.658,29734.967,30472.367,32664.082,29521.361,25742.021,27045.242,23054.693,23411.492,23432.078,21929.404],"FCNCA-US^FG_MKT_VALUE(20100101,20220930,M,USD)":[1749.9622,1909.4006,2073.952,2149.4973,2086.8906,2006.8584,1972.216,1752.675,1933.1912,1945.3994,1814.447,1972.6334,2099.0989,2107.7595,2092.9426,2086.9949,2040.8746,1946.4823,1872.6652,1653.0856,1479.7898,1680.9233,1769.686,1804.0159,1822.7786,1815.9745,1877.2733,1780.7842,1731.4607,1711.7028,1687.4626,1696.1932,1670.6611,1730.6572,1692.1982,1573.0195,1677.5027,1727.4352,1757.3805,1793.163,1897.5286,1847.3177,2015.1682,1945.3347,1977.6544,2036.6184,2160.895,2141.4648,2128.0947,2158.3943,2315.76,2163.2036,2114.051,2356.6406,2138.7717,2210.3364,2083.7512,2416.3743,2439.3635,3036.11,2931.1392,3029.6245,3118.982,2886.5806,2895.7087,3159.217,3078.747,2848.6277,2714.3513,3076.3452,3181.7966,3100.7263,2955.28,2811.996,3015.4524,3062.653,3111.4153,3109.614,3120.063,3421.8845,3529.738,3495.0278,4280.148,4263.694,4404.696,4279.187,4027.9294,4180.3413,3980.248,4476.278,4420.069,4089.663,4490.5703,4864.214,5122.3174,4840.193,5109.346,4889.4355,4963.1797,5191.978,5276.051,4843.796,4886.0728,5705.0625,5375.531,5070.6704,5104.425,4384.4897,4738.924,5076.7285,4636.1367,5103.508,4783.0083,5033.9756,5221.2393,4970.586,5132.352,5354.0596,5657.5054,5657.1235,5599.8306,4818.456,3421.9385,3927.0,3957.8403,4023.511,4230.637,3905.5933,3129.2737,4542.051,5188.854,5637.267,5850.4795,7243.4272,8204.257,8515.339,8447.998,8174.513,7682.2207,8812.1875,8276.898,7989.5728,7892.1934,8146.046,7647.765,7739.745,10650.605,10231.046,11207.458,10462.04,12108.686,12993.298,12760.782],"UMPQ-US^FG_MKT_VALUE(20100101,20220930,M,USD)":[1072.6699,1082.2163,1266.6937,1427.1797,1199.8246,1314.7466,1434.9978,1187.6239,1298.7875,1259.8467,1212.8888,1395.0583,1256.4689,1310.301,1311.5098,1332.1455,1373.4167,1325.2021,1301.1492,1119.0342,1006.7937,1311.4662,1431.7317,1389.723,1365.0468,1381.8715,1517.2687,1481.4629,1435.5868,1472.4893,1396.4032,1414.3058,1443.7148,1354.1493,1304.9291,1319.1826,1414.2892,1404.219,1484.5973,1343.527,1513.707,1679.5983,1884.3728,1817.2335,1815.4845,1832.2739,2060.6086,2143.167,1966.2494,1989.7639,2093.636,1867.8737,1861.1345,3892.0576,3674.867,3794.3218,3578.3003,3823.8064,3691.2766,3744.9407,3414.699,3641.465,3787.3953,3749.918,3877.7813,3962.8325,3907.7625,3680.8743,3589.5317,3677.6187,3946.2827,3500.7205,3188.0774,3311.3733,3491.9146,3485.3093,3520.5369,3410.859,3357.943,3620.317,3314.12,3364.7676,3913.084,4134.925,4031.4414,4141.53,3908.9932,3893.5686,3733.8154,4042.955,4082.5918,3853.579,4296.5977,4505.8115,4869.1836,4579.095,4766.2217,4691.371,4720.0664,5194.057,5189.648,4974.4243,4690.36,4712.3804,4580.955,4228.574,4237.384,3502.055,3894.1091,4004.2366,3637.544,3827.1375,3520.7017,3658.0732,3849.907,3464.0344,3624.6914,3483.7559,3604.8728,3898.0583,3721.8748,3389.3286,2399.9087,2757.6934,2507.7947,2343.1313,2389.3774,2484.0713,2338.7598,2765.991,3058.8865,3334.2268,3195.4841,3759.2634,3869.6204,4109.9556,4206.972,4070.558,4163.221,4295.5967,4386.5913,4429.916,4128.8115,4167.8745,4393.1655,4624.9546,4091.9954,3588.6323,3829.4653,3639.9111,3822.2324,3850.4485,3709.367],"BPOP-US^FG_MKT_VALUE(20100101,20220930,M,USD)":[1375.0112,1234.3124,1861.0612,2526.1826,1937.8059,2740.8247,2935.1367,2606.8516,2965.7905,2791.9338,2945.337,3211.3655,3282.956,3323.8655,2988.3752,3223.7607,2967.9067,2826.179,2457.5469,2129.874,1536.7131,1905.5243,1526.4683,1426.0073,1610.6702,1949.2186,2105.59,1817.9973,1568.4078,1707.9121,1549.5625,1628.7373,1798.7771,1992.8678,2038.2306,2144.9004,2769.0776,2880.501,2849.1099,2940.9832,3096.8584,3136.496,3397.785,3207.7566,2712.3376,2610.0437,2953.0898,2970.6157,2729.6992,2956.1401,3206.087,3196.7761,3122.288,3536.7063,3300.7878,3203.5232,3044.9978,3297.9287,3376.5493,3523.3865,3190.1912,3570.9858,3558.9153,3356.081,3362.2903,2987.097,3169.2625,3038.8486,3130.5063,3062.1592,3076.657,2936.5618,2604.981,2745.9028,2965.999,3081.0725,3249.018,3038.499,3493.7554,4076.5667,3965.8066,3766.5823,4217.9497,4548.1187,4611.431,4573.029,4152.698,4273.007,3792.7908,4253.8677,4297.7217,4070.2915,3666.8293,3742.329,3607.6543,3622.4282,4148.083,4287.9175,4253.144,4730.371,4623.072,4624.822,5076.9727,5149.603,5142.2373,5218.493,5658.9697,4719.3013,5457.879,5634.778,5037.3164,5576.5107,5045.0464,5245.19,5566.245,5083.6953,5230.329,5267.0806,5349.288,5615.8906,5349.196,4586.3906,3084.4092,3400.7815,3480.095,3129.1536,3124.1028,3118.21,3054.6401,3554.0615,4087.1707,4744.6353,4780.8604,5629.1997,5933.544,6240.684,6886.185,6053.269,5868.5654,6125.053,6201.294,6502.297,6213.27,6550.9897,7120.328,7334.3296,6252.0903,5965.262,6249.796,5891.0225,5947.689,5913.23,5518.095],"SIVB-US^FG_MKT_VALUE(20100101,20220930,M,USD)":[1793.6727,1842.0387,1937.6089,2042.2548,1862.8619,1726.9679,1809.0647,1556.9098,1775.9487,1818.7528,1885.4768,2242.328,2217.8125,2290.091,2430.7874,2580.6565,2535.397,2575.6628,2632.1714,1987.7166,1600.9485,1987.7722,2035.3682,2074.893,2525.2004,2579.1501,2836.5645,2825.5427,2630.2368,2607.3416,2566.9348,2574.9275,2691.1062,2518.8506,2457.8713,2497.7834,2961.9063,2992.6987,3190.2004,3197.8452,3480.2593,3787.7725,3965.705,3764.1333,3939.1953,4368.3696,4617.3916,4802.632,5140.181,5766.731,5915.4478,4900.754,4843.795,5912.075,5526.791,5643.39,5696.5195,5691.4375,5343.8228,5910.8564,5749.4243,6258.6733,6491.1523,6783.417,6893.2725,7409.426,7364.14,6436.8037,5949.037,6285.2603,6821.2603,6136.456,5229.148,4585.5684,5276.119,5391.413,5697.4844,4950.763,5224.418,5777.971,5754.871,6365.552,8227.269,8969.935,8999.719,9974.78,9756.271,9224.131,8938.924,9261.348,9400.961,8921.535,9864.068,11561.243,12002.013,12351.282,13026.517,13154.905,12701.861,15856.025,16518.611,15365.102,16382.488,17173.73,16551.775,12632.558,13568.697,9987.228,12272.638,12997.279,11634.344,13170.5205,10537.672,11580.246,11960.771,10034.941,10772.591,11418.585,11947.032,12967.623,12414.392,10752.631,7779.1606,9946.389,11057.551,11151.676,11603.891,13213.544,12461.222,15054.764,17859.6,20123.902,22715.73,26222.352,26658.527,30879.848,31477.107,30342.299,29989.49,30509.707,37957.29,42095.227,40624.184,39845.563,34303.234,35601.574,32918.125,28692.814,28747.535,23336.531,23842.268,24017.74,19838.328],"FNB-US^FG_MKT_VALUE(20100101,20220930,M,USD)":[809.05194,867.24884,927.8241,1066.254,936.97644,919.6991,981.5468,889.92053,981.25726,974.3792,1005.33014,1126.8164,1158.9456,1150.9132,1273.9844,1323.5416,1275.1931,1314.7078,1270.249,1139.4135,1089.4835,1282.7175,1355.1802,1437.8132,1489.9355,1498.8345,1685.1725,1583.3368,1481.501,1518.6401,1520.0372,1529.8169,1567.0764,1499.9758,1509.7615,1486.0486,1621.78,1589.5962,1698.5637,1598.896,1614.3374,1753.4274,1834.7122,1751.9758,1762.0454,1817.2455,1846.2982,2006.1661,1882.1718,1937.8102,2229.4563,2069.734,2036.4585,2135.2898,2048.679,2058.6724,2080.2144,2219.011,2184.3118,2317.577,2087.9072,2232.3208,2295.449,2318.159,2356.5908,2510.1096,2417.2075,2201.6047,2270.9565,2362.1455,2546.277,2340.3918,2114.072,2154.4236,2728.6301,2772.674,2808.3289,2634.9124,2510.9412,2624.4063,2585.7576,2747.6301,3212.2256,3383.2847,3153.2295,3286.197,4801.6235,4598.1924,4262.369,4576.8867,4428.2026,4101.7437,4535.9204,4361.338,4587.649,4470.288,4641.725,4534.9814,4353.59,4207.9307,4288.8525,4351.547,4160.2344,4361.2744,4124.7803,3836.1753,3975.6138,3191.255,3778.264,3969.6096,3439.8687,3936.378,3569.6748,3822.98,3913.926,3491.6768,3745.8604,3918.0466,4035.0032,4127.6846,3792.92,3279.397,2378.109,2610.4343,2391.0156,2424.0444,2394.9558,2424.0444,2191.3801,2443.4858,2853.9656,3055.4805,3171.2668,3804.8772,4047.4443,4107.997,4273.7188,3939.0054,3661.0706,3731.353,3705.8694,3715.4368,3718.6262,3868.6633,4120.621,4283.277,4368.8423,4042.4954,4263.569,3808.8774,4194.6753,4180.6465,4068.4146],"SNV-US^FG_MKT_VALUE(20100101,20220930,M,USD)":[1351.9261,1396.0106,1611.5856,1474.4294,1449.9374,1994.0428,2056.8477,1617.2161,1931.2412,1695.7239,1593.6664,2073.094,2073.094,2002.4203,1884.658,1963.1853,1868.9524,1633.3806,1437.0609,1138.6549,840.2499,1177.9204,1170.0676,1107.2665,1366.4141,1664.8262,1612.4797,1651.8083,1502.3591,1557.4196,1494.4934,1636.0769,1864.184,1927.1099,1864.184,1927.119,2029.3744,1997.9111,2181.7227,2118.7126,2158.094,2658.7021,3032.013,2904.541,3208.3599,3159.7483,3393.0835,3500.465,3257.3772,3383.7832,3297.8135,3122.7083,3204.7017,3389.3503,3273.9624,3357.3755,3287.4875,3526.679,3593.43,3687.5679,3507.886,3810.0786,3751.369,3704.4934,3886.638,4076.1787,4168.7593,4024.5984,3866.729,4131.9136,4360.521,4194.733,3955.0708,3444.6555,3638.3218,3921.4841,4048.5923,3596.1416,3776.0107,4103.497,3950.891,4016.4763,4701.4756,5022.692,5096.0513,5162.075,5017.64,5113.0513,5000.515,5382.287,5289.824,5124.365,5507.2393,5601.6963,5934.092,5699.936,5991.2344,5861.636,5928.0024,6204.5796,6422.992,6225.5596,5823.72,5899.139,5344.3555,4383.7954,4412.974,3706.5376,4103.956,4597.5435,5410.12,5803.755,5032.23,5490.521,5987.8047,5575.232,5277.961,4999.0083,5621.8555,5768.5776,5153.459,4270.513,2586.0024,3094.0725,2826.0474,3024.3298,2968.3508,3221.7288,3118.7202,3830.2659,4650.8267,4792.038,5507.0693,6263.551,6811.65,6976.916,7313.404,6453.499,6015.226,6338.7827,6385.2925,6778.099,6588.97,6941.633,7215.7017,7634.7813,7121.4033,6037.206,6198.528,5240.1436,5869.5425,5837.564,5452.3657],"UMBF-US^FG_MKT_VALUE(20100101,20220930,M,USD)":[1597.7688,1549.2413,1643.8206,1705.3627,1577.0151,1438.1617,1521.4747,1289.3304,1434.9807,1497.6173,1507.3157,1675.4225,1643.4828,1612.3517,1514.2673,1706.1595,1728.4491,1696.1144,1680.7245,1570.5662,1295.9026,1489.399,1442.1359,1505.8812,1559.6483,1683.7572,1814.6001,1949.0675,1978.2732,2076.3157,1947.8379,1987.1512,1976.2499,1807.7733,1720.4904,1767.7372,1785.8906,1839.1406,1988.3392,2039.8003,2151.2314,2260.7764,2428.4968,2425.6543,2421.1096,2625.1707,2856.856,2906.821,2681.1672,2819.092,2939.5215,2667.3774,2507.9072,2882.6726,2575.2605,2626.1926,2481.2239,2710.0151,2523.9802,2590.3262,2209.222,2346.729,2420.4119,2278.5464,2370.0725,2810.457,2702.0215,2470.8562,2504.78,2419.4963,2597.9514,2299.401,2316.6897,2425.8555,2553.9922,2757.797,2846.8381,2635.4375,2744.4011,3011.3623,2945.514,3074.3335,3766.4922,3830.7864,3831.7795,3915.2305,3754.218,3613.6404,3491.009,3743.3452,3483.3215,3356.3098,3714.2542,3666.3862,3747.662,3588.4475,3801.0002,3642.3342,3622.847,3832.5408,3856.0625,3818.1204,3600.7432,3768.5342,3534.162,3182.7397,3373.1558,2994.677,3161.1843,3379.7559,3141.6902,3427.2092,3028.8562,3229.32,3349.0337,3057.5999,3170.1245,3203.5044,3302.1716,3370.0596,3263.0269,2855.026,2232.483,2447.163,2468.3423,2475.5188,2391.481,2579.726,2353.8855,2923.5056,3266.4307,3311.9604,3407.0132,4050.2988,4459.782,4686.8047,4671.3477,4499.1133,4525.22,4427.5605,4676.448,4778.478,4863.5835,5138.9927,4768.0127,4933.1616,4702.8613,4365.0063,4470.0415,4159.085,4371.6284,4321.874,4071.6526],"WBS-US^FG_MKT_VALUE(20100101,20220930,M,USD)":[1205.0616,1246.3468,1363.35,1615.1293,1492.7474,1400.3401,1454.9799,1255.9349,1372.214,1337.8307,1289.3811,1711.1189,1987.3298,2013.3876,1862.908,1870.7317,1813.3579,1828.9949,1776.7876,1574.9194,1331.8079,1709.5886,1714.8115,1778.3226,1848.9672,1908.2736,1977.8672,1983.1019,1768.4768,1891.9104,1792.3362,1858.7191,2072.7815,1924.1011,1820.8992,1746.0017,1890.44,1870.8983,2173.5999,2093.8594,2092.0674,2491.0054,2642.328,2566.6665,2292.1963,2504.0874,2646.8445,2804.9348,2729.369,2786.0432,2789.119,2706.505,2686.7495,2840.6426,2582.1567,2656.9104,2625.199,2823.3955,2835.107,2940.1113,2759.3484,3120.8745,3352.9072,3242.5015,3428.9248,3628.0737,3546.4307,3245.5437,3260.5776,3395.1,3679.703,3405.1606,3037.0847,3077.3718,3280.5117,3348.132,3578.4075,3105.697,3289.5686,3533.8167,3478.892,3697.639,4540.591,4980.3037,4818.8203,5039.943,4602.7627,4673.5884,4481.3467,4806.911,4780.2163,4296.9478,4830.1577,5054.4316,5273.1904,5167.9424,5210.2725,5022.5483,5090.2017,5530.3105,5889.565,5862.626,5939.0146,6017.244,5432.8203,5421.763,5544.315,4543.447,4966.543,5292.8525,4665.339,4891.839,4076.9927,4395.1943,4692.3784,4118.252,4313.6353,4058.7007,4481.137,4910.5376,4128.312,3494.2488,2064.9282,2547.346,2551.8545,2580.439,2459.5796,2480.3242,2382.283,2905.4648,3413.3125,3801.8848,4216.8,4988.9023,4982.483,4783.581,5124.4263,4832.282,4357.5693,4576.807,4933.448,5069.3306,4881.8125,5058.1895,5146.0557,5454.0396,9995.091,8903.325,8743.033,7420.1265,8177.1025,8282.727,7957.0513],"UBSI-US^FG_MKT_VALUE(20100101,20220930,M,USD)":[1081.5996,1069.4371,1140.5372,1263.2039,1170.9865,1043.3491,1112.6442,1002.818,1085.142,1164.9254,1142.6907,1273.7518,1230.1301,1249.3236,1157.4827,1141.7701,1058.407,1068.4414,1041.3813,980.714,1008.6324,1191.8832,1341.4961,1419.52,1399.9369,1470.2351,1450.9106,1328.7446,1288.0226,1301.1394,1171.4277,1223.2118,1252.3751,1196.5687,1241.8171,1223.7318,1281.5498,1307.1909,1339.4921,1274.0527,1309.2893,1332.032,1426.2058,1398.5076,1460.6194,1490.8599,1635.5106,1586.032,1507.3607,1484.1628,2114.469,2019.8634,2092.3713,2236.048,2218.7573,2278.9292,2140.263,2372.0728,2414.975,2595.1301,2342.893,2595.1301,2609.4553,2609.4553,2628.8977,2795.7385,2816.5867,2600.4607,2642.6624,2751.179,2929.9534,2574.6187,2337.272,2438.8926,2558.223,2696.9385,2775.0098,2861.8682,2922.142,3006.068,2879.4634,2881.7568,3527.668,3748.0986,3630.5906,3626.5386,3428.6409,3237.9353,3104.0356,4113.897,3620.6492,3520.95,3900.1233,3774.1433,3942.1162,3650.1626,3865.4958,3728.943,3706.226,3569.5427,3832.3955,3793.0093,3850.321,4105.6196,3773.342,3443.2395,3754.657,3183.2837,3619.1816,3928.1985,3700.7576,4007.1116,3653.783,3781.8088,3832.7903,3760.3965,3845.914,4015.5122,3845.914,3926.065,3483.291,2932.8699,2347.7808,3047.639,2958.1223,3589.0344,3415.162,3391.8062,2785.9976,3403.6663,3799.4417,4185.708,4090.1082,4773.5156,4983.6025,5072.7334,5320.751,4715.931,4462.6924,4693.967,4700.4336,4779.248,4616.451,4948.329,4818.7563,4994.7026,4746.0674,4525.6357,5110.7305,4719.743,5213.6543,4992.9414,4811.258],"FRC-US^FG_MKT_VALUE(20100101,20220930,M,USD)":[null,null,null,null,null,null,null,null,null,null,null,3752.355,3830.9583,3769.1064,3983.0112,4039.709,4155.681,4159.547,3649.268,3285.8877,2993.6345,3580.4697,3668.3657,3960.076,3878.5713,3879.8652,4289.968,4301.689,4089.4048,4346.898,4208.4697,4229.1694,4512.52,4498.115,4428.7124,4303.1445,4685.1504,4784.9185,5077.778,4993.6304,4885.8164,5072.525,5693.408,5837.0947,6163.486,6750.3584,6754.323,6950.4272,6443.252,6899.9756,7424.7446,6980.5522,6994.3047,7587.374,6446.302,6747.0923,6822.0723,7036.2114,7119.104,7206.5723,7040.6494,7881.324,8112.7524,8283.278,8604.435,8974.779,9082.995,8587.481,8943.254,9305.144,9810.937,9652.012,9935.466,8991.597,9750.343,10288.777,10594.574,10479.071,10730.605,11522.637,11574.882,11172.591,12293.903,14216.509,14554.41,14477.264,14739.661,14527.546,14470.981,15784.386,15820.654,15303.443,16497.387,15382.399,15088.649,14009.324,14479.859,15005.371,14990.109,15032.193,16121.529,15741.753,16078.414,16522.416,15817.022,14991.571,16336.019,14329.9795,15934.475,17311.406,16816.324,17680.074,16240.491,16422.43,16710.012,15088.79,16289.158,17916.39,18512.705,19804.502,18696.664,16958.186,14102.342,17874.736,18539.746,18240.197,19357.086,19431.086,18778.803,21719.771,22308.654,25584.018,25246.219,28686.904,29395.838,32302.809,33748.36,33080.71,34468.133,35160.957,34575.855,38779.527,37583.855,37063.063,31154.795,31095.568,29122.426,26808.44,27852.248,25971.707,29305.525,27345.94,23513.223],"TFC-US^FG_MKT_VALUE(20100101,20220930,M,USD)":[19223.334,19678.568,22409.637,22997.727,20922.12,18226.96,17201.652,15324.228,16700.924,16236.239,16090.593,18255.277,19192.69,19164.916,19113.023,18743.992,19175.69,18704.635,17896.238,15533.768,14869.165,16270.338,16151.83,17547.09,18955.318,20391.434,21924.47,22378.467,21107.28,21557.826,21921.2,22039.994,23196.78,20251.713,19706.07,20369.084,21187.766,21243.744,22018.201,21583.309,23091.404,23817.47,25089.89,23873.709,23791.219,23946.303,24489.096,26371.059,26434.654,26710.234,28862.023,26821.494,27245.406,28373.197,26639.0,26862.072,26802.287,27284.889,27076.0,28027.945,25433.434,27422.559,28195.99,27689.777,28543.105,29566.604,29537.264,27080.102,27773.348,28982.584,30129.402,29504.543,25485.805,25095.637,26029.748,27680.568,28455.123,29004.354,30030.623,31358.26,30606.926,31807.834,36716.95,38061.516,37389.65,39032.883,36268.24,35034.957,33793.563,36695.504,38238.96,37245.008,37031.953,38846.473,38988.477,38881.34,43158.91,42502.023,40578.297,41170.906,40936.98,39063.105,39349.652,40007.934,37405.895,37883.68,39378.68,33067.28,37250.31,38906.727,35638.258,39215.105,35806.758,37634.074,39472.496,36500.38,40897.59,40652.37,41932.1,75590.79,69215.5,61927.54,41555.7,50287.246,49559.617,50602.72,50481.434,52300.707,51295.89,56782.73,62579.637,64655.703,64723.152,76836.82,78431.36,79762.76,83084.52,74079.734,72651.53,76161.98,78291.414,84725.59,79172.445,77743.74,83413.52,82616.836,75491.17,64373.863,66224.53,62910.816,66943.055,62128.246,57751.15],"HBAN-US^FG_MKT_VALUE(20100101,20220930,M,USD)":[3428.4983,3442.8135,3862.2402,4843.923,4413.989,3970.0894,4342.733,3796.3083,4080.4822,4058.9683,4184.4663,5931.0044,6250.4326,5905.105,5732.9663,5862.476,5698.43,5663.3994,5218.788,4333.882,4147.5596,4475.9077,4536.393,4745.5894,4944.403,5052.4536,5572.827,5784.6724,5654.971,5493.7676,5334.9634,5656.864,5898.5713,5470.8286,5274.0674,5385.5728,5865.976,5924.973,6181.6465,6013.895,6500.3745,6529.5415,7093.7207,6836.521,6856.995,7305.273,7612.427,8018.797,7536.8384,7919.0815,8252.885,7582.3896,7673.445,7794.202,8022.9624,8039.3027,7924.6367,8071.239,8234.13,8536.503,8130.776,8877.313,8934.237,8780.616,8998.92,9082.674,9371.777,8761.447,8444.59,8739.3545,9312.948,8791.914,6820.4897,6955.628,7600.414,8014.6924,8325.4,7144.4365,7591.963,7999.5317,10695.957,11498.697,13516.393,14352.804,14689.366,15351.637,14556.537,13980.362,13632.484,14737.023,14442.719,13723.308,15090.01,14917.059,15565.626,15608.71,17345.393,16830.82,16637.117,16427.775,16383.703,16298.385,17049.258,17899.512,15838.018,15211.715,15487.713,12477.465,13859.197,15083.915,13268.86,14566.445,13237.467,14342.967,14789.238,13751.397,14737.418,14592.832,15377.726,15381.652,13841.447,12515.443,8326.73,9371.375,9016.399,9191.392,9430.46,9572.883,9328.738,10620.723,12289.112,12847.195,13452.428,15603.799,16003.792,15596.57,16146.319,21070.475,20789.928,22930.936,22362.291,22767.3,21465.486,22169.984,21652.398,22313.76,21040.734,18925.146,19975.744,17349.598,19166.762,19325.404,19008.121],"RF-US^FG_MKT_VALUE(20100101,20220930,M,USD)":[7573.071,8050.1147,9358.569,10535.841,9096.291,8264.1,9206.057,8075.7085,9131.73,7913.329,6757.732,8793.655,8919.278,9597.646,9121.959,9222.477,8870.665,7804.545,7666.0776,5714.941,4192.062,4947.3887,5173.9863,5412.9106,6571.0215,7250.7827,9307.907,9519.7705,8884.178,9540.068,9836.871,9836.871,10166.554,9212.776,9424.728,10077.11,10995.781,10812.047,11575.568,11999.582,12904.1455,13296.577,13966.29,13115.197,12756.137,13265.831,13403.585,13625.658,14011.42,14658.949,15311.656,13974.815,14043.724,14637.229,13975.66,13989.441,13841.418,13689.77,13882.776,14297.628,11779.295,13011.382,12687.438,13197.621,13546.693,13785.248,13825.168,12760.669,11752.528,12196.02,13226.485,12454.375,10534.325,9755.927,10007.285,11957.749,12531.415,10714.215,11545.164,12552.376,12202.6875,13241.214,16740.06,17441.377,17502.105,18546.646,17510.377,16570.385,16678.846,17557.271,17509.3,16921.66,17741.127,18032.348,19325.365,19596.7,21808.13,22012.264,20857.123,20991.83,20475.453,19813.727,20738.664,21685.889,19367.068,17910.578,17361.76,13712.176,15546.615,16807.15,14333.02,15730.869,14008.881,14997.073,15990.855,14675.851,15257.93,15527.982,16048.796,16426.332,14904.312,12941.959,8588.544,10292.848,10829.034,10676.083,10426.462,11098.519,11071.627,12771.262,14662.945,15482.848,16337.669,19814.586,19848.559,20943.783,22490.549,19262.1,18374.4,19500.729,20341.889,22604.22,21716.47,20533.592,21607.367,22784.752,20766.195,19329.54,20607.604,17518.895,19789.344,20247.172,18752.225],"HOMB-US^FG_MKT_VALUE(20100101,20220930,M,USD)":[631.46356,623.75653,679.91864,723.1207,667.00934,646.5204,681.09973,610.52386,577.7705,584.8789,588.5753,626.80664,582.1363,641.03284,647.99774,682.7475,683.03235,673.6552,671.66046,669.09576,599.6569,662.6746,702.5199,732.6184,736.8597,712.5428,747.5004,818.57056,790.19867,858.64874,846.5748,884.76196,960.70654,976.20636,934.49774,928.0776,975.85864,951.4059,1059.0656,1116.7,1183.6119,1460.6417,1536.5703,1429.7079,1709.724,1906.6969,2035.0105,2430.8071,2007.1244,2184.1472,2241.9463,2065.4307,1987.2687,2137.9648,1958.1726,1937.9785,1955.2687,2122.1414,2105.5205,2173.0708,2001.4415,2138.6099,2290.1755,2221.923,2305.0425,2477.8318,2698.7761,2583.5598,2754.015,2918.5757,3068.1765,2841.2827,2714.3645,2771.162,2874.2756,3017.4631,3084.8452,2778.1567,2929.769,3284.9348,2923.597,3021.94,3634.4766,3900.913,3784.321,3952.8877,3882.97,3650.5945,3357.973,3562.464,3548.157,3334.9814,4379.854,3904.0095,4133.2485,4036.9668,4168.9277,3991.8223,3959.8875,4034.5369,3996.3442,3936.9653,4046.9075,4085.2996,3813.5522,3315.5269,3414.7837,2789.5662,3125.8845,3325.627,2954.7966,3227.2368,2946.3882,3225.3948,3294.0557,2967.4968,3136.1296,3083.5688,3140.301,3270.9001,3181.0586,2788.4175,1980.1233,2531.7173,2389.6902,2540.869,2697.8147,2677.9897,2503.864,2741.6982,3057.1587,3216.0554,3500.0193,4034.928,4467.074,4595.8843,4518.268,4059.5762,3483.8665,3643.4202,3859.1082,3896.83,3924.7114,3986.0776,3856.755,3832.2002,3700.9287,3540.446,3699.291,4263.8843,4844.8564,4830.4863,4621.09],"ZION-US^FG_MKT_VALUE(20100101,20220930,M,USD)":[2853.5635,2788.8809,3500.9553,4605.4233,3839.189,3738.7556,3846.2212,3192.7622,3785.0422,3677.3918,3446.5857,4428.8584,4310.049,4269.8364,4239.6846,4493.404,4381.2524,4425.3145,4036.4172,3214.3892,2594.8706,3199.3577,2965.3032,2997.7244,3098.9985,3498.5725,3953.5366,3756.4126,3505.8623,3575.5623,3350.939,3544.2622,3804.6711,3955.6794,3696.019,3941.8628,4295.5254,4448.4106,4604.3193,4536.1484,5171.7983,5333.908,5466.7026,5158.6934,5061.7324,5241.7173,5414.3184,5532.9434,5309.4834,5761.944,5728.0527,5347.169,5286.1533,5455.279,5334.9556,5394.1914,5896.2305,5877.969,5693.3315,5787.955,4864.237,5427.6035,5481.4023,5752.4272,5863.0703,6442.678,6332.035,5887.432,5625.8325,5877.095,6120.1865,5580.5864,4636.1797,4358.1724,4952.003,5629.043,5731.3145,5154.2524,5718.287,6274.118,6323.429,6566.0103,8111.1943,8740.783,8568.16,9118.521,8508.99,8109.8774,8117.9814,8875.572,9160.577,8825.039,9422.412,9278.619,9895.7295,10040.552,10672.653,10858.334,10390.446,10788.487,10800.311,10295.204,10101.767,10412.439,9637.276,9041.552,9350.943,7640.95,8925.695,9584.009,8287.915,9003.366,7860.835,8135.471,7974.4604,7270.2593,7585.006,8257.9795,8481.168,8569.76,7508.4434,6594.0273,4384.6797,5179.362,5391.55,5575.252,5324.3657,5273.532,4792.343,5292.571,6329.1074,7128.0693,7242.932,8724.665,9002.448,9140.04,9480.744,8576.43,8461.233,9394.159,9687.642,9859.825,9873.913,9576.635,10283.207,10748.696,9922.375,8552.676,8632.891,7658.9736,8208.192,8280.419,7652.9546],"SYY-US^FG_MKT_VALUE(20100101,20220930,M,USD)":[16572.158,17110.947,17443.408,18649.664,17626.71,16810.764,18222.938,16175.284,16717.88,17268.89,17010.973,17093.545,16942.377,16157.47,16144.319,16849.54,18772.87,18445.389,18096.357,16522.762,15216.391,16285.65,16767.406,17123.52,17578.902,17176.064,17476.78,16914.9,16335.462,17467.066,17220.969,17754.18,18363.098,18245.648,18586.25,18532.344,18596.734,18825.021,20864.598,20680.691,20051.846,20021.396,20226.533,18767.129,18500.04,18796.459,19546.225,21092.697,20496.729,21045.955,21097.861,21273.043,21915.379,21950.371,20918.79,22173.098,22287.193,22633.688,23643.805,23459.379,23152.025,23045.635,22385.754,21970.434,22047.564,21454.867,21579.676,23695.445,23230.89,24590.049,24500.629,23231.504,22557.225,25005.033,26400.182,26027.314,27179.816,28393.973,28981.55,29020.723,26906.111,26417.51,29233.84,29920.982,28348.469,28488.969,27834.277,28343.572,29249.582,26676.873,27890.662,27917.162,28143.654,29014.828,30115.535,31665.23,32781.047,31102.11,31224.521,32568.072,33864.754,35554.62,34992.324,38954.41,38100.96,37102.277,35058.086,32176.924,32788.008,34688.02,34304.324,36159.305,35362.844,36270.66,35167.973,38122.145,40562.625,40802.73,41150.12,43526.387,41796.324,33914.35,23143.463,28540.055,27977.063,27781.44,26861.49,30566.7,31676.148,28158.273,36293.676,37872.484,36469.99,40611.176,40264.316,43327.355,41419.99,39758.074,37942.754,40729.656,40219.457,39399.7,35884.98,39835.93,39633.074,44171.984,41532.656,43480.85,42819.582,43087.18,43183.824,41820.66,35966.17],"CHD-US^FG_MKT_VALUE(20100101,20220930,M,USD)":[4253.4272,4739.5127,4741.427,4904.314,4660.6914,4451.3223,4704.0205,4346.268,4614.097,4678.754,4636.123,4914.553,4899.6,5371.6885,5667.509,5891.8096,6007.5313,5817.9272,5789.225,6248.46,6351.9263,6349.0522,6359.112,6511.0586,6455.567,6792.7876,6926.15,7152.8447,7496.4067,7726.4346,8024.516,7624.753,7527.047,7076.7344,7549.3535,7434.505,8020.1616,8598.879,8929.832,8827.588,8402.028,8547.982,8823.635,8221.079,8329.265,9036.663,9050.533,9210.575,8974.336,9446.816,9376.8955,9368.75,9398.617,9347.057,8576.042,9118.559,9374.825,9675.472,10250.04,10509.439,10790.812,11353.556,11159.4,10604.174,10969.971,10611.904,11292.071,11285.53,10990.275,11277.148,11235.23,11030.499,10916.14,11794.629,11814.657,11881.305,12622.125,13237.063,12638.828,12790.639,12380.544,12468.386,11313.523,11222.622,11484.204,12657.513,12562.028,12476.384,13012.922,12932.849,13299.295,12506.572,12098.71,11279.644,11759.098,12423.592,12096.72,12180.914,12312.484,11295.409,11478.775,13026.281,13697.689,13864.315,14606.236,14606.236,16284.097,16235.197,15951.278,16245.072,17527.29,18442.652,18309.78,18042.906,18630.672,19702.479,18456.074,17156.006,17229.594,17262.547,18214.762,17061.307,15772.621,17200.463,18448.904,19091.629,23791.676,23668.186,23275.436,21954.068,21800.074,21402.764,20715.756,19322.11,21414.857,21020.148,21017.697,20908.93,21242.61,20526.18,20229.459,21402.998,21897.893,24860.963,24897.344,23733.123,24118.002,23676.314,21856.18,22503.605,21364.582,20329.988,17350.07],"WBA-US^FG_MKT_VALUE(20100101,20220930,M,USD)":[35515.52,34479.85,36289.945,34391.793,31180.627,25983.855,27784.234,25229.703,31443.27,31799.94,32146.176,35937.305,37302.477,39676.01,36746.54,39108.426,39503.426,38444.082,35347.55,31312.045,29248.883,29524.566,29454.5,28877.988,29140.037,28608.809,28893.518,30248.035,26200.352,25393.395,31213.787,33759.418,34401.375,33259.07,32048.502,34978.324,37766.383,38790.047,45176.098,46909.996,45133.375,41769.164,47486.434,45502.848,50926.84,56076.324,56250.14,54577.836,54492.32,64846.797,63014.48,64799.086,68786.27,70909.836,65782.67,57517.414,56329.434,61033.848,64880.516,72057.94,69741.12,90786.68,92535.09,90622.76,93734.54,92205.79,105516.875,94331.75,90571.555,92293.61,91227.68,92449.05,86548.51,85228.37,90950.56,85595.445,83731.445,90081.62,85732.78,87407.84,87310.38,89595.484,91432.16,89306.33,88421.46,93350.47,89751.76,93523.38,86699.21,83799.25,86324.68,83443.695,79061.625,67850.48,72064.88,71926.22,74541.0,68315.84,64924.348,65896.17,61916.57,59559.594,67106.89,65278.266,69410.53,75951.68,79881.47,64465.582,68173.32,65080.223,57839.945,48972.434,44561.098,49374.85,49212.29,45834.887,49523.883,49049.33,52930.145,52361.77,45159.36,40286.977,40278.17,38112.395,37365.473,36886.875,35424.973,32910.246,31092.477,29465.145,32836.906,34452.406,43411.066,41430.426,47455.254,45899.344,45544.707,45501.46,40779.207,43917.715,40715.83,40689.87,38700.137,45058.016,42984.793,39811.316,38671.137,36623.996,37880.37,32755.328,34241.848,30300.84,27137.658],"PG-US^FG_MKT_VALUE(20100101,20220930,M,USD)":[178777.7,183802.64,182211.55,179014.84,175933.36,170551.39,173906.69,169669.9,167867.61,177944.7,170946.72,180174.42,176813.48,176589.4,171943.7,181154.98,187016.69,175817.9,170065.17,176122.14,173828.4,176056.97,177652.73,183745.98,173637.34,186252.5,184162.52,174380.34,170681.2,168317.02,177358.05,184640.34,189646.23,189318.11,190931.31,185451.8,205310.9,208097.19,211204.0,210409.17,210381.78,211131.75,220208.86,213599.84,205471.05,219497.13,228929.39,220735.73,207748.08,213279.36,218100.39,223377.02,218614.53,213042.22,209599.52,225295.08,226275.4,235813.89,244352.6,245989.42,227625.97,229894.39,222302.86,215710.28,212671.72,212388.03,208207.6,191838.73,195718.02,207797.34,203607.66,214769.56,220935.97,217149.58,219097.02,213267.58,215716.47,225905.81,228360.44,232949.53,240170.33,232276.16,220662.33,214948.61,223947.4,232818.39,229801.66,223356.48,225300.25,222519.84,231890.44,235592.72,230812.45,219040.94,228300.84,231629.81,217663.45,197949.2,199357.44,181906.11,183993.23,195001.14,202045.75,207216.81,207359.94,220938.11,235463.02,229945.19,241327.39,246530.67,260991.73,267086.97,258132.23,274372.78,295366.75,300846.7,310180.34,310504.53,304394.7,308434.66,307743.22,279616.16,272320.7,291804.0,286976.47,296497.72,325138.25,343016.9,344640.44,339954.0,344342.88,342628.9,315714.06,304189.66,331564.13,326643.2,330144.2,327839.4,345576.22,345964.97,338308.72,346028.34,349876.06,392112.0,384609.2,373678.56,366612.56,385207.13,354808.03,344204.5,332522.78,330200.78,302217.25],"STZ-US^FG_MKT_VALUE(20100101,20220930,M,USD)":[3529.6094,3306.829,3614.6458,4017.0059,3474.4312,3257.5398,3557.8506,3479.2485,3694.3523,4120.383,4260.928,4579.3086,3973.558,4242.851,4234.499,4675.0703,4653.381,4411.812,4320.694,4003.4595,3645.0313,4094.585,3845.8984,4082.934,4128.3657,4192.3335,4528.258,4146.264,3368.916,4725.913,4926.756,5927.906,5821.729,6359.812,6502.0205,6413.2246,5864.141,8070.4966,8690.742,9002.689,9865.679,9700.041,9694.458,10136.999,10725.6,12201.771,13379.017,13373.315,14568.516,15324.966,16070.127,15099.903,15991.583,16751.91,15826.213,16591.377,16604.713,17439.14,18643.082,18985.387,21360.252,22049.52,22335.902,22284.008,22745.242,22384.451,23156.195,24813.31,24272.457,26131.518,27615.705,28044.926,30021.693,27878.889,29783.082,30762.777,30349.139,32776.67,32624.088,32617.451,33102.59,33227.848,29728.125,30154.95,29456.69,30533.215,31159.992,33172.977,35259.695,37378.17,37304.855,38668.62,38543.008,42338.37,41858.3,43970.55,42219.96,40720.01,43070.844,44055.395,42123.87,41328.902,39697.42,38955.785,40344.12,37277.43,36712.95,30160.283,32568.305,31962.24,33128.043,39994.367,33391.375,37268.902,37246.195,38639.1,39193.113,35988.156,35223.125,35921.684,35647.184,32836.86,27308.805,31371.98,32920.37,33349.27,33968.79,35318.777,36281.773,31633.357,39431.066,41961.598,40406.117,41034.24,43690.137,46050.94,45576.066,44467.656,42651.99,39295.715,39211.965,40350.973,42180.895,46980.6,44505.87,40396.18,43150.21,46104.703,45731.14,43419.152,45887.633,44819.05,41837.184],"KR-US^FG_MKT_VALUE(20100101,20220930,M,USD)":[13758.061,14188.2,13905.72,14271.66,12883.199,12601.601,13555.2,12508.819,13732.439,13904.0,14883.6,14131.5205,13268.0,14198.0,14861.399,15072.199,14892.0,14880.0,14922.001,13971.08,13022.279,13258.96,13258.96,13853.84,13329.36,13346.19,13593.029,13054.471,12083.49,12731.311,12171.33,11741.561,12405.58,12963.08,13487.36,13374.28,14237.801,15013.939,17033.959,17671.32,17306.379,17753.56,20184.78,18885.6,20815.44,22019.76,21459.5,20318.42,18338.799,21305.52,22174.201,23388.32,23153.9,23973.55,23755.299,24776.28,25272.0,27075.059,29082.24,31206.059,33627.35,34650.05,37333.42,33559.17,35016.8,34877.313,37748.883,33292.5,34807.55,36514.8,36379.56,40407.78,37529.27,38592.97,36987.75,34222.13,33650.16,34619.39,32172.79,30198.56,28017.92,28935.32,30168.2,32232.338,31379.04,29383.2,27248.76,27396.6,26831.781,21011.32,22092.52,19529.91,17913.58,18236.701,22782.66,24183.451,26413.201,23594.4,20827.8,21915.3,19366.68,22646.201,23084.0,25105.5,23200.67,23718.72,23668.68,21945.0,22607.34,23405.34,19630.8,20572.441,18225.19,17346.29,16906.84,18991.36,20675.56,19761.28,21926.68,23249.98,21165.68,22166.44,23734.56,24908.68,25378.36,26335.299,27066.621,27652.0,26280.25,24672.86,25278.0,24328.16,26151.0,24415.18,27280.422,27697.32,27698.02,28694.191,30484.3,34246.32,30079.92,29534.76,30649.139,33401.88,31689.93,34023.598,41707.99,39228.918,38138.402,34077.6,33436.8,34325.04,31325.0],"KHC-US^FG_MKT_VALUE(20100101,20220930,M,USD)":[null,null,null,null,null,null,null,null,null,null,null,null,null,null,null,null,null,null,null,null,null,null,null,null,null,null,null,null,null,null,null,null,26423.92,26912.32,26782.08,26952.967,27397.541,28737.186,30644.236,30620.451,32785.113,33293.523,33716.62,30850.291,31290.643,32420.516,31672.234,32142.998,31212.871,32953.88,33405.188,33857.734,35405.926,35652.867,31867.535,35028.42,33287.87,33258.36,35512.96,36802.223,38376.27,37624.484,51414.277,50018.484,49841.426,33882.336,31625.902,28915.795,85625.664,94591.0,89398.63,88329.09,94763.18,93500.64,95492.9,94897.29,101120.86,107711.53,105167.25,108941.055,108985.59,108303.74,99415.414,106222.66,108619.12,111319.695,110565.11,110053.74,112257.49,104325.22,106542.31,98368.305,94455.91,94187.945,99108.664,94789.445,95557.41,81733.95,75931.51,68727.22,70068.12,76577.58,73444.75,71031.13,67179.09,67008.43,62315.277,52508.8,58633.203,40491.797,39833.0,40552.8,33733.0,37868.8,39052.2,31134.4,34108.633,39474.934,37240.5,39230.73,35653.2,30244.17,30232.28,37063.26,37234.34,39001.47,42046.742,42853.92,36628.85,37411.57,40285.617,42389.18,40982.727,44492.742,48920.0,50497.67,53310.57,49873.938,47048.813,44015.773,45178.14,44037.027,41239.473,43941.6,43819.2,48005.28,48252.75,52221.75,46341.754,46721.5,45116.754,45815.0,40853.75],"PEP-US^FG_MKT_VALUE(20100101,20220930,M,USD)":[93305.3,97765.555,107576.164,106047.72,102259.14,97093.35,103401.63,101532.76,105108.086,103304.6,102244.66,103286.734,101674.11,100267.016,101832.22,108915.086,112440.73,111561.12,101439.36,101026.24,97059.2,98705.6,100352.0,103771.4,102707.875,98438.16,103970.445,103422.0,106320.945,110088.29,113313.34,112338.93,109764.266,107391.234,108895.71,105655.92,112480.4,116988.875,122224.95,127416.15,124789.65,126529.13,129236.38,122545.016,122191.5,129246.33,129815.016,126815.266,122870.44,122427.03,126836.5,130466.91,134173.27,134992.73,133119.1,139012.47,139914.27,144543.5,150450.3,140705.28,139544.64,147282.25,141421.98,140682.48,142619.97,137396.47,141827.2,135863.66,137866.61,149401.78,146433.92,144684.16,143786.4,141643.36,148186.08,148880.16,146291.81,152659.55,156953.72,153293.0,156193.72,153939.2,143743.6,149411.64,148197.84,157622.64,159959.8,161990.39,167124.11,164688.73,166285.86,164683.8,158564.89,156857.3,165807.95,170286.39,170826.0,155816.61,154883.86,143233.86,142254.75,154051.05,162725.0,158158.13,157861.61,158680.56,172179.28,155666.33,158752.03,162936.77,172060.2,179782.2,179712.0,183450.88,178806.19,190875.08,191391.61,191489.31,189618.69,190107.97,197549.83,183653.73,166818.89,183750.8,182722.95,183180.1,190659.11,193702.98,191683.81,184340.06,199470.08,204654.0,188466.61,178282.2,195483.89,199229.13,204453.08,204770.94,216904.89,216287.38,208017.03,223492.81,220975.73,240240.94,239978.17,226452.42,231653.92,237646.66,232166.0,230157.47,241619.77,237904.88,225462.05],"MKC-US^FG_MKT_VALUE(20100101,20220930,M,USD)":[4784.34,4916.5205,5082.127,5242.434,5139.155,5057.877,5240.419,5300.439,5588.9253,5876.0825,5857.731,6193.143,5883.0205,6313.463,6337.3125,6508.233,6638.9263,6556.915,6435.2217,6340.2944,6124.042,6442.45,6472.23,6700.8174,6716.7656,6689.593,7217.3345,7413.58,7475.2466,8044.246,8074.752,8141.7437,8221.253,8165.5967,8554.199,8417.725,8261.375,8873.211,9701.571,9489.205,9117.591,9286.532,9451.515,8933.24,8543.69,9131.317,9045.9,9035.412,8413.998,8665.238,9362.111,9291.641,9386.697,9293.232,8539.026,9000.078,8639.766,9133.097,9543.972,9540.12,9166.476,9632.503,9853.573,9622.281,10037.11,10350.37,10485.904,10151.558,10522.894,10753.378,10937.616,10891.788,11198.581,11837.268,12626.757,11903.27,12293.986,13509.834,12950.037,12854.353,12597.164,12086.571,11427.36,11694.25,11972.416,12270.855,12162.386,12455.38,12976.805,12149.4795,11874.119,12461.874,13445.672,13038.268,13385.58,13350.211,14248.869,14015.551,13964.361,13835.73,13257.969,15238.787,15429.125,16442.35,17346.889,18959.787,19815.0,18393.605,16332.845,17950.398,19884.313,20325.217,20679.385,20542.883,21010.701,21647.357,20774.127,21357.611,22493.324,22557.115,21711.871,19429.219,18767.36,20844.645,23335.295,23901.49,25965.11,27509.463,25895.186,24082.12,24952.48,25515.639,23898.227,22505.723,23808.855,24129.297,23803.08,23605.3,22496.13,23066.836,21660.744,21446.893,22959.62,25846.291,26836.16,25512.838,26754.033,26960.451,24876.473,22335.701,23435.719,22548.164,19115.113],"MNST-US^FG_MKT_VALUE(20100101,20220930,M,USD)":[3389.7136,3665.6511,3850.6694,3919.019,3466.3123,3448.172,3693.2734,3970.9966,4128.7134,4535.2085,4713.217,4651.8745,5039.8276,5120.7993,5323.8506,5847.131,6333.287,7173.7886,6790.0645,7561.058,7630.6304,7787.981,8059.8477,8028.9414,9106.846,9965.159,10940.072,11452.806,12791.902,12561.176,11717.883,10398.254,9263.451,7651.001,8919.028,8759.6045,7940.671,8365.057,7908.37,9342.942,9043.106,10180.813,10207.593,9605.078,8759.869,9594.781,9921.705,11305.527,11327.215,12344.829,11603.289,11187.274,11591.594,11874.156,10692.257,14779.589,15367.192,16911.12,18800.377,18172.68,19615.088,23668.928,23549.018,23330.363,21657.71,27539.904,31553.143,28452.283,27397.068,27636.291,31344.24,30223.986,27397.588,25463.951,27081.61,29282.572,30456.148,30589.705,30574.477,29291.578,27956.443,27486.09,25564.691,25121.535,24135.709,23478.494,26213.893,25765.357,28706.4,28224.25,29968.38,31712.512,31158.734,32670.145,35343.31,35841.0,38638.51,35886.3,32186.63,30943.273,28782.871,31655.783,33158.47,33639.105,32226.043,29223.514,33000.176,26759.734,31120.018,34702.84,29666.797,32395.4,33623.816,34776.18,35124.87,31964.883,31386.715,30343.373,32338.154,34107.156,35744.086,33495.32,29639.96,32563.918,37884.992,36556.664,41387.293,44224.496,42337.016,40420.766,44754.77,48838.41,45854.664,46335.227,48135.508,51285.008,49815.945,48311.086,49881.793,51600.58,47002.797,44976.223,44330.68,50836.18,45902.89,44674.863,42318.4,45379.73,47201.7,48831.76,52477.023,46793.156,45808.09],"HSY-US^FG_MKT_VALUE(20100101,20220930,M,USD)":[8305.978,9065.211,9726.545,10680.796,10633.083,10882.422,10671.267,10550.932,10816.359,11248.195,10636.806,10704.476,10600.041,11878.222,12250.08,13007.399,12561.122,12922.412,12829.216,13331.565,13348.487,12895.575,12996.974,13913.222,13755.578,13669.999,13691.56,14959.586,14926.1,16288.132,16222.554,16240.645,15821.766,15366.463,16352.952,11783.214,12962.84,13597.521,19572.344,19936.824,19925.645,19922.412,21169.795,20518.209,20681.26,22188.195,21662.78,21769.283,22255.135,23692.54,23313.402,21491.205,21736.844,21602.04,19556.535,20282.0,21081.877,21187.916,22153.313,22973.201,22593.004,22940.045,22110.5,20140.691,20346.656,19484.988,20375.555,19636.34,19914.646,19223.227,18707.37,19351.715,19100.254,19702.895,19719.156,19937.57,19881.896,24150.354,23569.418,21256.313,20419.83,21885.102,20641.969,21954.025,22387.035,22998.342,23243.045,23019.656,24523.807,22806.963,22369.387,22286.545,22998.729,22368.828,23369.506,23934.813,23264.275,20719.186,20716.537,19246.953,18849.203,19473.092,20550.746,21034.121,21391.5,22471.56,22712.74,22478.744,22252.236,23212.795,23956.508,26046.938,27530.27,28100.66,31813.73,33226.836,32427.04,30728.17,30998.066,30693.75,32404.063,30069.352,27581.469,27566.896,28243.424,26958.674,30242.719,30914.5,29832.914,28609.13,30779.893,31719.238,30284.555,30328.28,32734.246,34005.035,35816.016,35885.293,36853.61,36610.5,34863.48,36120.008,36560.824,39875.91,40617.902,41687.605,44537.28,46416.387,43525.773,44101.645,46725.28,46050.92,45190.043],"BF.B-US^FG_MKT_VALUE(20100101,20220930,M,USD)":[7538.087,7690.847,8732.255,8550.307,8150.568,8410.692,9243.325,8962.56,9013.741,8835.754,9505.591,10115.856,9633.025,10039.543,9916.136,10418.981,10508.875,10829.303,10650.532,10388.468,10155.36,10607.625,11328.71,11428.073,11532.794,11595.28,11842.38,12268.089,12386.011,13759.865,13304.231,13672.529,13917.825,13673.029,14979.289,13500.144,13820.63,14017.153,15251.825,15066.345,14707.316,14435.909,15502.926,14322.727,14566.463,15557.95,15992.839,16110.089,16421.713,17871.941,19128.098,19151.184,19780.875,20101.057,18499.428,19782.541,19261.61,19591.734,20517.73,18570.604,18726.775,19321.01,19038.643,18831.002,19674.148,20907.566,22385.65,20256.73,20008.943,21378.492,20645.61,19989.234,19572.76,19698.793,19698.793,19046.508,19392.557,19726.742,19221.287,19007.912,18573.334,17764.912,17449.398,17283.947,17505.865,18718.99,17728.527,18174.95,19953.268,18666.58,18982.988,20381.734,20865.914,21914.934,22983.393,26392.469,29003.703,29208.78,28459.621,26955.297,27205.418,23573.86,25607.31,25126.15,24322.613,22102.316,22760.521,22693.748,22540.523,23609.111,25178.598,25428.496,23849.057,26449.645,26173.924,28170.037,29979.91,31306.633,32405.615,32300.496,32336.994,29358.586,26537.943,29744.602,31528.32,30442.785,33175.234,35007.67,36036.324,33361.184,38601.54,38012.895,34304.99,34261.91,33012.63,36517.45,38470.664,35875.953,33959.9,33624.707,32087.605,32510.145,33692.94,34890.1,32293.508,31239.889,32097.15,32305.11,31672.803,33608.043,35560.434,34832.168,31895.15],"CPB-US^FG_MKT_VALUE(20100101,20220930,M,USD)":[11224.29,11298.871,11983.649,12120.681,12103.78,12110.541,12062.4,12519.359,12012.0,12107.5,11322.601,11606.5,11027.22,10872.18,10694.53,10715.21,11085.25,11021.45,10576.0,10198.4,10358.399,10573.5,10366.8,10570.32,10048.9,10562.439,10730.449,10690.28,10017.2,10548.08,10330.32,10963.68,10863.84,11039.51,11502.75,10920.569,11490.2295,12883.08,14197.681,14479.92,13356.721,13974.48,14601.6,13472.16,12701.52,13366.9795,12161.22,13589.92,12857.52,13512.721,14002.561,14192.881,14320.801,14292.721,13017.67,14028.66,13374.49,13825.209,14172.64,13772.0,14270.881,14536.08,14523.6,13904.81,15033.74,14819.15,15286.101,14876.9,15710.8,15744.9,16194.4,16290.5,17430.69,19080.75,19711.11,19068.39,18716.13,20557.77,19179.16,18701.76,16847.6,16682.38,17465.23,18564.291,18980.15,18101.75,17458.201,17492.16,17525.6,15853.601,15901.83,13906.2,14092.82,14258.37,14839.3,14481.11,14011.55,12958.05,13036.311,12274.779,10125.64,12202.54,12310.9,11874.45,11025.63,11260.41,11799.2,9929.99,10664.43,10842.0205,11477.13,11645.689,10929.311,12061.07,12443.34,13545.0,14122.92,13985.62,14064.14,14924.84,14613.78,13626.239,13940.32,15093.96,15395.96,14988.261,14970.14,15888.22,14607.739,14141.01,15156.061,14650.05,15539.53,14690.04,16237.21,14468.25,14747.01,13813.7705,13203.44,12602.46,12626.62,12064.9,12179.66,13124.92,13324.239,13580.94,13460.14,14166.0,14373.0,14415.0,14755.649,15063.62,14088.88],"EL-US^FG_MKT_VALUE(20100101,20220930,M,USD)":[10356.097,11856.666,12903.893,13112.757,11591.024,11019.141,12308.299,11086.366,12377.304,13931.562,14665.626,15923.414,15883.951,18628.62,18991.521,19117.658,20203.621,20752.04,20696.8,19266.51,16997.066,19050.104,22829.166,21771.705,22457.887,22694.367,24076.74,25402.244,21048.686,21047.133,20370.453,23314.406,23840.51,23859.87,22554.973,23160.78,23574.78,24801.303,24824.328,26886.883,26278.197,25518.38,25471.824,25359.305,27116.941,27528.154,29079.912,29220.5,26667.78,26706.574,25610.252,27789.117,29339.979,28433.006,28126.697,29417.018,28485.361,28660.725,28264.248,28867.607,26742.314,31318.701,31465.684,30758.121,33081.344,32487.307,33405.766,29904.363,29907.26,29825.707,31182.434,32528.842,31490.846,33736.76,34816.613,35392.523,33882.61,33473.496,34164.887,32815.207,32441.568,31917.727,28463.3,28005.686,29733.844,30334.305,31177.709,32041.814,34615.75,35330.57,36438.56,39383.387,39741.473,41204.504,46002.67,46833.664,49675.195,50956.09,54992.324,54393.62,54889.48,52387.984,49542.61,51444.418,52961.168,50089.34,51991.742,47077.953,49364.906,56790.27,59891.54,62156.234,58256.32,66121.445,66511.43,71494.65,71761.73,67188.02,70506.484,74229.586,70139.664,65985.055,57360.16,63501.523,71086.43,68023.98,71218.234,79935.74,78895.66,79405.36,88681.25,96529.266,85817.08,103662.24,105452.56,113773.47,111133.984,115068.42,120766.13,123175.45,108170.18,116970.07,119761.52,133001.61,112016.67,106462.35,97442.84,94487.21,91120.08,90931.336,97511.87,90827.79,77088.29],"MDLZ-US^FG_MKT_VALUE(20100101,20220930,M,USD)":[40878.297,42016.27,52538.277,51426.36,49688.98,48826.68,50936.688,52157.355,53874.164,56335.684,52809.246,55081.58,53438.395,55658.438,62611.426,67063.7,69818.93,70338.02,68640.97,69918.75,67043.74,70238.195,72174.84,66048.625,67710.445,67303.83,75888.4,79601.95,76407.5,77106.28,79282.51,82876.28,82556.83,53008.074,51690.36,45255.684,49410.508,49143.805,61124.0,62791.113,58847.95,56961.223,62431.734,61233.813,62733.21,67183.5,66943.91,60200.5,55868.79,58034.645,58587.668,60452.98,63793.574,63445.11,60762.74,61049.68,57556.855,59228.21,65846.45,60431.76,58626.71,61446.582,58690.6,62398.402,67634.86,66295.125,72724.82,68261.1,66623.164,73449.375,69471.4,70848.69,68099.43,64038.742,62370.133,66785.164,69163.695,70770.66,68391.42,70008.69,67851.67,69459.086,63740.383,67752.45,67676.02,67125.81,65521.008,68486.79,70859.414,65251.406,66505.37,61429.086,60802.125,61953.57,64211.59,63692.223,66073.24,65329.176,61815.883,58512.52,58171.813,60120.86,63610.805,62643.004,62596.39,61168.445,65539.7,58083.523,67123.25,68429.16,72077.836,73420.63,73420.63,77750.87,77159.445,79654.98,79698.2,75563.47,75693.125,79040.15,82340.66,75768.33,71481.82,73423.016,74393.61,73016.43,79242.75,83426.945,82144.5,75953.28,82144.5,82979.12,78679.016,75443.3,82214.58,85417.2,89237.87,87384.74,88532.33,86866.93,81154.26,84725.164,82214.37,92279.016,93280.99,91123.97,86869.92,89222.25,87949.23,85205.97,87881.945,84890.336,75243.086],"HRL-US^FG_MKT_VALUE(20100101,20220930,M,USD)":[5166.3154,5488.042,5608.1885,5442.87,5314.6772,5405.481,5711.331,5741.9375,5934.887,6106.5117,6526.734,6816.6333,6592.898,7313.579,7431.0234,7864.7686,7843.3755,7971.736,7715.5195,7353.314,7196.18,7778.997,7947.9336,7731.484,7593.618,7511.824,7788.8677,7649.7407,7873.494,8007.7466,7347.23,7560.46,7697.3486,7767.6978,8157.0034,8209.611,9160.592,9901.696,10936.598,10934.279,10550.109,10221.578,11182.729,10939.799,11121.996,11458.589,11869.896,11909.444,11992.856,12523.351,13003.698,12586.786,12987.959,13024.908,11948.761,13379.656,13567.098,14211.387,13992.589,13734.247,13510.423,15433.322,14995.461,14357.824,15116.002,14891.454,15650.526,16150.096,16734.248,17847.104,19794.299,20893.396,21283.178,22503.365,22889.805,20433.213,18238.828,19399.625,19763.129,20244.639,20070.025,20346.629,18095.29,18396.525,19195.596,18640.352,18312.494,18541.055,17774.678,18028.375,18032.863,16222.718,16961.553,16465.68,19261.041,19229.334,18194.496,17203.418,18189.195,19217.309,19026.459,19726.234,19103.797,20792.705,20925.482,23309.672,24084.17,22796.902,22606.068,23161.605,23909.441,21411.535,21170.295,21733.191,21875.53,22740.09,23337.81,21855.246,23800.785,24110.79,25398.229,22356.459,25065.031,25249.781,26316.902,26015.092,27433.225,27497.951,26370.63,26287.102,25471.873,25164.137,25294.855,25030.355,25791.469,24966.988,26231.55,25804.625,25162.84,24707.11,22243.994,22954.893,22455.875,26475.15,25776.773,25869.084,27986.83,28607.703,26576.385,25861.059,26947.316,27460.701,24817.309],"KO-US^FG_MKT_VALUE(20100101,20220930,M,USD)":[124937.75,121414.164,126830.0,123255.7,118528.41,115626.836,127138.77,128920.93,135473.8,141955.8,146238.55,150744.83,144052.2,146504.64,151719.58,154281.02,152794.47,154295.97,155946.94,161541.84,153428.75,155154.72,152679.34,158342.11,152820.39,158093.19,167040.58,172254.23,168665.63,176005.7,181880.81,168374.81,170153.98,166789.48,170109.11,162001.25,166425.56,173039.69,179877.11,188283.84,177875.53,177847.75,177714.73,169290.13,167278.08,174741.13,177479.03,181846.63,166483.64,168156.4,169794.72,179149.69,179676.72,185748.61,172286.66,182942.2,186637.5,183225.0,196131.27,184332.53,179748.22,189047.8,176798.0,176841.61,178585.6,170611.27,178656.92,171002.67,174201.03,183883.69,185056.03,185759.03,185586.08,186494.13,200961.48,194073.6,193207.19,195598.95,188263.45,187400.45,182526.16,182871.2,174029.55,177780.47,178252.16,179924.47,181346.11,184379.95,194293.31,191419.8,195645.13,194407.39,191832.61,195966.77,195071.73,195402.92,202685.81,184073.98,184968.38,184031.39,183137.0,186536.58,198317.39,189556.2,196584.64,203777.28,214502.4,202089.8,205418.84,193511.13,199998.48,209388.08,209686.84,217682.98,224993.25,235296.0,233220.95,233178.13,228765.61,236898.0,249952.0,228937.2,190009.5,197051.66,200443.92,191900.6,202895.81,212731.34,212142.89,206513.83,221725.19,235921.69,207141.31,210754.98,227232.81,232707.78,238355.19,233484.66,246084.44,242977.66,226617.94,243462.03,226531.55,256083.25,263868.25,269188.0,268522.0,279825.9,274498.78,272148.66,277599.4,266957.47,242342.52],"WMT-US^FG_MKT_VALUE(20100101,20220930,M,USD)":[202285.98,204709.02,210501.6,200399.03,188892.17,179589.52,187099.44,183261.7,195615.61,194091.11,193804.47,193231.19,197142.13,182761.67,183007.8,191275.42,192110.39,184874.06,182482.02,184143.78,179677.81,194946.64,202439.31,205395.11,209728.48,201935.45,209181.61,199999.45,223458.9,236699.4,250977.97,244807.19,248853.61,251917.16,241843.16,229116.34,231814.3,234564.92,247986.63,255465.64,245999.06,244848.63,254552.05,238352.69,241553.36,248823.5,262634.44,255112.98,241440.44,241505.1,247098.19,257463.3,247967.1,242476.1,237442.67,243638.5,246768.69,246123.28,282491.6,277134.75,274315.44,270926.03,265503.0,251867.36,239669.28,228891.11,231415.7,208106.95,208460.6,183740.4,188876.4,196773.0,209830.33,209767.06,216565.38,208968.77,221187.5,228187.48,225988.1,221249.69,223355.66,215591.56,216853.97,212820.48,203423.52,216194.64,219699.84,227269.14,237607.8,228780.64,239410.06,233663.52,233873.02,259136.08,288578.66,293090.0,314683.2,265709.53,262639.44,261045.45,243575.55,252753.16,261890.06,281349.1,275625.88,292015.34,284356.8,271252.8,275798.75,284893.22,280691.34,294328.06,290321.28,316222.38,314251.84,325298.22,337881.97,332901.16,338096.5,337386.75,324292.1,305002.84,321827.84,344229.6,351337.9,339216.97,366719.6,393500.9,396504.94,392801.25,432548.47,408088.63,396322.3,366504.3,383176.44,392447.56,398394.16,395561.13,397857.06,413347.13,389009.6,415088.75,390670.16,401948.8,386015.4,373176.78,411168.13,420416.53,353475.25,334101.84,359440.1,360801.1,353043.4],"CLX-US^FG_MKT_VALUE(20100101,20220930,M,USD)":[8297.997,8598.111,9033.557,9112.428,8847.646,8625.602,9003.041,8994.716,9309.233,9279.951,8618.989,8707.993,8654.325,9324.489,9342.77,9288.104,9397.4375,8839.149,9383.076,9135.36,8749.246,8829.708,8568.536,8632.436,8904.794,8768.614,8933.853,9109.28,8940.351,9388.068,9420.459,9425.642,9389.478,9422.058,9949.849,9581.733,10260.909,10993.737,11646.937,11346.981,10929.938,10838.705,11203.732,10781.344,10541.555,11634.151,12018.559,12045.579,11462.519,11333.96,11309.038,11654.695,11515.919,11771.976,11188.529,11411.346,12424.469,12872.081,13146.341,13648.244,13975.665,14228.435,14462.586,13900.537,14104.919,13378.459,14397.086,14298.052,14878.842,15704.371,16008.311,16406.373,16693.547,16353.336,16299.135,16191.819,16619.79,17901.477,16954.596,16950.713,16111.642,15447.509,14873.473,15383.848,15381.284,17535.945,17363.49,17216.68,17479.39,17189.85,17222.104,17872.334,17006.322,16312.713,17957.777,19239.238,18327.334,16696.254,17236.332,15176.155,15646.202,17309.67,17299.43,18554.941,19193.08,18942.973,21133.951,19743.855,19006.055,20242.127,20520.945,20427.586,19031.047,19243.834,20436.598,19878.549,19059.0,18534.43,18602.195,19196.281,19667.623,19931.426,21816.164,23477.09,25971.625,27684.188,29847.232,28205.389,26489.2,26121.172,25580.475,25386.256,26334.219,22762.39,23986.502,22695.646,21978.092,22089.39,22209.715,20633.217,20346.225,20026.797,20007.143,21440.098,20640.828,17927.0,17110.611,17657.047,17889.652,17361.986,17467.898,17775.777,15811.502],"KDP-US^FG_MKT_VALUE(20100101,20220930,M,USD)":[7028.6563,8067.9624,8741.334,8134.884,9409.921,8930.085,8968.299,8793.948,8149.9277,8395.436,8404.613,7873.595,7934.058,8075.138,8225.256,8676.805,9119.498,9097.083,8192.364,8348.574,8312.72,8027.6274,7830.4194,8374.901,8234.8955,8071.555,8517.797,8596.176,8740.222,9211.67,9596.98,9434.855,9279.768,8929.666,9346.453,9069.83,9252.54,8954.866,9578.502,9962.05,9380.606,9360.954,9526.04,9122.497,9022.44,9531.739,9714.926,9645.584,9479.281,10316.736,10786.841,10976.987,11428.585,11454.074,11489.269,12302.668,12506.616,13467.318,14391.069,13831.208,14909.841,15203.138,15095.003,14344.868,14741.093,13918.493,15316.07,14649.739,14949.358,16901.002,16972.863,17506.828,17627.047,17193.133,16694.191,16972.365,17063.846,17915.53,18264.09,17372.297,16779.953,16133.086,15940.128,16603.477,16700.53,17110.719,17997.232,16844.838,17058.04,16601.744,16610.855,16590.813,15981.259,15473.659,16291.961,17445.857,21452.33,20895.127,21334.291,21619.037,21500.094,21995.236,4328.7344,4110.585,32185.236,36116.363,37505.457,36048.426,38269.82,35359.516,39345.1,40892.457,39654.574,40653.805,39584.707,38374.94,38433.43,39615.133,43526.0,40728.375,40137.496,39223.04,34149.832,37231.336,39285.67,39964.3,43046.055,41976.59,38840.19,37855.113,42850.863,45032.34,44750.887,42949.594,48713.473,50811.113,52384.348,49950.625,49908.098,50560.12,48435.957,51172.53,48194.914,52271.87,53817.62,54838.664,53759.723,53050.492,49277.383,50114.816,54858.664,53980.695,50723.73],"KMB-US^FG_MKT_VALUE(20100101,20220930,M,USD)":[24762.541,25325.422,26088.912,25416.773,25184.43,24840.111,26269.967,26384.682,26540.4,25842.72,25251.12,25648.201,26335.79,26811.81,25794.703,26106.912,26992.162,26104.832,25634.193,27124.555,27928.232,27416.941,28109.15,29104.748,28313.43,28835.7,28920.545,30713.158,31057.59,33055.64,34294.688,32988.56,33651.492,32737.434,33627.957,32866.49,34844.004,36700.848,37692.91,39697.195,37250.504,37243.477,37879.92,35840.234,36001.465,41266.8,41710.04,39778.266,41647.99,42021.17,41586.3,42340.703,42378.42,41596.28,38847.383,40392.0,40069.824,42565.574,43429.773,42210.92,39441.676,40062.746,39020.17,39960.066,39657.695,38604.87,41883.57,38808.88,39614.23,43490.64,43287.195,45937.477,46341.637,47020.06,48450.5,45093.44,45759.81,49451.555,46599.137,46063.184,45208.574,41004.543,41434.625,40691.54,43191.08,47263.09,46754.98,46087.203,46080.098,45627.473,43524.746,43570.688,41411.59,39592.27,42143.543,42364.813,41079.754,38945.01,38501.45,36197.586,35257.16,36647.785,39611.895,40196.367,39387.625,36150.383,39987.242,39304.973,38421.867,40301.91,42609.21,44149.883,43981.37,45877.11,46692.9,48572.32,48742.61,45596.047,46783.297,46966.17,48909.01,44794.563,43582.7,47198.97,48207.844,48203.605,51849.137,53799.79,50265.68,45135.625,47423.215,45670.156,44745.44,43468.453,46948.98,45014.3,44106.043,45075.297,45728.953,46433.15,44598.375,43604.98,43881.11,48140.457,46365.336,43839.07,41504.555,46785.297,44827.344,45631.37,44496.914,43055.215,37997.445],"COST-US^FG_MKT_VALUE(20100101,20220930,M,USD)":[25230.436,26849.908,26295.03,26029.172,25663.494,24156.729,24985.008,24493.316,27957.06,27211.424,29500.746,31507.895,31346.45,32695.496,32052.865,35408.383,36104.383,35561.59,34252.76,34107.25,35666.266,36152.645,37127.168,36265.363,35808.344,37339.28,39395.85,38203.367,37427.863,41158.086,41669.313,42314.098,43304.18,42556.21,45186.91,42930.176,44499.887,44196.473,46299.613,47311.914,47873.992,48284.04,51275.316,48869.18,50310.746,51547.0,55154.33,52335.71,49407.164,51378.918,49126.69,50886.242,50884.28,50507.105,51550.93,52994.66,54850.434,58373.78,62603.715,62440.73,62986.953,64688.563,66684.766,62967.465,62703.81,59392.496,63895.53,61335.18,63314.723,69248.97,70988.805,71023.984,66459.1,65901.58,69217.96,64935.457,65216.01,68841.31,73303.9,70918.26,66726.78,64696.668,65949.77,70343.2,72030.28,77771.56,73606.016,77874.3,79150.84,70157.93,69535.0,68527.36,71828.24,70424.82,80998.88,81741.11,85583.98,83782.76,82698.72,86530.17,86948.46,91659.04,95926.64,102155.0,102921.836,100183.15,101889.48,89743.625,94554.39,96243.2,106538.94,108030.5,105369.92,116224.46,121225.11,129583.87,126660.35,130616.98,132449.47,129847.4,134972.02,124157.62,125919.69,133811.47,136196.61,133874.19,143728.98,153406.72,156645.53,157801.61,173536.47,166896.58,156110.63,146518.47,156026.69,164516.23,167248.67,174941.94,189996.83,201246.88,198534.08,217174.67,239179.42,251737.48,223991.81,230172.61,255262.2,235567.36,206548.98,212334.94,239811.6,231114.86,209056.92],"DD-US^FG_MKT_VALUE(20100101,20220930,M,USD)":[31159.375,32562.639,34150.395,35605.57,31078.361,27511.773,31698.852,28265.682,31873.258,35796.48,36191.12,39848.785,41412.86,43373.78,44378.125,48187.004,42473.688,42523.88,41189.1,33605.68,26543.506,32948.93,32748.021,34068.01,39694.684,39694.684,41407.96,40499.473,37128.504,37740.375,34481.523,35116.52,34723.75,35137.484,36204.8,38901.734,38746.03,38168.445,38513.313,41017.16,41682.434,38932.58,42405.895,45262.0,46574.055,47871.824,47374.55,53875.2,55222.07,59104.973,58505.19,60082.51,62755.516,61448.04,60982.336,63943.688,61803.715,58220.9,57360.543,52797.895,52276.977,56999.965,55315.223,58796.92,60030.5,59260.07,54500.277,50678.54,49125.26,59865.613,60398.58,57500.156,46911.547,54294.53,57107.027,59071.977,57668.44,56014.74,60476.98,60443.18,58121.17,60341.504,62483.34,69301.055,72219.88,75405.164,77626.99,76722.93,75696.7,77162.664,78594.1,81542.61,161956.45,169161.78,168343.0,165752.61,175899.78,163611.47,147841.97,146751.3,148770.17,152083.61,158658.83,161796.47,147529.75,123694.67,132710.25,121344.94,122093.7,120777.69,119750.99,86370.766,68557.49,56110.586,53935.527,50773.84,52960.43,48949.97,48133.016,47415.855,37799.746,31684.43,25022.365,34502.984,37225.355,38987.848,39244.684,40917.793,40713.742,41741.13,46555.152,52209.25,58332.508,51629.227,41119.96,41029.504,45009.54,40612.71,39374.55,38834.164,35225.832,36059.977,38318.91,41342.62,39203.33,39597.41,37417.547,33527.3,34503.676,27839.824,30669.889,27869.877,25245.18],"CE-US^FG_MKT_VALUE(20100101,20220930,M,USD)":[4201.8677,4503.6514,4989.0244,5010.954,4490.9053,3887.7585,4384.0684,4167.128,4992.955,5545.1357,5755.1196,6412.61,6462.453,6456.2227,6923.7754,7789.8325,8128.453,8334.652,8619.196,7349.69,5077.989,6798.2295,7257.169,6926.653,7621.352,7442.9834,7221.431,7577.968,6225.3184,5514.28,6073.3535,6094.0596,6036.342,6049.0806,6534.7266,7108.8755,7484.0356,7479.246,7033.908,7889.7935,7880.213,7149.6646,7669.9307,7858.2476,8324.578,8832.347,8851.2705,8680.343,7947.433,8379.018,8655.772,9578.89,9776.923,9978.862,9036.553,9708.744,8990.571,9022.834,9228.702,9168.046,8220.05,8732.273,8560.574,10169.704,10551.298,11022.312,10108.386,9298.733,8680.451,10423.291,10379.279,9882.853,9345.629,8856.844,9657.268,10423.95,10391.515,9473.015,9179.199,9325.383,9531.358,10442.106,11358.584,11075.604,11871.742,12542.691,12538.797,12146.654,12078.273,13068.944,13238.259,13355.266,14142.806,14148.23,14545.6455,14538.172,14684.804,13693.6875,13614.101,14763.44,15340.827,14995.114,15946.993,15774.17,15245.392,12963.933,13497.5205,11524.784,12266.459,13102.925,12485.258,13660.222,12019.324,13339.21,13879.955,14028.443,14837.85,14699.53,15235.823,14719.638,12373.964,11207.1045,8676.818,9821.274,10629.961,10213.012,11497.622,11964.861,12596.341,13306.754,15161.329,14835.051,13945.678,15859.142,16873.486,17643.893,18635.06,16845.102,17308.453,17622.91,16446.924,17633.713,16525.533,18154.469,16820.377,15045.546,15473.869,15914.682,16952.266,12742.577,12731.742,12011.241,9787.98],"VMC-US^FG_MKT_VALUE(20100101,20220930,M,USD)":[5564.0513,5465.84,6032.218,7314.255,6445.943,5622.0747,5802.935,4715.2056,4740.196,4687.556,5151.0474,5703.3657,5471.94,5894.9346,5887.279,5835.6367,5227.5425,4979.0005,4431.091,4526.7163,3561.6619,4043.7007,4192.3184,5085.7905,5668.6855,5759.158,5528.793,5539.1445,4483.329,5138.1963,5012.685,5035.9756,6129.89,5957.528,6847.8535,6751.9775,7337.0205,6606.691,6718.5186,6482.006,6962.828,6291.509,6131.655,6212.231,6734.756,6960.936,7327.5073,7736.4834,8037.246,8844.487,8691.775,8440.637,7974.9824,8345.513,8264.349,8297.076,7932.472,8127.3926,8705.568,8670.247,9300.763,10948.281,11183.238,11345.084,11930.116,11161.348,12104.204,12449.964,11891.698,12875.563,13687.452,12647.345,11745.77,13121.437,14077.549,14352.246,15568.38,16011.13,16492.688,15147.786,15047.504,14977.379,16624.627,16562.229,16983.064,15961.408,15930.107,15982.995,16481.473,16744.691,16274.127,16028.269,15820.808,16105.213,16621.11,16986.432,17916.67,15578.506,15103.549,14775.47,16898.725,17070.508,14814.017,14655.297,14683.403,13355.031,13958.478,13018.086,13393.607,14686.192,15636.971,16655.223,16496.74,18156.639,18294.16,18677.629,20016.617,18908.844,18776.494,19060.104,18747.705,15918.937,14312.034,14960.956,14345.143,15343.869,15551.81,15893.52,17952.816,19184.637,18497.2,19653.45,19763.438,22128.852,22387.05,23646.033,24319.965,23095.26,23880.713,24668.818,22448.209,25229.684,25431.393,27545.865,25254.137,24078.414,24413.729,22897.34,21911.22,18885.09,21972.355,22126.521,20959.658],"PPG-US^FG_MKT_VALUE(20100101,20220930,M,USD)":[9721.379,10195.188,10877.791,11704.437,10656.575,9976.701,11472.959,10871.813,11867.803,12503.576,12708.981,13483.3,13516.9795,14174.545,15057.664,14972.262,14028.094,14301.096,13263.049,12064.334,10911.483,13343.636,13550.562,12681.193,13606.197,13859.851,14589.047,16026.631,15752.516,16203.261,16713.238,16798.744,17610.756,17954.262,19056.85,20785.2,21172.186,20679.238,19106.066,20989.0,21911.922,20923.13,22928.127,22323.627,23726.3,25930.492,26140.686,26295.672,25283.553,27427.027,26747.809,26769.93,27874.629,28965.934,27340.863,28374.623,26999.623,27953.406,30029.773,31432.305,30307.732,32007.512,30656.738,30115.754,31112.09,31057.156,29340.781,25797.04,23612.217,28074.008,28472.523,26372.688,25385.246,25761.541,29663.41,29370.74,28649.709,27733.3,27882.418,28193.969,27286.549,24585.875,25325.063,24384.607,25735.59,26358.33,26921.168,28140.664,27249.1,28202.516,26994.496,26755.969,27651.355,29580.281,29735.512,29342.193,29821.936,28242.049,27171.703,25779.031,24571.4,25104.537,26781.723,26752.68,26178.63,25209.496,26226.61,24112.115,24869.23,26409.404,26644.09,27737.047,24703.676,27577.744,27738.422,26178.89,28023.256,29586.277,30465.92,31460.986,28243.945,24616.824,19723.2,21428.926,23986.334,25027.758,25402.963,28411.674,28835.836,30640.438,34667.723,34134.895,31884.008,31910.043,35625.32,40599.496,42610.027,40296.027,38812.55,37870.242,33950.695,38119.457,36600.09,40679.81,36848.676,31481.793,30957.996,30230.514,29876.223,27006.46,30537.566,29991.959,26144.354],"LYB-US^FG_MKT_VALUE(20100101,20220930,M,USD)":[null,null,null,12549.883,10000.513,9088.816,10129.95,11536.888,13492.715,15163.78,16490.469,19420.645,20290.055,21498.201,22420.14,25226.201,24835.055,21859.754,22393.195,19663.564,13902.446,18699.729,18591.604,18497.84,24538.531,24584.078,25075.498,24001.242,22668.479,23147.025,25595.654,28073.025,29713.846,30708.908,28603.746,32656.09,36276.918,33531.266,36418.21,34927.88,38351.617,37801.418,39199.14,40020.664,39225.418,39959.25,41341.22,44059.6,43225.39,48340.434,47483.08,49383.68,53158.195,50331.406,54764.074,58939.027,54765.3,46182.074,39745.918,38660.5,38514.406,41835.543,41738.324,49211.29,48060.87,48455.82,43920.11,39964.816,37749.156,42073.83,43391.605,38249.04,34318.5,35304.434,36641.793,35395.85,34834.965,31210.375,31562.656,33085.01,33003.297,32549.121,36955.832,34659.094,37685.4,36865.188,36729.633,34139.75,32431.955,33541.43,35806.934,36005.664,39071.08,40838.25,41299.766,43522.57,47278.324,42694.094,41583.223,41602.9,44117.25,42879.21,43246.133,44022.918,39689.594,34563.36,36127.555,31242.936,32674.338,32129.576,31137.02,32673.873,27496.713,31901.463,30997.719,28660.572,29830.002,29906.686,30853.564,31506.898,25964.512,23830.26,16561.703,19338.115,21276.932,21939.295,20871.04,21859.176,23537.904,22856.71,28416.453,30615.838,28645.146,34433.63,34785.285,34681.645,37650.348,34410.375,33226.234,33567.426,31310.926,30967.291,29068.95,30393.14,31876.055,32040.822,33688.36,34740.098,37433.332,28620.818,29164.045,27161.307,24634.979],"EMN-US^FG_MKT_VALUE(20100101,20220930,M,USD)":[4091.9448,4310.549,4604.7427,4839.029,4366.8403,3850.4338,4520.074,4441.4204,5331.347,5660.594,5605.8394,5942.0845,6562.5825,6601.452,7053.641,7616.824,7517.397,7159.238,6774.868,5802.7217,4709.9526,5400.6724,5446.0327,5347.9194,6889.588,7411.236,7126.5015,7440.845,6419.2285,6959.7188,7223.627,7635.3794,8740.011,9081.885,9328.708,10472.546,10949.62,10731.09,10814.791,10316.385,11101.143,10794.016,12400.552,11717.543,11986.436,12123.38,11852.569,12300.002,11882.381,13325.765,12947.99,13092.174,13255.883,13022.182,11744.5625,12294.67,12010.271,11993.939,12311.679,11272.543,10534.018,11064.508,10292.543,11326.85,11408.583,12159.56,11651.302,10768.537,9614.592,10721.339,10792.646,9975.412,9044.512,9478.932,10674.572,11287.882,10841.569,10026.195,9631.94,10024.719,9928.661,10549.203,11020.11,11013.611,11348.955,11751.659,11778.721,11625.655,11678.135,12164.128,12043.921,12484.198,13001.928,13047.907,13272.054,13239.727,14174.396,14445.9375,15054.05,14555.005,14872.967,14117.275,14634.175,13703.474,13399.968,10968.318,11034.114,10215.407,11264.753,11553.987,10511.489,10927.072,8993.225,10658.301,10318.681,8951.986,10035.596,10335.997,10652.711,10774.782,9688.604,8361.808,6327.5884,8219.888,9248.223,9422.22,10097.361,9891.707,10578.784,10947.118,13189.626,13619.132,13357.017,14838.716,15006.353,15724.509,17088.6,15852.632,15305.428,15365.173,13538.3955,13980.537,14015.4795,15587.365,15332.108,15272.807,14436.864,13227.136,14192.085,11019.959,11776.146,11170.951,8721.936],"SHW-US^FG_MKT_VALUE(20100101,20220930,M,USD)":[6932.8257,6936.109,7426.873,8567.021,8409.002,7527.2017,7522.85,7656.661,8110.2207,7876.002,8005.524,8962.985,9067.866,8788.542,8941.88,8760.892,9351.765,8913.601,8201.532,8049.5537,7711.4937,8582.045,9009.539,9271.066,10128.903,10712.564,11223.125,12422.172,13388.846,13583.384,13788.648,14684.628,15353.671,14701.003,15725.888,15885.002,16744.209,16687.41,17423.457,18890.455,19449.607,18133.84,17884.32,17702.57,18460.852,19050.61,18546.984,18373.74,18349.709,20073.938,19644.377,19914.432,20389.771,20233.307,20166.809,21328.531,21022.537,22037.23,23505.996,24910.988,25690.4,27009.633,26511.5,25905.79,26854.424,25634.791,25890.19,23844.215,20740.934,24842.01,25702.26,23947.2,23584.668,24952.686,26330.584,26574.77,26924.4,27082.752,27641.613,26164.22,25703.854,22749.389,24961.521,24996.322,28258.291,28698.242,28887.469,31168.182,30897.178,32783.23,31504.447,31691.266,33481.723,36952.027,37351.332,38496.05,39159.81,37701.797,36681.133,34393.008,35477.203,38059.305,41155.82,42542.527,42619.633,36839.15,39704.113,36637.723,39250.58,40338.184,39761.516,41988.18,38722.035,42280.164,47331.2,48596.035,50758.082,52830.426,53828.29,53770.2,51323.75,47615.844,41724.418,48702.4,53921.58,52584.35,58960.72,61065.55,63263.992,62468.582,67884.805,65847.93,61985.277,60958.465,65412.285,72822.03,75390.625,71736.086,76628.195,79956.31,73345.21,83015.14,86851.13,91948.98,74807.766,68703.24,64926.164,71517.09,69717.21,58037.477,62710.85,60160.324,53071.203],"DOW-US^FG_MKT_VALUE(20100101,20220930,M,USD)":[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38661.793,42480.793,35015.016,36647.785,36001.19,31683.13,35332.28,37438.13,39573.637,40582.23,34160.85,29963.969,21658.969,27177.414,28592.209,30208.11,30430.447,33439.4,34899.42,33742.29,39320.26,41247.04,38571.555,44078.594,47762.504,46686.84,51109.016,47192.438,46357.176,46909.047,42572.207,41396.223,40627.02,41701.414,43914.41,43348.297,46394.652,48418.773,49496.367,37064.625,38213.69,36626.543,31549.098],"AAPL-US^JULIAN(FE_GROWTHPOP(EPS,MEAN,ANN_ROLL,+1,20100101,20220930,M,'').DATES)":[40207,40235,40268,40298,40326,40359,40389,40421,40451,40480,40512,40543,40574,40602,40633,40662,40694,40724,40753,40786,40816,40847,40877,40907,40939,40968,40998,41029,41060,41089,41121,41152,41180,41213,41243,41274,41305,41333,41361,41394,41425,41453,41486,41516,41547,41578,41607,41639,41670,41698,41729,41759,41789,41820,41851,41880,41912,41943,41971,42004,42034,42062,42094,42124,42153,42185,42216,42247,42277,42307,42338,42369,42398,42429,42460,42489,42521,42551,42580,42613,42643,42674,42704,42734,42766,42794,42825,42853,42886,42916,42947,42978,43007,43039,43069,43098,43131,43159,43188,43220,43251,43280,43312,43343,43371,43404,43434,43465,43496,43524,43553,43585,43616,43644,43677,43707,43738,43769,43798,43830,43861,43889,43921,43951,43980,44012,44043,44074,44104,44134,44165,44196,44225,44253,44286,44316,44344,44377,44407,44439,44469,44498,44530,44561,44592,44620,44651,44680,44712,44742,44771,44804,44834]}]]></FdsFormulaCache>
</file>

<file path=customXml/itemProps1.xml><?xml version="1.0" encoding="utf-8"?>
<ds:datastoreItem xmlns:ds="http://schemas.openxmlformats.org/officeDocument/2006/customXml" ds:itemID="{5E941DEA-7E98-4C2A-B280-6DD6EF9A0598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Hyojeong Kim(김효정)</cp:lastModifiedBy>
  <dcterms:created xsi:type="dcterms:W3CDTF">2022-10-12T08:33:25Z</dcterms:created>
  <dcterms:modified xsi:type="dcterms:W3CDTF">2022-10-13T00:22:23Z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