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00" windowHeight="14540" activeTab="1"/>
  </bookViews>
  <sheets>
    <sheet name="Sheet2" sheetId="2" r:id="rId1"/>
    <sheet name="Sheet1" sheetId="3" r:id="rId2"/>
  </sheets>
  <calcPr calcId="144525"/>
</workbook>
</file>

<file path=xl/sharedStrings.xml><?xml version="1.0" encoding="utf-8"?>
<sst xmlns="http://schemas.openxmlformats.org/spreadsheetml/2006/main" count="37">
  <si>
    <t>product a</t>
  </si>
  <si>
    <t>Least Square</t>
  </si>
  <si>
    <t>n</t>
  </si>
  <si>
    <t>y</t>
  </si>
  <si>
    <t>x</t>
  </si>
  <si>
    <t>xx</t>
  </si>
  <si>
    <t>xy</t>
  </si>
  <si>
    <t>Y</t>
  </si>
  <si>
    <t>MAPE</t>
  </si>
  <si>
    <t>Januari 2020</t>
  </si>
  <si>
    <t>Februari 2020</t>
  </si>
  <si>
    <t>Maret 2020</t>
  </si>
  <si>
    <t>April (2020)</t>
  </si>
  <si>
    <t>Mei 2020</t>
  </si>
  <si>
    <t>Juni 2020</t>
  </si>
  <si>
    <t>Juli 2020</t>
  </si>
  <si>
    <t>Agustus 2020</t>
  </si>
  <si>
    <t>September (2020)</t>
  </si>
  <si>
    <t>Oktober 2020</t>
  </si>
  <si>
    <t>November (2020)</t>
  </si>
  <si>
    <t>Desember 2020</t>
  </si>
  <si>
    <t>Januari 2021</t>
  </si>
  <si>
    <t>Februari 2021</t>
  </si>
  <si>
    <t>Maret 2021</t>
  </si>
  <si>
    <t>SUM(MAPE/15)</t>
  </si>
  <si>
    <t xml:space="preserve">Jumlah Mape: </t>
  </si>
  <si>
    <t xml:space="preserve">a = </t>
  </si>
  <si>
    <t>Peramalan bulan april 2021</t>
  </si>
  <si>
    <t>b =</t>
  </si>
  <si>
    <t xml:space="preserve">Rata rata MAPE : </t>
  </si>
  <si>
    <t>2022-08</t>
  </si>
  <si>
    <t>2022-09</t>
  </si>
  <si>
    <t>2022-10</t>
  </si>
  <si>
    <t>2022-11</t>
  </si>
  <si>
    <t>2022-12</t>
  </si>
  <si>
    <t>2023-01</t>
  </si>
  <si>
    <t>total data</t>
  </si>
</sst>
</file>

<file path=xl/styles.xml><?xml version="1.0" encoding="utf-8"?>
<styleSheet xmlns="http://schemas.openxmlformats.org/spreadsheetml/2006/main">
  <numFmts count="7">
    <numFmt numFmtId="176" formatCode="0.000"/>
    <numFmt numFmtId="177" formatCode="0.000_ "/>
    <numFmt numFmtId="178" formatCode="mmm\-yy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5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178" fontId="1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/>
    <xf numFmtId="177" fontId="0" fillId="0" borderId="0" xfId="0" applyNumberFormat="1"/>
    <xf numFmtId="176" fontId="1" fillId="0" borderId="0" xfId="0" applyNumberFormat="1" applyFon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466725</xdr:colOff>
      <xdr:row>31</xdr:row>
      <xdr:rowOff>177800</xdr:rowOff>
    </xdr:from>
    <xdr:to>
      <xdr:col>4</xdr:col>
      <xdr:colOff>474345</xdr:colOff>
      <xdr:row>35</xdr:row>
      <xdr:rowOff>167005</xdr:rowOff>
    </xdr:to>
    <xdr:pic>
      <xdr:nvPicPr>
        <xdr:cNvPr id="2" name="Picture 1" descr="Screenshot 2023-01-28 at 17.37.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98245" y="5689600"/>
          <a:ext cx="2715260" cy="700405"/>
        </a:xfrm>
        <a:prstGeom prst="rect">
          <a:avLst/>
        </a:prstGeom>
      </xdr:spPr>
    </xdr:pic>
    <xdr:clientData/>
  </xdr:twoCellAnchor>
  <xdr:twoCellAnchor editAs="oneCell">
    <xdr:from>
      <xdr:col>7</xdr:col>
      <xdr:colOff>328295</xdr:colOff>
      <xdr:row>3</xdr:row>
      <xdr:rowOff>103505</xdr:rowOff>
    </xdr:from>
    <xdr:to>
      <xdr:col>9</xdr:col>
      <xdr:colOff>444500</xdr:colOff>
      <xdr:row>6</xdr:row>
      <xdr:rowOff>127635</xdr:rowOff>
    </xdr:to>
    <xdr:pic>
      <xdr:nvPicPr>
        <xdr:cNvPr id="3" name="Picture 2" descr="Screenshot 2023-01-28 at 17.38.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62015" y="636905"/>
          <a:ext cx="1579245" cy="557530"/>
        </a:xfrm>
        <a:prstGeom prst="rect">
          <a:avLst/>
        </a:prstGeom>
      </xdr:spPr>
    </xdr:pic>
    <xdr:clientData/>
  </xdr:twoCellAnchor>
  <xdr:twoCellAnchor editAs="oneCell">
    <xdr:from>
      <xdr:col>10</xdr:col>
      <xdr:colOff>455295</xdr:colOff>
      <xdr:row>5</xdr:row>
      <xdr:rowOff>54610</xdr:rowOff>
    </xdr:from>
    <xdr:to>
      <xdr:col>14</xdr:col>
      <xdr:colOff>332105</xdr:colOff>
      <xdr:row>9</xdr:row>
      <xdr:rowOff>82550</xdr:rowOff>
    </xdr:to>
    <xdr:pic>
      <xdr:nvPicPr>
        <xdr:cNvPr id="4" name="Picture 3" descr="Screenshot 2023-01-28 at 17.39.01"/>
        <xdr:cNvPicPr>
          <a:picLocks noChangeAspect="1"/>
        </xdr:cNvPicPr>
      </xdr:nvPicPr>
      <xdr:blipFill>
        <a:blip r:embed="rId3"/>
        <a:srcRect t="10781"/>
        <a:stretch>
          <a:fillRect/>
        </a:stretch>
      </xdr:blipFill>
      <xdr:spPr>
        <a:xfrm>
          <a:off x="8283575" y="943610"/>
          <a:ext cx="2802890" cy="739140"/>
        </a:xfrm>
        <a:prstGeom prst="rect">
          <a:avLst/>
        </a:prstGeom>
      </xdr:spPr>
    </xdr:pic>
    <xdr:clientData/>
  </xdr:twoCellAnchor>
  <xdr:twoCellAnchor editAs="oneCell">
    <xdr:from>
      <xdr:col>10</xdr:col>
      <xdr:colOff>193040</xdr:colOff>
      <xdr:row>28</xdr:row>
      <xdr:rowOff>92075</xdr:rowOff>
    </xdr:from>
    <xdr:to>
      <xdr:col>13</xdr:col>
      <xdr:colOff>284480</xdr:colOff>
      <xdr:row>33</xdr:row>
      <xdr:rowOff>96520</xdr:rowOff>
    </xdr:to>
    <xdr:pic>
      <xdr:nvPicPr>
        <xdr:cNvPr id="5" name="Picture 4" descr="Screenshot 2023-01-28 at 17.40.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1320" y="5070475"/>
          <a:ext cx="2286000" cy="893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466725</xdr:colOff>
      <xdr:row>21</xdr:row>
      <xdr:rowOff>177800</xdr:rowOff>
    </xdr:from>
    <xdr:to>
      <xdr:col>5</xdr:col>
      <xdr:colOff>255905</xdr:colOff>
      <xdr:row>25</xdr:row>
      <xdr:rowOff>167005</xdr:rowOff>
    </xdr:to>
    <xdr:pic>
      <xdr:nvPicPr>
        <xdr:cNvPr id="2" name="Picture 1" descr="Screenshot 2023-01-28 at 17.37.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98245" y="3911600"/>
          <a:ext cx="2715260" cy="700405"/>
        </a:xfrm>
        <a:prstGeom prst="rect">
          <a:avLst/>
        </a:prstGeom>
      </xdr:spPr>
    </xdr:pic>
    <xdr:clientData/>
  </xdr:twoCellAnchor>
  <xdr:twoCellAnchor editAs="oneCell">
    <xdr:from>
      <xdr:col>7</xdr:col>
      <xdr:colOff>328295</xdr:colOff>
      <xdr:row>2</xdr:row>
      <xdr:rowOff>103505</xdr:rowOff>
    </xdr:from>
    <xdr:to>
      <xdr:col>9</xdr:col>
      <xdr:colOff>444500</xdr:colOff>
      <xdr:row>5</xdr:row>
      <xdr:rowOff>127635</xdr:rowOff>
    </xdr:to>
    <xdr:pic>
      <xdr:nvPicPr>
        <xdr:cNvPr id="3" name="Picture 2" descr="Screenshot 2023-01-28 at 17.38.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448935" y="459105"/>
          <a:ext cx="1579245" cy="557530"/>
        </a:xfrm>
        <a:prstGeom prst="rect">
          <a:avLst/>
        </a:prstGeom>
      </xdr:spPr>
    </xdr:pic>
    <xdr:clientData/>
  </xdr:twoCellAnchor>
  <xdr:twoCellAnchor editAs="oneCell">
    <xdr:from>
      <xdr:col>12</xdr:col>
      <xdr:colOff>137795</xdr:colOff>
      <xdr:row>4</xdr:row>
      <xdr:rowOff>54610</xdr:rowOff>
    </xdr:from>
    <xdr:to>
      <xdr:col>16</xdr:col>
      <xdr:colOff>14605</xdr:colOff>
      <xdr:row>8</xdr:row>
      <xdr:rowOff>82550</xdr:rowOff>
    </xdr:to>
    <xdr:pic>
      <xdr:nvPicPr>
        <xdr:cNvPr id="4" name="Picture 3" descr="Screenshot 2023-01-28 at 17.39.01"/>
        <xdr:cNvPicPr>
          <a:picLocks noChangeAspect="1"/>
        </xdr:cNvPicPr>
      </xdr:nvPicPr>
      <xdr:blipFill>
        <a:blip r:embed="rId3"/>
        <a:srcRect t="10781"/>
        <a:stretch>
          <a:fillRect/>
        </a:stretch>
      </xdr:blipFill>
      <xdr:spPr>
        <a:xfrm>
          <a:off x="8849995" y="765810"/>
          <a:ext cx="2802890" cy="739140"/>
        </a:xfrm>
        <a:prstGeom prst="rect">
          <a:avLst/>
        </a:prstGeom>
      </xdr:spPr>
    </xdr:pic>
    <xdr:clientData/>
  </xdr:twoCellAnchor>
  <xdr:twoCellAnchor editAs="oneCell">
    <xdr:from>
      <xdr:col>10</xdr:col>
      <xdr:colOff>193040</xdr:colOff>
      <xdr:row>18</xdr:row>
      <xdr:rowOff>92075</xdr:rowOff>
    </xdr:from>
    <xdr:to>
      <xdr:col>13</xdr:col>
      <xdr:colOff>350520</xdr:colOff>
      <xdr:row>23</xdr:row>
      <xdr:rowOff>96520</xdr:rowOff>
    </xdr:to>
    <xdr:pic>
      <xdr:nvPicPr>
        <xdr:cNvPr id="5" name="Picture 4" descr="Screenshot 2023-01-28 at 17.40.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508240" y="3292475"/>
          <a:ext cx="2286000" cy="893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5:S30"/>
  <sheetViews>
    <sheetView zoomScale="104" zoomScaleNormal="104" workbookViewId="0">
      <selection activeCell="J9" sqref="J9"/>
    </sheetView>
  </sheetViews>
  <sheetFormatPr defaultColWidth="9" defaultRowHeight="14"/>
  <cols>
    <col min="4" max="4" width="15.3125" customWidth="1"/>
  </cols>
  <sheetData>
    <row r="5" spans="5:5">
      <c r="E5" t="s">
        <v>0</v>
      </c>
    </row>
    <row r="7" spans="4:19">
      <c r="D7" s="1" t="s">
        <v>1</v>
      </c>
      <c r="E7" s="1"/>
      <c r="F7" s="1"/>
      <c r="G7" s="1"/>
      <c r="H7" s="1"/>
      <c r="I7" s="1"/>
      <c r="J7" s="1"/>
      <c r="P7" s="1"/>
      <c r="Q7" s="4"/>
      <c r="R7" s="1"/>
      <c r="S7" s="4"/>
    </row>
    <row r="8" spans="4:19">
      <c r="D8" s="1" t="s">
        <v>2</v>
      </c>
      <c r="E8" s="4" t="s">
        <v>3</v>
      </c>
      <c r="F8" s="1" t="s">
        <v>4</v>
      </c>
      <c r="G8" s="4" t="s">
        <v>5</v>
      </c>
      <c r="H8" s="4" t="s">
        <v>6</v>
      </c>
      <c r="I8" s="4" t="s">
        <v>7</v>
      </c>
      <c r="J8" s="4" t="s">
        <v>8</v>
      </c>
      <c r="P8" s="1"/>
      <c r="Q8" s="1">
        <v>100</v>
      </c>
      <c r="R8" s="1">
        <v>27</v>
      </c>
      <c r="S8" s="1"/>
    </row>
    <row r="9" spans="3:19">
      <c r="C9">
        <v>1</v>
      </c>
      <c r="D9" s="1" t="s">
        <v>9</v>
      </c>
      <c r="E9" s="1">
        <v>48</v>
      </c>
      <c r="F9" s="1">
        <v>-7</v>
      </c>
      <c r="G9" s="1">
        <v>49</v>
      </c>
      <c r="H9" s="1">
        <f t="shared" ref="H9:H23" si="0">(F9*E9)</f>
        <v>-336</v>
      </c>
      <c r="I9" s="5">
        <f>ROUND((D28+(D30*F9)),0)</f>
        <v>109</v>
      </c>
      <c r="J9" s="5">
        <f>ROUND(ABS((E9-I9)/E9)*100,0)</f>
        <v>127</v>
      </c>
      <c r="P9" s="1">
        <v>48</v>
      </c>
      <c r="Q9" s="1">
        <v>48</v>
      </c>
      <c r="R9" s="1">
        <v>13</v>
      </c>
      <c r="S9" s="1"/>
    </row>
    <row r="10" spans="3:19">
      <c r="C10">
        <v>2</v>
      </c>
      <c r="D10" s="1" t="s">
        <v>10</v>
      </c>
      <c r="E10" s="1">
        <v>122</v>
      </c>
      <c r="F10" s="1">
        <v>-6</v>
      </c>
      <c r="G10" s="1">
        <v>36</v>
      </c>
      <c r="H10" s="1">
        <f t="shared" si="0"/>
        <v>-732</v>
      </c>
      <c r="I10" s="5">
        <f>ROUND((D28+(D30*F10)),0)</f>
        <v>103</v>
      </c>
      <c r="J10" s="5">
        <f t="shared" ref="J9:J23" si="1">ROUND(ABS((E10-I10)/E10)*100,0)</f>
        <v>16</v>
      </c>
      <c r="P10" s="1"/>
      <c r="Q10" s="1"/>
      <c r="R10" s="1"/>
      <c r="S10" s="1"/>
    </row>
    <row r="11" spans="3:19">
      <c r="C11">
        <v>3</v>
      </c>
      <c r="D11" s="1" t="s">
        <v>11</v>
      </c>
      <c r="E11" s="1">
        <v>116</v>
      </c>
      <c r="F11" s="1">
        <v>-5</v>
      </c>
      <c r="G11" s="1">
        <v>25</v>
      </c>
      <c r="H11" s="1">
        <f t="shared" si="0"/>
        <v>-580</v>
      </c>
      <c r="I11" s="5">
        <f>ROUND((D28+(D30*F11)),0)</f>
        <v>96</v>
      </c>
      <c r="J11" s="5">
        <f t="shared" si="1"/>
        <v>17</v>
      </c>
      <c r="P11" s="2"/>
      <c r="Q11" s="1"/>
      <c r="R11" s="1"/>
      <c r="S11" s="1"/>
    </row>
    <row r="12" spans="3:19">
      <c r="C12">
        <v>4</v>
      </c>
      <c r="D12" s="2" t="s">
        <v>12</v>
      </c>
      <c r="E12" s="1">
        <v>59</v>
      </c>
      <c r="F12" s="1">
        <v>-4</v>
      </c>
      <c r="G12" s="1">
        <v>16</v>
      </c>
      <c r="H12" s="1">
        <f t="shared" si="0"/>
        <v>-236</v>
      </c>
      <c r="I12" s="5">
        <f>ROUND((D28+(D30*F12)),0)</f>
        <v>90</v>
      </c>
      <c r="J12" s="5">
        <f t="shared" si="1"/>
        <v>53</v>
      </c>
      <c r="P12" s="1"/>
      <c r="Q12" s="1"/>
      <c r="R12" s="1"/>
      <c r="S12" s="1"/>
    </row>
    <row r="13" spans="3:19">
      <c r="C13">
        <v>5</v>
      </c>
      <c r="D13" s="1" t="s">
        <v>13</v>
      </c>
      <c r="E13" s="1">
        <v>145</v>
      </c>
      <c r="F13" s="1">
        <v>-3</v>
      </c>
      <c r="G13" s="1">
        <v>9</v>
      </c>
      <c r="H13" s="1">
        <f t="shared" si="0"/>
        <v>-435</v>
      </c>
      <c r="I13" s="5">
        <f>ROUND((D28+(D30*F13)),0)</f>
        <v>84</v>
      </c>
      <c r="J13" s="5">
        <f t="shared" si="1"/>
        <v>42</v>
      </c>
      <c r="P13" s="1"/>
      <c r="Q13" s="1"/>
      <c r="R13" s="1"/>
      <c r="S13" s="1"/>
    </row>
    <row r="14" spans="3:19">
      <c r="C14">
        <v>6</v>
      </c>
      <c r="D14" s="1" t="s">
        <v>14</v>
      </c>
      <c r="E14" s="1">
        <v>86</v>
      </c>
      <c r="F14" s="1">
        <v>-2</v>
      </c>
      <c r="G14" s="1">
        <v>4</v>
      </c>
      <c r="H14" s="1">
        <f t="shared" si="0"/>
        <v>-172</v>
      </c>
      <c r="I14" s="5">
        <f>ROUND((D28+(D30*F14)),0)</f>
        <v>77</v>
      </c>
      <c r="J14" s="5">
        <f t="shared" si="1"/>
        <v>10</v>
      </c>
      <c r="L14" s="8"/>
      <c r="P14" s="1"/>
      <c r="Q14" s="1"/>
      <c r="R14" s="1"/>
      <c r="S14" s="1"/>
    </row>
    <row r="15" spans="3:19">
      <c r="C15">
        <v>7</v>
      </c>
      <c r="D15" s="1" t="s">
        <v>15</v>
      </c>
      <c r="E15" s="1">
        <v>87</v>
      </c>
      <c r="F15" s="1">
        <v>-1</v>
      </c>
      <c r="G15" s="1">
        <v>1</v>
      </c>
      <c r="H15" s="1">
        <f t="shared" si="0"/>
        <v>-87</v>
      </c>
      <c r="I15" s="5">
        <f>ROUND((D28+(D30*F15)),0)</f>
        <v>71</v>
      </c>
      <c r="J15" s="5">
        <f t="shared" si="1"/>
        <v>18</v>
      </c>
      <c r="P15" s="1">
        <f>SUM(P9:P14)</f>
        <v>48</v>
      </c>
      <c r="Q15" s="1"/>
      <c r="R15" s="1"/>
      <c r="S15" s="1"/>
    </row>
    <row r="16" spans="3:19">
      <c r="C16">
        <v>8</v>
      </c>
      <c r="D16" s="1" t="s">
        <v>16</v>
      </c>
      <c r="E16" s="1">
        <v>40</v>
      </c>
      <c r="F16" s="1">
        <v>0</v>
      </c>
      <c r="G16" s="1">
        <v>0</v>
      </c>
      <c r="H16" s="1">
        <f t="shared" si="0"/>
        <v>0</v>
      </c>
      <c r="I16" s="5">
        <f>ROUND((D28+(D30*F16)),0)</f>
        <v>64</v>
      </c>
      <c r="J16" s="5">
        <f t="shared" si="1"/>
        <v>60</v>
      </c>
      <c r="P16" s="2"/>
      <c r="Q16" s="1"/>
      <c r="R16" s="1"/>
      <c r="S16" s="1"/>
    </row>
    <row r="17" spans="3:19">
      <c r="C17">
        <v>9</v>
      </c>
      <c r="D17" s="2" t="s">
        <v>17</v>
      </c>
      <c r="E17" s="1">
        <v>83</v>
      </c>
      <c r="F17" s="1">
        <v>1</v>
      </c>
      <c r="G17" s="1">
        <v>1</v>
      </c>
      <c r="H17" s="1">
        <f t="shared" si="0"/>
        <v>83</v>
      </c>
      <c r="I17" s="5">
        <f>ROUND((D28+(D30*F17)),0)</f>
        <v>58</v>
      </c>
      <c r="J17" s="5">
        <f t="shared" si="1"/>
        <v>30</v>
      </c>
      <c r="P17" s="1"/>
      <c r="Q17" s="1"/>
      <c r="R17" s="1"/>
      <c r="S17" s="1"/>
    </row>
    <row r="18" spans="3:19">
      <c r="C18">
        <v>10</v>
      </c>
      <c r="D18" s="1" t="s">
        <v>18</v>
      </c>
      <c r="E18" s="1">
        <v>69</v>
      </c>
      <c r="F18" s="1">
        <v>2</v>
      </c>
      <c r="G18" s="1">
        <v>4</v>
      </c>
      <c r="H18" s="1">
        <f t="shared" si="0"/>
        <v>138</v>
      </c>
      <c r="I18" s="5">
        <f>ROUND((D28+(D30*F18)),0)</f>
        <v>52</v>
      </c>
      <c r="J18" s="5">
        <f t="shared" si="1"/>
        <v>25</v>
      </c>
      <c r="P18" s="2"/>
      <c r="Q18" s="1"/>
      <c r="R18" s="1"/>
      <c r="S18" s="1"/>
    </row>
    <row r="19" spans="3:19">
      <c r="C19">
        <v>11</v>
      </c>
      <c r="D19" s="2" t="s">
        <v>19</v>
      </c>
      <c r="E19" s="1">
        <v>20</v>
      </c>
      <c r="F19" s="1">
        <v>3</v>
      </c>
      <c r="G19" s="1">
        <v>9</v>
      </c>
      <c r="H19" s="1">
        <f t="shared" si="0"/>
        <v>60</v>
      </c>
      <c r="I19" s="5">
        <f>ROUND((D28+(D30*F19)),0)</f>
        <v>45</v>
      </c>
      <c r="J19" s="5">
        <f t="shared" si="1"/>
        <v>125</v>
      </c>
      <c r="P19" s="1"/>
      <c r="Q19" s="1"/>
      <c r="R19" s="1"/>
      <c r="S19" s="1"/>
    </row>
    <row r="20" spans="3:19">
      <c r="C20">
        <v>12</v>
      </c>
      <c r="D20" s="1" t="s">
        <v>20</v>
      </c>
      <c r="E20" s="1">
        <v>16</v>
      </c>
      <c r="F20" s="1">
        <v>4</v>
      </c>
      <c r="G20" s="1">
        <v>16</v>
      </c>
      <c r="H20" s="1">
        <f t="shared" si="0"/>
        <v>64</v>
      </c>
      <c r="I20" s="5">
        <f>ROUND((D28+(D30*F20)),0)</f>
        <v>39</v>
      </c>
      <c r="J20" s="5">
        <f t="shared" si="1"/>
        <v>144</v>
      </c>
      <c r="P20" s="2"/>
      <c r="Q20" s="1"/>
      <c r="R20" s="1"/>
      <c r="S20" s="1"/>
    </row>
    <row r="21" spans="3:19">
      <c r="C21">
        <v>13</v>
      </c>
      <c r="D21" s="2" t="s">
        <v>21</v>
      </c>
      <c r="E21" s="1">
        <v>34</v>
      </c>
      <c r="F21" s="1">
        <v>5</v>
      </c>
      <c r="G21" s="1">
        <v>25</v>
      </c>
      <c r="H21" s="1">
        <f t="shared" si="0"/>
        <v>170</v>
      </c>
      <c r="I21" s="5">
        <f>ROUND((D28+(D30*F21)),0)</f>
        <v>33</v>
      </c>
      <c r="J21" s="5">
        <f t="shared" si="1"/>
        <v>3</v>
      </c>
      <c r="P21" s="1"/>
      <c r="Q21" s="1"/>
      <c r="R21" s="1"/>
      <c r="S21" s="1"/>
    </row>
    <row r="22" spans="3:19">
      <c r="C22">
        <v>14</v>
      </c>
      <c r="D22" s="1" t="s">
        <v>22</v>
      </c>
      <c r="E22" s="1">
        <v>19</v>
      </c>
      <c r="F22" s="1">
        <v>6</v>
      </c>
      <c r="G22" s="1">
        <v>36</v>
      </c>
      <c r="H22" s="1">
        <f t="shared" si="0"/>
        <v>114</v>
      </c>
      <c r="I22" s="5">
        <f>ROUND((D28+(D30*F22)),0)</f>
        <v>26</v>
      </c>
      <c r="J22" s="5">
        <f t="shared" si="1"/>
        <v>37</v>
      </c>
      <c r="P22" s="2"/>
      <c r="Q22" s="1"/>
      <c r="R22" s="1"/>
      <c r="S22" s="1"/>
    </row>
    <row r="23" spans="3:10">
      <c r="C23">
        <v>15</v>
      </c>
      <c r="D23" s="2" t="s">
        <v>23</v>
      </c>
      <c r="E23" s="1">
        <v>23</v>
      </c>
      <c r="F23" s="1">
        <v>7</v>
      </c>
      <c r="G23" s="1">
        <v>49</v>
      </c>
      <c r="H23" s="1">
        <f t="shared" si="0"/>
        <v>161</v>
      </c>
      <c r="I23" s="5">
        <f>ROUND((D28+(D30*F23)),0)</f>
        <v>20</v>
      </c>
      <c r="J23" s="5">
        <f t="shared" si="1"/>
        <v>13</v>
      </c>
    </row>
    <row r="24" spans="4:14">
      <c r="D24" s="1"/>
      <c r="E24" s="1">
        <f t="shared" ref="E24:H24" si="2">SUM(E9:E23)</f>
        <v>967</v>
      </c>
      <c r="F24" s="1"/>
      <c r="G24" s="1">
        <f t="shared" si="2"/>
        <v>280</v>
      </c>
      <c r="H24" s="1">
        <f t="shared" si="2"/>
        <v>-1788</v>
      </c>
      <c r="I24" s="7"/>
      <c r="J24" s="7"/>
      <c r="N24" t="s">
        <v>24</v>
      </c>
    </row>
    <row r="25" spans="12:12">
      <c r="L25" t="s">
        <v>25</v>
      </c>
    </row>
    <row r="26" spans="12:12">
      <c r="L26" s="3">
        <f>SUM(J9:J23)</f>
        <v>720</v>
      </c>
    </row>
    <row r="27" spans="4:4">
      <c r="D27" t="s">
        <v>26</v>
      </c>
    </row>
    <row r="28" spans="4:10">
      <c r="D28" s="3">
        <f>(E24/15)</f>
        <v>64.4666666666667</v>
      </c>
      <c r="G28" t="s">
        <v>27</v>
      </c>
      <c r="J28" s="3">
        <f>ROUND((D28+(D30*8)),0)</f>
        <v>13</v>
      </c>
    </row>
    <row r="29" spans="4:4">
      <c r="D29" t="s">
        <v>28</v>
      </c>
    </row>
    <row r="30" spans="4:9">
      <c r="D30" s="3">
        <f>(H24/G24)</f>
        <v>-6.38571428571429</v>
      </c>
      <c r="G30" t="s">
        <v>29</v>
      </c>
      <c r="I30" s="3">
        <f>ROUND(SUM(J9:J23)/15,0)</f>
        <v>48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4:R20"/>
  <sheetViews>
    <sheetView tabSelected="1" topLeftCell="C2" workbookViewId="0">
      <selection activeCell="F21" sqref="F21"/>
    </sheetView>
  </sheetViews>
  <sheetFormatPr defaultColWidth="9" defaultRowHeight="14"/>
  <cols>
    <col min="11" max="11" width="8.1875" customWidth="1"/>
  </cols>
  <sheetData>
    <row r="4" spans="5:5">
      <c r="E4" t="s">
        <v>0</v>
      </c>
    </row>
    <row r="6" spans="4:18">
      <c r="D6" s="1" t="s">
        <v>1</v>
      </c>
      <c r="E6" s="1"/>
      <c r="F6" s="1"/>
      <c r="G6" s="1"/>
      <c r="H6" s="1"/>
      <c r="I6" s="1"/>
      <c r="J6" s="1"/>
      <c r="P6" s="1"/>
      <c r="Q6" s="4"/>
      <c r="R6" s="1"/>
    </row>
    <row r="7" spans="4:18">
      <c r="D7" s="1" t="s">
        <v>2</v>
      </c>
      <c r="E7" s="4" t="s">
        <v>3</v>
      </c>
      <c r="F7" s="1" t="s">
        <v>4</v>
      </c>
      <c r="G7" s="4" t="s">
        <v>5</v>
      </c>
      <c r="H7" s="4" t="s">
        <v>6</v>
      </c>
      <c r="I7" s="4" t="s">
        <v>7</v>
      </c>
      <c r="J7" s="4" t="s">
        <v>8</v>
      </c>
      <c r="P7" s="1"/>
      <c r="Q7" s="1">
        <v>100</v>
      </c>
      <c r="R7" s="1">
        <v>27</v>
      </c>
    </row>
    <row r="8" spans="3:18">
      <c r="C8">
        <v>1</v>
      </c>
      <c r="D8" s="1" t="s">
        <v>30</v>
      </c>
      <c r="E8" s="1">
        <v>96</v>
      </c>
      <c r="F8" s="1">
        <v>-3</v>
      </c>
      <c r="G8" s="1">
        <f t="shared" ref="G8:G13" si="0">F8*F8</f>
        <v>9</v>
      </c>
      <c r="H8" s="1">
        <f t="shared" ref="H8:H13" si="1">(F8*E8)</f>
        <v>-288</v>
      </c>
      <c r="I8" s="5">
        <f>ROUND((D18+(D20*F8)),0)</f>
        <v>81</v>
      </c>
      <c r="J8" s="5">
        <f t="shared" ref="J8:J13" si="2">ROUND(ABS((E8-I8)/E8)*100,0)</f>
        <v>16</v>
      </c>
      <c r="K8" s="6">
        <f t="shared" ref="K8:K13" si="3">(((E8-I8)/E8)*100)</f>
        <v>15.625</v>
      </c>
      <c r="P8" s="1">
        <v>48</v>
      </c>
      <c r="Q8" s="1">
        <v>48</v>
      </c>
      <c r="R8" s="1">
        <v>13</v>
      </c>
    </row>
    <row r="9" spans="3:18">
      <c r="C9">
        <v>2</v>
      </c>
      <c r="D9" s="1" t="s">
        <v>31</v>
      </c>
      <c r="E9" s="1">
        <v>96</v>
      </c>
      <c r="F9" s="1">
        <v>-2</v>
      </c>
      <c r="G9" s="1">
        <f t="shared" si="0"/>
        <v>4</v>
      </c>
      <c r="H9" s="1">
        <f t="shared" si="1"/>
        <v>-192</v>
      </c>
      <c r="I9" s="5">
        <f>ROUND((D18+(D20*F9)),0)</f>
        <v>91</v>
      </c>
      <c r="J9" s="5">
        <f t="shared" si="2"/>
        <v>5</v>
      </c>
      <c r="K9" s="6">
        <f t="shared" si="3"/>
        <v>5.20833333333333</v>
      </c>
      <c r="P9" s="1"/>
      <c r="Q9" s="1"/>
      <c r="R9" s="1"/>
    </row>
    <row r="10" spans="3:18">
      <c r="C10">
        <v>3</v>
      </c>
      <c r="D10" s="1" t="s">
        <v>32</v>
      </c>
      <c r="E10" s="1">
        <v>70</v>
      </c>
      <c r="F10" s="1">
        <v>-1</v>
      </c>
      <c r="G10" s="1">
        <f t="shared" si="0"/>
        <v>1</v>
      </c>
      <c r="H10" s="1">
        <f t="shared" si="1"/>
        <v>-70</v>
      </c>
      <c r="I10" s="5">
        <f>ROUND((D18+(D20*F10)),0)</f>
        <v>101</v>
      </c>
      <c r="J10" s="5">
        <f t="shared" si="2"/>
        <v>44</v>
      </c>
      <c r="K10" s="6">
        <f t="shared" si="3"/>
        <v>-44.2857142857143</v>
      </c>
      <c r="P10" s="2"/>
      <c r="Q10" s="1"/>
      <c r="R10" s="1"/>
    </row>
    <row r="11" spans="3:18">
      <c r="C11">
        <v>4</v>
      </c>
      <c r="D11" s="2" t="s">
        <v>33</v>
      </c>
      <c r="E11" s="1">
        <v>121</v>
      </c>
      <c r="F11" s="1">
        <v>1</v>
      </c>
      <c r="G11" s="1">
        <f t="shared" si="0"/>
        <v>1</v>
      </c>
      <c r="H11" s="1">
        <f t="shared" si="1"/>
        <v>121</v>
      </c>
      <c r="I11" s="5">
        <f>ROUND((D18+(D20*F11)),0)</f>
        <v>120</v>
      </c>
      <c r="J11" s="5">
        <f t="shared" si="2"/>
        <v>1</v>
      </c>
      <c r="K11" s="6">
        <f t="shared" si="3"/>
        <v>0.826446280991736</v>
      </c>
      <c r="P11" s="1"/>
      <c r="Q11" s="1"/>
      <c r="R11" s="1"/>
    </row>
    <row r="12" spans="3:18">
      <c r="C12">
        <v>5</v>
      </c>
      <c r="D12" s="1" t="s">
        <v>34</v>
      </c>
      <c r="E12" s="1">
        <v>136</v>
      </c>
      <c r="F12" s="1">
        <v>2</v>
      </c>
      <c r="G12" s="1">
        <f t="shared" si="0"/>
        <v>4</v>
      </c>
      <c r="H12" s="1">
        <f t="shared" si="1"/>
        <v>272</v>
      </c>
      <c r="I12" s="5">
        <f>ROUND((D18+(D20*F12)),0)</f>
        <v>130</v>
      </c>
      <c r="J12" s="5">
        <f t="shared" si="2"/>
        <v>4</v>
      </c>
      <c r="K12" s="6">
        <f t="shared" si="3"/>
        <v>4.41176470588235</v>
      </c>
      <c r="P12" s="1"/>
      <c r="Q12" s="1"/>
      <c r="R12" s="1"/>
    </row>
    <row r="13" spans="3:18">
      <c r="C13">
        <v>6</v>
      </c>
      <c r="D13" s="1" t="s">
        <v>35</v>
      </c>
      <c r="E13" s="1">
        <v>143</v>
      </c>
      <c r="F13" s="1">
        <v>3</v>
      </c>
      <c r="G13" s="1">
        <f t="shared" si="0"/>
        <v>9</v>
      </c>
      <c r="H13" s="1">
        <f t="shared" si="1"/>
        <v>429</v>
      </c>
      <c r="I13" s="5">
        <f>ROUND((D18+(D20*F13)),0)</f>
        <v>139</v>
      </c>
      <c r="J13" s="5">
        <f t="shared" si="2"/>
        <v>3</v>
      </c>
      <c r="K13" s="6">
        <f t="shared" si="3"/>
        <v>2.7972027972028</v>
      </c>
      <c r="P13" s="1">
        <f>SUM(P8:P12)</f>
        <v>48</v>
      </c>
      <c r="Q13" s="1"/>
      <c r="R13" s="1"/>
    </row>
    <row r="14" spans="4:14">
      <c r="D14" s="1"/>
      <c r="E14" s="1">
        <f>SUM(E8:E13)</f>
        <v>662</v>
      </c>
      <c r="F14" s="1"/>
      <c r="G14" s="1">
        <f>SUM(G8:G13)</f>
        <v>28</v>
      </c>
      <c r="H14" s="1">
        <f>SUM(H8:H13)</f>
        <v>272</v>
      </c>
      <c r="I14" s="7"/>
      <c r="J14" s="7"/>
      <c r="N14" t="s">
        <v>24</v>
      </c>
    </row>
    <row r="15" spans="3:12">
      <c r="C15" t="s">
        <v>36</v>
      </c>
      <c r="D15">
        <f>COUNT(C8:C13)</f>
        <v>6</v>
      </c>
      <c r="L15" t="s">
        <v>25</v>
      </c>
    </row>
    <row r="16" spans="12:12">
      <c r="L16" s="3">
        <f>SUM(J8:J13)</f>
        <v>73</v>
      </c>
    </row>
    <row r="17" spans="4:10">
      <c r="D17" t="s">
        <v>26</v>
      </c>
      <c r="J17">
        <f>$F$13+1</f>
        <v>4</v>
      </c>
    </row>
    <row r="18" spans="4:10">
      <c r="D18" s="3">
        <f>(E14/D15)</f>
        <v>110.333333333333</v>
      </c>
      <c r="G18" t="s">
        <v>27</v>
      </c>
      <c r="J18" s="3">
        <f>ROUND((D18+(D20*J17)),0)</f>
        <v>149</v>
      </c>
    </row>
    <row r="19" spans="4:4">
      <c r="D19" t="s">
        <v>28</v>
      </c>
    </row>
    <row r="20" spans="4:9">
      <c r="D20" s="3">
        <f>(H14/G14)</f>
        <v>9.71428571428571</v>
      </c>
      <c r="G20" t="s">
        <v>29</v>
      </c>
      <c r="I20" s="3">
        <f>ROUND(SUM(J8:J13)/7,0)</f>
        <v>10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2022-07-13T08:24:00Z</dcterms:created>
  <dcterms:modified xsi:type="dcterms:W3CDTF">2023-02-12T19:40:41Z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