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31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<sst xmlns="http://schemas.openxmlformats.org/spreadsheetml/2006/main" count="44">
  <si>
    <t>Rentang 3</t>
  </si>
  <si>
    <t>t</t>
  </si>
  <si>
    <t>xt</t>
  </si>
  <si>
    <t>s'</t>
  </si>
  <si>
    <t>s''</t>
  </si>
  <si>
    <t>at</t>
  </si>
  <si>
    <t>bt</t>
  </si>
  <si>
    <t>ft+p</t>
  </si>
  <si>
    <t>MAPE</t>
  </si>
  <si>
    <t>Januari 2020</t>
  </si>
  <si>
    <t>Februari 2020</t>
  </si>
  <si>
    <t>Maret 2020</t>
  </si>
  <si>
    <t>April (2020)</t>
  </si>
  <si>
    <t>Mei 2020</t>
  </si>
  <si>
    <t>Juni 2020</t>
  </si>
  <si>
    <t>Juli 2020</t>
  </si>
  <si>
    <t>Agustus 2020</t>
  </si>
  <si>
    <t>September (2020)</t>
  </si>
  <si>
    <t>Oktober 2020</t>
  </si>
  <si>
    <t xml:space="preserve">Rata rata MAPE </t>
  </si>
  <si>
    <t>November (2020)</t>
  </si>
  <si>
    <t>Desember 2020</t>
  </si>
  <si>
    <t>Jumlah mape</t>
  </si>
  <si>
    <t>Januari 2021</t>
  </si>
  <si>
    <t>Februari 2021</t>
  </si>
  <si>
    <t>Maret 2021</t>
  </si>
  <si>
    <t>Peramalan bulan April 2021</t>
  </si>
  <si>
    <t>Rentang 5</t>
  </si>
  <si>
    <t>Rata rata MAPE</t>
  </si>
  <si>
    <t>Jumlah Mape :</t>
  </si>
  <si>
    <t>Least Square</t>
  </si>
  <si>
    <t>n</t>
  </si>
  <si>
    <t>y</t>
  </si>
  <si>
    <t>x</t>
  </si>
  <si>
    <t>xx</t>
  </si>
  <si>
    <t>xy</t>
  </si>
  <si>
    <t>Y</t>
  </si>
  <si>
    <t>SUM(MAPE/15)</t>
  </si>
  <si>
    <t xml:space="preserve">Jumlah Mape: </t>
  </si>
  <si>
    <t xml:space="preserve">a = </t>
  </si>
  <si>
    <t>Peramalan bulan april 2021</t>
  </si>
  <si>
    <t>b =</t>
  </si>
  <si>
    <t xml:space="preserve">Rata rata MAPE : </t>
  </si>
  <si>
    <t>product a</t>
  </si>
</sst>
</file>

<file path=xl/styles.xml><?xml version="1.0" encoding="utf-8"?>
<styleSheet xmlns="http://schemas.openxmlformats.org/spreadsheetml/2006/main">
  <numFmts count="6">
    <numFmt numFmtId="176" formatCode="mmm\-yy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7" formatCode="0.000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176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77" fontId="0" fillId="0" borderId="0" xfId="0" applyNumberFormat="1"/>
    <xf numFmtId="177" fontId="1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88900</xdr:colOff>
      <xdr:row>21</xdr:row>
      <xdr:rowOff>133350</xdr:rowOff>
    </xdr:from>
    <xdr:to>
      <xdr:col>11</xdr:col>
      <xdr:colOff>565150</xdr:colOff>
      <xdr:row>29</xdr:row>
      <xdr:rowOff>6350</xdr:rowOff>
    </xdr:to>
    <xdr:sp>
      <xdr:nvSpPr>
        <xdr:cNvPr id="2" name="TextBox 1"/>
        <xdr:cNvSpPr txBox="1"/>
      </xdr:nvSpPr>
      <xdr:spPr>
        <a:xfrm>
          <a:off x="6960870" y="3867150"/>
          <a:ext cx="193929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Untuk mencari bulan lainnya nilai</a:t>
          </a:r>
          <a:r>
            <a:rPr lang="en-ID" sz="1100" baseline="0"/>
            <a:t> p diganti pada rumusa ft+p sesuai dengan jarak dari data bulan yang dipakai dengan bulan yang dicari.</a:t>
          </a:r>
          <a:endParaRPr lang="en-ID" sz="1100" baseline="0"/>
        </a:p>
      </xdr:txBody>
    </xdr:sp>
    <xdr:clientData/>
  </xdr:twoCellAnchor>
  <xdr:twoCellAnchor editAs="oneCell">
    <xdr:from>
      <xdr:col>0</xdr:col>
      <xdr:colOff>466725</xdr:colOff>
      <xdr:row>88</xdr:row>
      <xdr:rowOff>178435</xdr:rowOff>
    </xdr:from>
    <xdr:to>
      <xdr:col>3</xdr:col>
      <xdr:colOff>699135</xdr:colOff>
      <xdr:row>92</xdr:row>
      <xdr:rowOff>167640</xdr:rowOff>
    </xdr:to>
    <xdr:pic>
      <xdr:nvPicPr>
        <xdr:cNvPr id="3" name="Picture 2" descr="Screenshot 2023-01-28 at 17.37.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725" y="15824200"/>
          <a:ext cx="2715260" cy="7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328295</xdr:colOff>
      <xdr:row>60</xdr:row>
      <xdr:rowOff>103505</xdr:rowOff>
    </xdr:from>
    <xdr:to>
      <xdr:col>8</xdr:col>
      <xdr:colOff>444500</xdr:colOff>
      <xdr:row>63</xdr:row>
      <xdr:rowOff>127635</xdr:rowOff>
    </xdr:to>
    <xdr:pic>
      <xdr:nvPicPr>
        <xdr:cNvPr id="4" name="Picture 3" descr="Screenshot 2023-01-28 at 17.38.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05705" y="10771505"/>
          <a:ext cx="1579245" cy="557530"/>
        </a:xfrm>
        <a:prstGeom prst="rect">
          <a:avLst/>
        </a:prstGeom>
      </xdr:spPr>
    </xdr:pic>
    <xdr:clientData/>
  </xdr:twoCellAnchor>
  <xdr:twoCellAnchor editAs="oneCell">
    <xdr:from>
      <xdr:col>9</xdr:col>
      <xdr:colOff>455295</xdr:colOff>
      <xdr:row>62</xdr:row>
      <xdr:rowOff>54610</xdr:rowOff>
    </xdr:from>
    <xdr:to>
      <xdr:col>13</xdr:col>
      <xdr:colOff>332105</xdr:colOff>
      <xdr:row>66</xdr:row>
      <xdr:rowOff>82550</xdr:rowOff>
    </xdr:to>
    <xdr:pic>
      <xdr:nvPicPr>
        <xdr:cNvPr id="5" name="Picture 4" descr="Screenshot 2023-01-28 at 17.39.01"/>
        <xdr:cNvPicPr>
          <a:picLocks noChangeAspect="1"/>
        </xdr:cNvPicPr>
      </xdr:nvPicPr>
      <xdr:blipFill>
        <a:blip r:embed="rId3"/>
        <a:srcRect t="10781"/>
        <a:stretch>
          <a:fillRect/>
        </a:stretch>
      </xdr:blipFill>
      <xdr:spPr>
        <a:xfrm>
          <a:off x="7327265" y="11078210"/>
          <a:ext cx="2802890" cy="739140"/>
        </a:xfrm>
        <a:prstGeom prst="rect">
          <a:avLst/>
        </a:prstGeom>
      </xdr:spPr>
    </xdr:pic>
    <xdr:clientData/>
  </xdr:twoCellAnchor>
  <xdr:twoCellAnchor editAs="oneCell">
    <xdr:from>
      <xdr:col>9</xdr:col>
      <xdr:colOff>193040</xdr:colOff>
      <xdr:row>85</xdr:row>
      <xdr:rowOff>92075</xdr:rowOff>
    </xdr:from>
    <xdr:to>
      <xdr:col>12</xdr:col>
      <xdr:colOff>284480</xdr:colOff>
      <xdr:row>90</xdr:row>
      <xdr:rowOff>96520</xdr:rowOff>
    </xdr:to>
    <xdr:pic>
      <xdr:nvPicPr>
        <xdr:cNvPr id="6" name="Picture 5" descr="Screenshot 2023-01-28 at 17.40.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065010" y="15205075"/>
          <a:ext cx="2286000" cy="89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466725</xdr:colOff>
      <xdr:row>31</xdr:row>
      <xdr:rowOff>177800</xdr:rowOff>
    </xdr:from>
    <xdr:to>
      <xdr:col>4</xdr:col>
      <xdr:colOff>474345</xdr:colOff>
      <xdr:row>35</xdr:row>
      <xdr:rowOff>167005</xdr:rowOff>
    </xdr:to>
    <xdr:pic>
      <xdr:nvPicPr>
        <xdr:cNvPr id="2" name="Picture 1" descr="Screenshot 2023-01-28 at 17.37.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8245" y="5689600"/>
          <a:ext cx="2715260" cy="700405"/>
        </a:xfrm>
        <a:prstGeom prst="rect">
          <a:avLst/>
        </a:prstGeom>
      </xdr:spPr>
    </xdr:pic>
    <xdr:clientData/>
  </xdr:twoCellAnchor>
  <xdr:twoCellAnchor editAs="oneCell">
    <xdr:from>
      <xdr:col>7</xdr:col>
      <xdr:colOff>328295</xdr:colOff>
      <xdr:row>3</xdr:row>
      <xdr:rowOff>103505</xdr:rowOff>
    </xdr:from>
    <xdr:to>
      <xdr:col>9</xdr:col>
      <xdr:colOff>444500</xdr:colOff>
      <xdr:row>6</xdr:row>
      <xdr:rowOff>127635</xdr:rowOff>
    </xdr:to>
    <xdr:pic>
      <xdr:nvPicPr>
        <xdr:cNvPr id="3" name="Picture 2" descr="Screenshot 2023-01-28 at 17.38.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62015" y="636905"/>
          <a:ext cx="1579245" cy="557530"/>
        </a:xfrm>
        <a:prstGeom prst="rect">
          <a:avLst/>
        </a:prstGeom>
      </xdr:spPr>
    </xdr:pic>
    <xdr:clientData/>
  </xdr:twoCellAnchor>
  <xdr:twoCellAnchor editAs="oneCell">
    <xdr:from>
      <xdr:col>10</xdr:col>
      <xdr:colOff>455295</xdr:colOff>
      <xdr:row>5</xdr:row>
      <xdr:rowOff>54610</xdr:rowOff>
    </xdr:from>
    <xdr:to>
      <xdr:col>14</xdr:col>
      <xdr:colOff>332105</xdr:colOff>
      <xdr:row>9</xdr:row>
      <xdr:rowOff>82550</xdr:rowOff>
    </xdr:to>
    <xdr:pic>
      <xdr:nvPicPr>
        <xdr:cNvPr id="4" name="Picture 3" descr="Screenshot 2023-01-28 at 17.39.01"/>
        <xdr:cNvPicPr>
          <a:picLocks noChangeAspect="1"/>
        </xdr:cNvPicPr>
      </xdr:nvPicPr>
      <xdr:blipFill>
        <a:blip r:embed="rId3"/>
        <a:srcRect t="10781"/>
        <a:stretch>
          <a:fillRect/>
        </a:stretch>
      </xdr:blipFill>
      <xdr:spPr>
        <a:xfrm>
          <a:off x="8283575" y="943610"/>
          <a:ext cx="2802890" cy="739140"/>
        </a:xfrm>
        <a:prstGeom prst="rect">
          <a:avLst/>
        </a:prstGeom>
      </xdr:spPr>
    </xdr:pic>
    <xdr:clientData/>
  </xdr:twoCellAnchor>
  <xdr:twoCellAnchor editAs="oneCell">
    <xdr:from>
      <xdr:col>10</xdr:col>
      <xdr:colOff>193040</xdr:colOff>
      <xdr:row>28</xdr:row>
      <xdr:rowOff>92075</xdr:rowOff>
    </xdr:from>
    <xdr:to>
      <xdr:col>13</xdr:col>
      <xdr:colOff>284480</xdr:colOff>
      <xdr:row>33</xdr:row>
      <xdr:rowOff>96520</xdr:rowOff>
    </xdr:to>
    <xdr:pic>
      <xdr:nvPicPr>
        <xdr:cNvPr id="5" name="Picture 4" descr="Screenshot 2023-01-28 at 17.40.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1320" y="5070475"/>
          <a:ext cx="2286000" cy="89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87"/>
  <sheetViews>
    <sheetView tabSelected="1" zoomScale="81" zoomScaleNormal="81" topLeftCell="A58" workbookViewId="0">
      <selection activeCell="D82" sqref="D82"/>
    </sheetView>
  </sheetViews>
  <sheetFormatPr defaultColWidth="9" defaultRowHeight="14"/>
  <cols>
    <col min="2" max="2" width="4.546875" customWidth="1"/>
    <col min="3" max="3" width="17" customWidth="1"/>
  </cols>
  <sheetData>
    <row r="3" spans="3:3">
      <c r="C3" t="s">
        <v>0</v>
      </c>
    </row>
    <row r="5" spans="3:10">
      <c r="C5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</row>
    <row r="6" spans="3:4">
      <c r="C6" t="s">
        <v>9</v>
      </c>
      <c r="D6" s="1">
        <v>48</v>
      </c>
    </row>
    <row r="7" spans="3:4">
      <c r="C7" t="s">
        <v>10</v>
      </c>
      <c r="D7" s="1">
        <v>122</v>
      </c>
    </row>
    <row r="8" spans="3:10">
      <c r="C8" t="s">
        <v>11</v>
      </c>
      <c r="D8" s="1">
        <v>116</v>
      </c>
      <c r="E8" s="3">
        <f t="shared" ref="E8:E13" si="0">ROUND((SUM(D6:D8)/3),0)</f>
        <v>95</v>
      </c>
      <c r="F8" s="6"/>
      <c r="G8" s="6"/>
      <c r="H8" s="6"/>
      <c r="I8" s="6"/>
      <c r="J8" s="6"/>
    </row>
    <row r="9" spans="3:10">
      <c r="C9" s="9" t="s">
        <v>12</v>
      </c>
      <c r="D9" s="1">
        <v>59</v>
      </c>
      <c r="E9" s="3">
        <f t="shared" si="0"/>
        <v>99</v>
      </c>
      <c r="F9" s="6"/>
      <c r="G9" s="6"/>
      <c r="H9" s="6"/>
      <c r="I9" s="6"/>
      <c r="J9" s="6"/>
    </row>
    <row r="10" spans="3:10">
      <c r="C10" t="s">
        <v>13</v>
      </c>
      <c r="D10" s="1">
        <v>145</v>
      </c>
      <c r="E10" s="3">
        <f t="shared" si="0"/>
        <v>107</v>
      </c>
      <c r="F10" s="3">
        <f t="shared" ref="F10:F20" si="1">ROUND((SUM(E8:E10)/3),0)</f>
        <v>100</v>
      </c>
      <c r="G10" s="3">
        <f>((2*E10)-F10)</f>
        <v>114</v>
      </c>
      <c r="H10" s="3">
        <f>((2/(3-1))*(E10-F10))</f>
        <v>7</v>
      </c>
      <c r="I10" s="6"/>
      <c r="J10" s="6"/>
    </row>
    <row r="11" spans="3:10">
      <c r="C11" t="s">
        <v>14</v>
      </c>
      <c r="D11" s="1">
        <v>86</v>
      </c>
      <c r="E11" s="3">
        <f t="shared" si="0"/>
        <v>97</v>
      </c>
      <c r="F11" s="3">
        <f t="shared" si="1"/>
        <v>101</v>
      </c>
      <c r="G11" s="3">
        <f t="shared" ref="G11:G20" si="2">((2*E11)-F11)</f>
        <v>93</v>
      </c>
      <c r="H11" s="3">
        <f t="shared" ref="H11:H20" si="3">((2/(3-1))*(E11-F11))</f>
        <v>-4</v>
      </c>
      <c r="I11" s="3">
        <f>(G10+(H10*1))</f>
        <v>121</v>
      </c>
      <c r="J11" s="3">
        <f t="shared" ref="J11:J20" si="4">ROUND(ABS((D11-I11)/D11)*100,0)</f>
        <v>41</v>
      </c>
    </row>
    <row r="12" spans="3:10">
      <c r="C12" t="s">
        <v>15</v>
      </c>
      <c r="D12" s="1">
        <v>87</v>
      </c>
      <c r="E12" s="3">
        <f t="shared" si="0"/>
        <v>106</v>
      </c>
      <c r="F12" s="3">
        <f t="shared" si="1"/>
        <v>103</v>
      </c>
      <c r="G12" s="3">
        <f t="shared" si="2"/>
        <v>109</v>
      </c>
      <c r="H12" s="3">
        <f t="shared" si="3"/>
        <v>3</v>
      </c>
      <c r="I12" s="3">
        <f t="shared" ref="I12:I21" si="5">(G11+(H11*1))</f>
        <v>89</v>
      </c>
      <c r="J12" s="3">
        <f t="shared" si="4"/>
        <v>2</v>
      </c>
    </row>
    <row r="13" spans="3:10">
      <c r="C13" t="s">
        <v>16</v>
      </c>
      <c r="D13" s="1">
        <v>40</v>
      </c>
      <c r="E13" s="3">
        <f t="shared" si="0"/>
        <v>71</v>
      </c>
      <c r="F13" s="3">
        <f t="shared" si="1"/>
        <v>91</v>
      </c>
      <c r="G13" s="3">
        <f t="shared" si="2"/>
        <v>51</v>
      </c>
      <c r="H13" s="3">
        <f t="shared" si="3"/>
        <v>-20</v>
      </c>
      <c r="I13" s="3">
        <f t="shared" si="5"/>
        <v>112</v>
      </c>
      <c r="J13" s="3">
        <f t="shared" si="4"/>
        <v>180</v>
      </c>
    </row>
    <row r="14" spans="3:10">
      <c r="C14" s="9" t="s">
        <v>17</v>
      </c>
      <c r="D14" s="1">
        <v>83</v>
      </c>
      <c r="E14" s="3">
        <f>ROUND((SUM(D12:D14)/3),)</f>
        <v>70</v>
      </c>
      <c r="F14" s="3">
        <f t="shared" si="1"/>
        <v>82</v>
      </c>
      <c r="G14" s="3">
        <f t="shared" si="2"/>
        <v>58</v>
      </c>
      <c r="H14" s="3">
        <f t="shared" si="3"/>
        <v>-12</v>
      </c>
      <c r="I14" s="3">
        <f t="shared" si="5"/>
        <v>31</v>
      </c>
      <c r="J14" s="3">
        <f t="shared" si="4"/>
        <v>63</v>
      </c>
    </row>
    <row r="15" spans="3:14">
      <c r="C15" t="s">
        <v>18</v>
      </c>
      <c r="D15" s="1">
        <v>69</v>
      </c>
      <c r="E15" s="3">
        <f t="shared" ref="E15:E20" si="6">ROUND((SUM(D13:D15)/3),0)</f>
        <v>64</v>
      </c>
      <c r="F15" s="3">
        <f t="shared" si="1"/>
        <v>68</v>
      </c>
      <c r="G15" s="3">
        <f t="shared" si="2"/>
        <v>60</v>
      </c>
      <c r="H15" s="3">
        <f t="shared" si="3"/>
        <v>-4</v>
      </c>
      <c r="I15" s="3">
        <f t="shared" si="5"/>
        <v>46</v>
      </c>
      <c r="J15" s="3">
        <f t="shared" si="4"/>
        <v>33</v>
      </c>
      <c r="L15" t="s">
        <v>19</v>
      </c>
      <c r="N15" s="3">
        <f>ROUND(SUM(J11:J20)/10,0)</f>
        <v>94</v>
      </c>
    </row>
    <row r="16" spans="3:10">
      <c r="C16" s="9" t="s">
        <v>20</v>
      </c>
      <c r="D16" s="1">
        <v>20</v>
      </c>
      <c r="E16" s="3">
        <f t="shared" si="6"/>
        <v>57</v>
      </c>
      <c r="F16" s="3">
        <f t="shared" si="1"/>
        <v>64</v>
      </c>
      <c r="G16" s="3">
        <f t="shared" si="2"/>
        <v>50</v>
      </c>
      <c r="H16" s="3">
        <f t="shared" si="3"/>
        <v>-7</v>
      </c>
      <c r="I16" s="3">
        <f t="shared" si="5"/>
        <v>56</v>
      </c>
      <c r="J16" s="3">
        <f t="shared" si="4"/>
        <v>180</v>
      </c>
    </row>
    <row r="17" spans="3:12">
      <c r="C17" t="s">
        <v>21</v>
      </c>
      <c r="D17" s="1">
        <v>16</v>
      </c>
      <c r="E17" s="3">
        <f t="shared" si="6"/>
        <v>35</v>
      </c>
      <c r="F17" s="3">
        <f t="shared" si="1"/>
        <v>52</v>
      </c>
      <c r="G17" s="3">
        <f t="shared" si="2"/>
        <v>18</v>
      </c>
      <c r="H17" s="3">
        <f t="shared" si="3"/>
        <v>-17</v>
      </c>
      <c r="I17" s="3">
        <f t="shared" si="5"/>
        <v>43</v>
      </c>
      <c r="J17" s="3">
        <f t="shared" si="4"/>
        <v>169</v>
      </c>
      <c r="L17" t="s">
        <v>22</v>
      </c>
    </row>
    <row r="18" spans="3:12">
      <c r="C18" s="9" t="s">
        <v>23</v>
      </c>
      <c r="D18" s="1">
        <v>34</v>
      </c>
      <c r="E18" s="3">
        <f t="shared" si="6"/>
        <v>23</v>
      </c>
      <c r="F18" s="3">
        <f t="shared" si="1"/>
        <v>38</v>
      </c>
      <c r="G18" s="3">
        <f t="shared" si="2"/>
        <v>8</v>
      </c>
      <c r="H18" s="3">
        <f t="shared" si="3"/>
        <v>-15</v>
      </c>
      <c r="I18" s="3">
        <f t="shared" si="5"/>
        <v>1</v>
      </c>
      <c r="J18" s="3">
        <f t="shared" si="4"/>
        <v>97</v>
      </c>
      <c r="L18" s="6">
        <f>SUM(J11:J20)</f>
        <v>937</v>
      </c>
    </row>
    <row r="19" spans="3:10">
      <c r="C19" t="s">
        <v>24</v>
      </c>
      <c r="D19" s="1">
        <v>19</v>
      </c>
      <c r="E19" s="3">
        <f t="shared" si="6"/>
        <v>23</v>
      </c>
      <c r="F19" s="3">
        <f t="shared" si="1"/>
        <v>27</v>
      </c>
      <c r="G19" s="3">
        <f t="shared" si="2"/>
        <v>19</v>
      </c>
      <c r="H19" s="3">
        <f t="shared" si="3"/>
        <v>-4</v>
      </c>
      <c r="I19" s="3">
        <f t="shared" si="5"/>
        <v>-7</v>
      </c>
      <c r="J19" s="3">
        <f t="shared" si="4"/>
        <v>137</v>
      </c>
    </row>
    <row r="20" spans="3:10">
      <c r="C20" s="9" t="s">
        <v>25</v>
      </c>
      <c r="D20" s="1">
        <v>23</v>
      </c>
      <c r="E20" s="3">
        <f t="shared" si="6"/>
        <v>25</v>
      </c>
      <c r="F20" s="3">
        <f t="shared" si="1"/>
        <v>24</v>
      </c>
      <c r="G20" s="3">
        <f t="shared" si="2"/>
        <v>26</v>
      </c>
      <c r="H20" s="3">
        <f t="shared" si="3"/>
        <v>1</v>
      </c>
      <c r="I20" s="3">
        <f t="shared" si="5"/>
        <v>15</v>
      </c>
      <c r="J20" s="3">
        <f t="shared" si="4"/>
        <v>35</v>
      </c>
    </row>
    <row r="21" spans="3:10">
      <c r="C21" t="s">
        <v>26</v>
      </c>
      <c r="E21" s="6"/>
      <c r="F21" s="6"/>
      <c r="G21" s="6"/>
      <c r="H21" s="6"/>
      <c r="I21" s="3">
        <f t="shared" si="5"/>
        <v>27</v>
      </c>
      <c r="J21" s="6"/>
    </row>
    <row r="39" spans="3:3">
      <c r="C39" t="s">
        <v>27</v>
      </c>
    </row>
    <row r="41" spans="3:10">
      <c r="C41" t="s">
        <v>1</v>
      </c>
      <c r="D41" s="8" t="s">
        <v>2</v>
      </c>
      <c r="E41" s="8" t="s">
        <v>3</v>
      </c>
      <c r="F41" s="8" t="s">
        <v>4</v>
      </c>
      <c r="G41" s="8" t="s">
        <v>5</v>
      </c>
      <c r="H41" s="8" t="s">
        <v>6</v>
      </c>
      <c r="I41" s="8" t="s">
        <v>7</v>
      </c>
      <c r="J41" s="8" t="s">
        <v>8</v>
      </c>
    </row>
    <row r="42" spans="3:4">
      <c r="C42" t="s">
        <v>9</v>
      </c>
      <c r="D42" s="1">
        <v>48</v>
      </c>
    </row>
    <row r="43" spans="3:4">
      <c r="C43" t="s">
        <v>10</v>
      </c>
      <c r="D43" s="1">
        <v>122</v>
      </c>
    </row>
    <row r="44" spans="3:4">
      <c r="C44" t="s">
        <v>11</v>
      </c>
      <c r="D44" s="1">
        <v>116</v>
      </c>
    </row>
    <row r="45" spans="3:4">
      <c r="C45" s="9" t="s">
        <v>12</v>
      </c>
      <c r="D45" s="1">
        <v>59</v>
      </c>
    </row>
    <row r="46" spans="3:10">
      <c r="C46" t="s">
        <v>13</v>
      </c>
      <c r="D46" s="1">
        <v>145</v>
      </c>
      <c r="E46" s="3">
        <f t="shared" ref="E46:E56" si="7">ROUND((SUM(D42:D46)/5),0)</f>
        <v>98</v>
      </c>
      <c r="F46" s="6"/>
      <c r="G46" s="6"/>
      <c r="H46" s="6"/>
      <c r="I46" s="6"/>
      <c r="J46" s="6"/>
    </row>
    <row r="47" spans="3:10">
      <c r="C47" t="s">
        <v>14</v>
      </c>
      <c r="D47" s="1">
        <v>86</v>
      </c>
      <c r="E47" s="3">
        <f t="shared" si="7"/>
        <v>106</v>
      </c>
      <c r="F47" s="6"/>
      <c r="G47" s="6"/>
      <c r="H47" s="6"/>
      <c r="I47" s="6"/>
      <c r="J47" s="6"/>
    </row>
    <row r="48" spans="3:10">
      <c r="C48" t="s">
        <v>15</v>
      </c>
      <c r="D48" s="1">
        <v>87</v>
      </c>
      <c r="E48" s="3">
        <f t="shared" si="7"/>
        <v>99</v>
      </c>
      <c r="F48" s="6"/>
      <c r="G48" s="6"/>
      <c r="H48" s="6"/>
      <c r="I48" s="6"/>
      <c r="J48" s="6"/>
    </row>
    <row r="49" spans="3:10">
      <c r="C49" t="s">
        <v>16</v>
      </c>
      <c r="D49" s="1">
        <v>40</v>
      </c>
      <c r="E49" s="3">
        <f t="shared" si="7"/>
        <v>83</v>
      </c>
      <c r="F49" s="6"/>
      <c r="G49" s="6"/>
      <c r="H49" s="6"/>
      <c r="I49" s="6"/>
      <c r="J49" s="6"/>
    </row>
    <row r="50" spans="3:10">
      <c r="C50" s="9" t="s">
        <v>17</v>
      </c>
      <c r="D50" s="1">
        <v>83</v>
      </c>
      <c r="E50" s="3">
        <f t="shared" si="7"/>
        <v>88</v>
      </c>
      <c r="F50" s="3">
        <f t="shared" ref="F50:F56" si="8">ROUND((SUM(E46:E50)/5),0)</f>
        <v>95</v>
      </c>
      <c r="G50" s="3">
        <f t="shared" ref="G50:G55" si="9">ROUND(((2*E50)-F50),0)</f>
        <v>81</v>
      </c>
      <c r="H50" s="3">
        <f t="shared" ref="H50:H56" si="10">ROUND(((2/(5-1))*(E50-F50)),0)</f>
        <v>-4</v>
      </c>
      <c r="I50" s="6"/>
      <c r="J50" s="6"/>
    </row>
    <row r="51" spans="3:10">
      <c r="C51" t="s">
        <v>18</v>
      </c>
      <c r="D51" s="1">
        <v>69</v>
      </c>
      <c r="E51" s="3">
        <f t="shared" si="7"/>
        <v>73</v>
      </c>
      <c r="F51" s="3">
        <f t="shared" si="8"/>
        <v>90</v>
      </c>
      <c r="G51" s="3">
        <f t="shared" si="9"/>
        <v>56</v>
      </c>
      <c r="H51" s="3">
        <f t="shared" si="10"/>
        <v>-9</v>
      </c>
      <c r="I51" s="3">
        <f>(G50+(H50*1))</f>
        <v>77</v>
      </c>
      <c r="J51" s="3">
        <f t="shared" ref="J51:J56" si="11">ROUND(ABS((D51-I51)/D51)*100,0)</f>
        <v>12</v>
      </c>
    </row>
    <row r="52" spans="3:12">
      <c r="C52" s="9" t="s">
        <v>20</v>
      </c>
      <c r="D52" s="1">
        <v>20</v>
      </c>
      <c r="E52" s="3">
        <f t="shared" si="7"/>
        <v>60</v>
      </c>
      <c r="F52" s="3">
        <f t="shared" si="8"/>
        <v>81</v>
      </c>
      <c r="G52" s="3">
        <f t="shared" si="9"/>
        <v>39</v>
      </c>
      <c r="H52" s="3">
        <f t="shared" si="10"/>
        <v>-11</v>
      </c>
      <c r="I52" s="3">
        <f t="shared" ref="I52:I56" si="12">(G51+(H51*1))</f>
        <v>47</v>
      </c>
      <c r="J52" s="3">
        <f t="shared" si="11"/>
        <v>135</v>
      </c>
      <c r="L52" t="s">
        <v>28</v>
      </c>
    </row>
    <row r="53" spans="3:10">
      <c r="C53" t="s">
        <v>21</v>
      </c>
      <c r="D53" s="1">
        <v>16</v>
      </c>
      <c r="E53" s="3">
        <f t="shared" si="7"/>
        <v>46</v>
      </c>
      <c r="F53" s="3">
        <f t="shared" si="8"/>
        <v>70</v>
      </c>
      <c r="G53" s="3">
        <f t="shared" si="9"/>
        <v>22</v>
      </c>
      <c r="H53" s="3">
        <f t="shared" si="10"/>
        <v>-12</v>
      </c>
      <c r="I53" s="3">
        <f t="shared" si="12"/>
        <v>28</v>
      </c>
      <c r="J53" s="3">
        <f t="shared" si="11"/>
        <v>75</v>
      </c>
    </row>
    <row r="54" spans="3:12">
      <c r="C54" s="9" t="s">
        <v>23</v>
      </c>
      <c r="D54" s="1">
        <v>34</v>
      </c>
      <c r="E54" s="3">
        <f t="shared" si="7"/>
        <v>44</v>
      </c>
      <c r="F54" s="3">
        <f t="shared" si="8"/>
        <v>62</v>
      </c>
      <c r="G54" s="3">
        <f t="shared" si="9"/>
        <v>26</v>
      </c>
      <c r="H54" s="3">
        <f t="shared" si="10"/>
        <v>-9</v>
      </c>
      <c r="I54" s="3">
        <f t="shared" si="12"/>
        <v>10</v>
      </c>
      <c r="J54" s="3">
        <f t="shared" si="11"/>
        <v>71</v>
      </c>
      <c r="L54">
        <f>ROUND(SUM(J50:J56)/6,0)</f>
        <v>65</v>
      </c>
    </row>
    <row r="55" spans="3:10">
      <c r="C55" t="s">
        <v>24</v>
      </c>
      <c r="D55" s="1">
        <v>19</v>
      </c>
      <c r="E55" s="3">
        <f t="shared" si="7"/>
        <v>32</v>
      </c>
      <c r="F55" s="3">
        <f t="shared" si="8"/>
        <v>51</v>
      </c>
      <c r="G55" s="3">
        <f t="shared" si="9"/>
        <v>13</v>
      </c>
      <c r="H55" s="3">
        <f t="shared" si="10"/>
        <v>-10</v>
      </c>
      <c r="I55" s="3">
        <f t="shared" si="12"/>
        <v>17</v>
      </c>
      <c r="J55" s="3">
        <f t="shared" si="11"/>
        <v>11</v>
      </c>
    </row>
    <row r="56" spans="3:10">
      <c r="C56" s="9" t="s">
        <v>25</v>
      </c>
      <c r="D56" s="1">
        <v>23</v>
      </c>
      <c r="E56" s="3">
        <f t="shared" si="7"/>
        <v>22</v>
      </c>
      <c r="F56" s="3">
        <f t="shared" si="8"/>
        <v>41</v>
      </c>
      <c r="G56" s="3">
        <f t="shared" ref="G56" si="13">((2*E56)-F56)</f>
        <v>3</v>
      </c>
      <c r="H56" s="3">
        <f t="shared" si="10"/>
        <v>-10</v>
      </c>
      <c r="I56" s="3">
        <f t="shared" si="12"/>
        <v>3</v>
      </c>
      <c r="J56" s="3">
        <f t="shared" si="11"/>
        <v>87</v>
      </c>
    </row>
    <row r="57" spans="3:9">
      <c r="C57" t="s">
        <v>26</v>
      </c>
      <c r="I57" s="3" t="str">
        <f>IF((G56+(H56*1))&lt;0,"0")</f>
        <v>0</v>
      </c>
    </row>
    <row r="58" spans="12:12">
      <c r="L58" s="6"/>
    </row>
    <row r="59" spans="12:12">
      <c r="L59" t="s">
        <v>29</v>
      </c>
    </row>
    <row r="60" spans="12:12">
      <c r="L60" s="3">
        <f>SUM(J51:J56)</f>
        <v>391</v>
      </c>
    </row>
    <row r="64" spans="3:9">
      <c r="C64" s="1" t="s">
        <v>30</v>
      </c>
      <c r="D64" s="1"/>
      <c r="E64" s="1"/>
      <c r="F64" s="1"/>
      <c r="G64" s="1"/>
      <c r="H64" s="1"/>
      <c r="I64" s="1"/>
    </row>
    <row r="65" spans="3:9">
      <c r="C65" s="1" t="s">
        <v>31</v>
      </c>
      <c r="D65" s="4" t="s">
        <v>32</v>
      </c>
      <c r="E65" s="1" t="s">
        <v>33</v>
      </c>
      <c r="F65" s="4" t="s">
        <v>34</v>
      </c>
      <c r="G65" s="4" t="s">
        <v>35</v>
      </c>
      <c r="H65" s="4" t="s">
        <v>36</v>
      </c>
      <c r="I65" s="4" t="s">
        <v>8</v>
      </c>
    </row>
    <row r="66" spans="2:9">
      <c r="B66">
        <v>1</v>
      </c>
      <c r="C66" s="1" t="s">
        <v>9</v>
      </c>
      <c r="D66" s="1">
        <v>48</v>
      </c>
      <c r="E66" s="1">
        <v>-7</v>
      </c>
      <c r="F66" s="1">
        <v>49</v>
      </c>
      <c r="G66" s="1">
        <f>(E66*D66)</f>
        <v>-336</v>
      </c>
      <c r="H66" s="5">
        <f>ROUND((C85+(C87*E66)),0)</f>
        <v>109</v>
      </c>
      <c r="I66" s="5">
        <f>ROUND(ABS((D66-H66)/D66)*100,0)</f>
        <v>127</v>
      </c>
    </row>
    <row r="67" spans="2:9">
      <c r="B67">
        <v>2</v>
      </c>
      <c r="C67" s="1" t="s">
        <v>10</v>
      </c>
      <c r="D67" s="1">
        <v>122</v>
      </c>
      <c r="E67" s="1">
        <v>-6</v>
      </c>
      <c r="F67" s="1">
        <v>36</v>
      </c>
      <c r="G67" s="1">
        <f t="shared" ref="G67:G80" si="14">(E67*D67)</f>
        <v>-732</v>
      </c>
      <c r="H67" s="5">
        <f>ROUND((C85+(C87*E67)),0)</f>
        <v>103</v>
      </c>
      <c r="I67" s="5">
        <f t="shared" ref="I67:I80" si="15">ROUND(ABS((D67-H67)/D67)*100,0)</f>
        <v>16</v>
      </c>
    </row>
    <row r="68" spans="2:9">
      <c r="B68">
        <v>3</v>
      </c>
      <c r="C68" s="1" t="s">
        <v>11</v>
      </c>
      <c r="D68" s="1">
        <v>116</v>
      </c>
      <c r="E68" s="1">
        <v>-5</v>
      </c>
      <c r="F68" s="1">
        <v>25</v>
      </c>
      <c r="G68" s="1">
        <f t="shared" si="14"/>
        <v>-580</v>
      </c>
      <c r="H68" s="5">
        <f>ROUND((C85+(C87*E68)),0)</f>
        <v>96</v>
      </c>
      <c r="I68" s="5">
        <f t="shared" si="15"/>
        <v>17</v>
      </c>
    </row>
    <row r="69" spans="2:9">
      <c r="B69">
        <v>4</v>
      </c>
      <c r="C69" s="2" t="s">
        <v>12</v>
      </c>
      <c r="D69" s="1">
        <v>59</v>
      </c>
      <c r="E69" s="1">
        <v>-4</v>
      </c>
      <c r="F69" s="1">
        <v>16</v>
      </c>
      <c r="G69" s="1">
        <f t="shared" si="14"/>
        <v>-236</v>
      </c>
      <c r="H69" s="5">
        <f>ROUND((C85+(C87*E69)),0)</f>
        <v>90</v>
      </c>
      <c r="I69" s="5">
        <f t="shared" si="15"/>
        <v>53</v>
      </c>
    </row>
    <row r="70" spans="2:9">
      <c r="B70">
        <v>5</v>
      </c>
      <c r="C70" s="1" t="s">
        <v>13</v>
      </c>
      <c r="D70" s="1">
        <v>145</v>
      </c>
      <c r="E70" s="1">
        <v>-3</v>
      </c>
      <c r="F70" s="1">
        <v>9</v>
      </c>
      <c r="G70" s="1">
        <f t="shared" si="14"/>
        <v>-435</v>
      </c>
      <c r="H70" s="5">
        <f>ROUND((C85+(C87*E70)),0)</f>
        <v>84</v>
      </c>
      <c r="I70" s="5">
        <f t="shared" si="15"/>
        <v>42</v>
      </c>
    </row>
    <row r="71" spans="2:11">
      <c r="B71">
        <v>6</v>
      </c>
      <c r="C71" s="1" t="s">
        <v>14</v>
      </c>
      <c r="D71" s="1">
        <v>86</v>
      </c>
      <c r="E71" s="1">
        <v>-2</v>
      </c>
      <c r="F71" s="1">
        <v>4</v>
      </c>
      <c r="G71" s="1">
        <f t="shared" si="14"/>
        <v>-172</v>
      </c>
      <c r="H71" s="5">
        <f>ROUND((C85+(C87*E71)),0)</f>
        <v>77</v>
      </c>
      <c r="I71" s="5">
        <f t="shared" si="15"/>
        <v>10</v>
      </c>
      <c r="K71" s="6"/>
    </row>
    <row r="72" spans="2:9">
      <c r="B72">
        <v>7</v>
      </c>
      <c r="C72" s="1" t="s">
        <v>15</v>
      </c>
      <c r="D72" s="1">
        <v>87</v>
      </c>
      <c r="E72" s="1">
        <v>-1</v>
      </c>
      <c r="F72" s="1">
        <v>1</v>
      </c>
      <c r="G72" s="1">
        <f t="shared" si="14"/>
        <v>-87</v>
      </c>
      <c r="H72" s="5">
        <f>ROUND((C85+(C87*E72)),0)</f>
        <v>71</v>
      </c>
      <c r="I72" s="5">
        <f t="shared" si="15"/>
        <v>18</v>
      </c>
    </row>
    <row r="73" spans="2:9">
      <c r="B73">
        <v>8</v>
      </c>
      <c r="C73" s="1" t="s">
        <v>16</v>
      </c>
      <c r="D73" s="1">
        <v>40</v>
      </c>
      <c r="E73" s="1">
        <v>0</v>
      </c>
      <c r="F73" s="1">
        <v>0</v>
      </c>
      <c r="G73" s="1">
        <f t="shared" si="14"/>
        <v>0</v>
      </c>
      <c r="H73" s="5">
        <f>ROUND((C85+(C87*E73)),0)</f>
        <v>64</v>
      </c>
      <c r="I73" s="5">
        <f t="shared" si="15"/>
        <v>60</v>
      </c>
    </row>
    <row r="74" spans="2:9">
      <c r="B74">
        <v>9</v>
      </c>
      <c r="C74" s="2" t="s">
        <v>17</v>
      </c>
      <c r="D74" s="1">
        <v>83</v>
      </c>
      <c r="E74" s="1">
        <v>1</v>
      </c>
      <c r="F74" s="1">
        <v>1</v>
      </c>
      <c r="G74" s="1">
        <f t="shared" si="14"/>
        <v>83</v>
      </c>
      <c r="H74" s="5">
        <f>ROUND((C85+(C87*E74)),0)</f>
        <v>58</v>
      </c>
      <c r="I74" s="5">
        <f t="shared" si="15"/>
        <v>30</v>
      </c>
    </row>
    <row r="75" spans="2:9">
      <c r="B75">
        <v>10</v>
      </c>
      <c r="C75" s="1" t="s">
        <v>18</v>
      </c>
      <c r="D75" s="1">
        <v>69</v>
      </c>
      <c r="E75" s="1">
        <v>2</v>
      </c>
      <c r="F75" s="1">
        <v>4</v>
      </c>
      <c r="G75" s="1">
        <f t="shared" si="14"/>
        <v>138</v>
      </c>
      <c r="H75" s="5">
        <f>ROUND((C85+(C87*E75)),0)</f>
        <v>52</v>
      </c>
      <c r="I75" s="5">
        <f t="shared" si="15"/>
        <v>25</v>
      </c>
    </row>
    <row r="76" spans="2:9">
      <c r="B76">
        <v>11</v>
      </c>
      <c r="C76" s="2" t="s">
        <v>20</v>
      </c>
      <c r="D76" s="1">
        <v>20</v>
      </c>
      <c r="E76" s="1">
        <v>3</v>
      </c>
      <c r="F76" s="1">
        <v>9</v>
      </c>
      <c r="G76" s="1">
        <f t="shared" si="14"/>
        <v>60</v>
      </c>
      <c r="H76" s="5">
        <f>ROUND((C85+(C87*E76)),0)</f>
        <v>45</v>
      </c>
      <c r="I76" s="5">
        <f t="shared" si="15"/>
        <v>125</v>
      </c>
    </row>
    <row r="77" spans="2:9">
      <c r="B77">
        <v>12</v>
      </c>
      <c r="C77" s="1" t="s">
        <v>21</v>
      </c>
      <c r="D77" s="1">
        <v>16</v>
      </c>
      <c r="E77" s="1">
        <v>4</v>
      </c>
      <c r="F77" s="1">
        <v>16</v>
      </c>
      <c r="G77" s="1">
        <f t="shared" si="14"/>
        <v>64</v>
      </c>
      <c r="H77" s="5">
        <f>ROUND((C85+(C87*E77)),0)</f>
        <v>39</v>
      </c>
      <c r="I77" s="5">
        <f t="shared" si="15"/>
        <v>144</v>
      </c>
    </row>
    <row r="78" spans="2:9">
      <c r="B78">
        <v>13</v>
      </c>
      <c r="C78" s="2" t="s">
        <v>23</v>
      </c>
      <c r="D78" s="1">
        <v>34</v>
      </c>
      <c r="E78" s="1">
        <v>5</v>
      </c>
      <c r="F78" s="1">
        <v>25</v>
      </c>
      <c r="G78" s="1">
        <f t="shared" si="14"/>
        <v>170</v>
      </c>
      <c r="H78" s="5">
        <f>ROUND((C85+(C87*E78)),0)</f>
        <v>33</v>
      </c>
      <c r="I78" s="5">
        <f t="shared" si="15"/>
        <v>3</v>
      </c>
    </row>
    <row r="79" spans="2:9">
      <c r="B79">
        <v>14</v>
      </c>
      <c r="C79" s="1" t="s">
        <v>24</v>
      </c>
      <c r="D79" s="1">
        <v>19</v>
      </c>
      <c r="E79" s="1">
        <v>6</v>
      </c>
      <c r="F79" s="1">
        <v>36</v>
      </c>
      <c r="G79" s="1">
        <f t="shared" si="14"/>
        <v>114</v>
      </c>
      <c r="H79" s="5">
        <f>ROUND((C85+(C87*E79)),0)</f>
        <v>26</v>
      </c>
      <c r="I79" s="5">
        <f t="shared" si="15"/>
        <v>37</v>
      </c>
    </row>
    <row r="80" spans="2:9">
      <c r="B80">
        <v>15</v>
      </c>
      <c r="C80" s="2" t="s">
        <v>25</v>
      </c>
      <c r="D80" s="1">
        <v>23</v>
      </c>
      <c r="E80" s="1">
        <v>7</v>
      </c>
      <c r="F80" s="1">
        <v>49</v>
      </c>
      <c r="G80" s="1">
        <f t="shared" si="14"/>
        <v>161</v>
      </c>
      <c r="H80" s="5">
        <f>ROUND((C85+(C87*E80)),0)</f>
        <v>20</v>
      </c>
      <c r="I80" s="5">
        <f t="shared" si="15"/>
        <v>13</v>
      </c>
    </row>
    <row r="81" spans="3:13">
      <c r="C81" s="1"/>
      <c r="D81" s="1">
        <f>SUM(D66:D80)</f>
        <v>967</v>
      </c>
      <c r="E81" s="1"/>
      <c r="F81" s="1">
        <f>SUM(F66:F80)</f>
        <v>280</v>
      </c>
      <c r="G81" s="1">
        <f>SUM(G66:G80)</f>
        <v>-1788</v>
      </c>
      <c r="H81" s="7"/>
      <c r="I81" s="7"/>
      <c r="M81" t="s">
        <v>37</v>
      </c>
    </row>
    <row r="82" spans="11:11">
      <c r="K82" t="s">
        <v>38</v>
      </c>
    </row>
    <row r="83" spans="11:11">
      <c r="K83" s="3">
        <f>SUM(I66:I80)</f>
        <v>720</v>
      </c>
    </row>
    <row r="84" spans="3:3">
      <c r="C84" t="s">
        <v>39</v>
      </c>
    </row>
    <row r="85" spans="3:9">
      <c r="C85" s="3">
        <f>(D81/15)</f>
        <v>64.4666666666667</v>
      </c>
      <c r="F85" t="s">
        <v>40</v>
      </c>
      <c r="I85" s="3">
        <f>ROUND((C85+(C87*8)),0)</f>
        <v>13</v>
      </c>
    </row>
    <row r="86" spans="3:3">
      <c r="C86" t="s">
        <v>41</v>
      </c>
    </row>
    <row r="87" spans="3:8">
      <c r="C87" s="3">
        <f>(G81/F81)</f>
        <v>-6.38571428571429</v>
      </c>
      <c r="F87" t="s">
        <v>42</v>
      </c>
      <c r="H87" s="3">
        <f>ROUND(SUM(I66:I80)/15,0)</f>
        <v>48</v>
      </c>
    </row>
  </sheetData>
  <pageMargins left="0.699305555555556" right="0.699305555555556" top="0.75" bottom="0.75" header="0.3" footer="0.3"/>
  <pageSetup paperSize="9" orientation="portrait" horizontalDpi="203" verticalDpi="20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S30"/>
  <sheetViews>
    <sheetView zoomScale="105" zoomScaleNormal="105" topLeftCell="B1" workbookViewId="0">
      <selection activeCell="P9" sqref="P9"/>
    </sheetView>
  </sheetViews>
  <sheetFormatPr defaultColWidth="9" defaultRowHeight="14"/>
  <cols>
    <col min="4" max="4" width="15.3125" customWidth="1"/>
  </cols>
  <sheetData>
    <row r="5" spans="5:5">
      <c r="E5" t="s">
        <v>43</v>
      </c>
    </row>
    <row r="7" spans="4:19">
      <c r="D7" s="1" t="s">
        <v>30</v>
      </c>
      <c r="E7" s="1"/>
      <c r="F7" s="1"/>
      <c r="G7" s="1"/>
      <c r="H7" s="1"/>
      <c r="I7" s="1"/>
      <c r="J7" s="1"/>
      <c r="P7" s="1"/>
      <c r="Q7" s="4"/>
      <c r="R7" s="1"/>
      <c r="S7" s="4"/>
    </row>
    <row r="8" spans="4:19">
      <c r="D8" s="1" t="s">
        <v>31</v>
      </c>
      <c r="E8" s="4" t="s">
        <v>32</v>
      </c>
      <c r="F8" s="1" t="s">
        <v>33</v>
      </c>
      <c r="G8" s="4" t="s">
        <v>34</v>
      </c>
      <c r="H8" s="4" t="s">
        <v>35</v>
      </c>
      <c r="I8" s="4" t="s">
        <v>36</v>
      </c>
      <c r="J8" s="4" t="s">
        <v>8</v>
      </c>
      <c r="P8" s="1"/>
      <c r="Q8" s="1"/>
      <c r="R8" s="1"/>
      <c r="S8" s="1"/>
    </row>
    <row r="9" spans="3:19">
      <c r="C9">
        <v>1</v>
      </c>
      <c r="D9" s="1" t="s">
        <v>9</v>
      </c>
      <c r="E9" s="1">
        <v>48</v>
      </c>
      <c r="F9" s="1">
        <v>-7</v>
      </c>
      <c r="G9" s="1">
        <v>49</v>
      </c>
      <c r="H9" s="1">
        <f t="shared" ref="H9:H23" si="0">(F9*E9)</f>
        <v>-336</v>
      </c>
      <c r="I9" s="5">
        <f>ROUND((D28+(D30*F9)),0)</f>
        <v>109</v>
      </c>
      <c r="J9" s="5">
        <f>ROUND(ABS((E9-I9)/E9)*100,0)</f>
        <v>127</v>
      </c>
      <c r="P9" s="1"/>
      <c r="Q9" s="1"/>
      <c r="R9" s="1"/>
      <c r="S9" s="1"/>
    </row>
    <row r="10" spans="3:19">
      <c r="C10">
        <v>2</v>
      </c>
      <c r="D10" s="1" t="s">
        <v>10</v>
      </c>
      <c r="E10" s="1">
        <v>122</v>
      </c>
      <c r="F10" s="1">
        <v>-6</v>
      </c>
      <c r="G10" s="1">
        <v>36</v>
      </c>
      <c r="H10" s="1">
        <f t="shared" si="0"/>
        <v>-732</v>
      </c>
      <c r="I10" s="5">
        <f>ROUND((D28+(D30*F10)),0)</f>
        <v>103</v>
      </c>
      <c r="J10" s="5">
        <f t="shared" ref="J9:J23" si="1">ROUND(ABS((E10-I10)/E10)*100,0)</f>
        <v>16</v>
      </c>
      <c r="P10" s="1"/>
      <c r="Q10" s="1"/>
      <c r="R10" s="1"/>
      <c r="S10" s="1"/>
    </row>
    <row r="11" spans="3:19">
      <c r="C11">
        <v>3</v>
      </c>
      <c r="D11" s="1" t="s">
        <v>11</v>
      </c>
      <c r="E11" s="1">
        <v>116</v>
      </c>
      <c r="F11" s="1">
        <v>-5</v>
      </c>
      <c r="G11" s="1">
        <v>25</v>
      </c>
      <c r="H11" s="1">
        <f t="shared" si="0"/>
        <v>-580</v>
      </c>
      <c r="I11" s="5">
        <f>ROUND((D28+(D30*F11)),0)</f>
        <v>96</v>
      </c>
      <c r="J11" s="5">
        <f t="shared" si="1"/>
        <v>17</v>
      </c>
      <c r="P11" s="2"/>
      <c r="Q11" s="1"/>
      <c r="R11" s="1"/>
      <c r="S11" s="1"/>
    </row>
    <row r="12" spans="3:19">
      <c r="C12">
        <v>4</v>
      </c>
      <c r="D12" s="2" t="s">
        <v>12</v>
      </c>
      <c r="E12" s="1">
        <v>59</v>
      </c>
      <c r="F12" s="1">
        <v>-4</v>
      </c>
      <c r="G12" s="1">
        <v>16</v>
      </c>
      <c r="H12" s="1">
        <f t="shared" si="0"/>
        <v>-236</v>
      </c>
      <c r="I12" s="5">
        <f>ROUND((D28+(D30*F12)),0)</f>
        <v>90</v>
      </c>
      <c r="J12" s="5">
        <f t="shared" si="1"/>
        <v>53</v>
      </c>
      <c r="P12" s="1"/>
      <c r="Q12" s="1"/>
      <c r="R12" s="1"/>
      <c r="S12" s="1"/>
    </row>
    <row r="13" spans="3:19">
      <c r="C13">
        <v>5</v>
      </c>
      <c r="D13" s="1" t="s">
        <v>13</v>
      </c>
      <c r="E13" s="1">
        <v>145</v>
      </c>
      <c r="F13" s="1">
        <v>-3</v>
      </c>
      <c r="G13" s="1">
        <v>9</v>
      </c>
      <c r="H13" s="1">
        <f t="shared" si="0"/>
        <v>-435</v>
      </c>
      <c r="I13" s="5">
        <f>ROUND((D28+(D30*F13)),0)</f>
        <v>84</v>
      </c>
      <c r="J13" s="5">
        <f t="shared" si="1"/>
        <v>42</v>
      </c>
      <c r="P13" s="1"/>
      <c r="Q13" s="1"/>
      <c r="R13" s="1"/>
      <c r="S13" s="1"/>
    </row>
    <row r="14" spans="3:19">
      <c r="C14">
        <v>6</v>
      </c>
      <c r="D14" s="1" t="s">
        <v>14</v>
      </c>
      <c r="E14" s="1">
        <v>86</v>
      </c>
      <c r="F14" s="1">
        <v>-2</v>
      </c>
      <c r="G14" s="1">
        <v>4</v>
      </c>
      <c r="H14" s="1">
        <f t="shared" si="0"/>
        <v>-172</v>
      </c>
      <c r="I14" s="5">
        <f>ROUND((D28+(D30*F14)),0)</f>
        <v>77</v>
      </c>
      <c r="J14" s="5">
        <f t="shared" si="1"/>
        <v>10</v>
      </c>
      <c r="L14" s="6"/>
      <c r="P14" s="1"/>
      <c r="Q14" s="1"/>
      <c r="R14" s="1"/>
      <c r="S14" s="1"/>
    </row>
    <row r="15" spans="3:19">
      <c r="C15">
        <v>7</v>
      </c>
      <c r="D15" s="1" t="s">
        <v>15</v>
      </c>
      <c r="E15" s="1">
        <v>87</v>
      </c>
      <c r="F15" s="1">
        <v>-1</v>
      </c>
      <c r="G15" s="1">
        <v>1</v>
      </c>
      <c r="H15" s="1">
        <f t="shared" si="0"/>
        <v>-87</v>
      </c>
      <c r="I15" s="5">
        <f>ROUND((D28+(D30*F15)),0)</f>
        <v>71</v>
      </c>
      <c r="J15" s="5">
        <f t="shared" si="1"/>
        <v>18</v>
      </c>
      <c r="P15" s="1"/>
      <c r="Q15" s="1"/>
      <c r="R15" s="1"/>
      <c r="S15" s="1"/>
    </row>
    <row r="16" spans="3:19">
      <c r="C16">
        <v>8</v>
      </c>
      <c r="D16" s="1" t="s">
        <v>16</v>
      </c>
      <c r="E16" s="1">
        <v>40</v>
      </c>
      <c r="F16" s="1">
        <v>0</v>
      </c>
      <c r="G16" s="1">
        <v>0</v>
      </c>
      <c r="H16" s="1">
        <f t="shared" si="0"/>
        <v>0</v>
      </c>
      <c r="I16" s="5">
        <f>ROUND((D28+(D30*F16)),0)</f>
        <v>64</v>
      </c>
      <c r="J16" s="5">
        <f t="shared" si="1"/>
        <v>60</v>
      </c>
      <c r="P16" s="2"/>
      <c r="Q16" s="1"/>
      <c r="R16" s="1"/>
      <c r="S16" s="1"/>
    </row>
    <row r="17" spans="3:19">
      <c r="C17">
        <v>9</v>
      </c>
      <c r="D17" s="2" t="s">
        <v>17</v>
      </c>
      <c r="E17" s="1">
        <v>83</v>
      </c>
      <c r="F17" s="1">
        <v>1</v>
      </c>
      <c r="G17" s="1">
        <v>1</v>
      </c>
      <c r="H17" s="1">
        <f t="shared" si="0"/>
        <v>83</v>
      </c>
      <c r="I17" s="5">
        <f>ROUND((D28+(D30*F17)),0)</f>
        <v>58</v>
      </c>
      <c r="J17" s="5">
        <f t="shared" si="1"/>
        <v>30</v>
      </c>
      <c r="P17" s="1"/>
      <c r="Q17" s="1"/>
      <c r="R17" s="1"/>
      <c r="S17" s="1"/>
    </row>
    <row r="18" spans="3:19">
      <c r="C18">
        <v>10</v>
      </c>
      <c r="D18" s="1" t="s">
        <v>18</v>
      </c>
      <c r="E18" s="1">
        <v>69</v>
      </c>
      <c r="F18" s="1">
        <v>2</v>
      </c>
      <c r="G18" s="1">
        <v>4</v>
      </c>
      <c r="H18" s="1">
        <f t="shared" si="0"/>
        <v>138</v>
      </c>
      <c r="I18" s="5">
        <f>ROUND((D28+(D30*F18)),0)</f>
        <v>52</v>
      </c>
      <c r="J18" s="5">
        <f t="shared" si="1"/>
        <v>25</v>
      </c>
      <c r="P18" s="2"/>
      <c r="Q18" s="1"/>
      <c r="R18" s="1"/>
      <c r="S18" s="1"/>
    </row>
    <row r="19" spans="3:19">
      <c r="C19">
        <v>11</v>
      </c>
      <c r="D19" s="2" t="s">
        <v>20</v>
      </c>
      <c r="E19" s="1">
        <v>20</v>
      </c>
      <c r="F19" s="1">
        <v>3</v>
      </c>
      <c r="G19" s="1">
        <v>9</v>
      </c>
      <c r="H19" s="1">
        <f t="shared" si="0"/>
        <v>60</v>
      </c>
      <c r="I19" s="5">
        <f>ROUND((D28+(D30*F19)),0)</f>
        <v>45</v>
      </c>
      <c r="J19" s="5">
        <f t="shared" si="1"/>
        <v>125</v>
      </c>
      <c r="P19" s="1"/>
      <c r="Q19" s="1"/>
      <c r="R19" s="1"/>
      <c r="S19" s="1"/>
    </row>
    <row r="20" spans="3:19">
      <c r="C20">
        <v>12</v>
      </c>
      <c r="D20" s="1" t="s">
        <v>21</v>
      </c>
      <c r="E20" s="1">
        <v>16</v>
      </c>
      <c r="F20" s="1">
        <v>4</v>
      </c>
      <c r="G20" s="1">
        <v>16</v>
      </c>
      <c r="H20" s="1">
        <f t="shared" si="0"/>
        <v>64</v>
      </c>
      <c r="I20" s="5">
        <f>ROUND((D28+(D30*F20)),0)</f>
        <v>39</v>
      </c>
      <c r="J20" s="5">
        <f t="shared" si="1"/>
        <v>144</v>
      </c>
      <c r="P20" s="2"/>
      <c r="Q20" s="1"/>
      <c r="R20" s="1"/>
      <c r="S20" s="1"/>
    </row>
    <row r="21" spans="3:19">
      <c r="C21">
        <v>13</v>
      </c>
      <c r="D21" s="2" t="s">
        <v>23</v>
      </c>
      <c r="E21" s="1">
        <v>34</v>
      </c>
      <c r="F21" s="1">
        <v>5</v>
      </c>
      <c r="G21" s="1">
        <v>25</v>
      </c>
      <c r="H21" s="1">
        <f t="shared" si="0"/>
        <v>170</v>
      </c>
      <c r="I21" s="5">
        <f>ROUND((D28+(D30*F21)),0)</f>
        <v>33</v>
      </c>
      <c r="J21" s="5">
        <f t="shared" si="1"/>
        <v>3</v>
      </c>
      <c r="P21" s="1"/>
      <c r="Q21" s="1"/>
      <c r="R21" s="1"/>
      <c r="S21" s="1"/>
    </row>
    <row r="22" spans="3:19">
      <c r="C22">
        <v>14</v>
      </c>
      <c r="D22" s="1" t="s">
        <v>24</v>
      </c>
      <c r="E22" s="1">
        <v>19</v>
      </c>
      <c r="F22" s="1">
        <v>6</v>
      </c>
      <c r="G22" s="1">
        <v>36</v>
      </c>
      <c r="H22" s="1">
        <f t="shared" si="0"/>
        <v>114</v>
      </c>
      <c r="I22" s="5">
        <f>ROUND((D28+(D30*F22)),0)</f>
        <v>26</v>
      </c>
      <c r="J22" s="5">
        <f t="shared" si="1"/>
        <v>37</v>
      </c>
      <c r="P22" s="2"/>
      <c r="Q22" s="1"/>
      <c r="R22" s="1"/>
      <c r="S22" s="1"/>
    </row>
    <row r="23" spans="3:10">
      <c r="C23">
        <v>15</v>
      </c>
      <c r="D23" s="2" t="s">
        <v>25</v>
      </c>
      <c r="E23" s="1">
        <v>23</v>
      </c>
      <c r="F23" s="1">
        <v>7</v>
      </c>
      <c r="G23" s="1">
        <v>49</v>
      </c>
      <c r="H23" s="1">
        <f t="shared" si="0"/>
        <v>161</v>
      </c>
      <c r="I23" s="5">
        <f>ROUND((D28+(D30*F23)),0)</f>
        <v>20</v>
      </c>
      <c r="J23" s="5">
        <f t="shared" si="1"/>
        <v>13</v>
      </c>
    </row>
    <row r="24" spans="4:14">
      <c r="D24" s="1"/>
      <c r="E24" s="1">
        <f t="shared" ref="E24:H24" si="2">SUM(E9:E23)</f>
        <v>967</v>
      </c>
      <c r="F24" s="1"/>
      <c r="G24" s="1">
        <f t="shared" si="2"/>
        <v>280</v>
      </c>
      <c r="H24" s="1">
        <f t="shared" si="2"/>
        <v>-1788</v>
      </c>
      <c r="I24" s="7"/>
      <c r="J24" s="7"/>
      <c r="N24" t="s">
        <v>37</v>
      </c>
    </row>
    <row r="25" spans="12:12">
      <c r="L25" t="s">
        <v>38</v>
      </c>
    </row>
    <row r="26" spans="12:12">
      <c r="L26" s="3">
        <f>SUM(J9:J23)</f>
        <v>720</v>
      </c>
    </row>
    <row r="27" spans="4:4">
      <c r="D27" t="s">
        <v>39</v>
      </c>
    </row>
    <row r="28" spans="4:10">
      <c r="D28" s="3">
        <f>(E24/15)</f>
        <v>64.4666666666667</v>
      </c>
      <c r="G28" t="s">
        <v>40</v>
      </c>
      <c r="J28" s="3">
        <f>ROUND((D28+(D30*8)),0)</f>
        <v>13</v>
      </c>
    </row>
    <row r="29" spans="4:4">
      <c r="D29" t="s">
        <v>41</v>
      </c>
    </row>
    <row r="30" spans="4:9">
      <c r="D30" s="3">
        <f>(H24/G24)</f>
        <v>-6.38571428571429</v>
      </c>
      <c r="G30" t="s">
        <v>42</v>
      </c>
      <c r="I30" s="3">
        <f>ROUND(SUM(J9:J23)/15,0)</f>
        <v>48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2022-07-12T04:24:00Z</dcterms:created>
  <dcterms:modified xsi:type="dcterms:W3CDTF">2023-02-09T18:39:17Z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