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3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<sst xmlns="http://schemas.openxmlformats.org/spreadsheetml/2006/main" count="73">
  <si>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Alternatif</t>
  </si>
  <si>
    <t>C1</t>
  </si>
  <si>
    <t>C2</t>
  </si>
  <si>
    <t>C3</t>
  </si>
  <si>
    <t>C4</t>
  </si>
  <si>
    <t xml:space="preserve">Bobot </t>
  </si>
  <si>
    <t>Nama</t>
  </si>
  <si>
    <t>Kelas</t>
  </si>
  <si>
    <t>Test Akademik</t>
  </si>
  <si>
    <t>Public Speking</t>
  </si>
  <si>
    <t>Test wawancara</t>
  </si>
  <si>
    <t>A1</t>
  </si>
  <si>
    <t>Agus</t>
  </si>
  <si>
    <t>Sangat Baik</t>
  </si>
  <si>
    <t>Baik</t>
  </si>
  <si>
    <t>Leval 0</t>
  </si>
  <si>
    <t>Jtable</t>
  </si>
  <si>
    <t>A2</t>
  </si>
  <si>
    <t>Rahmat</t>
  </si>
  <si>
    <t>Kurang Baik</t>
  </si>
  <si>
    <t>Bobot</t>
  </si>
  <si>
    <t>R1</t>
  </si>
  <si>
    <t>C Level 1</t>
  </si>
  <si>
    <t>C1/K</t>
  </si>
  <si>
    <t>Nilai</t>
  </si>
  <si>
    <t>Level 0</t>
  </si>
  <si>
    <t>R2</t>
  </si>
  <si>
    <t>Level 1</t>
  </si>
  <si>
    <t>11</t>
  </si>
  <si>
    <t>10</t>
  </si>
  <si>
    <t xml:space="preserve">A1 </t>
  </si>
  <si>
    <t>C2/TA</t>
  </si>
  <si>
    <t>Total</t>
  </si>
  <si>
    <t>Rank</t>
  </si>
  <si>
    <t>Alias</t>
  </si>
  <si>
    <t>(C1)Tes Akademik</t>
  </si>
  <si>
    <t>(C2)Public Speaking</t>
  </si>
  <si>
    <t>(C3)Tes Wawancara</t>
  </si>
  <si>
    <t>80-100</t>
  </si>
  <si>
    <t>Ririn</t>
  </si>
  <si>
    <t>Level 2</t>
  </si>
  <si>
    <t>50-80</t>
  </si>
  <si>
    <t>8</t>
  </si>
  <si>
    <t>C Level 2</t>
  </si>
  <si>
    <t>50</t>
  </si>
  <si>
    <t>6</t>
  </si>
  <si>
    <t>Nisa</t>
  </si>
  <si>
    <t>A3</t>
  </si>
  <si>
    <t>1</t>
  </si>
  <si>
    <t>2</t>
  </si>
  <si>
    <t>A4</t>
  </si>
  <si>
    <t>C3/PS</t>
  </si>
  <si>
    <t>A5</t>
  </si>
  <si>
    <t>Level 3</t>
  </si>
  <si>
    <t>Tidak Baik</t>
  </si>
  <si>
    <t>4</t>
  </si>
  <si>
    <t>normalisasi matriks</t>
  </si>
  <si>
    <t>C4/TW</t>
  </si>
  <si>
    <t>R3</t>
  </si>
  <si>
    <t>C Level 3</t>
  </si>
  <si>
    <t>R4</t>
  </si>
  <si>
    <t>R5</t>
  </si>
  <si>
    <t>Data yang alah ditambahkan</t>
  </si>
  <si>
    <t>No</t>
  </si>
  <si>
    <t>Tes akademik</t>
  </si>
  <si>
    <t>public</t>
  </si>
  <si>
    <t>wawancara</t>
  </si>
  <si>
    <t>C Level 4</t>
  </si>
  <si>
    <t xml:space="preserve">No </t>
  </si>
  <si>
    <t>Tes Akdemik</t>
  </si>
  <si>
    <t>Public</t>
  </si>
  <si>
    <t>Wawancara</t>
  </si>
  <si>
    <t>ririn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</si>
</sst>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rgb="FF3F3F3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" fillId="2" borderId="6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7" applyNumberFormat="0" applyAlignment="0" applyProtection="0"/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0" xfId="0" applyFont="1" applyFill="1" applyBorder="1" applyAlignment="1">
      <alignment horizontal="justify" vertical="center"/>
    </xf>
    <xf numFmtId="0" fontId="1" fillId="0" borderId="5" xfId="0" applyFont="1" applyFill="1" applyBorder="1" applyAlignment="1">
      <alignment horizontal="justify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2" borderId="6" xfId="25"/>
    <xf numFmtId="2" fontId="2" fillId="2" borderId="6" xfId="25" applyNumberFormat="1"/>
    <xf numFmtId="0" fontId="3" fillId="3" borderId="7" xfId="46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78"/>
  <sheetViews>
    <sheetView tabSelected="1" zoomScale="88" zoomScaleNormal="88" topLeftCell="X1" workbookViewId="0">
      <selection activeCell="AH16" sqref="AH16"/>
    </sheetView>
  </sheetViews>
  <sheetFormatPr defaultColWidth="9" defaultRowHeight="14"/>
  <cols>
    <col min="13" max="13" width="13.4296875" customWidth="1"/>
    <col min="14" max="14" width="17" customWidth="1"/>
    <col min="15" max="15" width="18.7109375" customWidth="1"/>
    <col min="16" max="16" width="18.4296875" customWidth="1"/>
    <col min="17" max="17" width="11.140625" customWidth="1"/>
    <col min="24" max="24" width="13.140625" customWidth="1"/>
    <col min="26" max="26" width="10.859375" customWidth="1"/>
    <col min="29" max="29" width="9.5703125" customWidth="1"/>
    <col min="30" max="30" width="15.5703125" style="2" customWidth="1"/>
    <col min="31" max="31" width="14.140625" style="2" customWidth="1"/>
    <col min="32" max="32" width="14" style="2" customWidth="1"/>
    <col min="33" max="33" width="15.140625" style="2" customWidth="1"/>
    <col min="34" max="34" width="9.140625" style="3"/>
    <col min="35" max="35" width="11.7109375" style="4" customWidth="1"/>
    <col min="40" max="40" width="17.2890625" customWidth="1"/>
  </cols>
  <sheetData>
    <row r="1" ht="14.75" spans="1:4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G1" s="9" t="s">
        <v>5</v>
      </c>
      <c r="K1" s="5" t="s">
        <v>0</v>
      </c>
      <c r="L1" s="6" t="s">
        <v>1</v>
      </c>
      <c r="M1" s="6" t="s">
        <v>2</v>
      </c>
      <c r="N1" s="6" t="s">
        <v>3</v>
      </c>
      <c r="O1" s="6" t="s">
        <v>4</v>
      </c>
      <c r="Q1" s="9"/>
      <c r="AC1" s="11" t="s">
        <v>6</v>
      </c>
      <c r="AD1" s="3" t="s">
        <v>7</v>
      </c>
      <c r="AE1" s="3" t="s">
        <v>8</v>
      </c>
      <c r="AF1" s="3" t="s">
        <v>9</v>
      </c>
      <c r="AG1" s="3" t="s">
        <v>10</v>
      </c>
      <c r="AI1" s="11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ht="14.75" spans="1:50">
      <c r="A2" s="7" t="s">
        <v>11</v>
      </c>
      <c r="B2" s="8">
        <v>10</v>
      </c>
      <c r="C2" s="8">
        <v>8</v>
      </c>
      <c r="D2" s="8">
        <v>10</v>
      </c>
      <c r="E2" s="8">
        <v>8</v>
      </c>
      <c r="G2" t="s">
        <v>1</v>
      </c>
      <c r="H2" s="9">
        <v>1</v>
      </c>
      <c r="K2" s="7" t="s">
        <v>11</v>
      </c>
      <c r="L2" s="8">
        <v>10</v>
      </c>
      <c r="M2" s="8">
        <v>8</v>
      </c>
      <c r="N2" s="8">
        <v>10</v>
      </c>
      <c r="O2" s="8">
        <v>8</v>
      </c>
      <c r="AC2" s="11" t="s">
        <v>12</v>
      </c>
      <c r="AD2" s="12">
        <v>11</v>
      </c>
      <c r="AE2" s="12">
        <v>70</v>
      </c>
      <c r="AF2" s="12" t="s">
        <v>13</v>
      </c>
      <c r="AG2" s="12" t="s">
        <v>14</v>
      </c>
      <c r="AI2" s="11"/>
      <c r="AJ2" s="13"/>
      <c r="AK2" s="13" t="s">
        <v>15</v>
      </c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t="s">
        <v>16</v>
      </c>
    </row>
    <row r="3" ht="14.75" spans="1:63">
      <c r="A3" s="7" t="s">
        <v>17</v>
      </c>
      <c r="B3" s="8">
        <v>8</v>
      </c>
      <c r="C3" s="8">
        <v>10</v>
      </c>
      <c r="D3" s="8">
        <v>8</v>
      </c>
      <c r="E3" s="8">
        <v>6</v>
      </c>
      <c r="G3" t="s">
        <v>2</v>
      </c>
      <c r="H3" s="9">
        <v>1</v>
      </c>
      <c r="K3" s="7" t="s">
        <v>17</v>
      </c>
      <c r="L3" s="8">
        <v>8</v>
      </c>
      <c r="M3" s="8">
        <v>10</v>
      </c>
      <c r="N3" s="8">
        <v>8</v>
      </c>
      <c r="O3" s="8">
        <v>6</v>
      </c>
      <c r="AC3" s="11" t="s">
        <v>18</v>
      </c>
      <c r="AD3" s="12">
        <v>10</v>
      </c>
      <c r="AE3" s="12">
        <v>90</v>
      </c>
      <c r="AF3" s="12" t="s">
        <v>14</v>
      </c>
      <c r="AG3" s="12" t="s">
        <v>19</v>
      </c>
      <c r="AI3" s="11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X3" s="14"/>
      <c r="AY3" s="14"/>
      <c r="AZ3" s="14"/>
      <c r="BA3" s="14"/>
      <c r="BB3" s="14"/>
      <c r="BC3" s="14"/>
      <c r="BD3" s="14"/>
      <c r="BE3" s="14"/>
      <c r="BF3" s="14"/>
      <c r="BI3" s="14"/>
      <c r="BJ3" s="14"/>
      <c r="BK3" s="14"/>
    </row>
    <row r="4" spans="7:58">
      <c r="G4" t="s">
        <v>3</v>
      </c>
      <c r="H4">
        <v>2</v>
      </c>
      <c r="K4" s="10" t="s">
        <v>20</v>
      </c>
      <c r="L4">
        <v>1</v>
      </c>
      <c r="M4">
        <v>1</v>
      </c>
      <c r="N4">
        <v>2</v>
      </c>
      <c r="O4">
        <v>2</v>
      </c>
      <c r="AC4" s="11"/>
      <c r="AD4" s="3"/>
      <c r="AE4" s="3"/>
      <c r="AF4" s="3"/>
      <c r="AG4" s="3"/>
      <c r="AI4" s="11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X4" s="14"/>
      <c r="AY4" s="14"/>
      <c r="AZ4" s="14"/>
      <c r="BA4" s="14"/>
      <c r="BB4" s="14"/>
      <c r="BC4" s="14"/>
      <c r="BD4" s="14"/>
      <c r="BE4" s="14"/>
      <c r="BF4" s="14"/>
    </row>
    <row r="5" spans="1:63">
      <c r="A5" s="9" t="s">
        <v>21</v>
      </c>
      <c r="B5">
        <f>10/10</f>
        <v>1</v>
      </c>
      <c r="C5" s="1">
        <f>8/10</f>
        <v>0.8</v>
      </c>
      <c r="D5">
        <f>10/10</f>
        <v>1</v>
      </c>
      <c r="E5">
        <f>8/8</f>
        <v>1</v>
      </c>
      <c r="G5" t="s">
        <v>4</v>
      </c>
      <c r="H5">
        <v>2</v>
      </c>
      <c r="K5" s="10" t="s">
        <v>21</v>
      </c>
      <c r="L5">
        <f>(L2/MAX(L2:L3))</f>
        <v>1</v>
      </c>
      <c r="M5">
        <f t="shared" ref="M5:O5" si="0">(M2/MAX(M2,M3))</f>
        <v>0.8</v>
      </c>
      <c r="N5">
        <f t="shared" si="0"/>
        <v>1</v>
      </c>
      <c r="O5">
        <f t="shared" si="0"/>
        <v>1</v>
      </c>
      <c r="R5" t="s">
        <v>22</v>
      </c>
      <c r="AC5" s="11" t="s">
        <v>0</v>
      </c>
      <c r="AD5" s="3" t="s">
        <v>1</v>
      </c>
      <c r="AE5" s="3" t="s">
        <v>2</v>
      </c>
      <c r="AF5" s="3" t="s">
        <v>3</v>
      </c>
      <c r="AG5" s="3" t="s">
        <v>4</v>
      </c>
      <c r="AI5" s="11"/>
      <c r="AJ5" s="13"/>
      <c r="AK5" s="13"/>
      <c r="AL5" s="13"/>
      <c r="AM5" s="13"/>
      <c r="AN5" s="13" t="s">
        <v>23</v>
      </c>
      <c r="AO5" s="13" t="s">
        <v>24</v>
      </c>
      <c r="AP5" s="13"/>
      <c r="AQ5" s="13"/>
      <c r="AR5" s="13"/>
      <c r="AS5" s="13"/>
      <c r="AT5" s="13"/>
      <c r="AU5" s="13"/>
      <c r="AV5" s="13" t="s">
        <v>25</v>
      </c>
      <c r="AX5" s="14"/>
      <c r="AY5" s="14"/>
      <c r="AZ5" s="14"/>
      <c r="BA5" s="14"/>
      <c r="BB5" s="14"/>
      <c r="BC5" s="14"/>
      <c r="BD5" s="14"/>
      <c r="BE5" s="14"/>
      <c r="BF5" s="14"/>
      <c r="BI5" s="14"/>
      <c r="BJ5" s="14"/>
      <c r="BK5" s="14"/>
    </row>
    <row r="6" s="1" customFormat="1" spans="1:58">
      <c r="A6" s="1" t="s">
        <v>26</v>
      </c>
      <c r="B6" s="1">
        <f>(8/10)</f>
        <v>0.8</v>
      </c>
      <c r="C6" s="1">
        <f>10/10</f>
        <v>1</v>
      </c>
      <c r="D6" s="1">
        <f>8/10</f>
        <v>0.8</v>
      </c>
      <c r="E6" s="1">
        <f>6/8</f>
        <v>0.75</v>
      </c>
      <c r="K6" s="1" t="s">
        <v>26</v>
      </c>
      <c r="L6" s="1">
        <f>(L3/MAX(L2,L3))</f>
        <v>0.8</v>
      </c>
      <c r="M6" s="1">
        <f t="shared" ref="M6:O6" si="1">(M3/MAX(M2,M3))</f>
        <v>1</v>
      </c>
      <c r="N6" s="1">
        <f t="shared" si="1"/>
        <v>0.8</v>
      </c>
      <c r="O6" s="1">
        <f t="shared" si="1"/>
        <v>0.75</v>
      </c>
      <c r="AC6" s="11" t="s">
        <v>11</v>
      </c>
      <c r="AD6" s="12">
        <v>10</v>
      </c>
      <c r="AE6" s="12">
        <v>8</v>
      </c>
      <c r="AF6" s="12">
        <v>10</v>
      </c>
      <c r="AG6" s="12">
        <v>8</v>
      </c>
      <c r="AH6" s="3"/>
      <c r="AI6" s="3"/>
      <c r="AJ6" s="13"/>
      <c r="AK6" s="13" t="s">
        <v>27</v>
      </c>
      <c r="AL6" s="13"/>
      <c r="AM6" s="13"/>
      <c r="AN6" s="13" t="s">
        <v>28</v>
      </c>
      <c r="AO6" s="13">
        <v>10</v>
      </c>
      <c r="AP6" s="13"/>
      <c r="AQ6" s="13"/>
      <c r="AR6" s="13"/>
      <c r="AS6" s="13"/>
      <c r="AT6" s="13"/>
      <c r="AU6" s="13"/>
      <c r="AV6" s="13"/>
      <c r="AX6" s="15"/>
      <c r="AY6" s="15"/>
      <c r="AZ6" s="15"/>
      <c r="BA6" s="15"/>
      <c r="BB6" s="15"/>
      <c r="BC6" s="15"/>
      <c r="BD6" s="15"/>
      <c r="BE6" s="15"/>
      <c r="BF6" s="15"/>
    </row>
    <row r="7" spans="11:63">
      <c r="K7" s="9" t="s">
        <v>11</v>
      </c>
      <c r="L7">
        <f>(L4*L5)</f>
        <v>1</v>
      </c>
      <c r="M7">
        <f t="shared" ref="M7:O7" si="2">(M4*M5)</f>
        <v>0.8</v>
      </c>
      <c r="N7">
        <f t="shared" si="2"/>
        <v>2</v>
      </c>
      <c r="O7">
        <f t="shared" si="2"/>
        <v>2</v>
      </c>
      <c r="P7">
        <f>SUM(L7,M7,N7,O7)</f>
        <v>5.8</v>
      </c>
      <c r="Q7">
        <v>1</v>
      </c>
      <c r="AC7" s="11" t="s">
        <v>17</v>
      </c>
      <c r="AD7" s="12">
        <v>8</v>
      </c>
      <c r="AE7" s="12">
        <v>10</v>
      </c>
      <c r="AF7" s="12">
        <v>8</v>
      </c>
      <c r="AG7" s="12">
        <v>6</v>
      </c>
      <c r="AJ7" s="13"/>
      <c r="AK7" s="13"/>
      <c r="AL7" s="13"/>
      <c r="AM7" s="13"/>
      <c r="AN7" s="13" t="s">
        <v>29</v>
      </c>
      <c r="AO7" s="13">
        <v>8</v>
      </c>
      <c r="AP7" s="13"/>
      <c r="AQ7" s="13"/>
      <c r="AR7" s="13"/>
      <c r="AS7" s="13"/>
      <c r="AT7" s="13"/>
      <c r="AU7" s="13"/>
      <c r="AV7" s="13"/>
      <c r="AX7" s="14"/>
      <c r="AY7" s="14"/>
      <c r="AZ7" s="14"/>
      <c r="BA7" s="14"/>
      <c r="BB7" s="14"/>
      <c r="BC7" s="14"/>
      <c r="BD7" s="14"/>
      <c r="BE7" s="14"/>
      <c r="BF7" s="14"/>
      <c r="BI7" s="14"/>
      <c r="BJ7" s="14"/>
      <c r="BK7" s="14"/>
    </row>
    <row r="8" spans="1:58">
      <c r="A8" t="s">
        <v>30</v>
      </c>
      <c r="B8">
        <f>(1*1)+(0.8*1)+(1*2)+(1*2)</f>
        <v>5.8</v>
      </c>
      <c r="K8" s="9" t="s">
        <v>17</v>
      </c>
      <c r="L8">
        <f>(L4*L6)</f>
        <v>0.8</v>
      </c>
      <c r="M8">
        <f t="shared" ref="M8:O8" si="3">(M4*M6)</f>
        <v>1</v>
      </c>
      <c r="N8">
        <f t="shared" si="3"/>
        <v>1.6</v>
      </c>
      <c r="O8">
        <f t="shared" si="3"/>
        <v>1.5</v>
      </c>
      <c r="P8">
        <f>SUM(L8,M8,N8,O8)</f>
        <v>4.9</v>
      </c>
      <c r="Q8">
        <v>2</v>
      </c>
      <c r="R8" t="s">
        <v>22</v>
      </c>
      <c r="AC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X8" s="14"/>
      <c r="AY8" s="14"/>
      <c r="AZ8" s="14"/>
      <c r="BA8" s="14"/>
      <c r="BB8" s="14"/>
      <c r="BC8" s="14"/>
      <c r="BD8" s="14"/>
      <c r="BE8" s="14"/>
      <c r="BF8" s="14"/>
    </row>
    <row r="9" spans="1:63">
      <c r="A9" t="s">
        <v>17</v>
      </c>
      <c r="B9">
        <f>(0.8*1)+(1*1)+(0.8*2)+(0.75*2)</f>
        <v>4.9</v>
      </c>
      <c r="AC9" s="11" t="s">
        <v>0</v>
      </c>
      <c r="AD9" s="3" t="s">
        <v>1</v>
      </c>
      <c r="AE9" s="3" t="s">
        <v>2</v>
      </c>
      <c r="AF9" s="3" t="s">
        <v>3</v>
      </c>
      <c r="AG9" s="3" t="s">
        <v>4</v>
      </c>
      <c r="AJ9" s="13"/>
      <c r="AK9" s="13"/>
      <c r="AL9" s="13"/>
      <c r="AM9" s="13"/>
      <c r="AN9" s="13" t="s">
        <v>31</v>
      </c>
      <c r="AO9" s="13" t="s">
        <v>24</v>
      </c>
      <c r="AP9" s="13"/>
      <c r="AQ9" s="13"/>
      <c r="AR9" s="13"/>
      <c r="AS9" s="13"/>
      <c r="AT9" s="13"/>
      <c r="AU9" s="13"/>
      <c r="AV9" s="13"/>
      <c r="BI9" s="14"/>
      <c r="BJ9" s="14"/>
      <c r="BK9" s="14"/>
    </row>
    <row r="10" spans="2:48">
      <c r="B10" t="s">
        <v>1</v>
      </c>
      <c r="C10" t="s">
        <v>2</v>
      </c>
      <c r="D10" t="s">
        <v>3</v>
      </c>
      <c r="E10" t="s">
        <v>4</v>
      </c>
      <c r="F10" t="s">
        <v>32</v>
      </c>
      <c r="G10" t="s">
        <v>33</v>
      </c>
      <c r="K10" s="9" t="s">
        <v>6</v>
      </c>
      <c r="L10" t="s">
        <v>7</v>
      </c>
      <c r="M10" t="s">
        <v>34</v>
      </c>
      <c r="N10" t="s">
        <v>35</v>
      </c>
      <c r="O10" t="s">
        <v>36</v>
      </c>
      <c r="P10" t="s">
        <v>37</v>
      </c>
      <c r="AC10" s="11" t="s">
        <v>11</v>
      </c>
      <c r="AD10" s="2">
        <f>AD6/MAX($AD$6:$AD$7)</f>
        <v>1</v>
      </c>
      <c r="AE10" s="2">
        <f>AE6/MAX($AE$6:$AE$7)</f>
        <v>0.8</v>
      </c>
      <c r="AF10" s="2">
        <f>AF6/MAX($AF$6:$AF$7)</f>
        <v>1</v>
      </c>
      <c r="AG10" s="2">
        <f>AG6/MAX($AG$6:$AG$7)</f>
        <v>1</v>
      </c>
      <c r="AJ10" s="13"/>
      <c r="AK10" s="13"/>
      <c r="AL10" s="13"/>
      <c r="AM10" s="13"/>
      <c r="AN10" s="13" t="s">
        <v>38</v>
      </c>
      <c r="AO10" s="13" t="s">
        <v>29</v>
      </c>
      <c r="AP10" s="13"/>
      <c r="AQ10" s="13"/>
      <c r="AR10" s="13"/>
      <c r="AS10" s="13"/>
      <c r="AT10" s="13"/>
      <c r="AU10" s="13"/>
      <c r="AV10" s="13"/>
    </row>
    <row r="11" spans="1:63">
      <c r="A11" t="s">
        <v>20</v>
      </c>
      <c r="B11">
        <v>1</v>
      </c>
      <c r="C11">
        <v>1</v>
      </c>
      <c r="D11">
        <v>2</v>
      </c>
      <c r="E11">
        <v>2</v>
      </c>
      <c r="K11" s="9" t="s">
        <v>39</v>
      </c>
      <c r="L11">
        <v>12</v>
      </c>
      <c r="M11" t="s">
        <v>11</v>
      </c>
      <c r="N11">
        <v>23</v>
      </c>
      <c r="O11">
        <v>12</v>
      </c>
      <c r="P11">
        <v>98</v>
      </c>
      <c r="AC11" s="11" t="s">
        <v>17</v>
      </c>
      <c r="AD11" s="2">
        <f>AD7/MAX($AD$6:$AD$7)</f>
        <v>0.8</v>
      </c>
      <c r="AE11" s="2">
        <f>AE7/MAX($AE$6:$AE$7)</f>
        <v>1</v>
      </c>
      <c r="AF11" s="2">
        <f>AF7/MAX($AF$6:$AF$7)</f>
        <v>0.8</v>
      </c>
      <c r="AG11" s="2">
        <f>AG7/MAX($AG$6:$AG$7)</f>
        <v>0.75</v>
      </c>
      <c r="AJ11" s="13"/>
      <c r="AK11" s="13" t="s">
        <v>40</v>
      </c>
      <c r="AL11" s="13"/>
      <c r="AM11" s="13"/>
      <c r="AN11" s="13" t="s">
        <v>41</v>
      </c>
      <c r="AO11" s="13" t="s">
        <v>42</v>
      </c>
      <c r="AP11" s="13"/>
      <c r="AQ11" s="13"/>
      <c r="AR11" s="13"/>
      <c r="AS11" s="13"/>
      <c r="AT11" s="13"/>
      <c r="AU11" s="13"/>
      <c r="AV11" s="13"/>
      <c r="AX11" s="14"/>
      <c r="AY11" s="14"/>
      <c r="AZ11" s="14"/>
      <c r="BA11" s="14"/>
      <c r="BB11" s="14"/>
      <c r="BC11" s="14"/>
      <c r="BD11" s="14"/>
      <c r="BE11" s="14"/>
      <c r="BF11" s="14"/>
      <c r="BI11" s="14"/>
      <c r="BJ11" s="14"/>
      <c r="BK11" s="14"/>
    </row>
    <row r="12" spans="1:58">
      <c r="A12" t="s">
        <v>11</v>
      </c>
      <c r="K12" s="9" t="s">
        <v>39</v>
      </c>
      <c r="L12">
        <v>12</v>
      </c>
      <c r="M12" t="s">
        <v>17</v>
      </c>
      <c r="N12">
        <v>80</v>
      </c>
      <c r="O12">
        <v>90</v>
      </c>
      <c r="P12">
        <v>90</v>
      </c>
      <c r="S12" t="s">
        <v>43</v>
      </c>
      <c r="AC12" s="13"/>
      <c r="AJ12" s="13"/>
      <c r="AK12" s="13"/>
      <c r="AL12" s="13"/>
      <c r="AM12" s="13"/>
      <c r="AN12" s="13" t="s">
        <v>44</v>
      </c>
      <c r="AO12" s="13" t="s">
        <v>45</v>
      </c>
      <c r="AP12" s="13"/>
      <c r="AQ12" s="13"/>
      <c r="AR12" s="13"/>
      <c r="AS12" s="13"/>
      <c r="AT12" s="13"/>
      <c r="AU12" s="13"/>
      <c r="AV12" s="13"/>
      <c r="AX12" s="14"/>
      <c r="AY12" s="14"/>
      <c r="AZ12" s="14"/>
      <c r="BA12" s="14"/>
      <c r="BB12" s="14"/>
      <c r="BC12" s="14"/>
      <c r="BD12" s="14"/>
      <c r="BE12" s="14"/>
      <c r="BF12" s="14"/>
    </row>
    <row r="13" spans="1:63">
      <c r="A13" t="s">
        <v>17</v>
      </c>
      <c r="K13" s="9" t="s">
        <v>46</v>
      </c>
      <c r="L13">
        <v>11</v>
      </c>
      <c r="M13" t="s">
        <v>47</v>
      </c>
      <c r="N13">
        <v>45</v>
      </c>
      <c r="O13">
        <v>46</v>
      </c>
      <c r="P13">
        <v>56</v>
      </c>
      <c r="AC13" s="13" t="s">
        <v>20</v>
      </c>
      <c r="AD13" s="2" t="s">
        <v>48</v>
      </c>
      <c r="AE13" s="2" t="s">
        <v>48</v>
      </c>
      <c r="AF13" s="2" t="s">
        <v>49</v>
      </c>
      <c r="AG13" s="2" t="s">
        <v>49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 t="s">
        <v>27</v>
      </c>
      <c r="AX13" s="14"/>
      <c r="AY13" s="14"/>
      <c r="AZ13" s="14"/>
      <c r="BA13" s="14"/>
      <c r="BB13" s="14"/>
      <c r="BC13" s="14"/>
      <c r="BD13" s="14"/>
      <c r="BE13" s="14"/>
      <c r="BF13" s="14"/>
      <c r="BK13" s="14"/>
    </row>
    <row r="14" spans="11:58">
      <c r="K14" s="9" t="s">
        <v>46</v>
      </c>
      <c r="L14">
        <v>12</v>
      </c>
      <c r="M14" t="s">
        <v>50</v>
      </c>
      <c r="N14">
        <v>80</v>
      </c>
      <c r="O14">
        <v>90</v>
      </c>
      <c r="P14">
        <v>90</v>
      </c>
      <c r="AC14" s="13"/>
      <c r="AJ14" s="13"/>
      <c r="AK14" s="13"/>
      <c r="AL14" s="13"/>
      <c r="AM14" s="13"/>
      <c r="AN14" s="13" t="s">
        <v>51</v>
      </c>
      <c r="AO14" s="13" t="s">
        <v>24</v>
      </c>
      <c r="AP14" s="13"/>
      <c r="AQ14" s="13"/>
      <c r="AR14" s="13"/>
      <c r="AS14" s="13"/>
      <c r="AT14" s="13"/>
      <c r="AU14" s="13"/>
      <c r="AV14" s="13"/>
      <c r="AX14" s="14"/>
      <c r="AY14" s="14"/>
      <c r="AZ14" s="14"/>
      <c r="BA14" s="14"/>
      <c r="BB14" s="14"/>
      <c r="BC14" s="14"/>
      <c r="BD14" s="14"/>
      <c r="BE14" s="14"/>
      <c r="BF14" s="14"/>
    </row>
    <row r="15" spans="11:58">
      <c r="K15" s="9" t="s">
        <v>46</v>
      </c>
      <c r="L15">
        <v>13</v>
      </c>
      <c r="M15" t="s">
        <v>52</v>
      </c>
      <c r="N15">
        <v>12</v>
      </c>
      <c r="O15">
        <v>12</v>
      </c>
      <c r="P15">
        <v>13</v>
      </c>
      <c r="AC15" s="11" t="s">
        <v>0</v>
      </c>
      <c r="AD15" s="3" t="s">
        <v>1</v>
      </c>
      <c r="AE15" s="3" t="s">
        <v>2</v>
      </c>
      <c r="AF15" s="3" t="s">
        <v>3</v>
      </c>
      <c r="AG15" s="3" t="s">
        <v>4</v>
      </c>
      <c r="AH15" s="3" t="s">
        <v>32</v>
      </c>
      <c r="AI15" s="4" t="s">
        <v>33</v>
      </c>
      <c r="AJ15" s="13"/>
      <c r="AK15" s="13"/>
      <c r="AL15" s="13"/>
      <c r="AM15" s="13"/>
      <c r="AN15" s="13" t="s">
        <v>13</v>
      </c>
      <c r="AO15" s="13" t="s">
        <v>29</v>
      </c>
      <c r="AP15" s="13"/>
      <c r="AQ15" s="13"/>
      <c r="AR15" s="13"/>
      <c r="AS15" s="13"/>
      <c r="AT15" s="13"/>
      <c r="AU15" s="13"/>
      <c r="AV15" s="13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4:58">
      <c r="N16">
        <v>1</v>
      </c>
      <c r="AC16" s="11" t="s">
        <v>11</v>
      </c>
      <c r="AD16" s="2">
        <f>AD10*$AD$13</f>
        <v>1</v>
      </c>
      <c r="AE16" s="2">
        <f>AE10*$AE$13</f>
        <v>0.8</v>
      </c>
      <c r="AF16" s="2">
        <f>AF10*$AF$13</f>
        <v>2</v>
      </c>
      <c r="AG16" s="2">
        <f>AG10*$AG$13</f>
        <v>2</v>
      </c>
      <c r="AH16" s="3">
        <f>SUM(AD16:AG16)</f>
        <v>5.8</v>
      </c>
      <c r="AI16" s="4">
        <f>RANK(AH16,$AH$16:$AH$17)</f>
        <v>1</v>
      </c>
      <c r="AJ16" s="13"/>
      <c r="AK16" s="13" t="s">
        <v>53</v>
      </c>
      <c r="AL16" s="13"/>
      <c r="AM16" s="13"/>
      <c r="AN16" s="13" t="s">
        <v>14</v>
      </c>
      <c r="AO16" s="13" t="s">
        <v>42</v>
      </c>
      <c r="AP16" s="13"/>
      <c r="AQ16" s="13"/>
      <c r="AR16" s="13"/>
      <c r="AS16" s="13"/>
      <c r="AT16" s="13"/>
      <c r="AU16" s="13"/>
      <c r="AV16" s="13"/>
      <c r="AX16" s="14"/>
      <c r="AY16" s="14"/>
      <c r="AZ16" s="14"/>
      <c r="BA16" s="14"/>
      <c r="BB16" s="14"/>
      <c r="BC16" s="14"/>
      <c r="BD16" s="14"/>
      <c r="BE16" s="14"/>
      <c r="BF16" s="14"/>
    </row>
    <row r="17" spans="13:48">
      <c r="M17" t="s">
        <v>20</v>
      </c>
      <c r="N17">
        <v>1</v>
      </c>
      <c r="O17">
        <v>1</v>
      </c>
      <c r="P17">
        <v>2</v>
      </c>
      <c r="AC17" s="11" t="s">
        <v>17</v>
      </c>
      <c r="AD17" s="2">
        <f>AD11*$AD$13</f>
        <v>0.8</v>
      </c>
      <c r="AE17" s="2">
        <f>AE11*$AE$13</f>
        <v>1</v>
      </c>
      <c r="AF17" s="2">
        <f>AF11*$AF$13</f>
        <v>1.6</v>
      </c>
      <c r="AG17" s="2">
        <f>AG11*$AG$13</f>
        <v>1.5</v>
      </c>
      <c r="AH17" s="3">
        <f>SUM(AD17:AG17)</f>
        <v>4.9</v>
      </c>
      <c r="AI17" s="4">
        <f>RANK(AH17,$AH$16:$AH$17)</f>
        <v>2</v>
      </c>
      <c r="AJ17" s="13"/>
      <c r="AK17" s="13"/>
      <c r="AL17" s="13"/>
      <c r="AM17" s="13"/>
      <c r="AN17" s="13" t="s">
        <v>19</v>
      </c>
      <c r="AO17" s="13" t="s">
        <v>45</v>
      </c>
      <c r="AP17" s="13"/>
      <c r="AQ17" s="13"/>
      <c r="AR17" s="13"/>
      <c r="AS17" s="13"/>
      <c r="AT17" s="13"/>
      <c r="AU17" s="13"/>
      <c r="AV17" s="13"/>
    </row>
    <row r="18" spans="14:63">
      <c r="N18">
        <v>2</v>
      </c>
      <c r="AI18" s="11"/>
      <c r="AJ18" s="13"/>
      <c r="AK18" s="13"/>
      <c r="AL18" s="13"/>
      <c r="AM18" s="13"/>
      <c r="AN18" s="13" t="s">
        <v>54</v>
      </c>
      <c r="AO18" s="13" t="s">
        <v>55</v>
      </c>
      <c r="AP18" s="13"/>
      <c r="AQ18" s="13"/>
      <c r="AR18" s="13"/>
      <c r="AS18" s="13"/>
      <c r="AT18" s="13"/>
      <c r="AU18" s="13"/>
      <c r="AV18" s="13"/>
      <c r="BI18" s="14"/>
      <c r="BJ18" s="14"/>
      <c r="BK18" s="14"/>
    </row>
    <row r="19" spans="13:58">
      <c r="M19" t="s">
        <v>21</v>
      </c>
      <c r="N19" s="1">
        <f>N11/MAX($N$11:$N$15)</f>
        <v>0.2875</v>
      </c>
      <c r="O19" s="1">
        <f>O11/MAX($O$11:$O$15)</f>
        <v>0.133333333333333</v>
      </c>
      <c r="P19" s="1">
        <f>P11/MAX($P$11:$P$15)</f>
        <v>1</v>
      </c>
      <c r="Q19" t="s">
        <v>56</v>
      </c>
      <c r="AI19" s="11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3:63">
      <c r="M20" t="s">
        <v>26</v>
      </c>
      <c r="N20" s="1">
        <f t="shared" ref="N20:N23" si="4">N12/MAX($N$11:$N$15)</f>
        <v>1</v>
      </c>
      <c r="O20" s="1">
        <f t="shared" ref="O20:O23" si="5">O12/MAX($O$11:$O$15)</f>
        <v>1</v>
      </c>
      <c r="P20" s="1">
        <f t="shared" ref="P20:P23" si="6">P12/MAX($P$11:$P$15)</f>
        <v>0.918367346938776</v>
      </c>
      <c r="AC20" s="13"/>
      <c r="AI20" s="11"/>
      <c r="AJ20" s="13"/>
      <c r="AK20" s="13"/>
      <c r="AL20" s="13"/>
      <c r="AM20" s="13"/>
      <c r="AN20" s="13" t="s">
        <v>57</v>
      </c>
      <c r="AO20" s="13" t="s">
        <v>24</v>
      </c>
      <c r="AP20" s="13"/>
      <c r="AQ20" s="13"/>
      <c r="AR20" s="13"/>
      <c r="AS20" s="13"/>
      <c r="AT20" s="13"/>
      <c r="AU20" s="13"/>
      <c r="AV20" s="13"/>
      <c r="AX20" s="14"/>
      <c r="AY20" s="14"/>
      <c r="AZ20" s="14"/>
      <c r="BA20" s="14"/>
      <c r="BB20" s="14"/>
      <c r="BC20" s="14"/>
      <c r="BD20" s="14"/>
      <c r="BE20" s="14"/>
      <c r="BF20" s="14"/>
      <c r="BI20" s="14"/>
      <c r="BJ20" s="14"/>
      <c r="BK20" s="14"/>
    </row>
    <row r="21" spans="13:63">
      <c r="M21" t="s">
        <v>58</v>
      </c>
      <c r="N21" s="1">
        <f t="shared" si="4"/>
        <v>0.5625</v>
      </c>
      <c r="O21" s="1">
        <f t="shared" si="5"/>
        <v>0.511111111111111</v>
      </c>
      <c r="P21" s="1">
        <f t="shared" si="6"/>
        <v>0.571428571428571</v>
      </c>
      <c r="S21" t="s">
        <v>59</v>
      </c>
      <c r="AC21" s="13"/>
      <c r="AI21" s="11"/>
      <c r="AJ21" s="13"/>
      <c r="AK21" s="13"/>
      <c r="AL21" s="13"/>
      <c r="AM21" s="13"/>
      <c r="AN21" s="13" t="s">
        <v>13</v>
      </c>
      <c r="AO21" s="13" t="s">
        <v>29</v>
      </c>
      <c r="AP21" s="13"/>
      <c r="AQ21" s="13"/>
      <c r="AR21" s="13"/>
      <c r="AS21" s="13"/>
      <c r="AT21" s="13"/>
      <c r="AU21" s="13"/>
      <c r="AV21" s="13" t="s">
        <v>40</v>
      </c>
      <c r="AX21" s="14"/>
      <c r="AY21" s="14"/>
      <c r="AZ21" s="14"/>
      <c r="BA21" s="14"/>
      <c r="BB21" s="14"/>
      <c r="BC21" s="14"/>
      <c r="BD21" s="14"/>
      <c r="BE21" s="14"/>
      <c r="BF21" s="14"/>
      <c r="BI21" s="1"/>
      <c r="BJ21" s="1"/>
      <c r="BK21" s="1"/>
    </row>
    <row r="22" spans="13:63">
      <c r="M22" t="s">
        <v>60</v>
      </c>
      <c r="N22" s="1">
        <f t="shared" si="4"/>
        <v>1</v>
      </c>
      <c r="O22" s="1">
        <f t="shared" si="5"/>
        <v>1</v>
      </c>
      <c r="P22" s="1">
        <f t="shared" si="6"/>
        <v>0.918367346938776</v>
      </c>
      <c r="AC22" s="13"/>
      <c r="AI22" s="11"/>
      <c r="AJ22" s="13"/>
      <c r="AK22" s="13"/>
      <c r="AL22" s="13"/>
      <c r="AM22" s="13"/>
      <c r="AN22" s="13" t="s">
        <v>14</v>
      </c>
      <c r="AO22" s="13" t="s">
        <v>42</v>
      </c>
      <c r="AP22" s="13"/>
      <c r="AQ22" s="13"/>
      <c r="AR22" s="13"/>
      <c r="AS22" s="13"/>
      <c r="AT22" s="13"/>
      <c r="AU22" s="13"/>
      <c r="AV22" s="13"/>
      <c r="AX22" s="14"/>
      <c r="AY22" s="14"/>
      <c r="AZ22" s="14"/>
      <c r="BA22" s="14"/>
      <c r="BB22" s="14"/>
      <c r="BC22" s="14"/>
      <c r="BD22" s="14"/>
      <c r="BE22" s="14"/>
      <c r="BF22" s="14"/>
      <c r="BI22" s="14"/>
      <c r="BJ22" s="14"/>
      <c r="BK22" s="14"/>
    </row>
    <row r="23" spans="13:58">
      <c r="M23" t="s">
        <v>61</v>
      </c>
      <c r="N23" s="1">
        <f t="shared" si="4"/>
        <v>0.15</v>
      </c>
      <c r="O23" s="1">
        <f t="shared" si="5"/>
        <v>0.133333333333333</v>
      </c>
      <c r="P23" s="1">
        <f t="shared" si="6"/>
        <v>0.13265306122449</v>
      </c>
      <c r="W23" t="s">
        <v>62</v>
      </c>
      <c r="AC23" s="13"/>
      <c r="AI23" s="11"/>
      <c r="AJ23" s="13"/>
      <c r="AK23" s="13"/>
      <c r="AL23" s="13"/>
      <c r="AM23" s="13"/>
      <c r="AN23" s="13" t="s">
        <v>19</v>
      </c>
      <c r="AO23" s="13" t="s">
        <v>45</v>
      </c>
      <c r="AP23" s="13"/>
      <c r="AQ23" s="13"/>
      <c r="AR23" s="13"/>
      <c r="AS23" s="13"/>
      <c r="AT23" s="13"/>
      <c r="AU23" s="13"/>
      <c r="AV23" s="13"/>
      <c r="AX23" s="14"/>
      <c r="AY23" s="14"/>
      <c r="AZ23" s="14"/>
      <c r="BA23" s="14"/>
      <c r="BB23" s="14"/>
      <c r="BC23" s="14"/>
      <c r="BD23" s="14"/>
      <c r="BE23" s="14"/>
      <c r="BF23" s="14"/>
    </row>
    <row r="24" spans="29:63">
      <c r="AC24" s="13"/>
      <c r="AI24" s="11"/>
      <c r="AJ24" s="13"/>
      <c r="AK24" s="13"/>
      <c r="AL24" s="13"/>
      <c r="AM24" s="13"/>
      <c r="AN24" s="13" t="s">
        <v>54</v>
      </c>
      <c r="AO24" s="13" t="s">
        <v>55</v>
      </c>
      <c r="AP24" s="13"/>
      <c r="AQ24" s="13"/>
      <c r="AR24" s="13"/>
      <c r="AS24" s="13"/>
      <c r="AT24" s="13"/>
      <c r="AU24" s="13"/>
      <c r="AV24" s="13"/>
      <c r="AX24" s="14"/>
      <c r="AY24" s="14"/>
      <c r="AZ24" s="14"/>
      <c r="BA24" s="14"/>
      <c r="BB24" s="14"/>
      <c r="BC24" s="14"/>
      <c r="BD24" s="14"/>
      <c r="BE24" s="14"/>
      <c r="BF24" s="14"/>
      <c r="BI24" s="14"/>
      <c r="BJ24" s="14"/>
      <c r="BK24" s="14"/>
    </row>
    <row r="25" spans="13:58">
      <c r="M25" t="s">
        <v>11</v>
      </c>
      <c r="N25" s="1">
        <f>$N$17*N19</f>
        <v>0.2875</v>
      </c>
      <c r="O25" s="1">
        <f>$O$17*O19</f>
        <v>0.133333333333333</v>
      </c>
      <c r="P25" s="1">
        <f>$P$17*P19</f>
        <v>2</v>
      </c>
      <c r="Q25" s="1">
        <f>SUM(N25:P25)</f>
        <v>2.42083333333333</v>
      </c>
      <c r="R25">
        <f>RANK(Q25,$Q$25:$Q$29)</f>
        <v>3</v>
      </c>
      <c r="U25" t="s">
        <v>63</v>
      </c>
      <c r="V25" t="s">
        <v>6</v>
      </c>
      <c r="W25" t="s">
        <v>7</v>
      </c>
      <c r="X25" t="s">
        <v>64</v>
      </c>
      <c r="Y25" t="s">
        <v>65</v>
      </c>
      <c r="Z25" t="s">
        <v>66</v>
      </c>
      <c r="AC25" s="13"/>
      <c r="AI25" s="11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X25" s="14"/>
      <c r="AY25" s="14"/>
      <c r="AZ25" s="14"/>
      <c r="BA25" s="14"/>
      <c r="BB25" s="14"/>
      <c r="BC25" s="14"/>
      <c r="BD25" s="14"/>
      <c r="BE25" s="14"/>
      <c r="BF25" s="14"/>
    </row>
    <row r="26" spans="13:63">
      <c r="M26" t="s">
        <v>17</v>
      </c>
      <c r="N26" s="1">
        <f t="shared" ref="N26:N29" si="7">$N$17*N20</f>
        <v>1</v>
      </c>
      <c r="O26" s="1">
        <f t="shared" ref="O26:O29" si="8">$O$17*O20</f>
        <v>1</v>
      </c>
      <c r="P26" s="1">
        <f t="shared" ref="P26:P29" si="9">$P$17*P20</f>
        <v>1.83673469387755</v>
      </c>
      <c r="Q26" s="1">
        <f t="shared" ref="Q26:Q29" si="10">SUM(N26:P26)</f>
        <v>3.83673469387755</v>
      </c>
      <c r="R26">
        <f t="shared" ref="R26:R29" si="11">RANK(Q26,$Q$25:$Q$29)</f>
        <v>1</v>
      </c>
      <c r="U26">
        <v>1</v>
      </c>
      <c r="V26" t="s">
        <v>39</v>
      </c>
      <c r="W26">
        <v>12</v>
      </c>
      <c r="X26">
        <v>80</v>
      </c>
      <c r="Y26">
        <v>90</v>
      </c>
      <c r="Z26">
        <v>90</v>
      </c>
      <c r="AC26" s="13"/>
      <c r="AI26" s="11"/>
      <c r="AJ26" s="13"/>
      <c r="AK26" s="13"/>
      <c r="AL26" s="13"/>
      <c r="AM26" s="13"/>
      <c r="AS26" s="13"/>
      <c r="AT26" s="13"/>
      <c r="AU26" s="13"/>
      <c r="AV26" s="13"/>
      <c r="BI26" s="14"/>
      <c r="BJ26" s="14"/>
      <c r="BK26" s="14"/>
    </row>
    <row r="27" spans="13:48">
      <c r="M27" t="s">
        <v>47</v>
      </c>
      <c r="N27" s="1">
        <f t="shared" si="7"/>
        <v>0.5625</v>
      </c>
      <c r="O27" s="1">
        <f t="shared" si="8"/>
        <v>0.511111111111111</v>
      </c>
      <c r="P27" s="1">
        <f t="shared" si="9"/>
        <v>1.14285714285714</v>
      </c>
      <c r="Q27" s="1">
        <f t="shared" si="10"/>
        <v>2.21646825396825</v>
      </c>
      <c r="R27">
        <f t="shared" si="11"/>
        <v>4</v>
      </c>
      <c r="S27" t="s">
        <v>67</v>
      </c>
      <c r="AC27" s="13"/>
      <c r="AI27" s="11"/>
      <c r="AJ27" s="13"/>
      <c r="AK27" s="13"/>
      <c r="AL27" s="13"/>
      <c r="AM27" s="13"/>
      <c r="AS27" s="13"/>
      <c r="AT27" s="13"/>
      <c r="AU27" s="13"/>
      <c r="AV27" s="13"/>
    </row>
    <row r="28" spans="13:63">
      <c r="M28" t="s">
        <v>50</v>
      </c>
      <c r="N28" s="1">
        <f t="shared" si="7"/>
        <v>1</v>
      </c>
      <c r="O28" s="1">
        <f t="shared" si="8"/>
        <v>1</v>
      </c>
      <c r="P28" s="1">
        <f t="shared" si="9"/>
        <v>1.83673469387755</v>
      </c>
      <c r="Q28" s="1">
        <f t="shared" si="10"/>
        <v>3.83673469387755</v>
      </c>
      <c r="R28">
        <f t="shared" si="11"/>
        <v>1</v>
      </c>
      <c r="AC28" s="13"/>
      <c r="AI28" s="11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X28" s="14"/>
      <c r="AY28" s="14"/>
      <c r="AZ28" s="14"/>
      <c r="BA28" s="14"/>
      <c r="BB28" s="14"/>
      <c r="BC28" s="14"/>
      <c r="BD28" s="14"/>
      <c r="BE28" s="14"/>
      <c r="BF28" s="14"/>
      <c r="BK28" s="14"/>
    </row>
    <row r="29" spans="13:58">
      <c r="M29" t="s">
        <v>52</v>
      </c>
      <c r="N29" s="1">
        <f t="shared" si="7"/>
        <v>0.15</v>
      </c>
      <c r="O29" s="1">
        <f t="shared" si="8"/>
        <v>0.133333333333333</v>
      </c>
      <c r="P29" s="1">
        <f t="shared" si="9"/>
        <v>0.26530612244898</v>
      </c>
      <c r="Q29" s="1">
        <f t="shared" si="10"/>
        <v>0.548639455782313</v>
      </c>
      <c r="R29">
        <f t="shared" si="11"/>
        <v>5</v>
      </c>
      <c r="AC29" s="13"/>
      <c r="AI29" s="11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X29" s="14"/>
      <c r="AY29" s="14"/>
      <c r="AZ29" s="14"/>
      <c r="BA29" s="14"/>
      <c r="BB29" s="14"/>
      <c r="BC29" s="14"/>
      <c r="BD29" s="14"/>
      <c r="BE29" s="14"/>
      <c r="BF29" s="14"/>
    </row>
    <row r="30" spans="21:58">
      <c r="U30" t="s">
        <v>68</v>
      </c>
      <c r="V30" t="s">
        <v>6</v>
      </c>
      <c r="W30" t="s">
        <v>7</v>
      </c>
      <c r="X30" t="s">
        <v>69</v>
      </c>
      <c r="Y30" t="s">
        <v>70</v>
      </c>
      <c r="Z30" t="s">
        <v>71</v>
      </c>
      <c r="AC30" s="13"/>
      <c r="AI30" s="11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 t="s">
        <v>53</v>
      </c>
      <c r="AX30" s="14"/>
      <c r="AY30" s="14"/>
      <c r="AZ30" s="14"/>
      <c r="BA30" s="14"/>
      <c r="BB30" s="14"/>
      <c r="BC30" s="14"/>
      <c r="BD30" s="14"/>
      <c r="BE30" s="14"/>
      <c r="BF30" s="14"/>
    </row>
    <row r="31" spans="21:58">
      <c r="U31">
        <v>1</v>
      </c>
      <c r="V31" t="s">
        <v>72</v>
      </c>
      <c r="W31">
        <v>12</v>
      </c>
      <c r="X31">
        <v>1</v>
      </c>
      <c r="Y31">
        <v>1.84</v>
      </c>
      <c r="Z31">
        <v>3.84</v>
      </c>
      <c r="AC31" s="13"/>
      <c r="AI31" s="11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X31" s="14"/>
      <c r="AY31" s="14"/>
      <c r="AZ31" s="14"/>
      <c r="BA31" s="14"/>
      <c r="BB31" s="14"/>
      <c r="BC31" s="14"/>
      <c r="BD31" s="14"/>
      <c r="BE31" s="14"/>
      <c r="BF31" s="14"/>
    </row>
    <row r="32" spans="29:58">
      <c r="AC32" s="13"/>
      <c r="AI32" s="11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X32" s="14"/>
      <c r="AY32" s="14"/>
      <c r="AZ32" s="14"/>
      <c r="BA32" s="14"/>
      <c r="BB32" s="14"/>
      <c r="BC32" s="14"/>
      <c r="BD32" s="14"/>
      <c r="BE32" s="14"/>
      <c r="BF32" s="14"/>
    </row>
    <row r="33" spans="29:58">
      <c r="AC33" s="13"/>
      <c r="AI33" s="11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X33" s="14"/>
      <c r="AY33" s="14"/>
      <c r="AZ33" s="14"/>
      <c r="BA33" s="14"/>
      <c r="BB33" s="14"/>
      <c r="BC33" s="14"/>
      <c r="BD33" s="14"/>
      <c r="BE33" s="14"/>
      <c r="BF33" s="14"/>
    </row>
    <row r="34" spans="29:48">
      <c r="AC34" s="13"/>
      <c r="AI34" s="11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ht="14.75" spans="29:48">
      <c r="AC35" s="13"/>
      <c r="AI35" s="11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</row>
    <row r="36" ht="15.5" spans="29:55">
      <c r="AC36" s="13"/>
      <c r="AI36" s="11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Z36" s="16"/>
      <c r="BC36" s="16"/>
    </row>
    <row r="37" ht="14.75" spans="29:48">
      <c r="AC37" s="13"/>
      <c r="AI37" s="11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29:48">
      <c r="AC38" s="13"/>
      <c r="AI38" s="11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29:48">
      <c r="AC39" s="13"/>
      <c r="AI39" s="11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</row>
    <row r="40" spans="29:48">
      <c r="AC40" s="13"/>
      <c r="AI40" s="11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</row>
    <row r="41" spans="29:48">
      <c r="AC41" s="13"/>
      <c r="AI41" s="11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</row>
    <row r="42" spans="29:48">
      <c r="AC42" s="13"/>
      <c r="AI42" s="11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spans="29:48">
      <c r="AC43" s="13"/>
      <c r="AI43" s="11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spans="29:48">
      <c r="AC44" s="13"/>
      <c r="AI44" s="11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</row>
    <row r="45" spans="29:48">
      <c r="AC45" s="13"/>
      <c r="AI45" s="11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</row>
    <row r="46" spans="29:48">
      <c r="AC46" s="13"/>
      <c r="AI46" s="11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</row>
    <row r="47" spans="29:48">
      <c r="AC47" s="13"/>
      <c r="AI47" s="11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</row>
    <row r="48" spans="29:48">
      <c r="AC48" s="13"/>
      <c r="AI48" s="11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</row>
    <row r="49" spans="29:48">
      <c r="AC49" s="13"/>
      <c r="AI49" s="11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</row>
    <row r="50" spans="29:48">
      <c r="AC50" s="13"/>
      <c r="AI50" s="11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</row>
    <row r="51" spans="29:48">
      <c r="AC51" s="13"/>
      <c r="AI51" s="11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</row>
    <row r="52" spans="29:48">
      <c r="AC52" s="13"/>
      <c r="AI52" s="11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</row>
    <row r="53" spans="29:48">
      <c r="AC53" s="13"/>
      <c r="AI53" s="11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</row>
    <row r="54" spans="29:48">
      <c r="AC54" s="13"/>
      <c r="AI54" s="11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</row>
    <row r="55" spans="29:48">
      <c r="AC55" s="13"/>
      <c r="AI55" s="11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</row>
    <row r="56" spans="29:48">
      <c r="AC56" s="13"/>
      <c r="AI56" s="11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</row>
    <row r="57" spans="29:48">
      <c r="AC57" s="13"/>
      <c r="AI57" s="11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</row>
    <row r="58" spans="29:48">
      <c r="AC58" s="13"/>
      <c r="AI58" s="11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</row>
    <row r="59" spans="29:48">
      <c r="AC59" s="13"/>
      <c r="AI59" s="11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</row>
    <row r="60" spans="29:48">
      <c r="AC60" s="13"/>
      <c r="AI60" s="11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</row>
    <row r="61" spans="29:48">
      <c r="AC61" s="13"/>
      <c r="AI61" s="11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</row>
    <row r="62" spans="29:48">
      <c r="AC62" s="13"/>
      <c r="AI62" s="11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</row>
    <row r="63" spans="29:48">
      <c r="AC63" s="13"/>
      <c r="AI63" s="11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</row>
    <row r="64" spans="29:48">
      <c r="AC64" s="13"/>
      <c r="AI64" s="11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</row>
    <row r="65" spans="29:48">
      <c r="AC65" s="13"/>
      <c r="AI65" s="11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</row>
    <row r="66" spans="29:48">
      <c r="AC66" s="13"/>
      <c r="AI66" s="11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</row>
    <row r="67" spans="29:48">
      <c r="AC67" s="13"/>
      <c r="AI67" s="11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</row>
    <row r="68" spans="29:48">
      <c r="AC68" s="13"/>
      <c r="AI68" s="11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</row>
    <row r="69" spans="29:48">
      <c r="AC69" s="13"/>
      <c r="AI69" s="11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</row>
    <row r="70" spans="29:48">
      <c r="AC70" s="13"/>
      <c r="AI70" s="11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</row>
    <row r="71" spans="29:48">
      <c r="AC71" s="13"/>
      <c r="AI71" s="11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</row>
    <row r="72" spans="29:48">
      <c r="AC72" s="13"/>
      <c r="AI72" s="11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</row>
    <row r="73" spans="29:48">
      <c r="AC73" s="13"/>
      <c r="AI73" s="11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</row>
    <row r="74" spans="29:48">
      <c r="AC74" s="13"/>
      <c r="AI74" s="11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</row>
    <row r="75" spans="29:48">
      <c r="AC75" s="13"/>
      <c r="AI75" s="11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 spans="29:48">
      <c r="AC76" s="13"/>
      <c r="AI76" s="11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</row>
    <row r="77" spans="29:48">
      <c r="AC77" s="13"/>
      <c r="AI77" s="11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 spans="29:48">
      <c r="AC78" s="13"/>
      <c r="AI78" s="11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A409UJ</dc:creator>
  <cp:lastModifiedBy>A409UJ</cp:lastModifiedBy>
  <dcterms:created xsi:type="dcterms:W3CDTF">2022-07-08T21:27:00Z</dcterms:created>
  <dcterms:modified xsi:type="dcterms:W3CDTF">2023-02-09T02:25:17Z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