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20" windowHeight="16400" firstSheet="2" activeTab="3"/>
  </bookViews>
  <sheets>
    <sheet name="Tahap Analisis" sheetId="1" r:id="rId1"/>
    <sheet name="Analisa" sheetId="2" r:id="rId2"/>
    <sheet name="Kriteria" sheetId="3" r:id="rId3"/>
    <sheet name="Normalisasi" sheetId="5" r:id="rId4"/>
    <sheet name="Perankingan" sheetId="6" r:id="rId5"/>
  </sheets>
  <calcPr calcId="144525"/>
</workbook>
</file>

<file path=xl/sharedStrings.xml><?xml version="1.0" encoding="utf-8"?>
<sst xmlns="http://schemas.openxmlformats.org/spreadsheetml/2006/main" count="69">
  <si>
    <t>NIM</t>
  </si>
  <si>
    <t>Nama</t>
  </si>
  <si>
    <t>IPK</t>
  </si>
  <si>
    <t>Penghasilan Ortu /bln</t>
  </si>
  <si>
    <t>Jumlah Tanggungan Orang Tua</t>
  </si>
  <si>
    <t>Bidang Prestasi</t>
  </si>
  <si>
    <t>Prestasi</t>
  </si>
  <si>
    <t>Status Rumah</t>
  </si>
  <si>
    <t>Dani Ahnaf</t>
  </si>
  <si>
    <t>Akademik</t>
  </si>
  <si>
    <t>Internasional</t>
  </si>
  <si>
    <t>Milik Sendiri</t>
  </si>
  <si>
    <t xml:space="preserve">Irna Fitri </t>
  </si>
  <si>
    <t>Non-Akademik</t>
  </si>
  <si>
    <t>Kabupaten</t>
  </si>
  <si>
    <t>Firman Shiddiq</t>
  </si>
  <si>
    <t>Provinsi</t>
  </si>
  <si>
    <t xml:space="preserve">Rizkia Rahma </t>
  </si>
  <si>
    <t>3.81</t>
  </si>
  <si>
    <t>Kontrakan</t>
  </si>
  <si>
    <t>Chairul</t>
  </si>
  <si>
    <t>Lokasi Rumah (km)</t>
  </si>
  <si>
    <t>Catatan : tabel penghasilan org tua dan prestasi di ibaratkan atau dikelompokkan berdasarkan data crips</t>
  </si>
  <si>
    <t>pada penghasilan org tua dibuat perkelompok dengan tingkatan penghasilan nantinya</t>
  </si>
  <si>
    <t>untuk prestasi dibuatkan juga kelompok nya berdasarkan tingkatan prestasi nya</t>
  </si>
  <si>
    <t>Penghasilan Org tua</t>
  </si>
  <si>
    <t>1. Kurang dari 1.000.000</t>
  </si>
  <si>
    <t>2. 1.000.000 - 3.000.000</t>
  </si>
  <si>
    <t>3. 3.000.000 - 5.000.000</t>
  </si>
  <si>
    <t>4. lebih dari 5.000.000</t>
  </si>
  <si>
    <t>Prestasi:</t>
  </si>
  <si>
    <t>1.  Kabupaten</t>
  </si>
  <si>
    <t>2. Provinsi</t>
  </si>
  <si>
    <t>3. Nasional</t>
  </si>
  <si>
    <t>4. Internasional</t>
  </si>
  <si>
    <t>1. Kontrakan</t>
  </si>
  <si>
    <t>2. Milik Sendiri</t>
  </si>
  <si>
    <t>Kriteria</t>
  </si>
  <si>
    <t>Jenis</t>
  </si>
  <si>
    <t>Presentase (%)</t>
  </si>
  <si>
    <t>Benefit</t>
  </si>
  <si>
    <t>Cost</t>
  </si>
  <si>
    <t>Jumlah Tanggungan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</si>
  <si>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</si>
  <si>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</si>
  <si>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</si>
  <si>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</si>
  <si>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</si>
  <si>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</si>
  <si>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</si>
  <si>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</si>
  <si>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</si>
  <si>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</si>
  <si>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R1</t>
  </si>
  <si>
    <t>R2</t>
  </si>
  <si>
    <t>R3</t>
  </si>
  <si>
    <t>R4</t>
  </si>
  <si>
    <t>R5</t>
  </si>
  <si>
    <t>Bobot</t>
  </si>
  <si>
    <t>0.25</t>
  </si>
  <si>
    <t>0.15</t>
  </si>
  <si>
    <t>0.20</t>
  </si>
  <si>
    <t>0.30</t>
  </si>
  <si>
    <t>0.10</t>
  </si>
  <si>
    <t>P</t>
  </si>
  <si>
    <t>B1</t>
  </si>
  <si>
    <t>Perhitungan</t>
  </si>
  <si>
    <t>Hasil Perhitungan
(0 - 100)</t>
  </si>
  <si>
    <t>Ranking</t>
  </si>
</sst>
</file>

<file path=xl/styles.xml><?xml version="1.0" encoding="utf-8"?>
<styleSheet xmlns="http://schemas.openxmlformats.org/spreadsheetml/2006/main">
  <numFmts count="6">
    <numFmt numFmtId="176" formatCode="#,##0.0"/>
    <numFmt numFmtId="177" formatCode="_(* #,##0_);_(* \(#,##0\);_(* &quot;-&quot;_);_(@_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2" fillId="0" borderId="0"/>
    <xf numFmtId="177" fontId="2" fillId="0" borderId="0" applyFont="0" applyFill="0" applyBorder="0" applyAlignment="0" applyProtection="0"/>
    <xf numFmtId="0" fontId="3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6" borderId="9" applyNumberFormat="0" applyFon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2" fontId="2" fillId="0" borderId="1" xfId="1" applyNumberFormat="1" applyBorder="1" applyAlignment="1">
      <alignment horizontal="center" vertical="center"/>
    </xf>
    <xf numFmtId="177" fontId="2" fillId="0" borderId="1" xfId="2" applyFont="1" applyBorder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51">
    <cellStyle name="Normal" xfId="0" builtinId="0"/>
    <cellStyle name="Normal 2" xfId="1"/>
    <cellStyle name="Comma [0]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20% - Accent2" xfId="44" builtinId="34"/>
    <cellStyle name="Link" xfId="45" builtinId="8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J10"/>
  <sheetViews>
    <sheetView workbookViewId="0">
      <selection activeCell="F6" sqref="F6"/>
    </sheetView>
  </sheetViews>
  <sheetFormatPr defaultColWidth="9" defaultRowHeight="14"/>
  <cols>
    <col min="3" max="3" width="17.109375" customWidth="1"/>
    <col min="4" max="4" width="25.5546875" customWidth="1"/>
    <col min="5" max="5" width="15.5546875" customWidth="1"/>
    <col min="6" max="6" width="16.4453125" customWidth="1"/>
    <col min="7" max="7" width="22.6640625" customWidth="1"/>
    <col min="8" max="8" width="22.4453125" customWidth="1"/>
    <col min="9" max="9" width="21.5546875" customWidth="1"/>
    <col min="10" max="10" width="19.6640625" customWidth="1"/>
  </cols>
  <sheetData>
    <row r="5" ht="39" customHeight="1" spans="3:10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1" t="s">
        <v>5</v>
      </c>
      <c r="I5" s="1" t="s">
        <v>6</v>
      </c>
      <c r="J5" s="1" t="s">
        <v>7</v>
      </c>
    </row>
    <row r="6" ht="14.8" spans="3:10">
      <c r="C6" s="2">
        <v>2211089003</v>
      </c>
      <c r="D6" s="2" t="s">
        <v>8</v>
      </c>
      <c r="E6" s="12">
        <v>3.5</v>
      </c>
      <c r="F6" s="13">
        <v>3000000</v>
      </c>
      <c r="G6" s="2">
        <v>5</v>
      </c>
      <c r="H6" s="10" t="s">
        <v>9</v>
      </c>
      <c r="I6" s="2" t="s">
        <v>10</v>
      </c>
      <c r="J6" s="2" t="s">
        <v>11</v>
      </c>
    </row>
    <row r="7" ht="14.8" spans="3:10">
      <c r="C7" s="2">
        <v>2211089009</v>
      </c>
      <c r="D7" s="2" t="s">
        <v>12</v>
      </c>
      <c r="E7" s="12">
        <v>3.6</v>
      </c>
      <c r="F7" s="13">
        <v>4000000</v>
      </c>
      <c r="G7" s="2">
        <v>4</v>
      </c>
      <c r="H7" s="10" t="s">
        <v>13</v>
      </c>
      <c r="I7" s="2" t="s">
        <v>14</v>
      </c>
      <c r="J7" s="2" t="s">
        <v>11</v>
      </c>
    </row>
    <row r="8" ht="14.8" spans="3:10">
      <c r="C8" s="2">
        <v>2211089007</v>
      </c>
      <c r="D8" s="2" t="s">
        <v>15</v>
      </c>
      <c r="E8" s="12">
        <v>3.7</v>
      </c>
      <c r="F8" s="13">
        <v>500000</v>
      </c>
      <c r="G8" s="2">
        <v>5</v>
      </c>
      <c r="H8" s="10" t="s">
        <v>9</v>
      </c>
      <c r="I8" s="2" t="s">
        <v>16</v>
      </c>
      <c r="J8" s="2" t="s">
        <v>11</v>
      </c>
    </row>
    <row r="9" ht="14.8" spans="3:10">
      <c r="C9" s="2">
        <v>2211089006</v>
      </c>
      <c r="D9" s="2" t="s">
        <v>17</v>
      </c>
      <c r="E9" s="12" t="s">
        <v>18</v>
      </c>
      <c r="F9" s="13">
        <v>1500000</v>
      </c>
      <c r="G9" s="2">
        <v>3</v>
      </c>
      <c r="H9" s="10" t="s">
        <v>9</v>
      </c>
      <c r="I9" s="2" t="s">
        <v>10</v>
      </c>
      <c r="J9" s="2" t="s">
        <v>19</v>
      </c>
    </row>
    <row r="10" ht="14.8" spans="3:10">
      <c r="C10" s="2">
        <v>2211089002</v>
      </c>
      <c r="D10" s="2" t="s">
        <v>20</v>
      </c>
      <c r="E10" s="12">
        <v>3.55</v>
      </c>
      <c r="F10" s="13">
        <v>1000000</v>
      </c>
      <c r="G10" s="2">
        <v>4</v>
      </c>
      <c r="H10" s="10" t="s">
        <v>13</v>
      </c>
      <c r="I10" s="2" t="s">
        <v>14</v>
      </c>
      <c r="J10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J33"/>
  <sheetViews>
    <sheetView topLeftCell="A3" workbookViewId="0">
      <selection activeCell="C33" sqref="C33"/>
    </sheetView>
  </sheetViews>
  <sheetFormatPr defaultColWidth="9" defaultRowHeight="14"/>
  <cols>
    <col min="3" max="3" width="18.21875" customWidth="1"/>
    <col min="4" max="4" width="16.4453125" customWidth="1"/>
    <col min="5" max="5" width="12" customWidth="1"/>
    <col min="6" max="6" width="22" customWidth="1"/>
    <col min="7" max="7" width="24.109375" customWidth="1"/>
    <col min="8" max="8" width="24.21875" customWidth="1"/>
    <col min="9" max="9" width="10.21875" customWidth="1"/>
    <col min="10" max="10" width="20.5546875" customWidth="1"/>
  </cols>
  <sheetData>
    <row r="6" ht="36.6" customHeight="1" spans="3:10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1" t="s">
        <v>5</v>
      </c>
      <c r="I6" s="1" t="s">
        <v>6</v>
      </c>
      <c r="J6" s="1" t="s">
        <v>21</v>
      </c>
    </row>
    <row r="7" ht="14.8" spans="3:10">
      <c r="C7" s="2">
        <v>2211089003</v>
      </c>
      <c r="D7" s="2" t="s">
        <v>8</v>
      </c>
      <c r="E7" s="12">
        <v>3.5</v>
      </c>
      <c r="F7" s="13">
        <v>2</v>
      </c>
      <c r="G7" s="2">
        <v>5</v>
      </c>
      <c r="H7" s="10" t="s">
        <v>9</v>
      </c>
      <c r="I7" s="2">
        <v>4</v>
      </c>
      <c r="J7" s="2">
        <v>2</v>
      </c>
    </row>
    <row r="8" ht="14.8" spans="3:10">
      <c r="C8" s="2">
        <v>2211089009</v>
      </c>
      <c r="D8" s="2" t="s">
        <v>12</v>
      </c>
      <c r="E8" s="12">
        <v>3.6</v>
      </c>
      <c r="F8" s="13">
        <v>3</v>
      </c>
      <c r="G8" s="2">
        <v>4</v>
      </c>
      <c r="H8" s="10" t="s">
        <v>13</v>
      </c>
      <c r="I8" s="2">
        <v>1</v>
      </c>
      <c r="J8" s="2">
        <v>2</v>
      </c>
    </row>
    <row r="9" ht="14.8" spans="3:10">
      <c r="C9" s="2">
        <v>2211089007</v>
      </c>
      <c r="D9" s="2" t="s">
        <v>15</v>
      </c>
      <c r="E9" s="12">
        <v>3.7</v>
      </c>
      <c r="F9" s="13">
        <v>1</v>
      </c>
      <c r="G9" s="2">
        <v>5</v>
      </c>
      <c r="H9" s="10" t="s">
        <v>9</v>
      </c>
      <c r="I9" s="2">
        <v>2</v>
      </c>
      <c r="J9" s="2">
        <v>2</v>
      </c>
    </row>
    <row r="10" ht="14.8" spans="3:10">
      <c r="C10" s="2">
        <v>2211089006</v>
      </c>
      <c r="D10" s="2" t="s">
        <v>17</v>
      </c>
      <c r="E10" s="12" t="s">
        <v>18</v>
      </c>
      <c r="F10" s="13">
        <v>2</v>
      </c>
      <c r="G10" s="2">
        <v>3</v>
      </c>
      <c r="H10" s="10" t="s">
        <v>9</v>
      </c>
      <c r="I10" s="2">
        <v>4</v>
      </c>
      <c r="J10" s="2">
        <v>1</v>
      </c>
    </row>
    <row r="11" ht="14.8" spans="3:10">
      <c r="C11" s="2">
        <v>2211089002</v>
      </c>
      <c r="D11" s="2" t="s">
        <v>20</v>
      </c>
      <c r="E11" s="12">
        <v>3.55</v>
      </c>
      <c r="F11" s="13">
        <v>2</v>
      </c>
      <c r="G11" s="2">
        <v>4</v>
      </c>
      <c r="H11" s="10" t="s">
        <v>13</v>
      </c>
      <c r="I11" s="2">
        <v>1</v>
      </c>
      <c r="J11" s="2">
        <v>1</v>
      </c>
    </row>
    <row r="14" spans="3:3">
      <c r="C14" t="s">
        <v>22</v>
      </c>
    </row>
    <row r="15" spans="3:3">
      <c r="C15" t="s">
        <v>23</v>
      </c>
    </row>
    <row r="16" spans="3:3">
      <c r="C16" t="s">
        <v>24</v>
      </c>
    </row>
    <row r="18" spans="3:3">
      <c r="C18" t="s">
        <v>25</v>
      </c>
    </row>
    <row r="19" spans="3:3">
      <c r="C19" t="s">
        <v>26</v>
      </c>
    </row>
    <row r="20" spans="3:3">
      <c r="C20" t="s">
        <v>27</v>
      </c>
    </row>
    <row r="21" spans="3:3">
      <c r="C21" t="s">
        <v>28</v>
      </c>
    </row>
    <row r="22" spans="3:3">
      <c r="C22" t="s">
        <v>29</v>
      </c>
    </row>
    <row r="25" spans="3:3">
      <c r="C25" t="s">
        <v>30</v>
      </c>
    </row>
    <row r="26" spans="3:3">
      <c r="C26" t="s">
        <v>31</v>
      </c>
    </row>
    <row r="27" spans="3:3">
      <c r="C27" t="s">
        <v>32</v>
      </c>
    </row>
    <row r="28" spans="3:3">
      <c r="C28" t="s">
        <v>33</v>
      </c>
    </row>
    <row r="29" spans="3:3">
      <c r="C29" t="s">
        <v>34</v>
      </c>
    </row>
    <row r="31" spans="3:3">
      <c r="C31" t="s">
        <v>7</v>
      </c>
    </row>
    <row r="32" spans="3:3">
      <c r="C32" t="s">
        <v>35</v>
      </c>
    </row>
    <row r="33" spans="3:3">
      <c r="C33" t="s">
        <v>36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0:F15"/>
  <sheetViews>
    <sheetView workbookViewId="0">
      <selection activeCell="F15" sqref="F15"/>
    </sheetView>
  </sheetViews>
  <sheetFormatPr defaultColWidth="9" defaultRowHeight="14" outlineLevelCol="5"/>
  <cols>
    <col min="4" max="4" width="22" customWidth="1"/>
    <col min="5" max="5" width="18.890625" customWidth="1"/>
    <col min="6" max="6" width="24.3359375" customWidth="1"/>
  </cols>
  <sheetData>
    <row r="10" ht="15.2" spans="4:6">
      <c r="D10" s="3" t="s">
        <v>37</v>
      </c>
      <c r="E10" s="3" t="s">
        <v>38</v>
      </c>
      <c r="F10" s="3" t="s">
        <v>39</v>
      </c>
    </row>
    <row r="11" spans="4:6">
      <c r="D11" s="9" t="s">
        <v>2</v>
      </c>
      <c r="E11" s="10" t="s">
        <v>40</v>
      </c>
      <c r="F11" s="10">
        <v>25</v>
      </c>
    </row>
    <row r="12" spans="4:6">
      <c r="D12" s="9" t="s">
        <v>3</v>
      </c>
      <c r="E12" s="10" t="s">
        <v>41</v>
      </c>
      <c r="F12" s="10">
        <v>15</v>
      </c>
    </row>
    <row r="13" spans="4:6">
      <c r="D13" s="9" t="s">
        <v>42</v>
      </c>
      <c r="E13" s="10" t="s">
        <v>40</v>
      </c>
      <c r="F13" s="10">
        <v>20</v>
      </c>
    </row>
    <row r="14" spans="4:6">
      <c r="D14" s="9" t="s">
        <v>6</v>
      </c>
      <c r="E14" s="10" t="s">
        <v>40</v>
      </c>
      <c r="F14" s="10">
        <v>30</v>
      </c>
    </row>
    <row r="15" spans="4:6">
      <c r="D15" s="9" t="s">
        <v>7</v>
      </c>
      <c r="E15" s="10" t="s">
        <v>41</v>
      </c>
      <c r="F15" s="10">
        <v>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38"/>
  <sheetViews>
    <sheetView tabSelected="1" zoomScale="89" zoomScaleNormal="89" topLeftCell="A9" workbookViewId="0">
      <selection activeCell="F47" sqref="F47"/>
    </sheetView>
  </sheetViews>
  <sheetFormatPr defaultColWidth="9" defaultRowHeight="14"/>
  <cols>
    <col min="3" max="3" width="18.109375" customWidth="1"/>
    <col min="4" max="4" width="19" customWidth="1"/>
    <col min="5" max="5" width="19.890625" customWidth="1"/>
    <col min="6" max="6" width="24.5546875" customWidth="1"/>
    <col min="7" max="7" width="33.4453125" customWidth="1"/>
    <col min="8" max="8" width="14.78125" customWidth="1"/>
    <col min="9" max="9" width="25" customWidth="1"/>
    <col min="10" max="10" width="29.78125" customWidth="1"/>
  </cols>
  <sheetData>
    <row r="2" spans="5:10">
      <c r="E2" t="s">
        <v>43</v>
      </c>
      <c r="F2" t="s">
        <v>44</v>
      </c>
      <c r="G2" t="s">
        <v>45</v>
      </c>
      <c r="I2" t="s">
        <v>46</v>
      </c>
      <c r="J2" t="s">
        <v>47</v>
      </c>
    </row>
    <row r="3" ht="35.4" customHeight="1" spans="3:10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1" t="s">
        <v>5</v>
      </c>
      <c r="I3" s="1" t="s">
        <v>6</v>
      </c>
      <c r="J3" s="1" t="s">
        <v>21</v>
      </c>
    </row>
    <row r="4" ht="14.8" spans="2:10">
      <c r="B4" t="s">
        <v>48</v>
      </c>
      <c r="C4" s="2">
        <v>2211089003</v>
      </c>
      <c r="D4" s="2" t="s">
        <v>8</v>
      </c>
      <c r="E4" s="12">
        <v>3.5</v>
      </c>
      <c r="F4" s="13">
        <v>2</v>
      </c>
      <c r="G4" s="2">
        <v>5</v>
      </c>
      <c r="H4" s="10" t="s">
        <v>9</v>
      </c>
      <c r="I4" s="2">
        <v>4</v>
      </c>
      <c r="J4" s="2">
        <v>2</v>
      </c>
    </row>
    <row r="5" ht="14.8" spans="2:10">
      <c r="B5" t="s">
        <v>49</v>
      </c>
      <c r="C5" s="2">
        <v>2211089009</v>
      </c>
      <c r="D5" s="2" t="s">
        <v>12</v>
      </c>
      <c r="E5" s="12">
        <v>3.6</v>
      </c>
      <c r="F5" s="13">
        <v>3</v>
      </c>
      <c r="G5" s="2">
        <v>4</v>
      </c>
      <c r="H5" s="10" t="s">
        <v>13</v>
      </c>
      <c r="I5" s="2">
        <v>1</v>
      </c>
      <c r="J5" s="2">
        <v>2</v>
      </c>
    </row>
    <row r="6" ht="14.8" spans="2:10">
      <c r="B6" t="s">
        <v>50</v>
      </c>
      <c r="C6" s="2">
        <v>2211089007</v>
      </c>
      <c r="D6" s="2" t="s">
        <v>15</v>
      </c>
      <c r="E6" s="12">
        <v>3.7</v>
      </c>
      <c r="F6" s="13">
        <v>1</v>
      </c>
      <c r="G6" s="2">
        <v>5</v>
      </c>
      <c r="H6" s="10" t="s">
        <v>9</v>
      </c>
      <c r="I6" s="2">
        <v>2</v>
      </c>
      <c r="J6" s="2">
        <v>2</v>
      </c>
    </row>
    <row r="7" ht="14.8" spans="2:10">
      <c r="B7" t="s">
        <v>51</v>
      </c>
      <c r="C7" s="2">
        <v>2211089006</v>
      </c>
      <c r="D7" s="2" t="s">
        <v>17</v>
      </c>
      <c r="E7" s="12">
        <v>3.81</v>
      </c>
      <c r="F7" s="13">
        <v>2</v>
      </c>
      <c r="G7" s="2">
        <v>3</v>
      </c>
      <c r="H7" s="10" t="s">
        <v>9</v>
      </c>
      <c r="I7" s="2">
        <v>4</v>
      </c>
      <c r="J7" s="2">
        <v>1</v>
      </c>
    </row>
    <row r="8" ht="14.8" spans="2:10">
      <c r="B8" t="s">
        <v>52</v>
      </c>
      <c r="C8" s="2">
        <v>2211089002</v>
      </c>
      <c r="D8" s="2" t="s">
        <v>20</v>
      </c>
      <c r="E8" s="12">
        <v>3.55</v>
      </c>
      <c r="F8" s="13">
        <v>2</v>
      </c>
      <c r="G8" s="2">
        <v>4</v>
      </c>
      <c r="H8" s="10" t="s">
        <v>13</v>
      </c>
      <c r="I8" s="2">
        <v>1</v>
      </c>
      <c r="J8" s="2">
        <v>1</v>
      </c>
    </row>
    <row r="9" spans="5:10">
      <c r="E9">
        <f>MAX(E4:E8)</f>
        <v>3.81</v>
      </c>
      <c r="F9">
        <f>MAX(F4:F8)</f>
        <v>3</v>
      </c>
      <c r="G9">
        <f>MAX(G4:G8)</f>
        <v>5</v>
      </c>
      <c r="I9">
        <f>MAX(I4:I8)</f>
        <v>4</v>
      </c>
      <c r="J9">
        <f>MAX(J4:J8)</f>
        <v>2</v>
      </c>
    </row>
    <row r="10" spans="5:10">
      <c r="E10">
        <f>MIN(E4:E8)</f>
        <v>3.5</v>
      </c>
      <c r="F10">
        <f>MIN(F4:F8)</f>
        <v>1</v>
      </c>
      <c r="G10">
        <f>MIN(G4:G8)</f>
        <v>3</v>
      </c>
      <c r="I10">
        <f>MIN(I4:I8)</f>
        <v>1</v>
      </c>
      <c r="J10">
        <f>MIN(J4:J8)</f>
        <v>1</v>
      </c>
    </row>
    <row r="11" ht="31" spans="3:10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1" t="s">
        <v>5</v>
      </c>
      <c r="I11" s="1" t="s">
        <v>6</v>
      </c>
      <c r="J11" s="1" t="s">
        <v>21</v>
      </c>
    </row>
    <row r="12" ht="14.8" spans="2:10">
      <c r="B12" t="s">
        <v>53</v>
      </c>
      <c r="C12" s="2">
        <v>2211089003</v>
      </c>
      <c r="D12" s="2" t="s">
        <v>8</v>
      </c>
      <c r="E12" s="12">
        <f>E4/MAX(E4:E8)</f>
        <v>0.918635170603674</v>
      </c>
      <c r="F12" s="14">
        <f>MIN(F4:F8)/F4</f>
        <v>0.5</v>
      </c>
      <c r="G12" s="2">
        <f>G4/MAX(G4:G8)</f>
        <v>1</v>
      </c>
      <c r="H12" s="10" t="s">
        <v>9</v>
      </c>
      <c r="I12" s="2">
        <f>I4/MAX(I4:I8)</f>
        <v>1</v>
      </c>
      <c r="J12" s="2">
        <f>MIN($J$4:$J$8)/J4</f>
        <v>0.5</v>
      </c>
    </row>
    <row r="13" ht="14.8" spans="2:10">
      <c r="B13" t="s">
        <v>54</v>
      </c>
      <c r="C13" s="2">
        <v>2211089009</v>
      </c>
      <c r="D13" s="2" t="s">
        <v>12</v>
      </c>
      <c r="E13" s="12">
        <f>E5/MAX(E4:E8)</f>
        <v>0.94488188976378</v>
      </c>
      <c r="F13" s="14">
        <f>MIN(F4:F8)/F5</f>
        <v>0.333333333333333</v>
      </c>
      <c r="G13" s="2">
        <f>G5/MAX(G4:G8)</f>
        <v>0.8</v>
      </c>
      <c r="H13" s="10" t="s">
        <v>13</v>
      </c>
      <c r="I13" s="2">
        <f>I5/MAX(I4:I8)</f>
        <v>0.25</v>
      </c>
      <c r="J13" s="2">
        <f t="shared" ref="J13:J16" si="0">MIN($J$4:$J$8)/J5</f>
        <v>0.5</v>
      </c>
    </row>
    <row r="14" ht="14.8" spans="2:10">
      <c r="B14" t="s">
        <v>55</v>
      </c>
      <c r="C14" s="2">
        <v>2211089007</v>
      </c>
      <c r="D14" s="2" t="s">
        <v>15</v>
      </c>
      <c r="E14" s="12">
        <f>E6/MAX(E4:E8)</f>
        <v>0.971128608923885</v>
      </c>
      <c r="F14" s="14">
        <f>MIN(F4:F8)/F6</f>
        <v>1</v>
      </c>
      <c r="G14" s="2">
        <f>G6/MAX(G4:G8)</f>
        <v>1</v>
      </c>
      <c r="H14" s="10" t="s">
        <v>9</v>
      </c>
      <c r="I14" s="2">
        <f>I6/MAX(I4:I8)</f>
        <v>0.5</v>
      </c>
      <c r="J14" s="2">
        <f t="shared" si="0"/>
        <v>0.5</v>
      </c>
    </row>
    <row r="15" ht="14.8" spans="2:10">
      <c r="B15" t="s">
        <v>56</v>
      </c>
      <c r="C15" s="2">
        <v>2211089006</v>
      </c>
      <c r="D15" s="2" t="s">
        <v>17</v>
      </c>
      <c r="E15" s="12">
        <f>E7/MAX(E4:E8)</f>
        <v>1</v>
      </c>
      <c r="F15" s="14">
        <f>MIN(F4:F8)/F7</f>
        <v>0.5</v>
      </c>
      <c r="G15" s="2">
        <f>G7/MAX(G4:G8)</f>
        <v>0.6</v>
      </c>
      <c r="H15" s="10" t="s">
        <v>9</v>
      </c>
      <c r="I15" s="2">
        <f>I7/MAX(I4:I8)</f>
        <v>1</v>
      </c>
      <c r="J15" s="2">
        <f t="shared" si="0"/>
        <v>1</v>
      </c>
    </row>
    <row r="16" ht="14.8" spans="2:10">
      <c r="B16" t="s">
        <v>57</v>
      </c>
      <c r="C16" s="2">
        <v>2211089002</v>
      </c>
      <c r="D16" s="2" t="s">
        <v>20</v>
      </c>
      <c r="E16" s="12">
        <f>E8/MAX(E4:E8)</f>
        <v>0.931758530183727</v>
      </c>
      <c r="F16" s="14">
        <f>MIN(F4:F8)/F8</f>
        <v>0.5</v>
      </c>
      <c r="G16" s="2">
        <f>G8/MAX(G4:G8)</f>
        <v>0.8</v>
      </c>
      <c r="H16" s="10" t="s">
        <v>13</v>
      </c>
      <c r="I16" s="2">
        <f>I8/MAX(I4:I8)</f>
        <v>0.25</v>
      </c>
      <c r="J16" s="2">
        <f t="shared" si="0"/>
        <v>1</v>
      </c>
    </row>
    <row r="18" spans="2:10">
      <c r="B18" t="s">
        <v>58</v>
      </c>
      <c r="E18" s="15" t="s">
        <v>59</v>
      </c>
      <c r="F18" s="15" t="s">
        <v>60</v>
      </c>
      <c r="G18" s="15" t="s">
        <v>61</v>
      </c>
      <c r="H18" s="15"/>
      <c r="I18" s="15" t="s">
        <v>62</v>
      </c>
      <c r="J18" s="15" t="s">
        <v>63</v>
      </c>
    </row>
    <row r="20" ht="15.2" spans="3:6">
      <c r="C20" s="3" t="s">
        <v>37</v>
      </c>
      <c r="D20" s="3" t="s">
        <v>38</v>
      </c>
      <c r="E20" s="3" t="s">
        <v>39</v>
      </c>
      <c r="F20" s="16" t="s">
        <v>64</v>
      </c>
    </row>
    <row r="21" spans="2:6">
      <c r="B21" t="s">
        <v>65</v>
      </c>
      <c r="C21" s="9" t="s">
        <v>2</v>
      </c>
      <c r="D21" s="10" t="s">
        <v>40</v>
      </c>
      <c r="E21" s="10">
        <v>25</v>
      </c>
      <c r="F21" s="8">
        <f>E21/100</f>
        <v>0.25</v>
      </c>
    </row>
    <row r="22" spans="3:6">
      <c r="C22" s="9" t="s">
        <v>3</v>
      </c>
      <c r="D22" s="10" t="s">
        <v>41</v>
      </c>
      <c r="E22" s="10">
        <v>15</v>
      </c>
      <c r="F22" s="8">
        <f t="shared" ref="F22:F25" si="1">E22/100</f>
        <v>0.15</v>
      </c>
    </row>
    <row r="23" spans="3:6">
      <c r="C23" s="9" t="s">
        <v>42</v>
      </c>
      <c r="D23" s="10" t="s">
        <v>40</v>
      </c>
      <c r="E23" s="10">
        <v>20</v>
      </c>
      <c r="F23" s="8">
        <f t="shared" si="1"/>
        <v>0.2</v>
      </c>
    </row>
    <row r="24" spans="3:6">
      <c r="C24" s="9" t="s">
        <v>6</v>
      </c>
      <c r="D24" s="10" t="s">
        <v>40</v>
      </c>
      <c r="E24" s="10">
        <v>30</v>
      </c>
      <c r="F24" s="8">
        <f t="shared" si="1"/>
        <v>0.3</v>
      </c>
    </row>
    <row r="25" spans="3:6">
      <c r="C25" s="9" t="s">
        <v>21</v>
      </c>
      <c r="D25" s="10" t="s">
        <v>41</v>
      </c>
      <c r="E25" s="10">
        <v>10</v>
      </c>
      <c r="F25" s="8">
        <f t="shared" si="1"/>
        <v>0.1</v>
      </c>
    </row>
    <row r="34" spans="5:5">
      <c r="E34">
        <f>(Normalisasi!E12*Normalisasi!F21)+(Normalisasi!F12*Normalisasi!F22)+(Normalisasi!G12*Normalisasi!F23)+(Normalisasi!I12*Normalisasi!F24)+(Normalisasi!J12*Normalisasi!F25)</f>
        <v>0.854658792650919</v>
      </c>
    </row>
    <row r="35" spans="5:5">
      <c r="E35">
        <f>(Normalisasi!E13*Normalisasi!F21)+(Normalisasi!F13*Normalisasi!F22)+(Normalisasi!G13*Normalisasi!F23)+(Normalisasi!I13*Normalisasi!F24)+(Normalisasi!J13*Normalisasi!F25)</f>
        <v>0.571220472440945</v>
      </c>
    </row>
    <row r="36" spans="5:5">
      <c r="E36">
        <f>(Normalisasi!E14*Normalisasi!F21)+(Normalisasi!F14*Normalisasi!F22)+(Normalisasi!G14*Normalisasi!F23)+(Normalisasi!I14*Normalisasi!F24)+(Normalisasi!J14*Normalisasi!F25)</f>
        <v>0.792782152230971</v>
      </c>
    </row>
    <row r="37" spans="5:5">
      <c r="E37">
        <f>(Normalisasi!E15*Normalisasi!F21)+(Normalisasi!F15*Normalisasi!F22)+(Normalisasi!G15*Normalisasi!F23)+(Normalisasi!I15*Normalisasi!F24)+(Normalisasi!J15*Normalisasi!F25)</f>
        <v>0.845</v>
      </c>
    </row>
    <row r="38" spans="5:5">
      <c r="E38">
        <f>(Normalisasi!E16*Normalisasi!F21)+(Normalisasi!F16*Normalisasi!F22)+(Normalisasi!G16*Normalisasi!F23)+(Normalisasi!I16*Normalisasi!F24)+(Normalisasi!J16*Normalisasi!F25)</f>
        <v>0.642939632545932</v>
      </c>
    </row>
  </sheetData>
  <pageMargins left="0.699305555555556" right="0.699305555555556" top="0.75" bottom="0.75" header="0.3" footer="0.3"/>
  <pageSetup paperSize="1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G11"/>
  <sheetViews>
    <sheetView zoomScale="78" zoomScaleNormal="78" workbookViewId="0">
      <selection activeCell="H38" sqref="H38"/>
    </sheetView>
  </sheetViews>
  <sheetFormatPr defaultColWidth="9" defaultRowHeight="14" outlineLevelCol="6"/>
  <cols>
    <col min="3" max="3" width="18.3359375" customWidth="1"/>
    <col min="4" max="4" width="21.21875" customWidth="1"/>
    <col min="5" max="5" width="26" customWidth="1"/>
    <col min="6" max="6" width="25" customWidth="1"/>
    <col min="7" max="7" width="27.6640625" customWidth="1"/>
    <col min="8" max="8" width="36.5546875" customWidth="1"/>
  </cols>
  <sheetData>
    <row r="6" ht="31" spans="3:7">
      <c r="C6" s="1" t="s">
        <v>0</v>
      </c>
      <c r="D6" s="1" t="s">
        <v>1</v>
      </c>
      <c r="E6" s="3" t="s">
        <v>66</v>
      </c>
      <c r="F6" s="4" t="s">
        <v>67</v>
      </c>
      <c r="G6" s="5" t="s">
        <v>68</v>
      </c>
    </row>
    <row r="7" ht="14.8" spans="3:7">
      <c r="C7" s="2">
        <v>2211089003</v>
      </c>
      <c r="D7" s="2" t="s">
        <v>8</v>
      </c>
      <c r="E7" s="6">
        <f>(Normalisasi!E12*Normalisasi!F21)+(Normalisasi!F12*Normalisasi!F22)+(Normalisasi!G12*Normalisasi!F23)+(Normalisasi!I12*Normalisasi!F24)+(Normalisasi!J12*Normalisasi!F25)</f>
        <v>0.854658792650919</v>
      </c>
      <c r="F7" s="6">
        <f>E7*100</f>
        <v>85.4658792650919</v>
      </c>
      <c r="G7" s="7">
        <f>RANK(F7,F7:F11,0)</f>
        <v>1</v>
      </c>
    </row>
    <row r="8" ht="14.8" spans="3:7">
      <c r="C8" s="2">
        <v>2211089009</v>
      </c>
      <c r="D8" s="2" t="s">
        <v>12</v>
      </c>
      <c r="E8" s="8">
        <f>(Normalisasi!E13*Normalisasi!F21)+(Normalisasi!F13*Normalisasi!F22)+(Normalisasi!G13*Normalisasi!F23)+(Normalisasi!I13*Normalisasi!F24)+(Normalisasi!J13*Normalisasi!F25)</f>
        <v>0.571220472440945</v>
      </c>
      <c r="F8" s="6">
        <f t="shared" ref="F8:F11" si="0">E8*100</f>
        <v>57.1220472440945</v>
      </c>
      <c r="G8" s="7">
        <f>RANK(F8,F7:F11,0)</f>
        <v>5</v>
      </c>
    </row>
    <row r="9" ht="14.8" spans="3:7">
      <c r="C9" s="2">
        <v>2211089007</v>
      </c>
      <c r="D9" s="2" t="s">
        <v>15</v>
      </c>
      <c r="E9" s="8">
        <f>(Normalisasi!E14*Normalisasi!F21)+(Normalisasi!F14*Normalisasi!F22)+(Normalisasi!G14*Normalisasi!F23)+(Normalisasi!I14*Normalisasi!F24)+(Normalisasi!J14*Normalisasi!F25)</f>
        <v>0.792782152230971</v>
      </c>
      <c r="F9" s="6">
        <f t="shared" si="0"/>
        <v>79.2782152230971</v>
      </c>
      <c r="G9" s="7">
        <f>RANK(F9,F7:F11,0)</f>
        <v>3</v>
      </c>
    </row>
    <row r="10" ht="14.8" spans="3:7">
      <c r="C10" s="2">
        <v>2211089006</v>
      </c>
      <c r="D10" s="2" t="s">
        <v>17</v>
      </c>
      <c r="E10" s="8">
        <f>(Normalisasi!E15*Normalisasi!F21)+(Normalisasi!F15*Normalisasi!F22)+(Normalisasi!G15*Normalisasi!F23)+(Normalisasi!I15*Normalisasi!F24)+(Normalisasi!J15*Normalisasi!F25)</f>
        <v>0.845</v>
      </c>
      <c r="F10" s="6">
        <f t="shared" si="0"/>
        <v>84.5</v>
      </c>
      <c r="G10" s="7">
        <f>RANK(F10,F7:F11,0)</f>
        <v>2</v>
      </c>
    </row>
    <row r="11" ht="14.8" spans="3:7">
      <c r="C11" s="2">
        <v>2211089002</v>
      </c>
      <c r="D11" s="2" t="s">
        <v>20</v>
      </c>
      <c r="E11" s="8">
        <f>(Normalisasi!E16*Normalisasi!F21)+(Normalisasi!F16*Normalisasi!F22)+(Normalisasi!G16*Normalisasi!F23)+(Normalisasi!I16*Normalisasi!F24)+(Normalisasi!J16*Normalisasi!F25)</f>
        <v>0.642939632545932</v>
      </c>
      <c r="F11" s="6">
        <f t="shared" si="0"/>
        <v>64.2939632545932</v>
      </c>
      <c r="G11" s="7">
        <f>RANK(F11,F7:F11,0)</f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Tahap Analisis</vt:lpstr>
      <vt:lpstr>Analisa</vt:lpstr>
      <vt:lpstr>Kriteria</vt:lpstr>
      <vt:lpstr>Normalisasi</vt:lpstr>
      <vt:lpstr>Perankingan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dcterms:created xsi:type="dcterms:W3CDTF">2023-01-28T22:38:00Z</dcterms:created>
  <dcterms:modified xsi:type="dcterms:W3CDTF">2023-02-09T04:26:43Z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