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jieJiao\Downloads\"/>
    </mc:Choice>
  </mc:AlternateContent>
  <xr:revisionPtr revIDLastSave="0" documentId="13_ncr:1_{8D9A9072-292B-40B0-A51B-D60E04A2DB18}" xr6:coauthVersionLast="47" xr6:coauthVersionMax="47" xr10:uidLastSave="{00000000-0000-0000-0000-000000000000}"/>
  <workbookProtection workbookAlgorithmName="SHA-512" workbookHashValue="HFnuQJp/0Dg63f/eO2enILaVD81WmMcaaV6yRCr7vtqlzf++8sLJ98WdBsAqcf6mUI51Pa80XEOYW2Y37+Nacg==" workbookSaltValue="gjj6YlfNI8vqh8J0vmirkA==" workbookSpinCount="100000" lockStructure="1"/>
  <bookViews>
    <workbookView xWindow="-108" yWindow="-108" windowWidth="23256" windowHeight="12456" firstSheet="4" activeTab="6" xr2:uid="{00000000-000D-0000-FFFF-FFFF00000000}"/>
  </bookViews>
  <sheets>
    <sheet name="AcuRev1320 第一轮脉冲精度测试" sheetId="1" state="hidden" r:id="rId1"/>
    <sheet name="精度快速测试测点" sheetId="2" state="hidden" r:id="rId2"/>
    <sheet name="mV-脉冲灯测点分析" sheetId="3" state="hidden" r:id="rId3"/>
    <sheet name="mA-脉冲灯测点分析" sheetId="4" state="hidden" r:id="rId4"/>
    <sheet name="说明" sheetId="5" r:id="rId5"/>
    <sheet name="1E2W_脉冲灯测点" sheetId="6" r:id="rId6"/>
    <sheet name="3E4W Y_脉冲灯测点" sheetId="7" r:id="rId7"/>
    <sheet name="2E3W_Delta_脉冲灯测点" sheetId="8" r:id="rId8"/>
    <sheet name="2E3w1p_脉冲灯测点(optional)" sheetId="9" r:id="rId9"/>
    <sheet name="2E3wN_脉冲灯测点(optional)" sheetId="10" r:id="rId10"/>
    <sheet name="2.5E4wY接线_脉冲灯测点(optional)" sheetId="11" r:id="rId11"/>
    <sheet name="3E3wD接线_脉冲灯测点(optional)" sheetId="12" r:id="rId12"/>
    <sheet name="各类接线方式能量数据" sheetId="13" state="hidden" r:id="rId13"/>
  </sheets>
  <definedNames>
    <definedName name="_xlnm._FilterDatabase" localSheetId="5" hidden="1">'1E2W_脉冲灯测点'!$A$2:$U$34</definedName>
    <definedName name="_xlnm._FilterDatabase" localSheetId="10" hidden="1">'2.5E4wY接线_脉冲灯测点(optional)'!$A$2:$U$2</definedName>
    <definedName name="_xlnm._FilterDatabase" localSheetId="7" hidden="1">'2E3W_Delta_脉冲灯测点'!$A$2:$U$2</definedName>
    <definedName name="_xlnm._FilterDatabase" localSheetId="8" hidden="1">'2E3w1p_脉冲灯测点(optional)'!$A$2:$U$2</definedName>
    <definedName name="_xlnm._FilterDatabase" localSheetId="9" hidden="1">'2E3wN_脉冲灯测点(optional)'!$A$2:$U$2</definedName>
    <definedName name="_xlnm._FilterDatabase" localSheetId="11" hidden="1">'3E3wD接线_脉冲灯测点(optional)'!$A$2:$U$2</definedName>
    <definedName name="_xlnm._FilterDatabase" localSheetId="6" hidden="1">'3E4W Y_脉冲灯测点'!$A$2:$U$2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2" l="1"/>
  <c r="H34" i="12" s="1"/>
  <c r="J34" i="12" s="1"/>
  <c r="N33" i="12"/>
  <c r="J33" i="12"/>
  <c r="L33" i="12" s="1"/>
  <c r="H33" i="12"/>
  <c r="G33" i="12"/>
  <c r="J32" i="12"/>
  <c r="L32" i="12" s="1"/>
  <c r="N32" i="12" s="1"/>
  <c r="H32" i="12"/>
  <c r="G32" i="12"/>
  <c r="S31" i="12"/>
  <c r="R31" i="12"/>
  <c r="J31" i="12"/>
  <c r="K31" i="12" s="1"/>
  <c r="T31" i="12" s="1"/>
  <c r="H31" i="12"/>
  <c r="G31" i="12"/>
  <c r="G30" i="12"/>
  <c r="H30" i="12" s="1"/>
  <c r="J30" i="12" s="1"/>
  <c r="T29" i="12"/>
  <c r="S29" i="12"/>
  <c r="R29" i="12"/>
  <c r="L29" i="12"/>
  <c r="N29" i="12" s="1"/>
  <c r="K29" i="12"/>
  <c r="J29" i="12"/>
  <c r="H29" i="12"/>
  <c r="G29" i="12"/>
  <c r="L28" i="12"/>
  <c r="N28" i="12" s="1"/>
  <c r="J28" i="12"/>
  <c r="K28" i="12" s="1"/>
  <c r="H28" i="12"/>
  <c r="G28" i="12"/>
  <c r="H27" i="12"/>
  <c r="J27" i="12" s="1"/>
  <c r="G27" i="12"/>
  <c r="H26" i="12"/>
  <c r="J26" i="12" s="1"/>
  <c r="G26" i="12"/>
  <c r="G25" i="12"/>
  <c r="H25" i="12" s="1"/>
  <c r="J25" i="12" s="1"/>
  <c r="H24" i="12"/>
  <c r="J24" i="12" s="1"/>
  <c r="K24" i="12" s="1"/>
  <c r="G24" i="12"/>
  <c r="H23" i="12"/>
  <c r="J23" i="12" s="1"/>
  <c r="G23" i="12"/>
  <c r="N22" i="12"/>
  <c r="L22" i="12"/>
  <c r="K22" i="12"/>
  <c r="J22" i="12"/>
  <c r="H22" i="12"/>
  <c r="G22" i="12"/>
  <c r="L21" i="12"/>
  <c r="N21" i="12" s="1"/>
  <c r="H21" i="12"/>
  <c r="J21" i="12" s="1"/>
  <c r="K21" i="12" s="1"/>
  <c r="G21" i="12"/>
  <c r="T20" i="12"/>
  <c r="S20" i="12"/>
  <c r="R20" i="12"/>
  <c r="N20" i="12"/>
  <c r="L20" i="12"/>
  <c r="K20" i="12"/>
  <c r="J20" i="12"/>
  <c r="H20" i="12"/>
  <c r="G20" i="12"/>
  <c r="G19" i="12"/>
  <c r="H19" i="12" s="1"/>
  <c r="J19" i="12" s="1"/>
  <c r="G18" i="12"/>
  <c r="H18" i="12" s="1"/>
  <c r="J18" i="12" s="1"/>
  <c r="L17" i="12"/>
  <c r="N17" i="12" s="1"/>
  <c r="J17" i="12"/>
  <c r="K17" i="12" s="1"/>
  <c r="H17" i="12"/>
  <c r="G17" i="12"/>
  <c r="G16" i="12"/>
  <c r="H16" i="12" s="1"/>
  <c r="J16" i="12" s="1"/>
  <c r="R15" i="12"/>
  <c r="J15" i="12"/>
  <c r="K15" i="12" s="1"/>
  <c r="T15" i="12" s="1"/>
  <c r="H15" i="12"/>
  <c r="G15" i="12"/>
  <c r="G14" i="12"/>
  <c r="H14" i="12" s="1"/>
  <c r="J14" i="12" s="1"/>
  <c r="T13" i="12"/>
  <c r="S13" i="12"/>
  <c r="R13" i="12"/>
  <c r="L13" i="12"/>
  <c r="N13" i="12" s="1"/>
  <c r="K13" i="12"/>
  <c r="J13" i="12"/>
  <c r="H13" i="12"/>
  <c r="G13" i="12"/>
  <c r="J12" i="12"/>
  <c r="H12" i="12"/>
  <c r="G12" i="12"/>
  <c r="H11" i="12"/>
  <c r="J11" i="12" s="1"/>
  <c r="G11" i="12"/>
  <c r="J10" i="12"/>
  <c r="H10" i="12"/>
  <c r="G10" i="12"/>
  <c r="H9" i="12"/>
  <c r="J9" i="12" s="1"/>
  <c r="G9" i="12"/>
  <c r="L8" i="12"/>
  <c r="N8" i="12" s="1"/>
  <c r="K8" i="12"/>
  <c r="H8" i="12"/>
  <c r="J8" i="12" s="1"/>
  <c r="G8" i="12"/>
  <c r="G7" i="12"/>
  <c r="H7" i="12" s="1"/>
  <c r="J7" i="12" s="1"/>
  <c r="N6" i="12"/>
  <c r="L6" i="12"/>
  <c r="K6" i="12"/>
  <c r="J6" i="12"/>
  <c r="H6" i="12"/>
  <c r="G6" i="12"/>
  <c r="N5" i="12"/>
  <c r="L5" i="12"/>
  <c r="G5" i="12"/>
  <c r="H5" i="12" s="1"/>
  <c r="J5" i="12" s="1"/>
  <c r="K5" i="12" s="1"/>
  <c r="T4" i="12"/>
  <c r="S4" i="12"/>
  <c r="R4" i="12"/>
  <c r="N4" i="12"/>
  <c r="L4" i="12"/>
  <c r="K4" i="12"/>
  <c r="J4" i="12"/>
  <c r="H4" i="12"/>
  <c r="G4" i="12"/>
  <c r="J3" i="12"/>
  <c r="H3" i="12"/>
  <c r="G3" i="12"/>
  <c r="G34" i="11"/>
  <c r="H34" i="11" s="1"/>
  <c r="J34" i="11" s="1"/>
  <c r="J33" i="11"/>
  <c r="L33" i="11" s="1"/>
  <c r="N33" i="11" s="1"/>
  <c r="H33" i="11"/>
  <c r="G33" i="11"/>
  <c r="G32" i="11"/>
  <c r="H32" i="11" s="1"/>
  <c r="J32" i="11" s="1"/>
  <c r="L31" i="11"/>
  <c r="N31" i="11" s="1"/>
  <c r="J31" i="11"/>
  <c r="K31" i="11" s="1"/>
  <c r="T31" i="11" s="1"/>
  <c r="H31" i="11"/>
  <c r="G31" i="11"/>
  <c r="J30" i="11"/>
  <c r="H30" i="11"/>
  <c r="G30" i="11"/>
  <c r="T29" i="11"/>
  <c r="S29" i="11"/>
  <c r="R29" i="11"/>
  <c r="L29" i="11"/>
  <c r="N29" i="11" s="1"/>
  <c r="K29" i="11"/>
  <c r="J29" i="11"/>
  <c r="H29" i="11"/>
  <c r="G29" i="11"/>
  <c r="J28" i="11"/>
  <c r="H28" i="11"/>
  <c r="G28" i="11"/>
  <c r="H27" i="11"/>
  <c r="J27" i="11" s="1"/>
  <c r="G27" i="11"/>
  <c r="H26" i="11"/>
  <c r="J26" i="11" s="1"/>
  <c r="L26" i="11" s="1"/>
  <c r="N26" i="11" s="1"/>
  <c r="G26" i="11"/>
  <c r="J25" i="11"/>
  <c r="H25" i="11"/>
  <c r="G25" i="11"/>
  <c r="T24" i="11"/>
  <c r="N24" i="11"/>
  <c r="L24" i="11"/>
  <c r="K24" i="11"/>
  <c r="R24" i="11" s="1"/>
  <c r="H24" i="11"/>
  <c r="J24" i="11" s="1"/>
  <c r="G24" i="11"/>
  <c r="G23" i="11"/>
  <c r="H23" i="11" s="1"/>
  <c r="J23" i="11" s="1"/>
  <c r="N22" i="11"/>
  <c r="L22" i="11"/>
  <c r="K22" i="11"/>
  <c r="R22" i="11" s="1"/>
  <c r="J22" i="11"/>
  <c r="H22" i="11"/>
  <c r="G22" i="11"/>
  <c r="J21" i="11"/>
  <c r="G21" i="11"/>
  <c r="H21" i="11" s="1"/>
  <c r="K20" i="11"/>
  <c r="J20" i="11"/>
  <c r="L20" i="11" s="1"/>
  <c r="N20" i="11" s="1"/>
  <c r="H20" i="11"/>
  <c r="G20" i="11"/>
  <c r="G19" i="11"/>
  <c r="H19" i="11" s="1"/>
  <c r="J19" i="11" s="1"/>
  <c r="G18" i="11"/>
  <c r="H18" i="11" s="1"/>
  <c r="J18" i="11" s="1"/>
  <c r="L17" i="11"/>
  <c r="N17" i="11" s="1"/>
  <c r="K17" i="11"/>
  <c r="T17" i="11" s="1"/>
  <c r="J17" i="11"/>
  <c r="H17" i="11"/>
  <c r="G17" i="11"/>
  <c r="J16" i="11"/>
  <c r="H16" i="11"/>
  <c r="G16" i="11"/>
  <c r="T15" i="11"/>
  <c r="S15" i="11"/>
  <c r="R15" i="11"/>
  <c r="J15" i="11"/>
  <c r="K15" i="11" s="1"/>
  <c r="H15" i="11"/>
  <c r="G15" i="11"/>
  <c r="J14" i="11"/>
  <c r="G14" i="11"/>
  <c r="H14" i="11" s="1"/>
  <c r="T13" i="11"/>
  <c r="S13" i="11"/>
  <c r="R13" i="11"/>
  <c r="L13" i="11"/>
  <c r="N13" i="11" s="1"/>
  <c r="K13" i="11"/>
  <c r="J13" i="11"/>
  <c r="H13" i="11"/>
  <c r="G13" i="11"/>
  <c r="J12" i="11"/>
  <c r="H12" i="11"/>
  <c r="G12" i="11"/>
  <c r="T11" i="11"/>
  <c r="H11" i="11"/>
  <c r="J11" i="11" s="1"/>
  <c r="K11" i="11" s="1"/>
  <c r="G11" i="11"/>
  <c r="H10" i="11"/>
  <c r="J10" i="11" s="1"/>
  <c r="G10" i="11"/>
  <c r="G9" i="11"/>
  <c r="H9" i="11" s="1"/>
  <c r="J9" i="11" s="1"/>
  <c r="H8" i="11"/>
  <c r="J8" i="11" s="1"/>
  <c r="G8" i="11"/>
  <c r="K7" i="11"/>
  <c r="G7" i="11"/>
  <c r="H7" i="11" s="1"/>
  <c r="J7" i="11" s="1"/>
  <c r="L7" i="11" s="1"/>
  <c r="N7" i="11" s="1"/>
  <c r="N6" i="11"/>
  <c r="L6" i="11"/>
  <c r="K6" i="11"/>
  <c r="J6" i="11"/>
  <c r="H6" i="11"/>
  <c r="G6" i="11"/>
  <c r="G5" i="11"/>
  <c r="H5" i="11" s="1"/>
  <c r="J5" i="11" s="1"/>
  <c r="S4" i="11"/>
  <c r="N4" i="11"/>
  <c r="K4" i="11"/>
  <c r="J4" i="11"/>
  <c r="L4" i="11" s="1"/>
  <c r="H4" i="11"/>
  <c r="G4" i="11"/>
  <c r="H3" i="11"/>
  <c r="J3" i="11" s="1"/>
  <c r="G3" i="11"/>
  <c r="H34" i="9"/>
  <c r="J34" i="9" s="1"/>
  <c r="G34" i="9"/>
  <c r="T33" i="9"/>
  <c r="S33" i="9"/>
  <c r="R33" i="9"/>
  <c r="N33" i="9"/>
  <c r="L33" i="9"/>
  <c r="J33" i="9"/>
  <c r="K33" i="9" s="1"/>
  <c r="H33" i="9"/>
  <c r="G33" i="9"/>
  <c r="K32" i="9"/>
  <c r="J32" i="9"/>
  <c r="L32" i="9" s="1"/>
  <c r="N32" i="9" s="1"/>
  <c r="G32" i="9"/>
  <c r="H32" i="9" s="1"/>
  <c r="T31" i="9"/>
  <c r="S31" i="9"/>
  <c r="R31" i="9"/>
  <c r="N31" i="9"/>
  <c r="L31" i="9"/>
  <c r="J31" i="9"/>
  <c r="K31" i="9" s="1"/>
  <c r="H31" i="9"/>
  <c r="G31" i="9"/>
  <c r="G30" i="9"/>
  <c r="H30" i="9" s="1"/>
  <c r="J30" i="9" s="1"/>
  <c r="K30" i="9" s="1"/>
  <c r="J29" i="9"/>
  <c r="H29" i="9"/>
  <c r="G29" i="9"/>
  <c r="S28" i="9"/>
  <c r="R28" i="9"/>
  <c r="L28" i="9"/>
  <c r="N28" i="9" s="1"/>
  <c r="K28" i="9"/>
  <c r="T28" i="9" s="1"/>
  <c r="J28" i="9"/>
  <c r="H28" i="9"/>
  <c r="G28" i="9"/>
  <c r="H27" i="9"/>
  <c r="J27" i="9" s="1"/>
  <c r="G27" i="9"/>
  <c r="N26" i="9"/>
  <c r="L26" i="9"/>
  <c r="J26" i="9"/>
  <c r="K26" i="9" s="1"/>
  <c r="S26" i="9" s="1"/>
  <c r="H26" i="9"/>
  <c r="G26" i="9"/>
  <c r="J25" i="9"/>
  <c r="G25" i="9"/>
  <c r="H25" i="9" s="1"/>
  <c r="T24" i="9"/>
  <c r="N24" i="9"/>
  <c r="L24" i="9"/>
  <c r="K24" i="9"/>
  <c r="H24" i="9"/>
  <c r="J24" i="9" s="1"/>
  <c r="G24" i="9"/>
  <c r="H23" i="9"/>
  <c r="J23" i="9" s="1"/>
  <c r="L23" i="9" s="1"/>
  <c r="N23" i="9" s="1"/>
  <c r="G23" i="9"/>
  <c r="S22" i="9"/>
  <c r="R22" i="9"/>
  <c r="N22" i="9"/>
  <c r="L22" i="9"/>
  <c r="K22" i="9"/>
  <c r="T22" i="9" s="1"/>
  <c r="J22" i="9"/>
  <c r="H22" i="9"/>
  <c r="G22" i="9"/>
  <c r="N21" i="9"/>
  <c r="K21" i="9"/>
  <c r="H21" i="9"/>
  <c r="J21" i="9" s="1"/>
  <c r="L21" i="9" s="1"/>
  <c r="G21" i="9"/>
  <c r="N20" i="9"/>
  <c r="K20" i="9"/>
  <c r="J20" i="9"/>
  <c r="L20" i="9" s="1"/>
  <c r="H20" i="9"/>
  <c r="G20" i="9"/>
  <c r="L19" i="9"/>
  <c r="N19" i="9" s="1"/>
  <c r="H19" i="9"/>
  <c r="J19" i="9" s="1"/>
  <c r="K19" i="9" s="1"/>
  <c r="G19" i="9"/>
  <c r="H18" i="9"/>
  <c r="J18" i="9" s="1"/>
  <c r="G18" i="9"/>
  <c r="T17" i="9"/>
  <c r="N17" i="9"/>
  <c r="L17" i="9"/>
  <c r="J17" i="9"/>
  <c r="K17" i="9" s="1"/>
  <c r="S17" i="9" s="1"/>
  <c r="H17" i="9"/>
  <c r="G17" i="9"/>
  <c r="J16" i="9"/>
  <c r="G16" i="9"/>
  <c r="H16" i="9" s="1"/>
  <c r="J15" i="9"/>
  <c r="K15" i="9" s="1"/>
  <c r="H15" i="9"/>
  <c r="G15" i="9"/>
  <c r="K14" i="9"/>
  <c r="H14" i="9"/>
  <c r="J14" i="9" s="1"/>
  <c r="L14" i="9" s="1"/>
  <c r="N14" i="9" s="1"/>
  <c r="G14" i="9"/>
  <c r="L13" i="9"/>
  <c r="N13" i="9" s="1"/>
  <c r="J13" i="9"/>
  <c r="K13" i="9" s="1"/>
  <c r="H13" i="9"/>
  <c r="G13" i="9"/>
  <c r="J12" i="9"/>
  <c r="L12" i="9" s="1"/>
  <c r="N12" i="9" s="1"/>
  <c r="H12" i="9"/>
  <c r="G12" i="9"/>
  <c r="T11" i="9"/>
  <c r="L11" i="9"/>
  <c r="N11" i="9" s="1"/>
  <c r="H11" i="9"/>
  <c r="J11" i="9" s="1"/>
  <c r="K11" i="9" s="1"/>
  <c r="G11" i="9"/>
  <c r="H10" i="9"/>
  <c r="J10" i="9" s="1"/>
  <c r="G10" i="9"/>
  <c r="G9" i="9"/>
  <c r="H9" i="9" s="1"/>
  <c r="J9" i="9" s="1"/>
  <c r="T8" i="9"/>
  <c r="K8" i="9"/>
  <c r="H8" i="9"/>
  <c r="J8" i="9" s="1"/>
  <c r="L8" i="9" s="1"/>
  <c r="N8" i="9" s="1"/>
  <c r="G8" i="9"/>
  <c r="G7" i="9"/>
  <c r="H7" i="9" s="1"/>
  <c r="J7" i="9" s="1"/>
  <c r="S6" i="9"/>
  <c r="N6" i="9"/>
  <c r="L6" i="9"/>
  <c r="K6" i="9"/>
  <c r="T6" i="9" s="1"/>
  <c r="J6" i="9"/>
  <c r="H6" i="9"/>
  <c r="G6" i="9"/>
  <c r="L5" i="9"/>
  <c r="N5" i="9" s="1"/>
  <c r="K5" i="9"/>
  <c r="G5" i="9"/>
  <c r="H5" i="9" s="1"/>
  <c r="J5" i="9" s="1"/>
  <c r="N4" i="9"/>
  <c r="K4" i="9"/>
  <c r="J4" i="9"/>
  <c r="L4" i="9" s="1"/>
  <c r="H4" i="9"/>
  <c r="G4" i="9"/>
  <c r="G3" i="9"/>
  <c r="H3" i="9" s="1"/>
  <c r="J3" i="9" s="1"/>
  <c r="G34" i="8"/>
  <c r="H34" i="8" s="1"/>
  <c r="J34" i="8" s="1"/>
  <c r="J33" i="8"/>
  <c r="K33" i="8" s="1"/>
  <c r="H33" i="8"/>
  <c r="G33" i="8"/>
  <c r="K32" i="8"/>
  <c r="J32" i="8"/>
  <c r="L32" i="8" s="1"/>
  <c r="N32" i="8" s="1"/>
  <c r="G32" i="8"/>
  <c r="H32" i="8" s="1"/>
  <c r="T31" i="8"/>
  <c r="S31" i="8"/>
  <c r="R31" i="8"/>
  <c r="J31" i="8"/>
  <c r="K31" i="8" s="1"/>
  <c r="H31" i="8"/>
  <c r="G31" i="8"/>
  <c r="G30" i="8"/>
  <c r="H30" i="8" s="1"/>
  <c r="J30" i="8" s="1"/>
  <c r="L30" i="8" s="1"/>
  <c r="N30" i="8" s="1"/>
  <c r="T29" i="8"/>
  <c r="S29" i="8"/>
  <c r="R29" i="8"/>
  <c r="L29" i="8"/>
  <c r="N29" i="8" s="1"/>
  <c r="K29" i="8"/>
  <c r="J29" i="8"/>
  <c r="H29" i="8"/>
  <c r="G29" i="8"/>
  <c r="N28" i="8"/>
  <c r="L28" i="8"/>
  <c r="K28" i="8"/>
  <c r="H28" i="8"/>
  <c r="J28" i="8" s="1"/>
  <c r="G28" i="8"/>
  <c r="R27" i="8"/>
  <c r="H27" i="8"/>
  <c r="J27" i="8" s="1"/>
  <c r="K27" i="8" s="1"/>
  <c r="G27" i="8"/>
  <c r="H26" i="8"/>
  <c r="J26" i="8" s="1"/>
  <c r="G26" i="8"/>
  <c r="H25" i="8"/>
  <c r="J25" i="8" s="1"/>
  <c r="G25" i="8"/>
  <c r="N24" i="8"/>
  <c r="L24" i="8"/>
  <c r="K24" i="8"/>
  <c r="T24" i="8" s="1"/>
  <c r="H24" i="8"/>
  <c r="J24" i="8" s="1"/>
  <c r="G24" i="8"/>
  <c r="J23" i="8"/>
  <c r="K23" i="8" s="1"/>
  <c r="H23" i="8"/>
  <c r="G23" i="8"/>
  <c r="S22" i="8"/>
  <c r="R22" i="8"/>
  <c r="N22" i="8"/>
  <c r="L22" i="8"/>
  <c r="K22" i="8"/>
  <c r="T22" i="8" s="1"/>
  <c r="J22" i="8"/>
  <c r="H22" i="8"/>
  <c r="G22" i="8"/>
  <c r="H21" i="8"/>
  <c r="J21" i="8" s="1"/>
  <c r="G21" i="8"/>
  <c r="H20" i="8"/>
  <c r="J20" i="8" s="1"/>
  <c r="L20" i="8" s="1"/>
  <c r="N20" i="8" s="1"/>
  <c r="G20" i="8"/>
  <c r="L19" i="8"/>
  <c r="N19" i="8" s="1"/>
  <c r="K19" i="8"/>
  <c r="H19" i="8"/>
  <c r="J19" i="8" s="1"/>
  <c r="G19" i="8"/>
  <c r="G18" i="8"/>
  <c r="H18" i="8" s="1"/>
  <c r="J18" i="8" s="1"/>
  <c r="L17" i="8"/>
  <c r="N17" i="8" s="1"/>
  <c r="J17" i="8"/>
  <c r="K17" i="8" s="1"/>
  <c r="H17" i="8"/>
  <c r="G17" i="8"/>
  <c r="G16" i="8"/>
  <c r="H16" i="8" s="1"/>
  <c r="J16" i="8" s="1"/>
  <c r="T15" i="8"/>
  <c r="R15" i="8"/>
  <c r="N15" i="8"/>
  <c r="L15" i="8"/>
  <c r="J15" i="8"/>
  <c r="K15" i="8" s="1"/>
  <c r="S15" i="8" s="1"/>
  <c r="H15" i="8"/>
  <c r="G15" i="8"/>
  <c r="G14" i="8"/>
  <c r="H14" i="8" s="1"/>
  <c r="J14" i="8" s="1"/>
  <c r="T13" i="8"/>
  <c r="S13" i="8"/>
  <c r="R13" i="8"/>
  <c r="L13" i="8"/>
  <c r="N13" i="8" s="1"/>
  <c r="K13" i="8"/>
  <c r="J13" i="8"/>
  <c r="H13" i="8"/>
  <c r="G13" i="8"/>
  <c r="S12" i="8"/>
  <c r="N12" i="8"/>
  <c r="L12" i="8"/>
  <c r="K12" i="8"/>
  <c r="H12" i="8"/>
  <c r="J12" i="8" s="1"/>
  <c r="G12" i="8"/>
  <c r="R11" i="8"/>
  <c r="L11" i="8"/>
  <c r="N11" i="8" s="1"/>
  <c r="H11" i="8"/>
  <c r="J11" i="8" s="1"/>
  <c r="K11" i="8" s="1"/>
  <c r="G11" i="8"/>
  <c r="H10" i="8"/>
  <c r="J10" i="8" s="1"/>
  <c r="G10" i="8"/>
  <c r="H9" i="8"/>
  <c r="J9" i="8" s="1"/>
  <c r="G9" i="8"/>
  <c r="T8" i="8"/>
  <c r="S8" i="8"/>
  <c r="N8" i="8"/>
  <c r="L8" i="8"/>
  <c r="K8" i="8"/>
  <c r="R8" i="8" s="1"/>
  <c r="H8" i="8"/>
  <c r="J8" i="8" s="1"/>
  <c r="G8" i="8"/>
  <c r="G7" i="8"/>
  <c r="H7" i="8" s="1"/>
  <c r="J7" i="8" s="1"/>
  <c r="T6" i="8"/>
  <c r="S6" i="8"/>
  <c r="R6" i="8"/>
  <c r="N6" i="8"/>
  <c r="L6" i="8"/>
  <c r="K6" i="8"/>
  <c r="J6" i="8"/>
  <c r="H6" i="8"/>
  <c r="G6" i="8"/>
  <c r="N5" i="8"/>
  <c r="K5" i="8"/>
  <c r="J5" i="8"/>
  <c r="L5" i="8" s="1"/>
  <c r="G5" i="8"/>
  <c r="H5" i="8" s="1"/>
  <c r="T4" i="8"/>
  <c r="S4" i="8"/>
  <c r="N4" i="8"/>
  <c r="K4" i="8"/>
  <c r="R4" i="8" s="1"/>
  <c r="J4" i="8"/>
  <c r="L4" i="8" s="1"/>
  <c r="H4" i="8"/>
  <c r="G4" i="8"/>
  <c r="N3" i="8"/>
  <c r="K3" i="8"/>
  <c r="G3" i="8"/>
  <c r="H3" i="8" s="1"/>
  <c r="J3" i="8" s="1"/>
  <c r="L3" i="8" s="1"/>
  <c r="G34" i="7"/>
  <c r="H34" i="7" s="1"/>
  <c r="J34" i="7" s="1"/>
  <c r="T33" i="7"/>
  <c r="S33" i="7"/>
  <c r="L33" i="7"/>
  <c r="N33" i="7" s="1"/>
  <c r="K33" i="7"/>
  <c r="R33" i="7" s="1"/>
  <c r="J33" i="7"/>
  <c r="H33" i="7"/>
  <c r="G33" i="7"/>
  <c r="J32" i="7"/>
  <c r="H32" i="7"/>
  <c r="G32" i="7"/>
  <c r="J31" i="7"/>
  <c r="G31" i="7"/>
  <c r="H31" i="7" s="1"/>
  <c r="H30" i="7"/>
  <c r="J30" i="7" s="1"/>
  <c r="K30" i="7" s="1"/>
  <c r="G30" i="7"/>
  <c r="J29" i="7"/>
  <c r="K29" i="7" s="1"/>
  <c r="H29" i="7"/>
  <c r="G29" i="7"/>
  <c r="H28" i="7"/>
  <c r="J28" i="7" s="1"/>
  <c r="G28" i="7"/>
  <c r="R27" i="7"/>
  <c r="L27" i="7"/>
  <c r="N27" i="7" s="1"/>
  <c r="K27" i="7"/>
  <c r="H27" i="7"/>
  <c r="J27" i="7" s="1"/>
  <c r="G27" i="7"/>
  <c r="R26" i="7"/>
  <c r="N26" i="7"/>
  <c r="K26" i="7"/>
  <c r="T26" i="7" s="1"/>
  <c r="J26" i="7"/>
  <c r="L26" i="7" s="1"/>
  <c r="H26" i="7"/>
  <c r="G26" i="7"/>
  <c r="G25" i="7"/>
  <c r="H25" i="7" s="1"/>
  <c r="J25" i="7" s="1"/>
  <c r="T24" i="7"/>
  <c r="L24" i="7"/>
  <c r="N24" i="7" s="1"/>
  <c r="H24" i="7"/>
  <c r="J24" i="7" s="1"/>
  <c r="K24" i="7" s="1"/>
  <c r="G24" i="7"/>
  <c r="G23" i="7"/>
  <c r="H23" i="7" s="1"/>
  <c r="J23" i="7" s="1"/>
  <c r="H22" i="7"/>
  <c r="J22" i="7" s="1"/>
  <c r="L22" i="7" s="1"/>
  <c r="N22" i="7" s="1"/>
  <c r="G22" i="7"/>
  <c r="N21" i="7"/>
  <c r="G21" i="7"/>
  <c r="H21" i="7" s="1"/>
  <c r="J21" i="7" s="1"/>
  <c r="L21" i="7" s="1"/>
  <c r="G20" i="7"/>
  <c r="H20" i="7" s="1"/>
  <c r="J20" i="7" s="1"/>
  <c r="L20" i="7" s="1"/>
  <c r="N20" i="7" s="1"/>
  <c r="G19" i="7"/>
  <c r="H19" i="7" s="1"/>
  <c r="J19" i="7" s="1"/>
  <c r="L18" i="7"/>
  <c r="N18" i="7" s="1"/>
  <c r="G18" i="7"/>
  <c r="H18" i="7" s="1"/>
  <c r="J18" i="7" s="1"/>
  <c r="K18" i="7" s="1"/>
  <c r="S17" i="7"/>
  <c r="R17" i="7"/>
  <c r="N17" i="7"/>
  <c r="K17" i="7"/>
  <c r="T17" i="7" s="1"/>
  <c r="J17" i="7"/>
  <c r="L17" i="7" s="1"/>
  <c r="H17" i="7"/>
  <c r="G17" i="7"/>
  <c r="G16" i="7"/>
  <c r="H16" i="7" s="1"/>
  <c r="J16" i="7" s="1"/>
  <c r="G15" i="7"/>
  <c r="H15" i="7" s="1"/>
  <c r="J15" i="7" s="1"/>
  <c r="H14" i="7"/>
  <c r="J14" i="7" s="1"/>
  <c r="G14" i="7"/>
  <c r="J13" i="7"/>
  <c r="H13" i="7"/>
  <c r="G13" i="7"/>
  <c r="H12" i="7"/>
  <c r="J12" i="7" s="1"/>
  <c r="L12" i="7" s="1"/>
  <c r="N12" i="7" s="1"/>
  <c r="G12" i="7"/>
  <c r="R11" i="7"/>
  <c r="L11" i="7"/>
  <c r="N11" i="7" s="1"/>
  <c r="K11" i="7"/>
  <c r="H11" i="7"/>
  <c r="J11" i="7" s="1"/>
  <c r="G11" i="7"/>
  <c r="H10" i="7"/>
  <c r="J10" i="7" s="1"/>
  <c r="G10" i="7"/>
  <c r="H9" i="7"/>
  <c r="J9" i="7" s="1"/>
  <c r="G9" i="7"/>
  <c r="L8" i="7"/>
  <c r="N8" i="7" s="1"/>
  <c r="K8" i="7"/>
  <c r="H8" i="7"/>
  <c r="J8" i="7" s="1"/>
  <c r="G8" i="7"/>
  <c r="H7" i="7"/>
  <c r="J7" i="7" s="1"/>
  <c r="G7" i="7"/>
  <c r="H6" i="7"/>
  <c r="J6" i="7" s="1"/>
  <c r="G6" i="7"/>
  <c r="G5" i="7"/>
  <c r="H5" i="7" s="1"/>
  <c r="J5" i="7" s="1"/>
  <c r="T4" i="7"/>
  <c r="R4" i="7"/>
  <c r="K4" i="7"/>
  <c r="S4" i="7" s="1"/>
  <c r="G4" i="7"/>
  <c r="H4" i="7" s="1"/>
  <c r="J4" i="7" s="1"/>
  <c r="L4" i="7" s="1"/>
  <c r="N4" i="7" s="1"/>
  <c r="G3" i="7"/>
  <c r="H3" i="7" s="1"/>
  <c r="J3" i="7" s="1"/>
  <c r="H34" i="6"/>
  <c r="J34" i="6" s="1"/>
  <c r="G34" i="6"/>
  <c r="J33" i="6"/>
  <c r="L33" i="6" s="1"/>
  <c r="N33" i="6" s="1"/>
  <c r="H33" i="6"/>
  <c r="G33" i="6"/>
  <c r="G32" i="6"/>
  <c r="H32" i="6" s="1"/>
  <c r="J32" i="6" s="1"/>
  <c r="G31" i="6"/>
  <c r="H31" i="6" s="1"/>
  <c r="J31" i="6" s="1"/>
  <c r="L31" i="6" s="1"/>
  <c r="N31" i="6" s="1"/>
  <c r="L30" i="6"/>
  <c r="N30" i="6" s="1"/>
  <c r="H30" i="6"/>
  <c r="J30" i="6" s="1"/>
  <c r="K30" i="6" s="1"/>
  <c r="G30" i="6"/>
  <c r="T29" i="6"/>
  <c r="R29" i="6"/>
  <c r="L29" i="6"/>
  <c r="N29" i="6" s="1"/>
  <c r="H29" i="6"/>
  <c r="J29" i="6" s="1"/>
  <c r="K29" i="6" s="1"/>
  <c r="S29" i="6" s="1"/>
  <c r="G29" i="6"/>
  <c r="G28" i="6"/>
  <c r="H28" i="6" s="1"/>
  <c r="J28" i="6" s="1"/>
  <c r="K28" i="6" s="1"/>
  <c r="H27" i="6"/>
  <c r="J27" i="6" s="1"/>
  <c r="K27" i="6" s="1"/>
  <c r="G27" i="6"/>
  <c r="S26" i="6"/>
  <c r="R26" i="6"/>
  <c r="N26" i="6"/>
  <c r="K26" i="6"/>
  <c r="T26" i="6" s="1"/>
  <c r="H26" i="6"/>
  <c r="J26" i="6" s="1"/>
  <c r="L26" i="6" s="1"/>
  <c r="G26" i="6"/>
  <c r="G25" i="6"/>
  <c r="H25" i="6" s="1"/>
  <c r="J25" i="6" s="1"/>
  <c r="J24" i="6"/>
  <c r="K24" i="6" s="1"/>
  <c r="H24" i="6"/>
  <c r="G24" i="6"/>
  <c r="T23" i="6"/>
  <c r="S23" i="6"/>
  <c r="K23" i="6"/>
  <c r="R23" i="6" s="1"/>
  <c r="J23" i="6"/>
  <c r="L23" i="6" s="1"/>
  <c r="N23" i="6" s="1"/>
  <c r="H23" i="6"/>
  <c r="G23" i="6"/>
  <c r="H22" i="6"/>
  <c r="J22" i="6" s="1"/>
  <c r="G22" i="6"/>
  <c r="G21" i="6"/>
  <c r="H21" i="6" s="1"/>
  <c r="J21" i="6" s="1"/>
  <c r="J20" i="6"/>
  <c r="G20" i="6"/>
  <c r="H20" i="6" s="1"/>
  <c r="H19" i="6"/>
  <c r="J19" i="6" s="1"/>
  <c r="G19" i="6"/>
  <c r="G18" i="6"/>
  <c r="H18" i="6" s="1"/>
  <c r="J18" i="6" s="1"/>
  <c r="H17" i="6"/>
  <c r="J17" i="6" s="1"/>
  <c r="K17" i="6" s="1"/>
  <c r="G17" i="6"/>
  <c r="H16" i="6"/>
  <c r="J16" i="6" s="1"/>
  <c r="G16" i="6"/>
  <c r="T15" i="6"/>
  <c r="S15" i="6"/>
  <c r="R15" i="6"/>
  <c r="L15" i="6"/>
  <c r="N15" i="6" s="1"/>
  <c r="K15" i="6"/>
  <c r="J15" i="6"/>
  <c r="G15" i="6"/>
  <c r="H15" i="6" s="1"/>
  <c r="J14" i="6"/>
  <c r="H14" i="6"/>
  <c r="G14" i="6"/>
  <c r="H13" i="6"/>
  <c r="J13" i="6" s="1"/>
  <c r="G13" i="6"/>
  <c r="H12" i="6"/>
  <c r="J12" i="6" s="1"/>
  <c r="L12" i="6" s="1"/>
  <c r="N12" i="6" s="1"/>
  <c r="G12" i="6"/>
  <c r="S11" i="6"/>
  <c r="R11" i="6"/>
  <c r="L11" i="6"/>
  <c r="N11" i="6" s="1"/>
  <c r="G11" i="6"/>
  <c r="H11" i="6" s="1"/>
  <c r="J11" i="6" s="1"/>
  <c r="K11" i="6" s="1"/>
  <c r="T11" i="6" s="1"/>
  <c r="J10" i="6"/>
  <c r="H10" i="6"/>
  <c r="G10" i="6"/>
  <c r="H9" i="6"/>
  <c r="J9" i="6" s="1"/>
  <c r="G9" i="6"/>
  <c r="T8" i="6"/>
  <c r="S8" i="6"/>
  <c r="R8" i="6"/>
  <c r="L8" i="6"/>
  <c r="N8" i="6" s="1"/>
  <c r="K8" i="6"/>
  <c r="J8" i="6"/>
  <c r="G8" i="6"/>
  <c r="H8" i="6" s="1"/>
  <c r="S7" i="6"/>
  <c r="L7" i="6"/>
  <c r="N7" i="6" s="1"/>
  <c r="G7" i="6"/>
  <c r="H7" i="6" s="1"/>
  <c r="J7" i="6" s="1"/>
  <c r="K7" i="6" s="1"/>
  <c r="R7" i="6" s="1"/>
  <c r="J6" i="6"/>
  <c r="L6" i="6" s="1"/>
  <c r="N6" i="6" s="1"/>
  <c r="H6" i="6"/>
  <c r="G6" i="6"/>
  <c r="T5" i="6"/>
  <c r="R5" i="6"/>
  <c r="N5" i="6"/>
  <c r="K5" i="6"/>
  <c r="S5" i="6" s="1"/>
  <c r="H5" i="6"/>
  <c r="J5" i="6" s="1"/>
  <c r="L5" i="6" s="1"/>
  <c r="G5" i="6"/>
  <c r="G4" i="6"/>
  <c r="H4" i="6" s="1"/>
  <c r="J4" i="6" s="1"/>
  <c r="J3" i="6"/>
  <c r="H3" i="6"/>
  <c r="G3" i="6"/>
  <c r="I32" i="4"/>
  <c r="K32" i="4" s="1"/>
  <c r="M32" i="4" s="1"/>
  <c r="O32" i="4" s="1"/>
  <c r="H32" i="4"/>
  <c r="O31" i="4"/>
  <c r="L31" i="4"/>
  <c r="I31" i="4"/>
  <c r="K31" i="4" s="1"/>
  <c r="M31" i="4" s="1"/>
  <c r="H31" i="4"/>
  <c r="K30" i="4"/>
  <c r="L30" i="4" s="1"/>
  <c r="I30" i="4"/>
  <c r="H30" i="4"/>
  <c r="H29" i="4"/>
  <c r="I29" i="4" s="1"/>
  <c r="K29" i="4" s="1"/>
  <c r="L28" i="4"/>
  <c r="K28" i="4"/>
  <c r="M28" i="4" s="1"/>
  <c r="O28" i="4" s="1"/>
  <c r="H28" i="4"/>
  <c r="I28" i="4" s="1"/>
  <c r="H27" i="4"/>
  <c r="I27" i="4" s="1"/>
  <c r="K27" i="4" s="1"/>
  <c r="L27" i="4" s="1"/>
  <c r="M26" i="4"/>
  <c r="O26" i="4" s="1"/>
  <c r="H26" i="4"/>
  <c r="I26" i="4" s="1"/>
  <c r="K26" i="4" s="1"/>
  <c r="L26" i="4" s="1"/>
  <c r="I25" i="4"/>
  <c r="K25" i="4" s="1"/>
  <c r="H25" i="4"/>
  <c r="H24" i="4"/>
  <c r="I24" i="4" s="1"/>
  <c r="K24" i="4" s="1"/>
  <c r="H23" i="4"/>
  <c r="I23" i="4" s="1"/>
  <c r="K23" i="4" s="1"/>
  <c r="H22" i="4"/>
  <c r="I22" i="4" s="1"/>
  <c r="K22" i="4" s="1"/>
  <c r="I21" i="4"/>
  <c r="K21" i="4" s="1"/>
  <c r="H21" i="4"/>
  <c r="M20" i="4"/>
  <c r="O20" i="4" s="1"/>
  <c r="L20" i="4"/>
  <c r="K20" i="4"/>
  <c r="I20" i="4"/>
  <c r="H20" i="4"/>
  <c r="H19" i="4"/>
  <c r="I19" i="4" s="1"/>
  <c r="K19" i="4" s="1"/>
  <c r="K18" i="4"/>
  <c r="H18" i="4"/>
  <c r="I18" i="4" s="1"/>
  <c r="K17" i="4"/>
  <c r="I17" i="4"/>
  <c r="H17" i="4"/>
  <c r="I16" i="4"/>
  <c r="K16" i="4" s="1"/>
  <c r="H16" i="4"/>
  <c r="I15" i="4"/>
  <c r="K15" i="4" s="1"/>
  <c r="M15" i="4" s="1"/>
  <c r="O15" i="4" s="1"/>
  <c r="H15" i="4"/>
  <c r="K14" i="4"/>
  <c r="L14" i="4" s="1"/>
  <c r="I14" i="4"/>
  <c r="H14" i="4"/>
  <c r="I13" i="4"/>
  <c r="K13" i="4" s="1"/>
  <c r="H13" i="4"/>
  <c r="H12" i="4"/>
  <c r="I12" i="4" s="1"/>
  <c r="K12" i="4" s="1"/>
  <c r="M12" i="4" s="1"/>
  <c r="O12" i="4" s="1"/>
  <c r="I11" i="4"/>
  <c r="K11" i="4" s="1"/>
  <c r="H11" i="4"/>
  <c r="K10" i="4"/>
  <c r="H10" i="4"/>
  <c r="I10" i="4" s="1"/>
  <c r="M9" i="4"/>
  <c r="O9" i="4" s="1"/>
  <c r="K9" i="4"/>
  <c r="L9" i="4" s="1"/>
  <c r="I9" i="4"/>
  <c r="H9" i="4"/>
  <c r="V8" i="4"/>
  <c r="U8" i="4"/>
  <c r="T8" i="4"/>
  <c r="M8" i="4"/>
  <c r="O8" i="4" s="1"/>
  <c r="L8" i="4"/>
  <c r="H8" i="4"/>
  <c r="I8" i="4" s="1"/>
  <c r="K8" i="4" s="1"/>
  <c r="H7" i="4"/>
  <c r="I7" i="4" s="1"/>
  <c r="K7" i="4" s="1"/>
  <c r="V6" i="4"/>
  <c r="T6" i="4"/>
  <c r="M6" i="4"/>
  <c r="O6" i="4" s="1"/>
  <c r="K6" i="4"/>
  <c r="L6" i="4" s="1"/>
  <c r="U6" i="4" s="1"/>
  <c r="I6" i="4"/>
  <c r="H6" i="4"/>
  <c r="O5" i="4"/>
  <c r="M5" i="4"/>
  <c r="K5" i="4"/>
  <c r="L5" i="4" s="1"/>
  <c r="I5" i="4"/>
  <c r="H5" i="4"/>
  <c r="H4" i="4"/>
  <c r="I4" i="4" s="1"/>
  <c r="K4" i="4" s="1"/>
  <c r="U32" i="3"/>
  <c r="L32" i="3"/>
  <c r="I32" i="3"/>
  <c r="K32" i="3" s="1"/>
  <c r="M32" i="3" s="1"/>
  <c r="O32" i="3" s="1"/>
  <c r="H32" i="3"/>
  <c r="H31" i="3"/>
  <c r="I31" i="3" s="1"/>
  <c r="K31" i="3" s="1"/>
  <c r="I30" i="3"/>
  <c r="K30" i="3" s="1"/>
  <c r="H30" i="3"/>
  <c r="V29" i="3"/>
  <c r="U29" i="3"/>
  <c r="I29" i="3"/>
  <c r="K29" i="3" s="1"/>
  <c r="L29" i="3" s="1"/>
  <c r="T29" i="3" s="1"/>
  <c r="H29" i="3"/>
  <c r="O28" i="3"/>
  <c r="H28" i="3"/>
  <c r="I28" i="3" s="1"/>
  <c r="K28" i="3" s="1"/>
  <c r="M28" i="3" s="1"/>
  <c r="I27" i="3"/>
  <c r="K27" i="3" s="1"/>
  <c r="H27" i="3"/>
  <c r="M26" i="3"/>
  <c r="O26" i="3" s="1"/>
  <c r="H26" i="3"/>
  <c r="I26" i="3" s="1"/>
  <c r="K26" i="3" s="1"/>
  <c r="L26" i="3" s="1"/>
  <c r="H25" i="3"/>
  <c r="I25" i="3" s="1"/>
  <c r="K25" i="3" s="1"/>
  <c r="H24" i="3"/>
  <c r="I24" i="3" s="1"/>
  <c r="K24" i="3" s="1"/>
  <c r="M24" i="3" s="1"/>
  <c r="O24" i="3" s="1"/>
  <c r="I23" i="3"/>
  <c r="K23" i="3" s="1"/>
  <c r="H23" i="3"/>
  <c r="V22" i="3"/>
  <c r="U22" i="3"/>
  <c r="T22" i="3"/>
  <c r="O22" i="3"/>
  <c r="M22" i="3"/>
  <c r="I22" i="3"/>
  <c r="K22" i="3" s="1"/>
  <c r="L22" i="3" s="1"/>
  <c r="H22" i="3"/>
  <c r="H21" i="3"/>
  <c r="I21" i="3" s="1"/>
  <c r="K21" i="3" s="1"/>
  <c r="H20" i="3"/>
  <c r="I20" i="3" s="1"/>
  <c r="K20" i="3" s="1"/>
  <c r="L20" i="3" s="1"/>
  <c r="H19" i="3"/>
  <c r="I19" i="3" s="1"/>
  <c r="K19" i="3" s="1"/>
  <c r="U18" i="3"/>
  <c r="H18" i="3"/>
  <c r="I18" i="3" s="1"/>
  <c r="K18" i="3" s="1"/>
  <c r="L18" i="3" s="1"/>
  <c r="V18" i="3" s="1"/>
  <c r="K17" i="3"/>
  <c r="I17" i="3"/>
  <c r="H17" i="3"/>
  <c r="H16" i="3"/>
  <c r="I16" i="3" s="1"/>
  <c r="K16" i="3" s="1"/>
  <c r="H15" i="3"/>
  <c r="I15" i="3" s="1"/>
  <c r="K15" i="3" s="1"/>
  <c r="H14" i="3"/>
  <c r="I14" i="3" s="1"/>
  <c r="K14" i="3" s="1"/>
  <c r="H13" i="3"/>
  <c r="I13" i="3" s="1"/>
  <c r="K13" i="3" s="1"/>
  <c r="M13" i="3" s="1"/>
  <c r="O13" i="3" s="1"/>
  <c r="H12" i="3"/>
  <c r="I12" i="3" s="1"/>
  <c r="K12" i="3" s="1"/>
  <c r="K11" i="3"/>
  <c r="M11" i="3" s="1"/>
  <c r="O11" i="3" s="1"/>
  <c r="I11" i="3"/>
  <c r="H11" i="3"/>
  <c r="V10" i="3"/>
  <c r="U10" i="3"/>
  <c r="T10" i="3"/>
  <c r="M10" i="3"/>
  <c r="O10" i="3" s="1"/>
  <c r="L10" i="3"/>
  <c r="H10" i="3"/>
  <c r="I10" i="3" s="1"/>
  <c r="K10" i="3" s="1"/>
  <c r="M9" i="3"/>
  <c r="O9" i="3" s="1"/>
  <c r="I9" i="3"/>
  <c r="K9" i="3" s="1"/>
  <c r="L9" i="3" s="1"/>
  <c r="H9" i="3"/>
  <c r="M8" i="3"/>
  <c r="O8" i="3" s="1"/>
  <c r="L8" i="3"/>
  <c r="U8" i="3" s="1"/>
  <c r="H8" i="3"/>
  <c r="I8" i="3" s="1"/>
  <c r="K8" i="3" s="1"/>
  <c r="I7" i="3"/>
  <c r="K7" i="3" s="1"/>
  <c r="H7" i="3"/>
  <c r="U6" i="3"/>
  <c r="T6" i="3"/>
  <c r="O6" i="3"/>
  <c r="M6" i="3"/>
  <c r="I6" i="3"/>
  <c r="K6" i="3" s="1"/>
  <c r="L6" i="3" s="1"/>
  <c r="V6" i="3" s="1"/>
  <c r="H6" i="3"/>
  <c r="M5" i="3"/>
  <c r="O5" i="3" s="1"/>
  <c r="L5" i="3"/>
  <c r="I5" i="3"/>
  <c r="K5" i="3" s="1"/>
  <c r="H5" i="3"/>
  <c r="H4" i="3"/>
  <c r="I4" i="3" s="1"/>
  <c r="K4" i="3" s="1"/>
  <c r="Q26" i="1"/>
  <c r="P26" i="1"/>
  <c r="O26" i="1"/>
  <c r="Q25" i="1"/>
  <c r="P25" i="1"/>
  <c r="O25" i="1"/>
  <c r="Q24" i="1"/>
  <c r="P24" i="1"/>
  <c r="O24" i="1"/>
  <c r="Q22" i="1"/>
  <c r="P22" i="1"/>
  <c r="O22" i="1"/>
  <c r="Q21" i="1"/>
  <c r="Q20" i="1"/>
  <c r="P20" i="1"/>
  <c r="O20" i="1"/>
  <c r="N16" i="1"/>
  <c r="K16" i="1"/>
  <c r="J16" i="1"/>
  <c r="L16" i="1" s="1"/>
  <c r="H16" i="1"/>
  <c r="G16" i="1"/>
  <c r="G15" i="1"/>
  <c r="H15" i="1" s="1"/>
  <c r="J15" i="1" s="1"/>
  <c r="G14" i="1"/>
  <c r="H14" i="1" s="1"/>
  <c r="J14" i="1" s="1"/>
  <c r="U13" i="1"/>
  <c r="T13" i="1"/>
  <c r="S13" i="1"/>
  <c r="N13" i="1"/>
  <c r="L13" i="1"/>
  <c r="G13" i="1"/>
  <c r="H13" i="1" s="1"/>
  <c r="J13" i="1" s="1"/>
  <c r="K13" i="1" s="1"/>
  <c r="G12" i="1"/>
  <c r="H12" i="1" s="1"/>
  <c r="J12" i="1" s="1"/>
  <c r="G11" i="1"/>
  <c r="H11" i="1" s="1"/>
  <c r="J11" i="1" s="1"/>
  <c r="J9" i="1"/>
  <c r="G9" i="1"/>
  <c r="H9" i="1" s="1"/>
  <c r="G8" i="1"/>
  <c r="H8" i="1" s="1"/>
  <c r="J8" i="1" s="1"/>
  <c r="H7" i="1"/>
  <c r="J7" i="1" s="1"/>
  <c r="G7" i="1"/>
  <c r="L6" i="1"/>
  <c r="N6" i="1" s="1"/>
  <c r="K6" i="1"/>
  <c r="G6" i="1"/>
  <c r="H6" i="1" s="1"/>
  <c r="J6" i="1" s="1"/>
  <c r="U5" i="1"/>
  <c r="T5" i="1"/>
  <c r="N5" i="1"/>
  <c r="L5" i="1"/>
  <c r="K5" i="1"/>
  <c r="S5" i="1" s="1"/>
  <c r="H5" i="1"/>
  <c r="J5" i="1" s="1"/>
  <c r="G5" i="1"/>
  <c r="G4" i="1"/>
  <c r="H4" i="1" s="1"/>
  <c r="J4" i="1" s="1"/>
  <c r="L4" i="1" s="1"/>
  <c r="N4" i="1" s="1"/>
  <c r="J34" i="10"/>
  <c r="L34" i="10" s="1"/>
  <c r="N34" i="10" s="1"/>
  <c r="H34" i="10"/>
  <c r="G34" i="10"/>
  <c r="H33" i="10"/>
  <c r="J33" i="10" s="1"/>
  <c r="G33" i="10"/>
  <c r="G32" i="10"/>
  <c r="H32" i="10" s="1"/>
  <c r="J32" i="10" s="1"/>
  <c r="G31" i="10"/>
  <c r="H31" i="10" s="1"/>
  <c r="J31" i="10" s="1"/>
  <c r="J30" i="10"/>
  <c r="H30" i="10"/>
  <c r="G30" i="10"/>
  <c r="G29" i="10"/>
  <c r="H29" i="10" s="1"/>
  <c r="J29" i="10" s="1"/>
  <c r="G28" i="10"/>
  <c r="H28" i="10" s="1"/>
  <c r="J28" i="10" s="1"/>
  <c r="H27" i="10"/>
  <c r="J27" i="10" s="1"/>
  <c r="G27" i="10"/>
  <c r="H26" i="10"/>
  <c r="J26" i="10" s="1"/>
  <c r="G26" i="10"/>
  <c r="H25" i="10"/>
  <c r="J25" i="10" s="1"/>
  <c r="G25" i="10"/>
  <c r="H24" i="10"/>
  <c r="J24" i="10" s="1"/>
  <c r="G24" i="10"/>
  <c r="G23" i="10"/>
  <c r="H23" i="10" s="1"/>
  <c r="J23" i="10" s="1"/>
  <c r="L22" i="10"/>
  <c r="N22" i="10" s="1"/>
  <c r="K22" i="10"/>
  <c r="J22" i="10"/>
  <c r="H22" i="10"/>
  <c r="G22" i="10"/>
  <c r="G21" i="10"/>
  <c r="H21" i="10" s="1"/>
  <c r="J21" i="10" s="1"/>
  <c r="H20" i="10"/>
  <c r="J20" i="10" s="1"/>
  <c r="G20" i="10"/>
  <c r="G19" i="10"/>
  <c r="H19" i="10" s="1"/>
  <c r="J19" i="10" s="1"/>
  <c r="G18" i="10"/>
  <c r="H18" i="10" s="1"/>
  <c r="J18" i="10" s="1"/>
  <c r="G17" i="10"/>
  <c r="H17" i="10" s="1"/>
  <c r="J17" i="10" s="1"/>
  <c r="T16" i="10"/>
  <c r="S16" i="10"/>
  <c r="R16" i="10"/>
  <c r="L16" i="10"/>
  <c r="N16" i="10" s="1"/>
  <c r="H16" i="10"/>
  <c r="J16" i="10" s="1"/>
  <c r="K16" i="10" s="1"/>
  <c r="G16" i="10"/>
  <c r="H15" i="10"/>
  <c r="J15" i="10" s="1"/>
  <c r="G15" i="10"/>
  <c r="H14" i="10"/>
  <c r="J14" i="10" s="1"/>
  <c r="G14" i="10"/>
  <c r="J13" i="10"/>
  <c r="H13" i="10"/>
  <c r="G13" i="10"/>
  <c r="G12" i="10"/>
  <c r="H12" i="10" s="1"/>
  <c r="J12" i="10" s="1"/>
  <c r="H11" i="10"/>
  <c r="J11" i="10" s="1"/>
  <c r="G11" i="10"/>
  <c r="H10" i="10"/>
  <c r="J10" i="10" s="1"/>
  <c r="G10" i="10"/>
  <c r="K9" i="10"/>
  <c r="H9" i="10"/>
  <c r="J9" i="10" s="1"/>
  <c r="L9" i="10" s="1"/>
  <c r="N9" i="10" s="1"/>
  <c r="G9" i="10"/>
  <c r="G8" i="10"/>
  <c r="H8" i="10" s="1"/>
  <c r="J8" i="10" s="1"/>
  <c r="H7" i="10"/>
  <c r="J7" i="10" s="1"/>
  <c r="G7" i="10"/>
  <c r="L6" i="10"/>
  <c r="N6" i="10" s="1"/>
  <c r="K6" i="10"/>
  <c r="T6" i="10" s="1"/>
  <c r="J6" i="10"/>
  <c r="H6" i="10"/>
  <c r="G6" i="10"/>
  <c r="G5" i="10"/>
  <c r="H5" i="10" s="1"/>
  <c r="J5" i="10" s="1"/>
  <c r="G4" i="10"/>
  <c r="H4" i="10" s="1"/>
  <c r="J4" i="10" s="1"/>
  <c r="H3" i="10"/>
  <c r="J3" i="10" s="1"/>
  <c r="G3" i="10"/>
  <c r="L26" i="8" l="1"/>
  <c r="N26" i="8" s="1"/>
  <c r="K26" i="8"/>
  <c r="L25" i="4"/>
  <c r="M25" i="4"/>
  <c r="O25" i="4" s="1"/>
  <c r="L14" i="10"/>
  <c r="N14" i="10" s="1"/>
  <c r="K14" i="10"/>
  <c r="L4" i="3"/>
  <c r="M4" i="3"/>
  <c r="O4" i="3" s="1"/>
  <c r="M23" i="3"/>
  <c r="O23" i="3" s="1"/>
  <c r="L23" i="3"/>
  <c r="L7" i="7"/>
  <c r="N7" i="7" s="1"/>
  <c r="K7" i="7"/>
  <c r="L4" i="4"/>
  <c r="M4" i="4"/>
  <c r="O4" i="4" s="1"/>
  <c r="L4" i="10"/>
  <c r="N4" i="10" s="1"/>
  <c r="K4" i="10"/>
  <c r="M29" i="4"/>
  <c r="O29" i="4" s="1"/>
  <c r="L29" i="4"/>
  <c r="L7" i="4"/>
  <c r="M7" i="4"/>
  <c r="O7" i="4" s="1"/>
  <c r="U28" i="4"/>
  <c r="T28" i="4"/>
  <c r="L5" i="10"/>
  <c r="N5" i="10" s="1"/>
  <c r="K5" i="10"/>
  <c r="K34" i="10"/>
  <c r="L9" i="9"/>
  <c r="N9" i="9" s="1"/>
  <c r="K9" i="9"/>
  <c r="U16" i="1"/>
  <c r="S16" i="1"/>
  <c r="T16" i="1"/>
  <c r="T5" i="9"/>
  <c r="S5" i="9"/>
  <c r="R5" i="9"/>
  <c r="K27" i="10"/>
  <c r="L27" i="10"/>
  <c r="N27" i="10" s="1"/>
  <c r="V20" i="4"/>
  <c r="U20" i="4"/>
  <c r="T20" i="4"/>
  <c r="L3" i="7"/>
  <c r="N3" i="7" s="1"/>
  <c r="K3" i="7"/>
  <c r="T22" i="10"/>
  <c r="S22" i="10"/>
  <c r="R22" i="10"/>
  <c r="L22" i="4"/>
  <c r="M22" i="4"/>
  <c r="O22" i="4" s="1"/>
  <c r="R24" i="6"/>
  <c r="T24" i="6"/>
  <c r="S24" i="6"/>
  <c r="R19" i="9"/>
  <c r="S19" i="9"/>
  <c r="T19" i="9"/>
  <c r="L23" i="4"/>
  <c r="M23" i="4"/>
  <c r="O23" i="4" s="1"/>
  <c r="K15" i="7"/>
  <c r="L15" i="7"/>
  <c r="N15" i="7" s="1"/>
  <c r="R19" i="8"/>
  <c r="T19" i="8"/>
  <c r="S19" i="8"/>
  <c r="L23" i="10"/>
  <c r="N23" i="10" s="1"/>
  <c r="K23" i="10"/>
  <c r="L5" i="7"/>
  <c r="N5" i="7" s="1"/>
  <c r="K5" i="7"/>
  <c r="L7" i="8"/>
  <c r="N7" i="8" s="1"/>
  <c r="K7" i="8"/>
  <c r="L13" i="3"/>
  <c r="M17" i="4"/>
  <c r="O17" i="4" s="1"/>
  <c r="L17" i="4"/>
  <c r="K21" i="6"/>
  <c r="L21" i="6"/>
  <c r="N21" i="6" s="1"/>
  <c r="K31" i="6"/>
  <c r="S7" i="11"/>
  <c r="R7" i="11"/>
  <c r="T7" i="11"/>
  <c r="L18" i="10"/>
  <c r="N18" i="10" s="1"/>
  <c r="K18" i="10"/>
  <c r="M27" i="3"/>
  <c r="O27" i="3" s="1"/>
  <c r="L27" i="3"/>
  <c r="M13" i="4"/>
  <c r="O13" i="4" s="1"/>
  <c r="L13" i="4"/>
  <c r="T31" i="4"/>
  <c r="V31" i="4"/>
  <c r="U31" i="4"/>
  <c r="K3" i="11"/>
  <c r="L3" i="11"/>
  <c r="N3" i="11" s="1"/>
  <c r="R8" i="12"/>
  <c r="S8" i="12"/>
  <c r="T8" i="12"/>
  <c r="K12" i="6"/>
  <c r="K20" i="7"/>
  <c r="K13" i="6"/>
  <c r="L13" i="6"/>
  <c r="N13" i="6" s="1"/>
  <c r="K10" i="7"/>
  <c r="L10" i="7"/>
  <c r="N10" i="7" s="1"/>
  <c r="L9" i="1"/>
  <c r="N9" i="1" s="1"/>
  <c r="K9" i="1"/>
  <c r="M20" i="3"/>
  <c r="O20" i="3" s="1"/>
  <c r="S30" i="6"/>
  <c r="R30" i="6"/>
  <c r="T30" i="6"/>
  <c r="L11" i="1"/>
  <c r="N11" i="1" s="1"/>
  <c r="K11" i="1"/>
  <c r="L11" i="4"/>
  <c r="M11" i="4"/>
  <c r="O11" i="4" s="1"/>
  <c r="L9" i="6"/>
  <c r="N9" i="6" s="1"/>
  <c r="K9" i="6"/>
  <c r="R6" i="10"/>
  <c r="L21" i="3"/>
  <c r="M21" i="3"/>
  <c r="O21" i="3" s="1"/>
  <c r="L32" i="10"/>
  <c r="N32" i="10" s="1"/>
  <c r="K32" i="10"/>
  <c r="T5" i="8"/>
  <c r="S5" i="8"/>
  <c r="R5" i="8"/>
  <c r="L18" i="9"/>
  <c r="N18" i="9" s="1"/>
  <c r="K18" i="9"/>
  <c r="V20" i="3"/>
  <c r="U20" i="3"/>
  <c r="T14" i="9"/>
  <c r="S14" i="9"/>
  <c r="R14" i="9"/>
  <c r="M25" i="3"/>
  <c r="O25" i="3" s="1"/>
  <c r="L25" i="3"/>
  <c r="L7" i="12"/>
  <c r="N7" i="12" s="1"/>
  <c r="K7" i="12"/>
  <c r="L12" i="10"/>
  <c r="N12" i="10" s="1"/>
  <c r="K12" i="10"/>
  <c r="S6" i="10"/>
  <c r="L28" i="7"/>
  <c r="N28" i="7" s="1"/>
  <c r="K28" i="7"/>
  <c r="L19" i="10"/>
  <c r="N19" i="10" s="1"/>
  <c r="K19" i="10"/>
  <c r="L16" i="3"/>
  <c r="M16" i="3"/>
  <c r="O16" i="3" s="1"/>
  <c r="L25" i="7"/>
  <c r="N25" i="7" s="1"/>
  <c r="K25" i="7"/>
  <c r="L25" i="8"/>
  <c r="N25" i="8" s="1"/>
  <c r="K25" i="8"/>
  <c r="K8" i="1"/>
  <c r="L8" i="1"/>
  <c r="N8" i="1" s="1"/>
  <c r="V28" i="4"/>
  <c r="L10" i="10"/>
  <c r="N10" i="10" s="1"/>
  <c r="K10" i="10"/>
  <c r="L29" i="10"/>
  <c r="N29" i="10" s="1"/>
  <c r="K29" i="10"/>
  <c r="L11" i="10"/>
  <c r="N11" i="10" s="1"/>
  <c r="K11" i="10"/>
  <c r="L30" i="10"/>
  <c r="N30" i="10" s="1"/>
  <c r="K30" i="10"/>
  <c r="T20" i="3"/>
  <c r="L20" i="6"/>
  <c r="N20" i="6" s="1"/>
  <c r="K20" i="6"/>
  <c r="K12" i="1"/>
  <c r="L12" i="1"/>
  <c r="N12" i="1" s="1"/>
  <c r="M15" i="3"/>
  <c r="O15" i="3" s="1"/>
  <c r="L15" i="3"/>
  <c r="L8" i="10"/>
  <c r="N8" i="10" s="1"/>
  <c r="K8" i="10"/>
  <c r="L25" i="10"/>
  <c r="N25" i="10" s="1"/>
  <c r="K25" i="10"/>
  <c r="U6" i="1"/>
  <c r="T6" i="1"/>
  <c r="V14" i="4"/>
  <c r="U14" i="4"/>
  <c r="T14" i="4"/>
  <c r="S27" i="6"/>
  <c r="T27" i="6"/>
  <c r="R27" i="6"/>
  <c r="K34" i="7"/>
  <c r="L34" i="7"/>
  <c r="N34" i="7" s="1"/>
  <c r="L16" i="8"/>
  <c r="N16" i="8" s="1"/>
  <c r="K16" i="8"/>
  <c r="T21" i="9"/>
  <c r="S21" i="9"/>
  <c r="R21" i="9"/>
  <c r="R9" i="10"/>
  <c r="T9" i="10"/>
  <c r="K31" i="7"/>
  <c r="L31" i="7"/>
  <c r="N31" i="7" s="1"/>
  <c r="S9" i="10"/>
  <c r="R17" i="6"/>
  <c r="T17" i="6"/>
  <c r="S17" i="6"/>
  <c r="L15" i="10"/>
  <c r="N15" i="10" s="1"/>
  <c r="K15" i="10"/>
  <c r="K4" i="6"/>
  <c r="L4" i="6"/>
  <c r="N4" i="6" s="1"/>
  <c r="L21" i="4"/>
  <c r="M21" i="4"/>
  <c r="O21" i="4" s="1"/>
  <c r="M31" i="3"/>
  <c r="O31" i="3" s="1"/>
  <c r="L31" i="3"/>
  <c r="L25" i="9"/>
  <c r="N25" i="9" s="1"/>
  <c r="K25" i="9"/>
  <c r="L10" i="8"/>
  <c r="N10" i="8" s="1"/>
  <c r="K10" i="8"/>
  <c r="K18" i="6"/>
  <c r="L18" i="6"/>
  <c r="N18" i="6" s="1"/>
  <c r="L28" i="10"/>
  <c r="N28" i="10" s="1"/>
  <c r="K28" i="10"/>
  <c r="K14" i="7"/>
  <c r="L14" i="7"/>
  <c r="N14" i="7" s="1"/>
  <c r="M7" i="3"/>
  <c r="O7" i="3" s="1"/>
  <c r="L7" i="3"/>
  <c r="L10" i="4"/>
  <c r="M10" i="4"/>
  <c r="O10" i="4" s="1"/>
  <c r="S17" i="12"/>
  <c r="T17" i="12"/>
  <c r="R17" i="12"/>
  <c r="T30" i="4"/>
  <c r="V30" i="4"/>
  <c r="U30" i="4"/>
  <c r="K31" i="10"/>
  <c r="L31" i="10"/>
  <c r="N31" i="10" s="1"/>
  <c r="L17" i="10"/>
  <c r="N17" i="10" s="1"/>
  <c r="K17" i="10"/>
  <c r="L7" i="10"/>
  <c r="N7" i="10" s="1"/>
  <c r="K7" i="10"/>
  <c r="L20" i="10"/>
  <c r="N20" i="10" s="1"/>
  <c r="K20" i="10"/>
  <c r="L26" i="10"/>
  <c r="N26" i="10" s="1"/>
  <c r="K26" i="10"/>
  <c r="M14" i="4"/>
  <c r="O14" i="4" s="1"/>
  <c r="L27" i="6"/>
  <c r="N27" i="6" s="1"/>
  <c r="L7" i="9"/>
  <c r="N7" i="9" s="1"/>
  <c r="K7" i="9"/>
  <c r="K21" i="10"/>
  <c r="L21" i="10"/>
  <c r="N21" i="10" s="1"/>
  <c r="S6" i="1"/>
  <c r="L14" i="1"/>
  <c r="N14" i="1" s="1"/>
  <c r="K14" i="1"/>
  <c r="M17" i="3"/>
  <c r="O17" i="3" s="1"/>
  <c r="L17" i="3"/>
  <c r="L19" i="11"/>
  <c r="N19" i="11" s="1"/>
  <c r="K19" i="11"/>
  <c r="T21" i="12"/>
  <c r="S21" i="12"/>
  <c r="R21" i="12"/>
  <c r="K34" i="6"/>
  <c r="L34" i="6"/>
  <c r="N34" i="6" s="1"/>
  <c r="S27" i="7"/>
  <c r="T27" i="7"/>
  <c r="L18" i="8"/>
  <c r="N18" i="8" s="1"/>
  <c r="K18" i="8"/>
  <c r="L16" i="11"/>
  <c r="N16" i="11" s="1"/>
  <c r="K16" i="11"/>
  <c r="L32" i="11"/>
  <c r="N32" i="11" s="1"/>
  <c r="K32" i="11"/>
  <c r="L30" i="12"/>
  <c r="N30" i="12" s="1"/>
  <c r="K30" i="12"/>
  <c r="V26" i="3"/>
  <c r="T26" i="3"/>
  <c r="U26" i="3"/>
  <c r="M29" i="3"/>
  <c r="O29" i="3" s="1"/>
  <c r="K19" i="6"/>
  <c r="L19" i="6"/>
  <c r="N19" i="6" s="1"/>
  <c r="K19" i="7"/>
  <c r="L19" i="7"/>
  <c r="N19" i="7" s="1"/>
  <c r="L14" i="8"/>
  <c r="N14" i="8" s="1"/>
  <c r="K14" i="8"/>
  <c r="T32" i="8"/>
  <c r="R32" i="8"/>
  <c r="S32" i="8"/>
  <c r="K10" i="9"/>
  <c r="L10" i="9"/>
  <c r="N10" i="9" s="1"/>
  <c r="L8" i="11"/>
  <c r="N8" i="11" s="1"/>
  <c r="K8" i="11"/>
  <c r="R33" i="8"/>
  <c r="T33" i="8"/>
  <c r="S33" i="8"/>
  <c r="L16" i="6"/>
  <c r="N16" i="6" s="1"/>
  <c r="K16" i="6"/>
  <c r="L33" i="8"/>
  <c r="N33" i="8" s="1"/>
  <c r="S15" i="9"/>
  <c r="T15" i="9"/>
  <c r="K10" i="11"/>
  <c r="L10" i="11"/>
  <c r="N10" i="11" s="1"/>
  <c r="K33" i="11"/>
  <c r="L14" i="3"/>
  <c r="M14" i="3"/>
  <c r="O14" i="3" s="1"/>
  <c r="M30" i="3"/>
  <c r="O30" i="3" s="1"/>
  <c r="L30" i="3"/>
  <c r="V26" i="4"/>
  <c r="T26" i="4"/>
  <c r="L32" i="6"/>
  <c r="N32" i="6" s="1"/>
  <c r="K32" i="6"/>
  <c r="L16" i="7"/>
  <c r="N16" i="7" s="1"/>
  <c r="K16" i="7"/>
  <c r="K21" i="7"/>
  <c r="L32" i="7"/>
  <c r="N32" i="7" s="1"/>
  <c r="K32" i="7"/>
  <c r="L15" i="9"/>
  <c r="N15" i="9" s="1"/>
  <c r="L9" i="12"/>
  <c r="N9" i="12" s="1"/>
  <c r="K9" i="12"/>
  <c r="T28" i="12"/>
  <c r="S28" i="12"/>
  <c r="R28" i="12"/>
  <c r="T28" i="6"/>
  <c r="R28" i="6"/>
  <c r="S28" i="6"/>
  <c r="L3" i="9"/>
  <c r="N3" i="9" s="1"/>
  <c r="K3" i="9"/>
  <c r="L14" i="11"/>
  <c r="N14" i="11" s="1"/>
  <c r="K14" i="11"/>
  <c r="K4" i="1"/>
  <c r="K6" i="6"/>
  <c r="K30" i="8"/>
  <c r="U26" i="4"/>
  <c r="S23" i="8"/>
  <c r="R23" i="8"/>
  <c r="T23" i="8"/>
  <c r="T5" i="3"/>
  <c r="U5" i="3"/>
  <c r="L11" i="3"/>
  <c r="K20" i="8"/>
  <c r="R15" i="9"/>
  <c r="L24" i="6"/>
  <c r="N24" i="6" s="1"/>
  <c r="M30" i="4"/>
  <c r="O30" i="4" s="1"/>
  <c r="L14" i="6"/>
  <c r="N14" i="6" s="1"/>
  <c r="K14" i="6"/>
  <c r="K12" i="9"/>
  <c r="M27" i="4"/>
  <c r="O27" i="4" s="1"/>
  <c r="L25" i="6"/>
  <c r="N25" i="6" s="1"/>
  <c r="K25" i="6"/>
  <c r="K22" i="7"/>
  <c r="S30" i="7"/>
  <c r="R30" i="7"/>
  <c r="T30" i="7"/>
  <c r="K21" i="8"/>
  <c r="L21" i="8"/>
  <c r="N21" i="8" s="1"/>
  <c r="T6" i="11"/>
  <c r="S6" i="11"/>
  <c r="R6" i="11"/>
  <c r="L23" i="11"/>
  <c r="N23" i="11" s="1"/>
  <c r="K23" i="11"/>
  <c r="L30" i="11"/>
  <c r="N30" i="11" s="1"/>
  <c r="K30" i="11"/>
  <c r="R24" i="12"/>
  <c r="T24" i="12"/>
  <c r="S24" i="12"/>
  <c r="L7" i="1"/>
  <c r="N7" i="1" s="1"/>
  <c r="K7" i="1"/>
  <c r="L23" i="8"/>
  <c r="N23" i="8" s="1"/>
  <c r="L23" i="12"/>
  <c r="N23" i="12" s="1"/>
  <c r="K23" i="12"/>
  <c r="L17" i="6"/>
  <c r="N17" i="6" s="1"/>
  <c r="L10" i="12"/>
  <c r="N10" i="12" s="1"/>
  <c r="K10" i="12"/>
  <c r="K15" i="1"/>
  <c r="L15" i="1"/>
  <c r="N15" i="1" s="1"/>
  <c r="T8" i="3"/>
  <c r="M18" i="3"/>
  <c r="O18" i="3" s="1"/>
  <c r="L12" i="4"/>
  <c r="T27" i="4"/>
  <c r="V27" i="4"/>
  <c r="U27" i="4"/>
  <c r="L16" i="9"/>
  <c r="N16" i="9" s="1"/>
  <c r="K16" i="9"/>
  <c r="V5" i="3"/>
  <c r="V8" i="3"/>
  <c r="L12" i="3"/>
  <c r="M12" i="3"/>
  <c r="O12" i="3" s="1"/>
  <c r="T18" i="3"/>
  <c r="L28" i="3"/>
  <c r="M16" i="4"/>
  <c r="O16" i="4" s="1"/>
  <c r="L16" i="4"/>
  <c r="K10" i="6"/>
  <c r="L10" i="6"/>
  <c r="N10" i="6" s="1"/>
  <c r="K33" i="6"/>
  <c r="L30" i="7"/>
  <c r="N30" i="7" s="1"/>
  <c r="R4" i="9"/>
  <c r="T4" i="9"/>
  <c r="S4" i="9"/>
  <c r="L34" i="9"/>
  <c r="N34" i="9" s="1"/>
  <c r="K34" i="9"/>
  <c r="L16" i="12"/>
  <c r="N16" i="12" s="1"/>
  <c r="K16" i="12"/>
  <c r="L24" i="12"/>
  <c r="N24" i="12" s="1"/>
  <c r="L25" i="11"/>
  <c r="N25" i="11" s="1"/>
  <c r="K25" i="11"/>
  <c r="S22" i="11"/>
  <c r="T22" i="11"/>
  <c r="L14" i="12"/>
  <c r="N14" i="12" s="1"/>
  <c r="K14" i="12"/>
  <c r="L15" i="4"/>
  <c r="M19" i="4"/>
  <c r="O19" i="4" s="1"/>
  <c r="L19" i="4"/>
  <c r="L28" i="6"/>
  <c r="N28" i="6" s="1"/>
  <c r="K26" i="11"/>
  <c r="K3" i="10"/>
  <c r="L3" i="10"/>
  <c r="N3" i="10" s="1"/>
  <c r="L13" i="10"/>
  <c r="N13" i="10" s="1"/>
  <c r="K13" i="10"/>
  <c r="T9" i="3"/>
  <c r="V9" i="3"/>
  <c r="U9" i="3"/>
  <c r="K23" i="7"/>
  <c r="L23" i="7"/>
  <c r="N23" i="7" s="1"/>
  <c r="S8" i="9"/>
  <c r="R8" i="9"/>
  <c r="S24" i="9"/>
  <c r="R24" i="9"/>
  <c r="L12" i="11"/>
  <c r="N12" i="11" s="1"/>
  <c r="K12" i="11"/>
  <c r="L18" i="4"/>
  <c r="M18" i="4"/>
  <c r="O18" i="4" s="1"/>
  <c r="L3" i="6"/>
  <c r="N3" i="6" s="1"/>
  <c r="K3" i="6"/>
  <c r="L5" i="11"/>
  <c r="N5" i="11" s="1"/>
  <c r="K5" i="11"/>
  <c r="L24" i="10"/>
  <c r="N24" i="10" s="1"/>
  <c r="K24" i="10"/>
  <c r="K33" i="10"/>
  <c r="L33" i="10"/>
  <c r="N33" i="10" s="1"/>
  <c r="M19" i="3"/>
  <c r="O19" i="3" s="1"/>
  <c r="L19" i="3"/>
  <c r="V32" i="3"/>
  <c r="T32" i="3"/>
  <c r="V9" i="4"/>
  <c r="U9" i="4"/>
  <c r="T9" i="4"/>
  <c r="M24" i="4"/>
  <c r="O24" i="4" s="1"/>
  <c r="L24" i="4"/>
  <c r="K13" i="7"/>
  <c r="L13" i="7"/>
  <c r="N13" i="7" s="1"/>
  <c r="T18" i="7"/>
  <c r="R18" i="7"/>
  <c r="S18" i="7"/>
  <c r="R17" i="8"/>
  <c r="T17" i="8"/>
  <c r="S17" i="8"/>
  <c r="L12" i="12"/>
  <c r="N12" i="12" s="1"/>
  <c r="K12" i="12"/>
  <c r="S27" i="8"/>
  <c r="T27" i="8"/>
  <c r="L22" i="6"/>
  <c r="N22" i="6" s="1"/>
  <c r="K22" i="6"/>
  <c r="S8" i="7"/>
  <c r="T8" i="7"/>
  <c r="R8" i="7"/>
  <c r="T3" i="8"/>
  <c r="S3" i="8"/>
  <c r="R3" i="8"/>
  <c r="L27" i="8"/>
  <c r="N27" i="8" s="1"/>
  <c r="K27" i="11"/>
  <c r="L27" i="11"/>
  <c r="N27" i="11" s="1"/>
  <c r="L18" i="12"/>
  <c r="N18" i="12" s="1"/>
  <c r="K18" i="12"/>
  <c r="K32" i="12"/>
  <c r="L19" i="12"/>
  <c r="N19" i="12" s="1"/>
  <c r="K19" i="12"/>
  <c r="L25" i="12"/>
  <c r="N25" i="12" s="1"/>
  <c r="K25" i="12"/>
  <c r="L24" i="3"/>
  <c r="L32" i="4"/>
  <c r="T7" i="6"/>
  <c r="L9" i="7"/>
  <c r="N9" i="7" s="1"/>
  <c r="K9" i="7"/>
  <c r="K12" i="7"/>
  <c r="S29" i="7"/>
  <c r="T29" i="7"/>
  <c r="R29" i="7"/>
  <c r="L9" i="8"/>
  <c r="N9" i="8" s="1"/>
  <c r="K9" i="8"/>
  <c r="T12" i="8"/>
  <c r="R12" i="8"/>
  <c r="R24" i="8"/>
  <c r="R20" i="9"/>
  <c r="T20" i="9"/>
  <c r="S20" i="9"/>
  <c r="K23" i="9"/>
  <c r="K27" i="9"/>
  <c r="L27" i="9"/>
  <c r="N27" i="9" s="1"/>
  <c r="R20" i="11"/>
  <c r="S20" i="11"/>
  <c r="T20" i="11"/>
  <c r="K11" i="12"/>
  <c r="L11" i="12"/>
  <c r="N11" i="12" s="1"/>
  <c r="U5" i="4"/>
  <c r="V5" i="4"/>
  <c r="T5" i="4"/>
  <c r="L29" i="7"/>
  <c r="N29" i="7" s="1"/>
  <c r="S24" i="8"/>
  <c r="T13" i="9"/>
  <c r="S13" i="9"/>
  <c r="R13" i="9"/>
  <c r="L9" i="11"/>
  <c r="N9" i="11" s="1"/>
  <c r="K9" i="11"/>
  <c r="S6" i="12"/>
  <c r="T6" i="12"/>
  <c r="R6" i="12"/>
  <c r="R6" i="9"/>
  <c r="S24" i="11"/>
  <c r="L28" i="11"/>
  <c r="N28" i="11" s="1"/>
  <c r="K28" i="11"/>
  <c r="S11" i="7"/>
  <c r="T11" i="7"/>
  <c r="L34" i="11"/>
  <c r="N34" i="11" s="1"/>
  <c r="K34" i="11"/>
  <c r="L6" i="7"/>
  <c r="N6" i="7" s="1"/>
  <c r="K6" i="7"/>
  <c r="T28" i="8"/>
  <c r="R28" i="8"/>
  <c r="K29" i="9"/>
  <c r="L29" i="9"/>
  <c r="N29" i="9" s="1"/>
  <c r="T32" i="9"/>
  <c r="R32" i="9"/>
  <c r="S32" i="9"/>
  <c r="L21" i="11"/>
  <c r="N21" i="11" s="1"/>
  <c r="K21" i="11"/>
  <c r="T5" i="12"/>
  <c r="S5" i="12"/>
  <c r="L26" i="12"/>
  <c r="N26" i="12" s="1"/>
  <c r="K26" i="12"/>
  <c r="S26" i="7"/>
  <c r="S28" i="8"/>
  <c r="L34" i="8"/>
  <c r="N34" i="8" s="1"/>
  <c r="K34" i="8"/>
  <c r="R17" i="9"/>
  <c r="R26" i="9"/>
  <c r="T30" i="9"/>
  <c r="S30" i="9"/>
  <c r="R30" i="9"/>
  <c r="S11" i="11"/>
  <c r="R11" i="11"/>
  <c r="L18" i="11"/>
  <c r="N18" i="11" s="1"/>
  <c r="K18" i="11"/>
  <c r="R5" i="12"/>
  <c r="S24" i="7"/>
  <c r="R24" i="7"/>
  <c r="L31" i="8"/>
  <c r="N31" i="8" s="1"/>
  <c r="T26" i="9"/>
  <c r="L30" i="9"/>
  <c r="N30" i="9" s="1"/>
  <c r="L11" i="11"/>
  <c r="N11" i="11" s="1"/>
  <c r="K27" i="12"/>
  <c r="L27" i="12"/>
  <c r="N27" i="12" s="1"/>
  <c r="R4" i="11"/>
  <c r="T4" i="11"/>
  <c r="L3" i="12"/>
  <c r="N3" i="12" s="1"/>
  <c r="K3" i="12"/>
  <c r="T22" i="12"/>
  <c r="S22" i="12"/>
  <c r="K33" i="12"/>
  <c r="R17" i="11"/>
  <c r="R31" i="11"/>
  <c r="R22" i="12"/>
  <c r="S11" i="8"/>
  <c r="T11" i="8"/>
  <c r="L15" i="11"/>
  <c r="N15" i="11" s="1"/>
  <c r="S17" i="11"/>
  <c r="S31" i="11"/>
  <c r="L15" i="12"/>
  <c r="N15" i="12" s="1"/>
  <c r="S11" i="9"/>
  <c r="R11" i="9"/>
  <c r="L34" i="12"/>
  <c r="N34" i="12" s="1"/>
  <c r="K34" i="12"/>
  <c r="S15" i="12"/>
  <c r="L31" i="12"/>
  <c r="N31" i="12" s="1"/>
  <c r="T28" i="11" l="1"/>
  <c r="R28" i="11"/>
  <c r="S28" i="11"/>
  <c r="R34" i="6"/>
  <c r="S34" i="6"/>
  <c r="T34" i="6"/>
  <c r="T26" i="12"/>
  <c r="R26" i="12"/>
  <c r="S26" i="12"/>
  <c r="R6" i="6"/>
  <c r="S6" i="6"/>
  <c r="T6" i="6"/>
  <c r="S7" i="9"/>
  <c r="R7" i="9"/>
  <c r="T7" i="9"/>
  <c r="S25" i="9"/>
  <c r="T25" i="9"/>
  <c r="R25" i="9"/>
  <c r="T29" i="10"/>
  <c r="S29" i="10"/>
  <c r="R29" i="10"/>
  <c r="R7" i="8"/>
  <c r="T7" i="8"/>
  <c r="S7" i="8"/>
  <c r="T4" i="10"/>
  <c r="S4" i="10"/>
  <c r="R4" i="10"/>
  <c r="T32" i="12"/>
  <c r="R32" i="12"/>
  <c r="S32" i="12"/>
  <c r="T12" i="12"/>
  <c r="S12" i="12"/>
  <c r="R12" i="12"/>
  <c r="T15" i="4"/>
  <c r="U15" i="4"/>
  <c r="V15" i="4"/>
  <c r="R33" i="6"/>
  <c r="T33" i="6"/>
  <c r="S33" i="6"/>
  <c r="U12" i="4"/>
  <c r="T12" i="4"/>
  <c r="V12" i="4"/>
  <c r="T30" i="11"/>
  <c r="S30" i="11"/>
  <c r="R30" i="11"/>
  <c r="T12" i="9"/>
  <c r="R12" i="9"/>
  <c r="S12" i="9"/>
  <c r="T4" i="1"/>
  <c r="S4" i="1"/>
  <c r="U4" i="1"/>
  <c r="T21" i="7"/>
  <c r="S21" i="7"/>
  <c r="R21" i="7"/>
  <c r="R19" i="7"/>
  <c r="T19" i="7"/>
  <c r="S19" i="7"/>
  <c r="R25" i="10"/>
  <c r="T25" i="10"/>
  <c r="S25" i="10"/>
  <c r="T9" i="1"/>
  <c r="S9" i="1"/>
  <c r="U9" i="1"/>
  <c r="V13" i="4"/>
  <c r="U13" i="4"/>
  <c r="T13" i="4"/>
  <c r="T18" i="11"/>
  <c r="R18" i="11"/>
  <c r="S18" i="11"/>
  <c r="S19" i="6"/>
  <c r="R19" i="6"/>
  <c r="T19" i="6"/>
  <c r="R8" i="10"/>
  <c r="T8" i="10"/>
  <c r="S8" i="10"/>
  <c r="S9" i="8"/>
  <c r="T9" i="8"/>
  <c r="R9" i="8"/>
  <c r="T18" i="12"/>
  <c r="R18" i="12"/>
  <c r="S18" i="12"/>
  <c r="V19" i="3"/>
  <c r="T19" i="3"/>
  <c r="U19" i="3"/>
  <c r="T14" i="12"/>
  <c r="S14" i="12"/>
  <c r="R14" i="12"/>
  <c r="S14" i="6"/>
  <c r="R14" i="6"/>
  <c r="T14" i="6"/>
  <c r="T14" i="11"/>
  <c r="S14" i="11"/>
  <c r="R14" i="11"/>
  <c r="T16" i="7"/>
  <c r="R16" i="7"/>
  <c r="S16" i="7"/>
  <c r="T16" i="6"/>
  <c r="S16" i="6"/>
  <c r="R16" i="6"/>
  <c r="U31" i="3"/>
  <c r="V31" i="3"/>
  <c r="T31" i="3"/>
  <c r="T10" i="10"/>
  <c r="S10" i="10"/>
  <c r="R10" i="10"/>
  <c r="S12" i="10"/>
  <c r="T12" i="10"/>
  <c r="R12" i="10"/>
  <c r="R32" i="10"/>
  <c r="S32" i="10"/>
  <c r="T32" i="10"/>
  <c r="T5" i="7"/>
  <c r="S5" i="7"/>
  <c r="R5" i="7"/>
  <c r="S33" i="12"/>
  <c r="T33" i="12"/>
  <c r="R33" i="12"/>
  <c r="R10" i="6"/>
  <c r="T10" i="6"/>
  <c r="S10" i="6"/>
  <c r="U22" i="4"/>
  <c r="V22" i="4"/>
  <c r="T22" i="4"/>
  <c r="T7" i="3"/>
  <c r="V7" i="3"/>
  <c r="U7" i="3"/>
  <c r="S13" i="6"/>
  <c r="T13" i="6"/>
  <c r="R13" i="6"/>
  <c r="T12" i="7"/>
  <c r="S12" i="7"/>
  <c r="R12" i="7"/>
  <c r="R20" i="8"/>
  <c r="S20" i="8"/>
  <c r="T20" i="8"/>
  <c r="S8" i="11"/>
  <c r="T8" i="11"/>
  <c r="R8" i="11"/>
  <c r="T19" i="11"/>
  <c r="S19" i="11"/>
  <c r="R19" i="11"/>
  <c r="S4" i="6"/>
  <c r="T4" i="6"/>
  <c r="R4" i="6"/>
  <c r="S25" i="8"/>
  <c r="T25" i="8"/>
  <c r="R25" i="8"/>
  <c r="S9" i="6"/>
  <c r="T9" i="6"/>
  <c r="R9" i="6"/>
  <c r="R20" i="7"/>
  <c r="S20" i="7"/>
  <c r="T20" i="7"/>
  <c r="R34" i="10"/>
  <c r="T34" i="10"/>
  <c r="S34" i="10"/>
  <c r="T18" i="10"/>
  <c r="S18" i="10"/>
  <c r="R18" i="10"/>
  <c r="R3" i="12"/>
  <c r="T3" i="12"/>
  <c r="S3" i="12"/>
  <c r="V30" i="3"/>
  <c r="T30" i="3"/>
  <c r="U30" i="3"/>
  <c r="T12" i="6"/>
  <c r="S12" i="6"/>
  <c r="R12" i="6"/>
  <c r="T17" i="3"/>
  <c r="V17" i="3"/>
  <c r="U17" i="3"/>
  <c r="S14" i="7"/>
  <c r="R14" i="7"/>
  <c r="T14" i="7"/>
  <c r="T20" i="6"/>
  <c r="S20" i="6"/>
  <c r="R20" i="6"/>
  <c r="S25" i="7"/>
  <c r="T25" i="7"/>
  <c r="R25" i="7"/>
  <c r="U4" i="3"/>
  <c r="V4" i="3"/>
  <c r="T4" i="3"/>
  <c r="S23" i="11"/>
  <c r="R23" i="11"/>
  <c r="T23" i="11"/>
  <c r="U27" i="3"/>
  <c r="V27" i="3"/>
  <c r="T27" i="3"/>
  <c r="R3" i="9"/>
  <c r="S3" i="9"/>
  <c r="T3" i="9"/>
  <c r="T26" i="10"/>
  <c r="S26" i="10"/>
  <c r="R26" i="10"/>
  <c r="S33" i="10"/>
  <c r="R33" i="10"/>
  <c r="T33" i="10"/>
  <c r="T15" i="1"/>
  <c r="S15" i="1"/>
  <c r="U15" i="1"/>
  <c r="T16" i="8"/>
  <c r="R16" i="8"/>
  <c r="S16" i="8"/>
  <c r="S25" i="11"/>
  <c r="R25" i="11"/>
  <c r="T25" i="11"/>
  <c r="T10" i="12"/>
  <c r="R10" i="12"/>
  <c r="S10" i="12"/>
  <c r="T16" i="12"/>
  <c r="R16" i="12"/>
  <c r="S16" i="12"/>
  <c r="T29" i="9"/>
  <c r="S29" i="9"/>
  <c r="R29" i="9"/>
  <c r="S9" i="11"/>
  <c r="T9" i="11"/>
  <c r="R9" i="11"/>
  <c r="S27" i="9"/>
  <c r="R27" i="9"/>
  <c r="T27" i="9"/>
  <c r="T13" i="7"/>
  <c r="S13" i="7"/>
  <c r="R13" i="7"/>
  <c r="T3" i="6"/>
  <c r="S3" i="6"/>
  <c r="R3" i="6"/>
  <c r="T10" i="9"/>
  <c r="R10" i="9"/>
  <c r="S10" i="9"/>
  <c r="T32" i="11"/>
  <c r="R32" i="11"/>
  <c r="S32" i="11"/>
  <c r="S17" i="10"/>
  <c r="R17" i="10"/>
  <c r="T17" i="10"/>
  <c r="S28" i="10"/>
  <c r="T28" i="10"/>
  <c r="R28" i="10"/>
  <c r="T11" i="4"/>
  <c r="V11" i="4"/>
  <c r="U11" i="4"/>
  <c r="T31" i="6"/>
  <c r="R31" i="6"/>
  <c r="S31" i="6"/>
  <c r="S15" i="7"/>
  <c r="T15" i="7"/>
  <c r="R15" i="7"/>
  <c r="T14" i="10"/>
  <c r="S14" i="10"/>
  <c r="R14" i="10"/>
  <c r="T5" i="11"/>
  <c r="S5" i="11"/>
  <c r="R5" i="11"/>
  <c r="V11" i="3"/>
  <c r="T11" i="3"/>
  <c r="U11" i="3"/>
  <c r="T30" i="12"/>
  <c r="S30" i="12"/>
  <c r="R30" i="12"/>
  <c r="U12" i="1"/>
  <c r="S12" i="1"/>
  <c r="T12" i="1"/>
  <c r="R13" i="10"/>
  <c r="T13" i="10"/>
  <c r="S13" i="10"/>
  <c r="T21" i="8"/>
  <c r="S21" i="8"/>
  <c r="R21" i="8"/>
  <c r="U32" i="4"/>
  <c r="T32" i="4"/>
  <c r="V32" i="4"/>
  <c r="T34" i="9"/>
  <c r="R34" i="9"/>
  <c r="S34" i="9"/>
  <c r="U14" i="3"/>
  <c r="T14" i="3"/>
  <c r="V14" i="3"/>
  <c r="S14" i="1"/>
  <c r="U14" i="1"/>
  <c r="T14" i="1"/>
  <c r="S11" i="1"/>
  <c r="U11" i="1"/>
  <c r="T11" i="1"/>
  <c r="S9" i="9"/>
  <c r="T9" i="9"/>
  <c r="R9" i="9"/>
  <c r="T34" i="12"/>
  <c r="R34" i="12"/>
  <c r="S34" i="12"/>
  <c r="S24" i="10"/>
  <c r="R24" i="10"/>
  <c r="T24" i="10"/>
  <c r="T16" i="11"/>
  <c r="R16" i="11"/>
  <c r="S16" i="11"/>
  <c r="T30" i="10"/>
  <c r="R30" i="10"/>
  <c r="S30" i="10"/>
  <c r="U16" i="3"/>
  <c r="V16" i="3"/>
  <c r="T16" i="3"/>
  <c r="T21" i="6"/>
  <c r="S21" i="6"/>
  <c r="R21" i="6"/>
  <c r="U23" i="4"/>
  <c r="V23" i="4"/>
  <c r="T23" i="4"/>
  <c r="T22" i="6"/>
  <c r="R22" i="6"/>
  <c r="S22" i="6"/>
  <c r="U18" i="4"/>
  <c r="V18" i="4"/>
  <c r="T18" i="4"/>
  <c r="R26" i="11"/>
  <c r="T26" i="11"/>
  <c r="S26" i="11"/>
  <c r="R22" i="7"/>
  <c r="S22" i="7"/>
  <c r="T22" i="7"/>
  <c r="T31" i="10"/>
  <c r="S31" i="10"/>
  <c r="R31" i="10"/>
  <c r="R18" i="6"/>
  <c r="S18" i="6"/>
  <c r="T18" i="6"/>
  <c r="T19" i="10"/>
  <c r="S19" i="10"/>
  <c r="R19" i="10"/>
  <c r="T18" i="9"/>
  <c r="R18" i="9"/>
  <c r="S18" i="9"/>
  <c r="R3" i="11"/>
  <c r="T3" i="11"/>
  <c r="S3" i="11"/>
  <c r="V17" i="4"/>
  <c r="U17" i="4"/>
  <c r="T17" i="4"/>
  <c r="U7" i="4"/>
  <c r="T7" i="4"/>
  <c r="V7" i="4"/>
  <c r="V25" i="4"/>
  <c r="U25" i="4"/>
  <c r="T25" i="4"/>
  <c r="U4" i="4"/>
  <c r="V4" i="4"/>
  <c r="T4" i="4"/>
  <c r="T28" i="3"/>
  <c r="U28" i="3"/>
  <c r="V28" i="3"/>
  <c r="T20" i="10"/>
  <c r="S20" i="10"/>
  <c r="R20" i="10"/>
  <c r="S9" i="7"/>
  <c r="R9" i="7"/>
  <c r="T9" i="7"/>
  <c r="T34" i="7"/>
  <c r="R34" i="7"/>
  <c r="S34" i="7"/>
  <c r="S3" i="7"/>
  <c r="T3" i="7"/>
  <c r="R3" i="7"/>
  <c r="S23" i="9"/>
  <c r="R23" i="9"/>
  <c r="T23" i="9"/>
  <c r="T24" i="4"/>
  <c r="V24" i="4"/>
  <c r="U24" i="4"/>
  <c r="S7" i="1"/>
  <c r="U7" i="1"/>
  <c r="T7" i="1"/>
  <c r="S25" i="12"/>
  <c r="T25" i="12"/>
  <c r="R25" i="12"/>
  <c r="T12" i="11"/>
  <c r="S12" i="11"/>
  <c r="R12" i="11"/>
  <c r="S25" i="6"/>
  <c r="R25" i="6"/>
  <c r="T25" i="6"/>
  <c r="S10" i="11"/>
  <c r="R10" i="11"/>
  <c r="T10" i="11"/>
  <c r="T14" i="8"/>
  <c r="S14" i="8"/>
  <c r="R14" i="8"/>
  <c r="T18" i="8"/>
  <c r="R18" i="8"/>
  <c r="S18" i="8"/>
  <c r="R10" i="8"/>
  <c r="T10" i="8"/>
  <c r="S10" i="8"/>
  <c r="R11" i="10"/>
  <c r="S11" i="10"/>
  <c r="T11" i="10"/>
  <c r="R27" i="10"/>
  <c r="S27" i="10"/>
  <c r="T27" i="10"/>
  <c r="V29" i="4"/>
  <c r="T29" i="4"/>
  <c r="U29" i="4"/>
  <c r="T26" i="8"/>
  <c r="S26" i="8"/>
  <c r="R26" i="8"/>
  <c r="T21" i="11"/>
  <c r="S21" i="11"/>
  <c r="R21" i="11"/>
  <c r="V16" i="4"/>
  <c r="T16" i="4"/>
  <c r="U16" i="4"/>
  <c r="T32" i="6"/>
  <c r="R32" i="6"/>
  <c r="S32" i="6"/>
  <c r="S7" i="12"/>
  <c r="R7" i="12"/>
  <c r="T7" i="12"/>
  <c r="R10" i="7"/>
  <c r="T10" i="7"/>
  <c r="S10" i="7"/>
  <c r="S23" i="10"/>
  <c r="R23" i="10"/>
  <c r="T23" i="10"/>
  <c r="R7" i="7"/>
  <c r="T7" i="7"/>
  <c r="S7" i="7"/>
  <c r="S11" i="12"/>
  <c r="T11" i="12"/>
  <c r="R11" i="12"/>
  <c r="S27" i="11"/>
  <c r="T27" i="11"/>
  <c r="R27" i="11"/>
  <c r="R23" i="7"/>
  <c r="T23" i="7"/>
  <c r="S23" i="7"/>
  <c r="V10" i="4"/>
  <c r="T10" i="4"/>
  <c r="U10" i="4"/>
  <c r="U21" i="4"/>
  <c r="V21" i="4"/>
  <c r="T21" i="4"/>
  <c r="V15" i="3"/>
  <c r="U15" i="3"/>
  <c r="T15" i="3"/>
  <c r="T21" i="3"/>
  <c r="U21" i="3"/>
  <c r="V21" i="3"/>
  <c r="T8" i="1"/>
  <c r="U8" i="1"/>
  <c r="S8" i="1"/>
  <c r="T25" i="3"/>
  <c r="V25" i="3"/>
  <c r="U25" i="3"/>
  <c r="T23" i="3"/>
  <c r="U23" i="3"/>
  <c r="V23" i="3"/>
  <c r="R7" i="10"/>
  <c r="T7" i="10"/>
  <c r="S7" i="10"/>
  <c r="S15" i="10"/>
  <c r="T15" i="10"/>
  <c r="R15" i="10"/>
  <c r="R5" i="10"/>
  <c r="T5" i="10"/>
  <c r="S5" i="10"/>
  <c r="U12" i="3"/>
  <c r="V12" i="3"/>
  <c r="T12" i="3"/>
  <c r="S23" i="12"/>
  <c r="R23" i="12"/>
  <c r="T23" i="12"/>
  <c r="S27" i="12"/>
  <c r="R27" i="12"/>
  <c r="T27" i="12"/>
  <c r="T34" i="8"/>
  <c r="R34" i="8"/>
  <c r="S34" i="8"/>
  <c r="U24" i="3"/>
  <c r="T24" i="3"/>
  <c r="V24" i="3"/>
  <c r="T3" i="10"/>
  <c r="R3" i="10"/>
  <c r="S3" i="10"/>
  <c r="T16" i="9"/>
  <c r="R16" i="9"/>
  <c r="S16" i="9"/>
  <c r="S9" i="12"/>
  <c r="T9" i="12"/>
  <c r="R9" i="12"/>
  <c r="S33" i="11"/>
  <c r="T33" i="11"/>
  <c r="R33" i="11"/>
  <c r="T6" i="7"/>
  <c r="S6" i="7"/>
  <c r="R6" i="7"/>
  <c r="T34" i="11"/>
  <c r="R34" i="11"/>
  <c r="S34" i="11"/>
  <c r="R19" i="12"/>
  <c r="T19" i="12"/>
  <c r="S19" i="12"/>
  <c r="V19" i="4"/>
  <c r="U19" i="4"/>
  <c r="T19" i="4"/>
  <c r="T30" i="8"/>
  <c r="S30" i="8"/>
  <c r="R30" i="8"/>
  <c r="T32" i="7"/>
  <c r="S32" i="7"/>
  <c r="R32" i="7"/>
  <c r="T21" i="10"/>
  <c r="S21" i="10"/>
  <c r="R21" i="10"/>
  <c r="R31" i="7"/>
  <c r="S31" i="7"/>
  <c r="T31" i="7"/>
  <c r="T28" i="7"/>
  <c r="S28" i="7"/>
  <c r="R28" i="7"/>
  <c r="V13" i="3"/>
  <c r="U13" i="3"/>
  <c r="T13" i="3"/>
</calcChain>
</file>

<file path=xl/sharedStrings.xml><?xml version="1.0" encoding="utf-8"?>
<sst xmlns="http://schemas.openxmlformats.org/spreadsheetml/2006/main" count="870" uniqueCount="116">
  <si>
    <t>测试点</t>
  </si>
  <si>
    <t>光脉冲转速仪测试结果</t>
  </si>
  <si>
    <t>SDG 2042X 频率计测试结果</t>
  </si>
  <si>
    <t>系统有功能量精度</t>
  </si>
  <si>
    <t>接线方式</t>
  </si>
  <si>
    <t>CT类型</t>
  </si>
  <si>
    <t>Voltage
(V)</t>
  </si>
  <si>
    <t>Current
(A)</t>
  </si>
  <si>
    <t>Power Factor</t>
  </si>
  <si>
    <t>Power
(kW)</t>
  </si>
  <si>
    <t>Energy
(kWH)</t>
  </si>
  <si>
    <t>Pulse Constant</t>
  </si>
  <si>
    <t>Hour 
PulseCnt</t>
  </si>
  <si>
    <t>脉冲周期(s)</t>
  </si>
  <si>
    <t>Min
PulseCnt</t>
  </si>
  <si>
    <t>测量Min
PulseCnt</t>
  </si>
  <si>
    <t>误差
(%)</t>
  </si>
  <si>
    <t>mim(s)</t>
  </si>
  <si>
    <t>max(s)</t>
  </si>
  <si>
    <t>avg(s)</t>
  </si>
  <si>
    <t>mim误差(%)</t>
  </si>
  <si>
    <t>max误差(%)</t>
  </si>
  <si>
    <t>avg误差(%)</t>
  </si>
  <si>
    <t>理论误差
(%)</t>
  </si>
  <si>
    <t>2E3W-Netowrk接线</t>
  </si>
  <si>
    <t>mV</t>
  </si>
  <si>
    <t>Imin 1% In</t>
  </si>
  <si>
    <t>Imin 2% In</t>
  </si>
  <si>
    <t>5%  In</t>
  </si>
  <si>
    <t>10% In</t>
  </si>
  <si>
    <t>50% In</t>
  </si>
  <si>
    <t>Imax 120% In</t>
  </si>
  <si>
    <t>mA </t>
  </si>
  <si>
    <t>计算脉冲周期
(s)</t>
  </si>
  <si>
    <t>3E4W Y接线</t>
  </si>
  <si>
    <t>mv </t>
  </si>
  <si>
    <t>mA</t>
  </si>
  <si>
    <t>电压(V)</t>
  </si>
  <si>
    <t>电流</t>
  </si>
  <si>
    <t>电流(A)</t>
  </si>
  <si>
    <t>PF</t>
  </si>
  <si>
    <t>有功功率(kW)</t>
  </si>
  <si>
    <t>脉冲常数</t>
  </si>
  <si>
    <t>间隔(ms)</t>
  </si>
  <si>
    <t>相对误差</t>
  </si>
  <si>
    <t>mim(ms)</t>
  </si>
  <si>
    <t>max(ms)</t>
  </si>
  <si>
    <t>avg(ms)</t>
  </si>
  <si>
    <t>1E2W接线</t>
  </si>
  <si>
    <t>Imin=1%In</t>
  </si>
  <si>
    <t>Imin1%In</t>
  </si>
  <si>
    <t>SDS 1204X HD 示波器测试结果</t>
  </si>
  <si>
    <t>NA</t>
  </si>
  <si>
    <t>测点来源：继承与AcuRev4100脉冲灯测点</t>
  </si>
  <si>
    <t>备注</t>
  </si>
  <si>
    <t>input</t>
  </si>
  <si>
    <t>要求误差</t>
  </si>
  <si>
    <t>频率(Hz)</t>
  </si>
  <si>
    <t>电压</t>
  </si>
  <si>
    <t>角度</t>
  </si>
  <si>
    <t>有功功率</t>
  </si>
  <si>
    <t>无功功率</t>
  </si>
  <si>
    <t>视在功率</t>
  </si>
  <si>
    <t>Test Point 2</t>
  </si>
  <si>
    <t>50Hz</t>
  </si>
  <si>
    <t>0.1°</t>
  </si>
  <si>
    <t>记录但暂不做强制要求</t>
  </si>
  <si>
    <t>Test Point 6</t>
  </si>
  <si>
    <t>Test Point 7</t>
  </si>
  <si>
    <t>Test Point 8</t>
  </si>
  <si>
    <t>Test Point 9</t>
  </si>
  <si>
    <t>Test Point 10</t>
  </si>
  <si>
    <t>Test Point 11</t>
  </si>
  <si>
    <t>Test Point 12</t>
  </si>
  <si>
    <t>Test Point 13</t>
  </si>
  <si>
    <t>Test Point 14</t>
  </si>
  <si>
    <t>Test Point 15</t>
  </si>
  <si>
    <t>Test Point 16</t>
  </si>
  <si>
    <t>Test Point 17</t>
  </si>
  <si>
    <t>Test Point 18</t>
  </si>
  <si>
    <t>Test Point 19</t>
  </si>
  <si>
    <t>Test Point 20</t>
  </si>
  <si>
    <t>Test Point 21</t>
  </si>
  <si>
    <t>Test Point 22</t>
  </si>
  <si>
    <t>Test Point 23</t>
  </si>
  <si>
    <t>Test Point 24</t>
  </si>
  <si>
    <t>Test Point 25</t>
  </si>
  <si>
    <t>Test Point 26</t>
  </si>
  <si>
    <t>Test Point 27</t>
  </si>
  <si>
    <t>Test Point 28</t>
  </si>
  <si>
    <t>Test Point 29</t>
  </si>
  <si>
    <t>Test Point 30</t>
  </si>
  <si>
    <t>Test Point 31</t>
  </si>
  <si>
    <t>Test Point 32</t>
  </si>
  <si>
    <t>Test Point 33</t>
  </si>
  <si>
    <t>Test Point 34</t>
  </si>
  <si>
    <t>供电电压也需要-10%</t>
  </si>
  <si>
    <t>相比TP27, 偏差不超过 0.2%</t>
  </si>
  <si>
    <t>Test Point 35</t>
  </si>
  <si>
    <t>相比TP28, 偏差不超过 0.4%</t>
  </si>
  <si>
    <t>Test Point 36</t>
  </si>
  <si>
    <t>相比TP29, 偏差不超过 0.4%</t>
  </si>
  <si>
    <t>Test Point 37</t>
  </si>
  <si>
    <t>供电电压也需要+10%</t>
  </si>
  <si>
    <t>Test Point 38</t>
  </si>
  <si>
    <t>Test Point 39</t>
  </si>
  <si>
    <t>Test Point 40</t>
  </si>
  <si>
    <t>供电频率也需要47.5Hz</t>
  </si>
  <si>
    <t>Test Point 41</t>
  </si>
  <si>
    <t>供电频率也需要52.5Hz</t>
  </si>
  <si>
    <t xml:space="preserve">说明:
1、根据参考协议：IEC 62053-22 Class0.1s，电压电流（标称电压：480V，标称电流：5A），以及AcuRev1320快速精度测试测点
2、测量参数为系统有功总
</t>
  </si>
  <si>
    <t>1E2W 接线</t>
  </si>
  <si>
    <t>3E4W_Delta接线</t>
  </si>
  <si>
    <t>2E3W-phase1接线</t>
  </si>
  <si>
    <t>2.5E4W-Y接线</t>
  </si>
  <si>
    <t>3E3W_Delta接线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</si>
</sst>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宋体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134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CC"/>
      </left>
      <right style="thin">
        <color auto="1"/>
      </right>
      <top style="medium">
        <color rgb="FF0000CC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CC"/>
      </top>
      <bottom style="thin">
        <color auto="1"/>
      </bottom>
      <diagonal/>
    </border>
    <border>
      <left style="thin">
        <color auto="1"/>
      </left>
      <right style="medium">
        <color rgb="FF0000CC"/>
      </right>
      <top style="medium">
        <color rgb="FF0000CC"/>
      </top>
      <bottom style="thin">
        <color auto="1"/>
      </bottom>
      <diagonal/>
    </border>
    <border>
      <left style="medium">
        <color rgb="FF0000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CC"/>
      </right>
      <top style="thin">
        <color auto="1"/>
      </top>
      <bottom style="thin">
        <color auto="1"/>
      </bottom>
      <diagonal/>
    </border>
    <border>
      <left style="medium">
        <color rgb="FF0000CC"/>
      </left>
      <right style="thin">
        <color auto="1"/>
      </right>
      <top style="thin">
        <color auto="1"/>
      </top>
      <bottom style="medium">
        <color rgb="FF0000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CC"/>
      </bottom>
      <diagonal/>
    </border>
    <border>
      <left style="thin">
        <color auto="1"/>
      </left>
      <right style="medium">
        <color rgb="FF0000CC"/>
      </right>
      <top style="thin">
        <color auto="1"/>
      </top>
      <bottom style="medium">
        <color rgb="FF0000CC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8" fillId="5" borderId="16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0" fontId="9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0" fontId="9" fillId="0" borderId="17" xfId="0" applyNumberFormat="1" applyFont="1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10" fontId="9" fillId="3" borderId="12" xfId="0" applyNumberFormat="1" applyFont="1" applyFill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10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10" fontId="9" fillId="3" borderId="12" xfId="0" applyNumberFormat="1" applyFont="1" applyFill="1" applyBorder="1" applyAlignment="1" applyProtection="1">
      <alignment horizontal="center" vertical="center" wrapText="1"/>
      <protection locked="0"/>
    </xf>
    <xf numFmtId="10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10" fontId="9" fillId="3" borderId="15" xfId="0" applyNumberFormat="1" applyFont="1" applyFill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left" vertical="center"/>
      <protection locked="0"/>
    </xf>
    <xf numFmtId="0" fontId="9" fillId="0" borderId="14" xfId="0" applyFont="1" applyBorder="1" applyAlignment="1" applyProtection="1">
      <alignment horizontal="left" vertical="center"/>
      <protection locked="0"/>
    </xf>
    <xf numFmtId="10" fontId="9" fillId="3" borderId="14" xfId="0" applyNumberFormat="1" applyFont="1" applyFill="1" applyBorder="1" applyAlignment="1" applyProtection="1">
      <alignment horizontal="center" vertical="center" wrapText="1"/>
      <protection locked="0"/>
    </xf>
    <xf numFmtId="10" fontId="9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left" vertical="center" wrapText="1"/>
      <protection locked="0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0" fillId="0" borderId="0" xfId="0" applyAlignment="1"/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8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8" fillId="5" borderId="4" xfId="0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7" xfId="0" applyBorder="1" applyAlignment="1"/>
    <xf numFmtId="0" fontId="8" fillId="5" borderId="1" xfId="0" applyFont="1" applyFill="1" applyBorder="1" applyAlignment="1">
      <alignment horizontal="center" vertical="center"/>
    </xf>
    <xf numFmtId="0" fontId="0" fillId="0" borderId="19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17</xdr:col>
      <xdr:colOff>522194</xdr:colOff>
      <xdr:row>85</xdr:row>
      <xdr:rowOff>65106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85660"/>
          <a:ext cx="10885394" cy="777654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45719</xdr:rowOff>
    </xdr:from>
    <xdr:to>
      <xdr:col>14</xdr:col>
      <xdr:colOff>15240</xdr:colOff>
      <xdr:row>39</xdr:row>
      <xdr:rowOff>70484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019"/>
          <a:ext cx="8549640" cy="598360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38102</xdr:rowOff>
    </xdr:from>
    <xdr:to>
      <xdr:col>11</xdr:col>
      <xdr:colOff>198120</xdr:colOff>
      <xdr:row>23</xdr:row>
      <xdr:rowOff>88842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8102"/>
          <a:ext cx="6903719" cy="4081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289559</xdr:colOff>
      <xdr:row>0</xdr:row>
      <xdr:rowOff>51421</xdr:rowOff>
    </xdr:from>
    <xdr:to>
      <xdr:col>22</xdr:col>
      <xdr:colOff>391682</xdr:colOff>
      <xdr:row>23</xdr:row>
      <xdr:rowOff>83820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5159" y="51421"/>
          <a:ext cx="6807723" cy="40633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45721</xdr:colOff>
      <xdr:row>24</xdr:row>
      <xdr:rowOff>45721</xdr:rowOff>
    </xdr:from>
    <xdr:to>
      <xdr:col>11</xdr:col>
      <xdr:colOff>518160</xdr:colOff>
      <xdr:row>47</xdr:row>
      <xdr:rowOff>168635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1" y="4251961"/>
          <a:ext cx="7178039" cy="41538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45720</xdr:colOff>
      <xdr:row>23</xdr:row>
      <xdr:rowOff>167808</xdr:rowOff>
    </xdr:from>
    <xdr:to>
      <xdr:col>22</xdr:col>
      <xdr:colOff>434958</xdr:colOff>
      <xdr:row>47</xdr:row>
      <xdr:rowOff>167640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0920" y="4198788"/>
          <a:ext cx="6485238" cy="42060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</xdr:colOff>
      <xdr:row>49</xdr:row>
      <xdr:rowOff>30480</xdr:rowOff>
    </xdr:from>
    <xdr:to>
      <xdr:col>12</xdr:col>
      <xdr:colOff>38100</xdr:colOff>
      <xdr:row>75</xdr:row>
      <xdr:rowOff>11918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8618220"/>
          <a:ext cx="7353299" cy="45381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13</xdr:col>
      <xdr:colOff>51669</xdr:colOff>
      <xdr:row>49</xdr:row>
      <xdr:rowOff>60960</xdr:rowOff>
    </xdr:from>
    <xdr:to>
      <xdr:col>21</xdr:col>
      <xdr:colOff>608671</xdr:colOff>
      <xdr:row>74</xdr:row>
      <xdr:rowOff>144780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76469" y="8648700"/>
          <a:ext cx="5433802" cy="446532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35"/>
  <sheetViews>
    <sheetView zoomScale="70" zoomScaleNormal="70" workbookViewId="0">
      <selection activeCell="B29" sqref="B29:Q35"/>
    </sheetView>
  </sheetViews>
  <sheetFormatPr defaultRowHeight="13.8" x14ac:dyDescent="0.25"/>
  <cols>
    <col min="2" max="2" width="20.6640625" style="74" customWidth="1"/>
    <col min="5" max="5" width="12" style="74" customWidth="1"/>
    <col min="6" max="6" width="14" style="74" customWidth="1"/>
    <col min="8" max="9" width="16" style="74" customWidth="1"/>
    <col min="10" max="10" width="19.109375" style="74" customWidth="1"/>
    <col min="11" max="11" width="19.109375" style="74" bestFit="1" customWidth="1"/>
    <col min="12" max="12" width="15.88671875" style="74" customWidth="1"/>
    <col min="13" max="13" width="15.88671875" style="15" customWidth="1"/>
    <col min="14" max="14" width="12.77734375" style="74" customWidth="1"/>
    <col min="15" max="15" width="13.44140625" style="74" customWidth="1"/>
    <col min="16" max="21" width="12.77734375" style="74" customWidth="1"/>
  </cols>
  <sheetData>
    <row r="2" spans="2:21" ht="14.4" customHeight="1" x14ac:dyDescent="0.25">
      <c r="B2" s="91" t="s">
        <v>0</v>
      </c>
      <c r="C2" s="84"/>
      <c r="D2" s="84"/>
      <c r="E2" s="84"/>
      <c r="F2" s="84"/>
      <c r="G2" s="84"/>
      <c r="H2" s="84"/>
      <c r="I2" s="84"/>
      <c r="J2" s="84"/>
      <c r="K2" s="84"/>
      <c r="L2" s="79"/>
      <c r="M2" s="91" t="s">
        <v>1</v>
      </c>
      <c r="N2" s="84"/>
      <c r="O2" s="79"/>
      <c r="P2" s="85" t="s">
        <v>2</v>
      </c>
      <c r="Q2" s="84"/>
      <c r="R2" s="84"/>
      <c r="S2" s="84"/>
      <c r="T2" s="84"/>
      <c r="U2" s="79"/>
    </row>
    <row r="3" spans="2:21" ht="28.8" customHeight="1" x14ac:dyDescent="0.25">
      <c r="B3" s="1" t="s">
        <v>4</v>
      </c>
      <c r="C3" s="3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5" t="s">
        <v>33</v>
      </c>
      <c r="L3" s="4" t="s">
        <v>14</v>
      </c>
      <c r="M3" s="12" t="s">
        <v>15</v>
      </c>
      <c r="N3" s="6" t="s">
        <v>16</v>
      </c>
      <c r="O3" s="6" t="s">
        <v>23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</row>
    <row r="4" spans="2:21" x14ac:dyDescent="0.25">
      <c r="B4" s="85" t="s">
        <v>34</v>
      </c>
      <c r="C4" s="85" t="s">
        <v>35</v>
      </c>
      <c r="D4" s="17">
        <v>69</v>
      </c>
      <c r="E4" s="17">
        <v>2.5</v>
      </c>
      <c r="F4" s="17">
        <v>1</v>
      </c>
      <c r="G4" s="2">
        <f t="shared" ref="G4:G9" si="0">D4*E4*F4*3/1000</f>
        <v>0.51749999999999996</v>
      </c>
      <c r="H4" s="2">
        <f t="shared" ref="H4:H9" si="1">G4</f>
        <v>0.51749999999999996</v>
      </c>
      <c r="I4" s="2">
        <v>5000</v>
      </c>
      <c r="J4" s="2">
        <f t="shared" ref="J4:J9" si="2">H4*I4</f>
        <v>2587.5</v>
      </c>
      <c r="K4" s="2">
        <f t="shared" ref="K4:K9" si="3">3600/J4</f>
        <v>1.3913043478260869</v>
      </c>
      <c r="L4" s="2">
        <f t="shared" ref="L4:L9" si="4">J4/60</f>
        <v>43.125</v>
      </c>
      <c r="M4" s="16">
        <v>43.1</v>
      </c>
      <c r="N4" s="20">
        <f t="shared" ref="N4:N9" si="5">ABS(M4-L4)/L4</f>
        <v>5.7971014492750326E-4</v>
      </c>
      <c r="O4" s="9">
        <v>2E-3</v>
      </c>
      <c r="P4" s="7">
        <v>1.3913009999999999</v>
      </c>
      <c r="Q4" s="7">
        <v>1.3916010000000001</v>
      </c>
      <c r="R4" s="7">
        <v>1.391448</v>
      </c>
      <c r="S4" s="21">
        <f t="shared" ref="S4:S9" si="6">(P4-K4)/K4</f>
        <v>-2.4062500000449072E-6</v>
      </c>
      <c r="T4" s="21">
        <f t="shared" ref="T4:T9" si="7">(Q4-K4)/K4</f>
        <v>2.1321875000009094E-4</v>
      </c>
      <c r="U4" s="21">
        <f t="shared" ref="U4:U9" si="8">(R4-K4)/K4</f>
        <v>1.0325000000004081E-4</v>
      </c>
    </row>
    <row r="5" spans="2:21" x14ac:dyDescent="0.25">
      <c r="B5" s="76"/>
      <c r="C5" s="76"/>
      <c r="D5" s="17">
        <v>120</v>
      </c>
      <c r="E5" s="17">
        <v>2.5</v>
      </c>
      <c r="F5" s="17">
        <v>0.5</v>
      </c>
      <c r="G5" s="2">
        <f t="shared" si="0"/>
        <v>0.45</v>
      </c>
      <c r="H5" s="2">
        <f t="shared" si="1"/>
        <v>0.45</v>
      </c>
      <c r="I5" s="2">
        <v>5000</v>
      </c>
      <c r="J5" s="2">
        <f t="shared" si="2"/>
        <v>2250</v>
      </c>
      <c r="K5" s="2">
        <f t="shared" si="3"/>
        <v>1.6</v>
      </c>
      <c r="L5" s="2">
        <f t="shared" si="4"/>
        <v>37.5</v>
      </c>
      <c r="M5" s="16">
        <v>37.5</v>
      </c>
      <c r="N5" s="20">
        <f t="shared" si="5"/>
        <v>0</v>
      </c>
      <c r="O5" s="9">
        <v>3.0000000000000001E-3</v>
      </c>
      <c r="P5" s="7">
        <v>1.5993010000000001</v>
      </c>
      <c r="Q5" s="7">
        <v>1.5998019999999999</v>
      </c>
      <c r="R5" s="7">
        <v>1.599558</v>
      </c>
      <c r="S5" s="21">
        <f t="shared" si="6"/>
        <v>-4.3687500000000323E-4</v>
      </c>
      <c r="T5" s="21">
        <f t="shared" si="7"/>
        <v>-1.2375000000008907E-4</v>
      </c>
      <c r="U5" s="21">
        <f t="shared" si="8"/>
        <v>-2.7625000000003341E-4</v>
      </c>
    </row>
    <row r="6" spans="2:21" x14ac:dyDescent="0.25">
      <c r="B6" s="76"/>
      <c r="C6" s="76"/>
      <c r="D6" s="17">
        <v>347</v>
      </c>
      <c r="E6" s="17">
        <v>2.5</v>
      </c>
      <c r="F6" s="17">
        <v>0.8</v>
      </c>
      <c r="G6" s="2">
        <f t="shared" si="0"/>
        <v>2.0819999999999999</v>
      </c>
      <c r="H6" s="2">
        <f t="shared" si="1"/>
        <v>2.0819999999999999</v>
      </c>
      <c r="I6" s="2">
        <v>5000</v>
      </c>
      <c r="J6" s="2">
        <f t="shared" si="2"/>
        <v>10410</v>
      </c>
      <c r="K6" s="2">
        <f t="shared" si="3"/>
        <v>0.345821325648415</v>
      </c>
      <c r="L6" s="2">
        <f t="shared" si="4"/>
        <v>173.5</v>
      </c>
      <c r="M6" s="16">
        <v>173.4</v>
      </c>
      <c r="N6" s="20">
        <f t="shared" si="5"/>
        <v>5.7636887608065893E-4</v>
      </c>
      <c r="O6" s="9">
        <v>3.0000000000000001E-3</v>
      </c>
      <c r="P6" s="7">
        <v>0.34569899999999998</v>
      </c>
      <c r="Q6" s="7">
        <v>0.34589999999999999</v>
      </c>
      <c r="R6" s="7">
        <v>0.34584599999999999</v>
      </c>
      <c r="S6" s="21">
        <f t="shared" si="6"/>
        <v>-3.5372500000010695E-4</v>
      </c>
      <c r="T6" s="21">
        <f t="shared" si="7"/>
        <v>2.2749999999991248E-4</v>
      </c>
      <c r="U6" s="21">
        <f t="shared" si="8"/>
        <v>7.1349999999916841E-5</v>
      </c>
    </row>
    <row r="7" spans="2:21" x14ac:dyDescent="0.25">
      <c r="B7" s="76"/>
      <c r="C7" s="76"/>
      <c r="D7" s="17">
        <v>347</v>
      </c>
      <c r="E7" s="17">
        <v>6</v>
      </c>
      <c r="F7" s="17">
        <v>1</v>
      </c>
      <c r="G7" s="2">
        <f t="shared" si="0"/>
        <v>6.2460000000000004</v>
      </c>
      <c r="H7" s="2">
        <f t="shared" si="1"/>
        <v>6.2460000000000004</v>
      </c>
      <c r="I7" s="2">
        <v>5000</v>
      </c>
      <c r="J7" s="2">
        <f t="shared" si="2"/>
        <v>31230.000000000004</v>
      </c>
      <c r="K7" s="2">
        <f t="shared" si="3"/>
        <v>0.11527377521613831</v>
      </c>
      <c r="L7" s="2">
        <f t="shared" si="4"/>
        <v>520.50000000000011</v>
      </c>
      <c r="M7" s="16">
        <v>520.4</v>
      </c>
      <c r="N7" s="20">
        <f t="shared" si="5"/>
        <v>1.9212295869382593E-4</v>
      </c>
      <c r="O7" s="9">
        <v>2E-3</v>
      </c>
      <c r="P7" s="7">
        <v>0.115199</v>
      </c>
      <c r="Q7" s="7">
        <v>0.1153</v>
      </c>
      <c r="R7" s="7">
        <v>0.11526599999999999</v>
      </c>
      <c r="S7" s="21">
        <f t="shared" si="6"/>
        <v>-6.4867499999988034E-4</v>
      </c>
      <c r="T7" s="21">
        <f t="shared" si="7"/>
        <v>2.2750000000015331E-4</v>
      </c>
      <c r="U7" s="21">
        <f t="shared" si="8"/>
        <v>-6.7449999999900931E-5</v>
      </c>
    </row>
    <row r="8" spans="2:21" x14ac:dyDescent="0.25">
      <c r="B8" s="76"/>
      <c r="C8" s="76"/>
      <c r="D8" s="17">
        <v>347</v>
      </c>
      <c r="E8" s="17">
        <v>6</v>
      </c>
      <c r="F8" s="17">
        <v>0.5</v>
      </c>
      <c r="G8" s="2">
        <f t="shared" si="0"/>
        <v>3.1230000000000002</v>
      </c>
      <c r="H8" s="2">
        <f t="shared" si="1"/>
        <v>3.1230000000000002</v>
      </c>
      <c r="I8" s="2">
        <v>5000</v>
      </c>
      <c r="J8" s="2">
        <f t="shared" si="2"/>
        <v>15615.000000000002</v>
      </c>
      <c r="K8" s="2">
        <f t="shared" si="3"/>
        <v>0.23054755043227662</v>
      </c>
      <c r="L8" s="2">
        <f t="shared" si="4"/>
        <v>260.25000000000006</v>
      </c>
      <c r="M8" s="16">
        <v>260.10000000000002</v>
      </c>
      <c r="N8" s="20">
        <f t="shared" si="5"/>
        <v>5.7636887608082253E-4</v>
      </c>
      <c r="O8" s="9">
        <v>3.0000000000000001E-3</v>
      </c>
      <c r="P8" s="7">
        <v>0.23049900000000001</v>
      </c>
      <c r="Q8" s="7">
        <v>0.23080000000000001</v>
      </c>
      <c r="R8" s="7">
        <v>0.23058799999999999</v>
      </c>
      <c r="S8" s="21">
        <f t="shared" si="6"/>
        <v>-2.1058749999980331E-4</v>
      </c>
      <c r="T8" s="21">
        <f t="shared" si="7"/>
        <v>1.0950000000001783E-3</v>
      </c>
      <c r="U8" s="21">
        <f t="shared" si="8"/>
        <v>1.7545000000010125E-4</v>
      </c>
    </row>
    <row r="9" spans="2:21" x14ac:dyDescent="0.25">
      <c r="B9" s="77"/>
      <c r="C9" s="77"/>
      <c r="D9" s="17">
        <v>347</v>
      </c>
      <c r="E9" s="17">
        <v>6</v>
      </c>
      <c r="F9" s="17">
        <v>0.8</v>
      </c>
      <c r="G9" s="2">
        <f t="shared" si="0"/>
        <v>4.9968000000000004</v>
      </c>
      <c r="H9" s="2">
        <f t="shared" si="1"/>
        <v>4.9968000000000004</v>
      </c>
      <c r="I9" s="2">
        <v>5000</v>
      </c>
      <c r="J9" s="2">
        <f t="shared" si="2"/>
        <v>24984</v>
      </c>
      <c r="K9" s="2">
        <f t="shared" si="3"/>
        <v>0.14409221902017291</v>
      </c>
      <c r="L9" s="2">
        <f t="shared" si="4"/>
        <v>416.4</v>
      </c>
      <c r="M9" s="16">
        <v>416.3</v>
      </c>
      <c r="N9" s="20">
        <f t="shared" si="5"/>
        <v>2.4015369836687296E-4</v>
      </c>
      <c r="O9" s="9">
        <v>3.0000000000000001E-3</v>
      </c>
      <c r="P9" s="7">
        <v>0.14399899999999999</v>
      </c>
      <c r="Q9" s="7">
        <v>0.14410000000000001</v>
      </c>
      <c r="R9" s="7">
        <v>0.14407800000000001</v>
      </c>
      <c r="S9" s="21">
        <f t="shared" si="6"/>
        <v>-6.4694000000009523E-4</v>
      </c>
      <c r="T9" s="21">
        <f t="shared" si="7"/>
        <v>5.4000000000027916E-5</v>
      </c>
      <c r="U9" s="21">
        <f t="shared" si="8"/>
        <v>-9.8679999999932153E-5</v>
      </c>
    </row>
    <row r="10" spans="2:21" ht="28.8" customHeight="1" x14ac:dyDescent="0.25">
      <c r="B10" s="1" t="s">
        <v>4</v>
      </c>
      <c r="C10" s="3" t="s">
        <v>5</v>
      </c>
      <c r="D10" s="18" t="s">
        <v>6</v>
      </c>
      <c r="E10" s="18" t="s">
        <v>7</v>
      </c>
      <c r="F10" s="18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5" t="s">
        <v>33</v>
      </c>
      <c r="L10" s="4" t="s">
        <v>14</v>
      </c>
      <c r="M10" s="12" t="s">
        <v>15</v>
      </c>
      <c r="N10" s="6" t="s">
        <v>16</v>
      </c>
      <c r="O10" s="6" t="s">
        <v>23</v>
      </c>
      <c r="P10" s="7" t="s">
        <v>17</v>
      </c>
      <c r="Q10" s="7" t="s">
        <v>18</v>
      </c>
      <c r="R10" s="7" t="s">
        <v>19</v>
      </c>
      <c r="S10" s="7" t="s">
        <v>20</v>
      </c>
      <c r="T10" s="7" t="s">
        <v>21</v>
      </c>
      <c r="U10" s="7" t="s">
        <v>22</v>
      </c>
    </row>
    <row r="11" spans="2:21" x14ac:dyDescent="0.25">
      <c r="B11" s="85" t="s">
        <v>34</v>
      </c>
      <c r="C11" s="85" t="s">
        <v>36</v>
      </c>
      <c r="D11" s="17">
        <v>69</v>
      </c>
      <c r="E11" s="17">
        <v>8</v>
      </c>
      <c r="F11" s="17">
        <v>1</v>
      </c>
      <c r="G11" s="2">
        <f t="shared" ref="G11:G16" si="9">D11*E11*F11*3/1000</f>
        <v>1.6559999999999999</v>
      </c>
      <c r="H11" s="2">
        <f t="shared" ref="H11:H16" si="10">G11</f>
        <v>1.6559999999999999</v>
      </c>
      <c r="I11" s="2">
        <v>2500</v>
      </c>
      <c r="J11" s="2">
        <f t="shared" ref="J11:J16" si="11">H11*I11</f>
        <v>4140</v>
      </c>
      <c r="K11" s="2">
        <f t="shared" ref="K11:K16" si="12">3600/J11</f>
        <v>0.86956521739130432</v>
      </c>
      <c r="L11" s="2">
        <f t="shared" ref="L11:L16" si="13">J11/60</f>
        <v>69</v>
      </c>
      <c r="M11" s="16">
        <v>69</v>
      </c>
      <c r="N11" s="20">
        <f t="shared" ref="N11:N16" si="14">ABS(M11-L11)/L11</f>
        <v>0</v>
      </c>
      <c r="O11" s="9">
        <v>2E-3</v>
      </c>
      <c r="P11" s="7">
        <v>0.86910006699999998</v>
      </c>
      <c r="Q11" s="7">
        <v>0.86960019300000002</v>
      </c>
      <c r="R11" s="7">
        <v>0.86931499999999995</v>
      </c>
      <c r="S11" s="21">
        <f t="shared" ref="S11:S16" si="15">(P11-K11)/K11</f>
        <v>-5.3492294999999974E-4</v>
      </c>
      <c r="T11" s="21">
        <f t="shared" ref="T11:T16" si="16">(Q11-K11)/K11</f>
        <v>4.0221950000052244E-5</v>
      </c>
      <c r="U11" s="21">
        <f t="shared" ref="U11:U16" si="17">(R11-K11)/K11</f>
        <v>-2.8775000000003104E-4</v>
      </c>
    </row>
    <row r="12" spans="2:21" x14ac:dyDescent="0.25">
      <c r="B12" s="76"/>
      <c r="C12" s="76"/>
      <c r="D12" s="17">
        <v>120</v>
      </c>
      <c r="E12" s="17">
        <v>8</v>
      </c>
      <c r="F12" s="17">
        <v>0.5</v>
      </c>
      <c r="G12" s="2">
        <f t="shared" si="9"/>
        <v>1.44</v>
      </c>
      <c r="H12" s="2">
        <f t="shared" si="10"/>
        <v>1.44</v>
      </c>
      <c r="I12" s="2">
        <v>1500</v>
      </c>
      <c r="J12" s="2">
        <f t="shared" si="11"/>
        <v>2160</v>
      </c>
      <c r="K12" s="2">
        <f t="shared" si="12"/>
        <v>1.6666666666666667</v>
      </c>
      <c r="L12" s="2">
        <f t="shared" si="13"/>
        <v>36</v>
      </c>
      <c r="M12" s="16">
        <v>36</v>
      </c>
      <c r="N12" s="20">
        <f t="shared" si="14"/>
        <v>0</v>
      </c>
      <c r="O12" s="9">
        <v>3.0000000000000001E-3</v>
      </c>
      <c r="P12" s="7">
        <v>1.6635</v>
      </c>
      <c r="Q12" s="7">
        <v>1.664301</v>
      </c>
      <c r="R12" s="7">
        <v>1.6639109999999999</v>
      </c>
      <c r="S12" s="21">
        <f t="shared" si="15"/>
        <v>-1.900000000000057E-3</v>
      </c>
      <c r="T12" s="21">
        <f t="shared" si="16"/>
        <v>-1.4194000000000262E-3</v>
      </c>
      <c r="U12" s="21">
        <f t="shared" si="17"/>
        <v>-1.6534000000000936E-3</v>
      </c>
    </row>
    <row r="13" spans="2:21" x14ac:dyDescent="0.25">
      <c r="B13" s="76"/>
      <c r="C13" s="76"/>
      <c r="D13" s="17">
        <v>347</v>
      </c>
      <c r="E13" s="17">
        <v>8</v>
      </c>
      <c r="F13" s="17">
        <v>0.8</v>
      </c>
      <c r="G13" s="2">
        <f t="shared" si="9"/>
        <v>6.6624000000000008</v>
      </c>
      <c r="H13" s="2">
        <f t="shared" si="10"/>
        <v>6.6624000000000008</v>
      </c>
      <c r="I13" s="2">
        <v>1500</v>
      </c>
      <c r="J13" s="2">
        <f t="shared" si="11"/>
        <v>9993.6</v>
      </c>
      <c r="K13" s="2">
        <f t="shared" si="12"/>
        <v>0.36023054755043227</v>
      </c>
      <c r="L13" s="2">
        <f t="shared" si="13"/>
        <v>166.56</v>
      </c>
      <c r="M13" s="16">
        <v>166.4</v>
      </c>
      <c r="N13" s="20">
        <f t="shared" si="14"/>
        <v>9.6061479346779889E-4</v>
      </c>
      <c r="O13" s="9">
        <v>3.0000000000000001E-3</v>
      </c>
      <c r="P13" s="7">
        <v>0.36019952700000002</v>
      </c>
      <c r="Q13" s="7">
        <v>0.36040042</v>
      </c>
      <c r="R13" s="7">
        <v>0.36033031900000001</v>
      </c>
      <c r="S13" s="21">
        <f t="shared" si="15"/>
        <v>-8.6113047999920587E-5</v>
      </c>
      <c r="T13" s="21">
        <f t="shared" si="16"/>
        <v>4.7156592000002328E-4</v>
      </c>
      <c r="U13" s="21">
        <f t="shared" si="17"/>
        <v>2.7696554400005356E-4</v>
      </c>
    </row>
    <row r="14" spans="2:21" x14ac:dyDescent="0.25">
      <c r="B14" s="76"/>
      <c r="C14" s="76"/>
      <c r="D14" s="17">
        <v>347</v>
      </c>
      <c r="E14" s="17">
        <v>19.2</v>
      </c>
      <c r="F14" s="17">
        <v>1</v>
      </c>
      <c r="G14" s="2">
        <f t="shared" si="9"/>
        <v>19.987199999999998</v>
      </c>
      <c r="H14" s="2">
        <f t="shared" si="10"/>
        <v>19.987199999999998</v>
      </c>
      <c r="I14" s="2">
        <v>1500</v>
      </c>
      <c r="J14" s="2">
        <f t="shared" si="11"/>
        <v>29980.799999999996</v>
      </c>
      <c r="K14" s="2">
        <f t="shared" si="12"/>
        <v>0.12007684918347744</v>
      </c>
      <c r="L14" s="2">
        <f t="shared" si="13"/>
        <v>499.67999999999995</v>
      </c>
      <c r="M14" s="16">
        <v>499.3</v>
      </c>
      <c r="N14" s="20">
        <f t="shared" si="14"/>
        <v>7.6048671149523425E-4</v>
      </c>
      <c r="O14" s="9">
        <v>2E-3</v>
      </c>
      <c r="P14" s="7">
        <v>0.11999995300000001</v>
      </c>
      <c r="Q14" s="7">
        <v>0.12080036700000001</v>
      </c>
      <c r="R14" s="7">
        <v>0.12004844100000001</v>
      </c>
      <c r="S14" s="21">
        <f t="shared" si="15"/>
        <v>-6.403914160000748E-4</v>
      </c>
      <c r="T14" s="21">
        <f t="shared" si="16"/>
        <v>6.025456375999918E-3</v>
      </c>
      <c r="U14" s="21">
        <f t="shared" si="17"/>
        <v>-2.3658335200008059E-4</v>
      </c>
    </row>
    <row r="15" spans="2:21" x14ac:dyDescent="0.25">
      <c r="B15" s="76"/>
      <c r="C15" s="76"/>
      <c r="D15" s="17">
        <v>347</v>
      </c>
      <c r="E15" s="17">
        <v>19.2</v>
      </c>
      <c r="F15" s="17">
        <v>0.5</v>
      </c>
      <c r="G15" s="2">
        <f t="shared" si="9"/>
        <v>9.9935999999999989</v>
      </c>
      <c r="H15" s="2">
        <f t="shared" si="10"/>
        <v>9.9935999999999989</v>
      </c>
      <c r="I15" s="2">
        <v>1500</v>
      </c>
      <c r="J15" s="2">
        <f t="shared" si="11"/>
        <v>14990.399999999998</v>
      </c>
      <c r="K15" s="2">
        <f t="shared" si="12"/>
        <v>0.24015369836695488</v>
      </c>
      <c r="L15" s="2">
        <f t="shared" si="13"/>
        <v>249.83999999999997</v>
      </c>
      <c r="M15" s="16">
        <v>249.9</v>
      </c>
      <c r="N15" s="20">
        <f t="shared" si="14"/>
        <v>2.4015369836707774E-4</v>
      </c>
      <c r="O15" s="9">
        <v>3.0000000000000001E-3</v>
      </c>
      <c r="P15" s="7">
        <v>0.239899367</v>
      </c>
      <c r="Q15" s="7">
        <v>0.240000147</v>
      </c>
      <c r="R15" s="7">
        <v>0.239930221</v>
      </c>
      <c r="S15" s="21">
        <f t="shared" si="15"/>
        <v>-1.0590358120001189E-3</v>
      </c>
      <c r="T15" s="21">
        <f t="shared" si="16"/>
        <v>-6.3938789200014068E-4</v>
      </c>
      <c r="U15" s="21">
        <f t="shared" si="17"/>
        <v>-9.3055975600013204E-4</v>
      </c>
    </row>
    <row r="16" spans="2:21" x14ac:dyDescent="0.25">
      <c r="B16" s="77"/>
      <c r="C16" s="77"/>
      <c r="D16" s="17">
        <v>347</v>
      </c>
      <c r="E16" s="17">
        <v>19.2</v>
      </c>
      <c r="F16" s="17">
        <v>0.8</v>
      </c>
      <c r="G16" s="2">
        <f t="shared" si="9"/>
        <v>15.98976</v>
      </c>
      <c r="H16" s="2">
        <f t="shared" si="10"/>
        <v>15.98976</v>
      </c>
      <c r="I16" s="2">
        <v>1500</v>
      </c>
      <c r="J16" s="2">
        <f t="shared" si="11"/>
        <v>23984.639999999999</v>
      </c>
      <c r="K16" s="2">
        <f t="shared" si="12"/>
        <v>0.15009606147934679</v>
      </c>
      <c r="L16" s="2">
        <f t="shared" si="13"/>
        <v>399.74399999999997</v>
      </c>
      <c r="M16" s="16">
        <v>399.5</v>
      </c>
      <c r="N16" s="20">
        <f t="shared" si="14"/>
        <v>6.1039065001593858E-4</v>
      </c>
      <c r="O16" s="9">
        <v>3.0000000000000001E-3</v>
      </c>
      <c r="P16" s="7">
        <v>0.149999993</v>
      </c>
      <c r="Q16" s="7">
        <v>0.15010069300000001</v>
      </c>
      <c r="R16" s="7">
        <v>0.15006509900000001</v>
      </c>
      <c r="S16" s="21">
        <f t="shared" si="15"/>
        <v>-6.4004663680004826E-4</v>
      </c>
      <c r="T16" s="21">
        <f t="shared" si="16"/>
        <v>3.0857043200012414E-5</v>
      </c>
      <c r="U16" s="21">
        <f t="shared" si="17"/>
        <v>-2.0628442239998694E-4</v>
      </c>
    </row>
    <row r="17" spans="2:21" x14ac:dyDescent="0.25">
      <c r="B17" s="10"/>
      <c r="C17" s="10"/>
      <c r="D17" s="19"/>
      <c r="E17" s="19"/>
      <c r="F17" s="19"/>
      <c r="G17" s="10"/>
      <c r="H17" s="10"/>
      <c r="I17" s="10"/>
      <c r="J17" s="10"/>
      <c r="K17" s="10"/>
      <c r="L17" s="10"/>
      <c r="M17" s="13"/>
      <c r="N17" s="11"/>
      <c r="O17" s="11"/>
      <c r="P17" s="10"/>
      <c r="Q17" s="10"/>
      <c r="R17" s="10"/>
      <c r="S17" s="10"/>
      <c r="T17" s="10"/>
      <c r="U17" s="10"/>
    </row>
    <row r="18" spans="2:21" ht="14.4" customHeight="1" x14ac:dyDescent="0.25">
      <c r="B18" s="91" t="s">
        <v>0</v>
      </c>
      <c r="C18" s="84"/>
      <c r="D18" s="84"/>
      <c r="E18" s="84"/>
      <c r="F18" s="84"/>
      <c r="G18" s="84"/>
      <c r="H18" s="84"/>
      <c r="I18" s="84"/>
      <c r="J18" s="84"/>
      <c r="K18" s="79"/>
      <c r="L18" s="85" t="s">
        <v>2</v>
      </c>
      <c r="M18" s="84"/>
      <c r="N18" s="84"/>
      <c r="O18" s="84"/>
      <c r="P18" s="84"/>
      <c r="Q18" s="79"/>
      <c r="R18" s="10"/>
      <c r="S18" s="10"/>
      <c r="T18" s="10"/>
      <c r="U18" s="10"/>
    </row>
    <row r="19" spans="2:21" ht="14.4" customHeight="1" x14ac:dyDescent="0.25">
      <c r="B19" s="2" t="s">
        <v>4</v>
      </c>
      <c r="C19" s="2" t="s">
        <v>5</v>
      </c>
      <c r="D19" s="7" t="s">
        <v>37</v>
      </c>
      <c r="E19" s="7" t="s">
        <v>38</v>
      </c>
      <c r="F19" s="7" t="s">
        <v>39</v>
      </c>
      <c r="G19" s="7" t="s">
        <v>40</v>
      </c>
      <c r="H19" s="7" t="s">
        <v>41</v>
      </c>
      <c r="I19" s="7" t="s">
        <v>42</v>
      </c>
      <c r="J19" s="7" t="s">
        <v>43</v>
      </c>
      <c r="K19" s="7" t="s">
        <v>44</v>
      </c>
      <c r="L19" s="7" t="s">
        <v>45</v>
      </c>
      <c r="M19" s="14" t="s">
        <v>46</v>
      </c>
      <c r="N19" s="7" t="s">
        <v>47</v>
      </c>
      <c r="O19" s="7" t="s">
        <v>20</v>
      </c>
      <c r="P19" s="7" t="s">
        <v>21</v>
      </c>
      <c r="Q19" s="7" t="s">
        <v>22</v>
      </c>
      <c r="R19" s="10"/>
      <c r="S19" s="10"/>
      <c r="T19" s="10"/>
      <c r="U19" s="10"/>
    </row>
    <row r="20" spans="2:21" x14ac:dyDescent="0.25">
      <c r="B20" s="85" t="s">
        <v>48</v>
      </c>
      <c r="C20" s="85" t="s">
        <v>35</v>
      </c>
      <c r="D20" s="7">
        <v>69</v>
      </c>
      <c r="E20" s="7" t="s">
        <v>49</v>
      </c>
      <c r="F20" s="7">
        <v>0.05</v>
      </c>
      <c r="G20" s="7">
        <v>1</v>
      </c>
      <c r="H20" s="7">
        <v>3.4499999999999999E-3</v>
      </c>
      <c r="I20" s="7">
        <v>100000</v>
      </c>
      <c r="J20" s="7">
        <v>10434.782999999999</v>
      </c>
      <c r="K20" s="8">
        <v>4.0000000000000001E-3</v>
      </c>
      <c r="L20" s="7">
        <v>10424.307000000001</v>
      </c>
      <c r="M20" s="14">
        <v>10444.508</v>
      </c>
      <c r="N20" s="7">
        <v>10435.608</v>
      </c>
      <c r="O20" s="21">
        <f>(J20-L20)/J20</f>
        <v>1.0039499623517565E-3</v>
      </c>
      <c r="P20" s="21">
        <f>(M20-J20)/J20</f>
        <v>9.3197913171748413E-4</v>
      </c>
      <c r="Q20" s="21">
        <f>(J20-N20)/J20</f>
        <v>-7.9062497035226097E-5</v>
      </c>
      <c r="R20" s="10"/>
      <c r="S20" s="10"/>
      <c r="T20" s="10"/>
      <c r="U20" s="10"/>
    </row>
    <row r="21" spans="2:21" x14ac:dyDescent="0.25">
      <c r="B21" s="76"/>
      <c r="C21" s="76"/>
      <c r="D21" s="7">
        <v>69</v>
      </c>
      <c r="E21" s="7" t="s">
        <v>50</v>
      </c>
      <c r="F21" s="7">
        <v>0.05</v>
      </c>
      <c r="G21" s="7">
        <v>0.5</v>
      </c>
      <c r="H21" s="7">
        <v>1.73E-3</v>
      </c>
      <c r="I21" s="7">
        <v>100000</v>
      </c>
      <c r="J21" s="7">
        <v>20869.564999999999</v>
      </c>
      <c r="K21" s="8">
        <v>5.0000000000000001E-3</v>
      </c>
      <c r="L21" s="90" t="s">
        <v>51</v>
      </c>
      <c r="M21" s="79"/>
      <c r="N21" s="7">
        <v>20851.2</v>
      </c>
      <c r="O21" s="22" t="s">
        <v>52</v>
      </c>
      <c r="P21" s="22" t="s">
        <v>52</v>
      </c>
      <c r="Q21" s="21">
        <f>(J21-N21)/J21</f>
        <v>8.7998959249979399E-4</v>
      </c>
      <c r="R21" s="10"/>
      <c r="S21" s="10"/>
      <c r="T21" s="10"/>
      <c r="U21" s="10"/>
    </row>
    <row r="22" spans="2:21" x14ac:dyDescent="0.25">
      <c r="B22" s="77"/>
      <c r="C22" s="77"/>
      <c r="D22" s="7">
        <v>69</v>
      </c>
      <c r="E22" s="7" t="s">
        <v>50</v>
      </c>
      <c r="F22" s="7">
        <v>0.05</v>
      </c>
      <c r="G22" s="7">
        <v>0.8</v>
      </c>
      <c r="H22" s="7">
        <v>2.7599999999999999E-3</v>
      </c>
      <c r="I22" s="7">
        <v>100000</v>
      </c>
      <c r="J22" s="7">
        <v>13043.477999999999</v>
      </c>
      <c r="K22" s="8">
        <v>5.0000000000000001E-3</v>
      </c>
      <c r="L22" s="7">
        <v>13030.91</v>
      </c>
      <c r="M22" s="14">
        <v>13059.91</v>
      </c>
      <c r="N22" s="7">
        <v>13044.688</v>
      </c>
      <c r="O22" s="21">
        <f>(J22-L22)/J22</f>
        <v>9.6354668593754691E-4</v>
      </c>
      <c r="P22" s="21">
        <f>(M22-J22)/J22</f>
        <v>1.2597866918624542E-3</v>
      </c>
      <c r="Q22" s="21">
        <f>(J22-N22)/J22</f>
        <v>-9.2766668522072565E-5</v>
      </c>
      <c r="R22" s="10"/>
      <c r="S22" s="10"/>
      <c r="T22" s="10"/>
      <c r="U22" s="10"/>
    </row>
    <row r="23" spans="2:21" ht="14.4" customHeight="1" x14ac:dyDescent="0.25">
      <c r="B23" s="1" t="s">
        <v>4</v>
      </c>
      <c r="C23" s="2" t="s">
        <v>5</v>
      </c>
      <c r="D23" s="7" t="s">
        <v>37</v>
      </c>
      <c r="E23" s="7" t="s">
        <v>38</v>
      </c>
      <c r="F23" s="7" t="s">
        <v>39</v>
      </c>
      <c r="G23" s="7" t="s">
        <v>40</v>
      </c>
      <c r="H23" s="7" t="s">
        <v>41</v>
      </c>
      <c r="I23" s="7" t="s">
        <v>42</v>
      </c>
      <c r="J23" s="7" t="s">
        <v>43</v>
      </c>
      <c r="K23" s="7" t="s">
        <v>44</v>
      </c>
      <c r="L23" s="7" t="s">
        <v>45</v>
      </c>
      <c r="M23" s="14" t="s">
        <v>46</v>
      </c>
      <c r="N23" s="7" t="s">
        <v>47</v>
      </c>
      <c r="O23" s="7" t="s">
        <v>20</v>
      </c>
      <c r="P23" s="7" t="s">
        <v>21</v>
      </c>
      <c r="Q23" s="7" t="s">
        <v>22</v>
      </c>
      <c r="R23" s="10"/>
      <c r="S23" s="10"/>
      <c r="T23" s="10"/>
      <c r="U23" s="10"/>
    </row>
    <row r="24" spans="2:21" x14ac:dyDescent="0.25">
      <c r="B24" s="85" t="s">
        <v>48</v>
      </c>
      <c r="C24" s="85" t="s">
        <v>32</v>
      </c>
      <c r="D24" s="7">
        <v>69</v>
      </c>
      <c r="E24" s="7" t="s">
        <v>49</v>
      </c>
      <c r="F24" s="7">
        <v>0.16</v>
      </c>
      <c r="G24" s="7">
        <v>1</v>
      </c>
      <c r="H24" s="7">
        <v>1.1039999999999999E-2</v>
      </c>
      <c r="I24" s="7">
        <v>100000</v>
      </c>
      <c r="J24" s="7">
        <v>3260.87</v>
      </c>
      <c r="K24" s="8">
        <v>4.0000000000000001E-3</v>
      </c>
      <c r="L24" s="7">
        <v>3257.5010000000002</v>
      </c>
      <c r="M24" s="14">
        <v>3263.201</v>
      </c>
      <c r="N24" s="7">
        <v>3260.4949999999999</v>
      </c>
      <c r="O24" s="21">
        <f>(J24-L24)/J24</f>
        <v>1.0331598622452557E-3</v>
      </c>
      <c r="P24" s="21">
        <f>(M24-J24)/J24</f>
        <v>7.1483990468805287E-4</v>
      </c>
      <c r="Q24" s="21">
        <f>(N24-J24)/J24</f>
        <v>-1.1499998466666872E-4</v>
      </c>
      <c r="R24" s="10"/>
      <c r="S24" s="10"/>
      <c r="T24" s="10"/>
      <c r="U24" s="10"/>
    </row>
    <row r="25" spans="2:21" x14ac:dyDescent="0.25">
      <c r="B25" s="76"/>
      <c r="C25" s="76"/>
      <c r="D25" s="7">
        <v>69</v>
      </c>
      <c r="E25" s="7" t="s">
        <v>50</v>
      </c>
      <c r="F25" s="7">
        <v>0.16</v>
      </c>
      <c r="G25" s="7">
        <v>0.5</v>
      </c>
      <c r="H25" s="7">
        <v>5.5199999999999997E-3</v>
      </c>
      <c r="I25" s="7">
        <v>100000</v>
      </c>
      <c r="J25" s="7">
        <v>6521.7389999999996</v>
      </c>
      <c r="K25" s="8">
        <v>5.0000000000000001E-3</v>
      </c>
      <c r="L25" s="7">
        <v>6505.6009999999997</v>
      </c>
      <c r="M25" s="14">
        <v>6531.6009999999997</v>
      </c>
      <c r="N25" s="7">
        <v>6518.5010000000002</v>
      </c>
      <c r="O25" s="21">
        <f>(L25-J25)/J25</f>
        <v>-2.4744933828231889E-3</v>
      </c>
      <c r="P25" s="21">
        <f>(M25-J25)/J25</f>
        <v>1.5121733635768129E-3</v>
      </c>
      <c r="Q25" s="21">
        <f>(N25-J25)/J25</f>
        <v>-4.9649334326310433E-4</v>
      </c>
      <c r="R25" s="10"/>
      <c r="S25" s="10"/>
      <c r="T25" s="10"/>
      <c r="U25" s="10"/>
    </row>
    <row r="26" spans="2:21" x14ac:dyDescent="0.25">
      <c r="B26" s="77"/>
      <c r="C26" s="77"/>
      <c r="D26" s="7">
        <v>69</v>
      </c>
      <c r="E26" s="7" t="s">
        <v>50</v>
      </c>
      <c r="F26" s="7">
        <v>0.16</v>
      </c>
      <c r="G26" s="7">
        <v>0.8</v>
      </c>
      <c r="H26" s="7">
        <v>8.8299999999999993E-3</v>
      </c>
      <c r="I26" s="7">
        <v>100000</v>
      </c>
      <c r="J26" s="7">
        <v>4076.087</v>
      </c>
      <c r="K26" s="8">
        <v>5.0000000000000001E-3</v>
      </c>
      <c r="L26" s="7">
        <v>4071.5010000000002</v>
      </c>
      <c r="M26" s="14">
        <v>4077.5010000000002</v>
      </c>
      <c r="N26" s="7">
        <v>4073.87</v>
      </c>
      <c r="O26" s="21">
        <f>(J26-L26)/J26</f>
        <v>1.1250986546655617E-3</v>
      </c>
      <c r="P26" s="21">
        <f>(J26-M26)/J26</f>
        <v>-3.4690132963310515E-4</v>
      </c>
      <c r="Q26" s="21">
        <f>(J26-N26)/J26</f>
        <v>5.4390399419838148E-4</v>
      </c>
      <c r="R26" s="10"/>
      <c r="S26" s="10"/>
      <c r="T26" s="10"/>
      <c r="U26" s="10"/>
    </row>
    <row r="29" spans="2:21" x14ac:dyDescent="0.25">
      <c r="B29" s="86" t="s">
        <v>53</v>
      </c>
      <c r="C29" s="87"/>
      <c r="D29" s="87"/>
      <c r="E29" s="88"/>
      <c r="F29" s="88"/>
      <c r="G29" s="87"/>
      <c r="H29" s="88"/>
      <c r="I29" s="88"/>
      <c r="J29" s="88"/>
      <c r="K29" s="88"/>
      <c r="L29" s="88"/>
      <c r="M29" s="89"/>
      <c r="N29" s="88"/>
      <c r="O29" s="88"/>
      <c r="P29" s="88"/>
      <c r="Q29" s="88"/>
    </row>
    <row r="30" spans="2:21" x14ac:dyDescent="0.25">
      <c r="B30" s="88"/>
      <c r="C30" s="87"/>
      <c r="D30" s="87"/>
      <c r="E30" s="88"/>
      <c r="F30" s="88"/>
      <c r="G30" s="87"/>
      <c r="H30" s="88"/>
      <c r="I30" s="88"/>
      <c r="J30" s="88"/>
      <c r="K30" s="88"/>
      <c r="L30" s="88"/>
      <c r="M30" s="89"/>
      <c r="N30" s="88"/>
      <c r="O30" s="88"/>
      <c r="P30" s="88"/>
      <c r="Q30" s="88"/>
    </row>
    <row r="31" spans="2:21" x14ac:dyDescent="0.25">
      <c r="B31" s="88"/>
      <c r="C31" s="87"/>
      <c r="D31" s="87"/>
      <c r="E31" s="88"/>
      <c r="F31" s="88"/>
      <c r="G31" s="87"/>
      <c r="H31" s="88"/>
      <c r="I31" s="88"/>
      <c r="J31" s="88"/>
      <c r="K31" s="88"/>
      <c r="L31" s="88"/>
      <c r="M31" s="89"/>
      <c r="N31" s="88"/>
      <c r="O31" s="88"/>
      <c r="P31" s="88"/>
      <c r="Q31" s="88"/>
    </row>
    <row r="32" spans="2:21" x14ac:dyDescent="0.25">
      <c r="B32" s="88"/>
      <c r="C32" s="87"/>
      <c r="D32" s="87"/>
      <c r="E32" s="88"/>
      <c r="F32" s="88"/>
      <c r="G32" s="87"/>
      <c r="H32" s="88"/>
      <c r="I32" s="88"/>
      <c r="J32" s="88"/>
      <c r="K32" s="88"/>
      <c r="L32" s="88"/>
      <c r="M32" s="89"/>
      <c r="N32" s="88"/>
      <c r="O32" s="88"/>
      <c r="P32" s="88"/>
      <c r="Q32" s="88"/>
    </row>
    <row r="33" spans="2:17" x14ac:dyDescent="0.25">
      <c r="B33" s="88"/>
      <c r="C33" s="87"/>
      <c r="D33" s="87"/>
      <c r="E33" s="88"/>
      <c r="F33" s="88"/>
      <c r="G33" s="87"/>
      <c r="H33" s="88"/>
      <c r="I33" s="88"/>
      <c r="J33" s="88"/>
      <c r="K33" s="88"/>
      <c r="L33" s="88"/>
      <c r="M33" s="89"/>
      <c r="N33" s="88"/>
      <c r="O33" s="88"/>
      <c r="P33" s="88"/>
      <c r="Q33" s="88"/>
    </row>
    <row r="34" spans="2:17" x14ac:dyDescent="0.25">
      <c r="B34" s="88"/>
      <c r="C34" s="87"/>
      <c r="D34" s="87"/>
      <c r="E34" s="88"/>
      <c r="F34" s="88"/>
      <c r="G34" s="87"/>
      <c r="H34" s="88"/>
      <c r="I34" s="88"/>
      <c r="J34" s="88"/>
      <c r="K34" s="88"/>
      <c r="L34" s="88"/>
      <c r="M34" s="89"/>
      <c r="N34" s="88"/>
      <c r="O34" s="88"/>
      <c r="P34" s="88"/>
      <c r="Q34" s="88"/>
    </row>
    <row r="35" spans="2:17" x14ac:dyDescent="0.25">
      <c r="B35" s="88"/>
      <c r="C35" s="87"/>
      <c r="D35" s="87"/>
      <c r="E35" s="88"/>
      <c r="F35" s="88"/>
      <c r="G35" s="87"/>
      <c r="H35" s="88"/>
      <c r="I35" s="88"/>
      <c r="J35" s="88"/>
      <c r="K35" s="88"/>
      <c r="L35" s="88"/>
      <c r="M35" s="89"/>
      <c r="N35" s="88"/>
      <c r="O35" s="88"/>
      <c r="P35" s="88"/>
      <c r="Q35" s="88"/>
    </row>
  </sheetData>
  <mergeCells count="15">
    <mergeCell ref="B4:B9"/>
    <mergeCell ref="B29:Q35"/>
    <mergeCell ref="C4:C9"/>
    <mergeCell ref="L21:M21"/>
    <mergeCell ref="P2:U2"/>
    <mergeCell ref="B20:B22"/>
    <mergeCell ref="B18:K18"/>
    <mergeCell ref="L18:Q18"/>
    <mergeCell ref="B11:B16"/>
    <mergeCell ref="C20:C22"/>
    <mergeCell ref="B2:L2"/>
    <mergeCell ref="C11:C16"/>
    <mergeCell ref="B24:B26"/>
    <mergeCell ref="C24:C26"/>
    <mergeCell ref="M2:O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topLeftCell="A4" workbookViewId="0">
      <selection activeCell="T81" sqref="T81"/>
    </sheetView>
  </sheetViews>
  <sheetFormatPr defaultRowHeight="13.8" x14ac:dyDescent="0.25"/>
  <sheetData>
    <row r="1" spans="1:13" x14ac:dyDescent="0.25">
      <c r="A1" s="92" t="s">
        <v>0</v>
      </c>
      <c r="B1" s="29" t="s">
        <v>54</v>
      </c>
      <c r="C1" s="92" t="s">
        <v>55</v>
      </c>
      <c r="D1" s="84"/>
      <c r="E1" s="84"/>
      <c r="F1" s="79"/>
      <c r="G1" s="92" t="s">
        <v>56</v>
      </c>
      <c r="H1" s="84"/>
      <c r="I1" s="84"/>
      <c r="J1" s="84"/>
      <c r="K1" s="84"/>
      <c r="L1" s="79"/>
      <c r="M1" s="23" t="s">
        <v>54</v>
      </c>
    </row>
    <row r="2" spans="1:13" x14ac:dyDescent="0.25">
      <c r="A2" s="76"/>
      <c r="B2" s="29"/>
      <c r="C2" s="29"/>
      <c r="D2" s="29"/>
      <c r="E2" s="29"/>
      <c r="F2" s="29"/>
      <c r="G2" s="29"/>
      <c r="H2" s="30"/>
      <c r="I2" s="30"/>
      <c r="J2" s="30"/>
      <c r="K2" s="23"/>
      <c r="L2" s="23"/>
      <c r="M2" s="23"/>
    </row>
    <row r="3" spans="1:13" x14ac:dyDescent="0.25">
      <c r="A3" s="77"/>
      <c r="B3" s="29"/>
      <c r="C3" s="29" t="s">
        <v>57</v>
      </c>
      <c r="D3" s="29" t="s">
        <v>37</v>
      </c>
      <c r="E3" s="29" t="s">
        <v>38</v>
      </c>
      <c r="F3" s="29" t="s">
        <v>40</v>
      </c>
      <c r="G3" s="7" t="s">
        <v>58</v>
      </c>
      <c r="H3" s="7" t="s">
        <v>38</v>
      </c>
      <c r="I3" s="7" t="s">
        <v>59</v>
      </c>
      <c r="J3" s="7" t="s">
        <v>60</v>
      </c>
      <c r="K3" s="7" t="s">
        <v>61</v>
      </c>
      <c r="L3" s="7" t="s">
        <v>62</v>
      </c>
      <c r="M3" s="23"/>
    </row>
    <row r="4" spans="1:13" x14ac:dyDescent="0.25">
      <c r="A4" s="23" t="s">
        <v>63</v>
      </c>
      <c r="B4" s="23"/>
      <c r="C4" s="23" t="s">
        <v>64</v>
      </c>
      <c r="D4" s="23">
        <v>69</v>
      </c>
      <c r="E4" s="23" t="s">
        <v>26</v>
      </c>
      <c r="F4" s="23">
        <v>1</v>
      </c>
      <c r="G4" s="24">
        <v>1E-3</v>
      </c>
      <c r="H4" s="24">
        <v>1E-3</v>
      </c>
      <c r="I4" s="23" t="s">
        <v>65</v>
      </c>
      <c r="J4" s="24">
        <v>2E-3</v>
      </c>
      <c r="K4" s="23" t="s">
        <v>66</v>
      </c>
      <c r="L4" s="23" t="s">
        <v>66</v>
      </c>
      <c r="M4" s="23"/>
    </row>
    <row r="5" spans="1:13" x14ac:dyDescent="0.25">
      <c r="A5" s="23" t="s">
        <v>67</v>
      </c>
      <c r="B5" s="23"/>
      <c r="C5" s="23" t="s">
        <v>64</v>
      </c>
      <c r="D5" s="23">
        <v>69</v>
      </c>
      <c r="E5" s="23" t="s">
        <v>27</v>
      </c>
      <c r="F5" s="23">
        <v>1</v>
      </c>
      <c r="G5" s="24">
        <v>1E-3</v>
      </c>
      <c r="H5" s="24">
        <v>1E-3</v>
      </c>
      <c r="I5" s="23" t="s">
        <v>65</v>
      </c>
      <c r="J5" s="24">
        <v>2E-3</v>
      </c>
      <c r="K5" s="23" t="s">
        <v>66</v>
      </c>
      <c r="L5" s="23" t="s">
        <v>66</v>
      </c>
      <c r="M5" s="23"/>
    </row>
    <row r="6" spans="1:13" x14ac:dyDescent="0.25">
      <c r="A6" s="23" t="s">
        <v>68</v>
      </c>
      <c r="B6" s="23"/>
      <c r="C6" s="23" t="s">
        <v>64</v>
      </c>
      <c r="D6" s="23">
        <v>120</v>
      </c>
      <c r="E6" s="23" t="s">
        <v>27</v>
      </c>
      <c r="F6" s="23">
        <v>0.5</v>
      </c>
      <c r="G6" s="24">
        <v>1E-3</v>
      </c>
      <c r="H6" s="24">
        <v>1E-3</v>
      </c>
      <c r="I6" s="23" t="s">
        <v>65</v>
      </c>
      <c r="J6" s="24">
        <v>2.5000000000000001E-3</v>
      </c>
      <c r="K6" s="23" t="s">
        <v>66</v>
      </c>
      <c r="L6" s="23" t="s">
        <v>66</v>
      </c>
      <c r="M6" s="23"/>
    </row>
    <row r="7" spans="1:13" x14ac:dyDescent="0.25">
      <c r="A7" s="23" t="s">
        <v>69</v>
      </c>
      <c r="B7" s="23"/>
      <c r="C7" s="23" t="s">
        <v>64</v>
      </c>
      <c r="D7" s="23">
        <v>347</v>
      </c>
      <c r="E7" s="23" t="s">
        <v>27</v>
      </c>
      <c r="F7" s="23">
        <v>0.8</v>
      </c>
      <c r="G7" s="24">
        <v>1E-3</v>
      </c>
      <c r="H7" s="24">
        <v>1E-3</v>
      </c>
      <c r="I7" s="23" t="s">
        <v>65</v>
      </c>
      <c r="J7" s="24">
        <v>2.5000000000000001E-3</v>
      </c>
      <c r="K7" s="23" t="s">
        <v>66</v>
      </c>
      <c r="L7" s="23" t="s">
        <v>66</v>
      </c>
      <c r="M7" s="23"/>
    </row>
    <row r="8" spans="1:13" x14ac:dyDescent="0.25">
      <c r="A8" s="23" t="s">
        <v>70</v>
      </c>
      <c r="B8" s="23"/>
      <c r="C8" s="23" t="s">
        <v>64</v>
      </c>
      <c r="D8" s="23">
        <v>480</v>
      </c>
      <c r="E8" s="23" t="s">
        <v>27</v>
      </c>
      <c r="F8" s="23">
        <v>0.8</v>
      </c>
      <c r="G8" s="24">
        <v>1E-3</v>
      </c>
      <c r="H8" s="24">
        <v>1E-3</v>
      </c>
      <c r="I8" s="23" t="s">
        <v>65</v>
      </c>
      <c r="J8" s="24">
        <v>2.5000000000000001E-3</v>
      </c>
      <c r="K8" s="23" t="s">
        <v>66</v>
      </c>
      <c r="L8" s="23" t="s">
        <v>66</v>
      </c>
      <c r="M8" s="23"/>
    </row>
    <row r="9" spans="1:13" x14ac:dyDescent="0.25">
      <c r="A9" s="23" t="s">
        <v>71</v>
      </c>
      <c r="B9" s="23"/>
      <c r="C9" s="23" t="s">
        <v>64</v>
      </c>
      <c r="D9" s="23">
        <v>69</v>
      </c>
      <c r="E9" s="23" t="s">
        <v>28</v>
      </c>
      <c r="F9" s="23">
        <v>1</v>
      </c>
      <c r="G9" s="24">
        <v>1E-3</v>
      </c>
      <c r="H9" s="24">
        <v>1E-3</v>
      </c>
      <c r="I9" s="23" t="s">
        <v>65</v>
      </c>
      <c r="J9" s="24">
        <v>1E-3</v>
      </c>
      <c r="K9" s="23" t="s">
        <v>66</v>
      </c>
      <c r="L9" s="23" t="s">
        <v>66</v>
      </c>
      <c r="M9" s="23"/>
    </row>
    <row r="10" spans="1:13" x14ac:dyDescent="0.25">
      <c r="A10" s="23" t="s">
        <v>72</v>
      </c>
      <c r="B10" s="23"/>
      <c r="C10" s="23" t="s">
        <v>64</v>
      </c>
      <c r="D10" s="23">
        <v>120</v>
      </c>
      <c r="E10" s="23" t="s">
        <v>28</v>
      </c>
      <c r="F10" s="23">
        <v>0.5</v>
      </c>
      <c r="G10" s="24">
        <v>1E-3</v>
      </c>
      <c r="H10" s="24">
        <v>1E-3</v>
      </c>
      <c r="I10" s="23" t="s">
        <v>65</v>
      </c>
      <c r="J10" s="24">
        <v>2.5000000000000001E-3</v>
      </c>
      <c r="K10" s="23" t="s">
        <v>66</v>
      </c>
      <c r="L10" s="23" t="s">
        <v>66</v>
      </c>
      <c r="M10" s="23"/>
    </row>
    <row r="11" spans="1:13" x14ac:dyDescent="0.25">
      <c r="A11" s="23" t="s">
        <v>73</v>
      </c>
      <c r="B11" s="23"/>
      <c r="C11" s="23" t="s">
        <v>64</v>
      </c>
      <c r="D11" s="23">
        <v>347</v>
      </c>
      <c r="E11" s="23" t="s">
        <v>28</v>
      </c>
      <c r="F11" s="23">
        <v>0.8</v>
      </c>
      <c r="G11" s="24">
        <v>1E-3</v>
      </c>
      <c r="H11" s="24">
        <v>1E-3</v>
      </c>
      <c r="I11" s="23" t="s">
        <v>65</v>
      </c>
      <c r="J11" s="24">
        <v>2.5000000000000001E-3</v>
      </c>
      <c r="K11" s="23" t="s">
        <v>66</v>
      </c>
      <c r="L11" s="23" t="s">
        <v>66</v>
      </c>
      <c r="M11" s="23"/>
    </row>
    <row r="12" spans="1:13" x14ac:dyDescent="0.25">
      <c r="A12" s="23" t="s">
        <v>74</v>
      </c>
      <c r="B12" s="23"/>
      <c r="C12" s="23" t="s">
        <v>64</v>
      </c>
      <c r="D12" s="23">
        <v>480</v>
      </c>
      <c r="E12" s="23" t="s">
        <v>28</v>
      </c>
      <c r="F12" s="23">
        <v>0.8</v>
      </c>
      <c r="G12" s="24">
        <v>1E-3</v>
      </c>
      <c r="H12" s="24">
        <v>1E-3</v>
      </c>
      <c r="I12" s="23" t="s">
        <v>65</v>
      </c>
      <c r="J12" s="24">
        <v>2.5000000000000001E-3</v>
      </c>
      <c r="K12" s="23" t="s">
        <v>66</v>
      </c>
      <c r="L12" s="23" t="s">
        <v>66</v>
      </c>
      <c r="M12" s="23"/>
    </row>
    <row r="13" spans="1:13" x14ac:dyDescent="0.25">
      <c r="A13" s="23" t="s">
        <v>75</v>
      </c>
      <c r="B13" s="23"/>
      <c r="C13" s="23" t="s">
        <v>64</v>
      </c>
      <c r="D13" s="23">
        <v>69</v>
      </c>
      <c r="E13" s="23" t="s">
        <v>29</v>
      </c>
      <c r="F13" s="23">
        <v>1</v>
      </c>
      <c r="G13" s="24">
        <v>1E-3</v>
      </c>
      <c r="H13" s="24">
        <v>1E-3</v>
      </c>
      <c r="I13" s="23" t="s">
        <v>65</v>
      </c>
      <c r="J13" s="24">
        <v>1E-3</v>
      </c>
      <c r="K13" s="23" t="s">
        <v>66</v>
      </c>
      <c r="L13" s="23" t="s">
        <v>66</v>
      </c>
      <c r="M13" s="23"/>
    </row>
    <row r="14" spans="1:13" x14ac:dyDescent="0.25">
      <c r="A14" s="23" t="s">
        <v>76</v>
      </c>
      <c r="B14" s="23"/>
      <c r="C14" s="23" t="s">
        <v>64</v>
      </c>
      <c r="D14" s="23">
        <v>120</v>
      </c>
      <c r="E14" s="23" t="s">
        <v>29</v>
      </c>
      <c r="F14" s="23">
        <v>0.5</v>
      </c>
      <c r="G14" s="24">
        <v>1E-3</v>
      </c>
      <c r="H14" s="24">
        <v>1E-3</v>
      </c>
      <c r="I14" s="23" t="s">
        <v>65</v>
      </c>
      <c r="J14" s="24">
        <v>1.5E-3</v>
      </c>
      <c r="K14" s="23" t="s">
        <v>66</v>
      </c>
      <c r="L14" s="23" t="s">
        <v>66</v>
      </c>
      <c r="M14" s="23"/>
    </row>
    <row r="15" spans="1:13" x14ac:dyDescent="0.25">
      <c r="A15" s="23" t="s">
        <v>77</v>
      </c>
      <c r="B15" s="23"/>
      <c r="C15" s="23" t="s">
        <v>64</v>
      </c>
      <c r="D15" s="23">
        <v>347</v>
      </c>
      <c r="E15" s="23" t="s">
        <v>29</v>
      </c>
      <c r="F15" s="23">
        <v>0.8</v>
      </c>
      <c r="G15" s="24">
        <v>1E-3</v>
      </c>
      <c r="H15" s="24">
        <v>1E-3</v>
      </c>
      <c r="I15" s="23" t="s">
        <v>65</v>
      </c>
      <c r="J15" s="24">
        <v>1.5E-3</v>
      </c>
      <c r="K15" s="23" t="s">
        <v>66</v>
      </c>
      <c r="L15" s="23" t="s">
        <v>66</v>
      </c>
      <c r="M15" s="23"/>
    </row>
    <row r="16" spans="1:13" x14ac:dyDescent="0.25">
      <c r="A16" s="23" t="s">
        <v>78</v>
      </c>
      <c r="B16" s="23"/>
      <c r="C16" s="23" t="s">
        <v>64</v>
      </c>
      <c r="D16" s="23">
        <v>480</v>
      </c>
      <c r="E16" s="23" t="s">
        <v>29</v>
      </c>
      <c r="F16" s="23">
        <v>0.8</v>
      </c>
      <c r="G16" s="24">
        <v>1E-3</v>
      </c>
      <c r="H16" s="24">
        <v>1E-3</v>
      </c>
      <c r="I16" s="23" t="s">
        <v>65</v>
      </c>
      <c r="J16" s="24">
        <v>1.5E-3</v>
      </c>
      <c r="K16" s="23" t="s">
        <v>66</v>
      </c>
      <c r="L16" s="23" t="s">
        <v>66</v>
      </c>
      <c r="M16" s="23"/>
    </row>
    <row r="17" spans="1:13" x14ac:dyDescent="0.25">
      <c r="A17" s="23" t="s">
        <v>79</v>
      </c>
      <c r="B17" s="23"/>
      <c r="C17" s="23" t="s">
        <v>64</v>
      </c>
      <c r="D17" s="23">
        <v>69</v>
      </c>
      <c r="E17" s="23" t="s">
        <v>30</v>
      </c>
      <c r="F17" s="23">
        <v>1</v>
      </c>
      <c r="G17" s="24">
        <v>1E-3</v>
      </c>
      <c r="H17" s="24">
        <v>1E-3</v>
      </c>
      <c r="I17" s="23" t="s">
        <v>65</v>
      </c>
      <c r="J17" s="24">
        <v>1E-3</v>
      </c>
      <c r="K17" s="23" t="s">
        <v>66</v>
      </c>
      <c r="L17" s="23" t="s">
        <v>66</v>
      </c>
      <c r="M17" s="23"/>
    </row>
    <row r="18" spans="1:13" x14ac:dyDescent="0.25">
      <c r="A18" s="23" t="s">
        <v>80</v>
      </c>
      <c r="B18" s="23"/>
      <c r="C18" s="23" t="s">
        <v>64</v>
      </c>
      <c r="D18" s="23">
        <v>69</v>
      </c>
      <c r="E18" s="23" t="s">
        <v>30</v>
      </c>
      <c r="F18" s="23">
        <v>0.5</v>
      </c>
      <c r="G18" s="24">
        <v>1E-3</v>
      </c>
      <c r="H18" s="24">
        <v>1E-3</v>
      </c>
      <c r="I18" s="23" t="s">
        <v>65</v>
      </c>
      <c r="J18" s="24">
        <v>1.5E-3</v>
      </c>
      <c r="K18" s="23" t="s">
        <v>66</v>
      </c>
      <c r="L18" s="23" t="s">
        <v>66</v>
      </c>
      <c r="M18" s="23"/>
    </row>
    <row r="19" spans="1:13" x14ac:dyDescent="0.25">
      <c r="A19" s="23" t="s">
        <v>81</v>
      </c>
      <c r="B19" s="23"/>
      <c r="C19" s="23" t="s">
        <v>64</v>
      </c>
      <c r="D19" s="23">
        <v>69</v>
      </c>
      <c r="E19" s="23" t="s">
        <v>30</v>
      </c>
      <c r="F19" s="23">
        <v>0.8</v>
      </c>
      <c r="G19" s="24">
        <v>1E-3</v>
      </c>
      <c r="H19" s="24">
        <v>1E-3</v>
      </c>
      <c r="I19" s="23" t="s">
        <v>65</v>
      </c>
      <c r="J19" s="24">
        <v>1.5E-3</v>
      </c>
      <c r="K19" s="23" t="s">
        <v>66</v>
      </c>
      <c r="L19" s="23" t="s">
        <v>66</v>
      </c>
      <c r="M19" s="23"/>
    </row>
    <row r="20" spans="1:13" x14ac:dyDescent="0.25">
      <c r="A20" s="23" t="s">
        <v>82</v>
      </c>
      <c r="B20" s="23"/>
      <c r="C20" s="23" t="s">
        <v>64</v>
      </c>
      <c r="D20" s="23">
        <v>120</v>
      </c>
      <c r="E20" s="23" t="s">
        <v>30</v>
      </c>
      <c r="F20" s="23">
        <v>1</v>
      </c>
      <c r="G20" s="24">
        <v>1E-3</v>
      </c>
      <c r="H20" s="24">
        <v>1E-3</v>
      </c>
      <c r="I20" s="23" t="s">
        <v>65</v>
      </c>
      <c r="J20" s="24">
        <v>1E-3</v>
      </c>
      <c r="K20" s="23" t="s">
        <v>66</v>
      </c>
      <c r="L20" s="23" t="s">
        <v>66</v>
      </c>
      <c r="M20" s="23"/>
    </row>
    <row r="21" spans="1:13" x14ac:dyDescent="0.25">
      <c r="A21" s="23" t="s">
        <v>83</v>
      </c>
      <c r="B21" s="23"/>
      <c r="C21" s="23" t="s">
        <v>64</v>
      </c>
      <c r="D21" s="23">
        <v>120</v>
      </c>
      <c r="E21" s="23" t="s">
        <v>30</v>
      </c>
      <c r="F21" s="23">
        <v>0.5</v>
      </c>
      <c r="G21" s="24">
        <v>1E-3</v>
      </c>
      <c r="H21" s="24">
        <v>1E-3</v>
      </c>
      <c r="I21" s="23" t="s">
        <v>65</v>
      </c>
      <c r="J21" s="24">
        <v>1.5E-3</v>
      </c>
      <c r="K21" s="23" t="s">
        <v>66</v>
      </c>
      <c r="L21" s="23" t="s">
        <v>66</v>
      </c>
      <c r="M21" s="23"/>
    </row>
    <row r="22" spans="1:13" x14ac:dyDescent="0.25">
      <c r="A22" s="23" t="s">
        <v>84</v>
      </c>
      <c r="B22" s="23"/>
      <c r="C22" s="23" t="s">
        <v>64</v>
      </c>
      <c r="D22" s="23">
        <v>120</v>
      </c>
      <c r="E22" s="23" t="s">
        <v>30</v>
      </c>
      <c r="F22" s="23">
        <v>0.8</v>
      </c>
      <c r="G22" s="24">
        <v>1E-3</v>
      </c>
      <c r="H22" s="24">
        <v>1E-3</v>
      </c>
      <c r="I22" s="23" t="s">
        <v>65</v>
      </c>
      <c r="J22" s="24">
        <v>1.5E-3</v>
      </c>
      <c r="K22" s="23" t="s">
        <v>66</v>
      </c>
      <c r="L22" s="23" t="s">
        <v>66</v>
      </c>
      <c r="M22" s="23"/>
    </row>
    <row r="23" spans="1:13" x14ac:dyDescent="0.25">
      <c r="A23" s="23" t="s">
        <v>85</v>
      </c>
      <c r="B23" s="23"/>
      <c r="C23" s="23" t="s">
        <v>64</v>
      </c>
      <c r="D23" s="23">
        <v>347</v>
      </c>
      <c r="E23" s="23" t="s">
        <v>30</v>
      </c>
      <c r="F23" s="23">
        <v>1</v>
      </c>
      <c r="G23" s="24">
        <v>1E-3</v>
      </c>
      <c r="H23" s="24">
        <v>1E-3</v>
      </c>
      <c r="I23" s="23" t="s">
        <v>65</v>
      </c>
      <c r="J23" s="24">
        <v>1E-3</v>
      </c>
      <c r="K23" s="23" t="s">
        <v>66</v>
      </c>
      <c r="L23" s="23" t="s">
        <v>66</v>
      </c>
      <c r="M23" s="23"/>
    </row>
    <row r="24" spans="1:13" x14ac:dyDescent="0.25">
      <c r="A24" s="23" t="s">
        <v>86</v>
      </c>
      <c r="B24" s="23"/>
      <c r="C24" s="23" t="s">
        <v>64</v>
      </c>
      <c r="D24" s="23">
        <v>347</v>
      </c>
      <c r="E24" s="23" t="s">
        <v>30</v>
      </c>
      <c r="F24" s="23">
        <v>0.5</v>
      </c>
      <c r="G24" s="24">
        <v>1E-3</v>
      </c>
      <c r="H24" s="24">
        <v>1E-3</v>
      </c>
      <c r="I24" s="23" t="s">
        <v>65</v>
      </c>
      <c r="J24" s="24">
        <v>1.5E-3</v>
      </c>
      <c r="K24" s="23" t="s">
        <v>66</v>
      </c>
      <c r="L24" s="23" t="s">
        <v>66</v>
      </c>
      <c r="M24" s="23"/>
    </row>
    <row r="25" spans="1:13" x14ac:dyDescent="0.25">
      <c r="A25" s="23" t="s">
        <v>87</v>
      </c>
      <c r="B25" s="23"/>
      <c r="C25" s="23" t="s">
        <v>64</v>
      </c>
      <c r="D25" s="23">
        <v>347</v>
      </c>
      <c r="E25" s="23" t="s">
        <v>30</v>
      </c>
      <c r="F25" s="23">
        <v>0.8</v>
      </c>
      <c r="G25" s="24">
        <v>1E-3</v>
      </c>
      <c r="H25" s="24">
        <v>1E-3</v>
      </c>
      <c r="I25" s="23" t="s">
        <v>65</v>
      </c>
      <c r="J25" s="24">
        <v>1.5E-3</v>
      </c>
      <c r="K25" s="23" t="s">
        <v>66</v>
      </c>
      <c r="L25" s="23" t="s">
        <v>66</v>
      </c>
      <c r="M25" s="23"/>
    </row>
    <row r="26" spans="1:13" x14ac:dyDescent="0.25">
      <c r="A26" s="23" t="s">
        <v>88</v>
      </c>
      <c r="B26" s="23"/>
      <c r="C26" s="23" t="s">
        <v>64</v>
      </c>
      <c r="D26" s="23">
        <v>480</v>
      </c>
      <c r="E26" s="23" t="s">
        <v>30</v>
      </c>
      <c r="F26" s="23">
        <v>1</v>
      </c>
      <c r="G26" s="24">
        <v>1E-3</v>
      </c>
      <c r="H26" s="24">
        <v>1E-3</v>
      </c>
      <c r="I26" s="23" t="s">
        <v>65</v>
      </c>
      <c r="J26" s="24">
        <v>1E-3</v>
      </c>
      <c r="K26" s="23" t="s">
        <v>66</v>
      </c>
      <c r="L26" s="23" t="s">
        <v>66</v>
      </c>
      <c r="M26" s="23"/>
    </row>
    <row r="27" spans="1:13" x14ac:dyDescent="0.25">
      <c r="A27" s="23" t="s">
        <v>89</v>
      </c>
      <c r="B27" s="23"/>
      <c r="C27" s="23" t="s">
        <v>64</v>
      </c>
      <c r="D27" s="23">
        <v>480</v>
      </c>
      <c r="E27" s="23" t="s">
        <v>30</v>
      </c>
      <c r="F27" s="23">
        <v>0.5</v>
      </c>
      <c r="G27" s="24">
        <v>1E-3</v>
      </c>
      <c r="H27" s="24">
        <v>1E-3</v>
      </c>
      <c r="I27" s="23" t="s">
        <v>65</v>
      </c>
      <c r="J27" s="24">
        <v>1.5E-3</v>
      </c>
      <c r="K27" s="23" t="s">
        <v>66</v>
      </c>
      <c r="L27" s="23" t="s">
        <v>66</v>
      </c>
      <c r="M27" s="23"/>
    </row>
    <row r="28" spans="1:13" x14ac:dyDescent="0.25">
      <c r="A28" s="23" t="s">
        <v>90</v>
      </c>
      <c r="B28" s="23"/>
      <c r="C28" s="23" t="s">
        <v>64</v>
      </c>
      <c r="D28" s="23">
        <v>480</v>
      </c>
      <c r="E28" s="23" t="s">
        <v>30</v>
      </c>
      <c r="F28" s="23">
        <v>0.8</v>
      </c>
      <c r="G28" s="24">
        <v>1E-3</v>
      </c>
      <c r="H28" s="24">
        <v>1E-3</v>
      </c>
      <c r="I28" s="23" t="s">
        <v>65</v>
      </c>
      <c r="J28" s="24">
        <v>1.5E-3</v>
      </c>
      <c r="K28" s="23" t="s">
        <v>66</v>
      </c>
      <c r="L28" s="23" t="s">
        <v>66</v>
      </c>
      <c r="M28" s="23"/>
    </row>
    <row r="29" spans="1:13" x14ac:dyDescent="0.25">
      <c r="A29" s="23" t="s">
        <v>91</v>
      </c>
      <c r="B29" s="23"/>
      <c r="C29" s="23" t="s">
        <v>64</v>
      </c>
      <c r="D29" s="23">
        <v>69</v>
      </c>
      <c r="E29" s="23" t="s">
        <v>31</v>
      </c>
      <c r="F29" s="23">
        <v>1</v>
      </c>
      <c r="G29" s="24">
        <v>1E-3</v>
      </c>
      <c r="H29" s="24">
        <v>1E-3</v>
      </c>
      <c r="I29" s="23" t="s">
        <v>65</v>
      </c>
      <c r="J29" s="24">
        <v>1E-3</v>
      </c>
      <c r="K29" s="23" t="s">
        <v>66</v>
      </c>
      <c r="L29" s="23" t="s">
        <v>66</v>
      </c>
      <c r="M29" s="23"/>
    </row>
    <row r="30" spans="1:13" x14ac:dyDescent="0.25">
      <c r="A30" s="23" t="s">
        <v>92</v>
      </c>
      <c r="B30" s="23"/>
      <c r="C30" s="23" t="s">
        <v>64</v>
      </c>
      <c r="D30" s="23">
        <v>120</v>
      </c>
      <c r="E30" s="23" t="s">
        <v>31</v>
      </c>
      <c r="F30" s="23">
        <v>0.5</v>
      </c>
      <c r="G30" s="24">
        <v>1E-3</v>
      </c>
      <c r="H30" s="24">
        <v>1E-3</v>
      </c>
      <c r="I30" s="23" t="s">
        <v>65</v>
      </c>
      <c r="J30" s="24">
        <v>1.5E-3</v>
      </c>
      <c r="K30" s="23" t="s">
        <v>66</v>
      </c>
      <c r="L30" s="23" t="s">
        <v>66</v>
      </c>
      <c r="M30" s="23"/>
    </row>
    <row r="31" spans="1:13" x14ac:dyDescent="0.25">
      <c r="A31" s="23" t="s">
        <v>93</v>
      </c>
      <c r="B31" s="23"/>
      <c r="C31" s="23" t="s">
        <v>64</v>
      </c>
      <c r="D31" s="23">
        <v>347</v>
      </c>
      <c r="E31" s="23" t="s">
        <v>31</v>
      </c>
      <c r="F31" s="23">
        <v>0.8</v>
      </c>
      <c r="G31" s="24">
        <v>1E-3</v>
      </c>
      <c r="H31" s="24">
        <v>1E-3</v>
      </c>
      <c r="I31" s="23" t="s">
        <v>65</v>
      </c>
      <c r="J31" s="24">
        <v>1.5E-3</v>
      </c>
      <c r="K31" s="23" t="s">
        <v>66</v>
      </c>
      <c r="L31" s="23" t="s">
        <v>66</v>
      </c>
      <c r="M31" s="23"/>
    </row>
    <row r="32" spans="1:13" x14ac:dyDescent="0.25">
      <c r="A32" s="23" t="s">
        <v>94</v>
      </c>
      <c r="B32" s="23"/>
      <c r="C32" s="23" t="s">
        <v>64</v>
      </c>
      <c r="D32" s="23">
        <v>480</v>
      </c>
      <c r="E32" s="23" t="s">
        <v>31</v>
      </c>
      <c r="F32" s="23">
        <v>0.8</v>
      </c>
      <c r="G32" s="24">
        <v>1E-3</v>
      </c>
      <c r="H32" s="24">
        <v>1E-3</v>
      </c>
      <c r="I32" s="23" t="s">
        <v>65</v>
      </c>
      <c r="J32" s="24">
        <v>1.5E-3</v>
      </c>
      <c r="K32" s="23" t="s">
        <v>66</v>
      </c>
      <c r="L32" s="23" t="s">
        <v>66</v>
      </c>
      <c r="M32" s="23"/>
    </row>
    <row r="33" spans="1:13" x14ac:dyDescent="0.25">
      <c r="A33" s="23" t="s">
        <v>95</v>
      </c>
      <c r="B33" s="23" t="s">
        <v>96</v>
      </c>
      <c r="C33" s="23" t="s">
        <v>64</v>
      </c>
      <c r="D33" s="29">
        <v>432</v>
      </c>
      <c r="E33" s="23" t="s">
        <v>30</v>
      </c>
      <c r="F33" s="23">
        <v>1</v>
      </c>
      <c r="G33" s="24">
        <v>1E-3</v>
      </c>
      <c r="H33" s="24">
        <v>1E-3</v>
      </c>
      <c r="I33" s="23" t="s">
        <v>65</v>
      </c>
      <c r="J33" s="24">
        <v>3.0000000000000001E-3</v>
      </c>
      <c r="K33" s="23" t="s">
        <v>66</v>
      </c>
      <c r="L33" s="23" t="s">
        <v>66</v>
      </c>
      <c r="M33" s="23" t="s">
        <v>97</v>
      </c>
    </row>
    <row r="34" spans="1:13" x14ac:dyDescent="0.25">
      <c r="A34" s="23" t="s">
        <v>98</v>
      </c>
      <c r="B34" s="23" t="s">
        <v>96</v>
      </c>
      <c r="C34" s="23" t="s">
        <v>64</v>
      </c>
      <c r="D34" s="29">
        <v>432</v>
      </c>
      <c r="E34" s="23" t="s">
        <v>30</v>
      </c>
      <c r="F34" s="23">
        <v>0.5</v>
      </c>
      <c r="G34" s="24">
        <v>1E-3</v>
      </c>
      <c r="H34" s="24">
        <v>1E-3</v>
      </c>
      <c r="I34" s="23" t="s">
        <v>65</v>
      </c>
      <c r="J34" s="24">
        <v>5.4999999999999997E-3</v>
      </c>
      <c r="K34" s="23" t="s">
        <v>66</v>
      </c>
      <c r="L34" s="23" t="s">
        <v>66</v>
      </c>
      <c r="M34" s="23" t="s">
        <v>99</v>
      </c>
    </row>
    <row r="35" spans="1:13" x14ac:dyDescent="0.25">
      <c r="A35" s="23" t="s">
        <v>100</v>
      </c>
      <c r="B35" s="23" t="s">
        <v>96</v>
      </c>
      <c r="C35" s="23" t="s">
        <v>64</v>
      </c>
      <c r="D35" s="29">
        <v>432</v>
      </c>
      <c r="E35" s="23" t="s">
        <v>30</v>
      </c>
      <c r="F35" s="23">
        <v>0.8</v>
      </c>
      <c r="G35" s="24">
        <v>1E-3</v>
      </c>
      <c r="H35" s="24">
        <v>1E-3</v>
      </c>
      <c r="I35" s="23" t="s">
        <v>65</v>
      </c>
      <c r="J35" s="24">
        <v>5.4999999999999997E-3</v>
      </c>
      <c r="K35" s="23" t="s">
        <v>66</v>
      </c>
      <c r="L35" s="23" t="s">
        <v>66</v>
      </c>
      <c r="M35" s="23" t="s">
        <v>101</v>
      </c>
    </row>
    <row r="36" spans="1:13" x14ac:dyDescent="0.25">
      <c r="A36" s="23" t="s">
        <v>102</v>
      </c>
      <c r="B36" s="23" t="s">
        <v>103</v>
      </c>
      <c r="C36" s="23" t="s">
        <v>64</v>
      </c>
      <c r="D36" s="29">
        <v>528</v>
      </c>
      <c r="E36" s="23" t="s">
        <v>30</v>
      </c>
      <c r="F36" s="23">
        <v>1</v>
      </c>
      <c r="G36" s="24">
        <v>1E-3</v>
      </c>
      <c r="H36" s="24">
        <v>1E-3</v>
      </c>
      <c r="I36" s="23" t="s">
        <v>65</v>
      </c>
      <c r="J36" s="24">
        <v>3.0000000000000001E-3</v>
      </c>
      <c r="K36" s="23" t="s">
        <v>66</v>
      </c>
      <c r="L36" s="23" t="s">
        <v>66</v>
      </c>
      <c r="M36" s="23" t="s">
        <v>97</v>
      </c>
    </row>
    <row r="37" spans="1:13" x14ac:dyDescent="0.25">
      <c r="A37" s="23" t="s">
        <v>104</v>
      </c>
      <c r="B37" s="23" t="s">
        <v>103</v>
      </c>
      <c r="C37" s="23" t="s">
        <v>64</v>
      </c>
      <c r="D37" s="29">
        <v>528</v>
      </c>
      <c r="E37" s="23" t="s">
        <v>30</v>
      </c>
      <c r="F37" s="23">
        <v>0.5</v>
      </c>
      <c r="G37" s="24">
        <v>1E-3</v>
      </c>
      <c r="H37" s="24">
        <v>1E-3</v>
      </c>
      <c r="I37" s="23" t="s">
        <v>65</v>
      </c>
      <c r="J37" s="24">
        <v>5.4999999999999997E-3</v>
      </c>
      <c r="K37" s="23" t="s">
        <v>66</v>
      </c>
      <c r="L37" s="23" t="s">
        <v>66</v>
      </c>
      <c r="M37" s="23" t="s">
        <v>99</v>
      </c>
    </row>
    <row r="38" spans="1:13" x14ac:dyDescent="0.25">
      <c r="A38" s="23" t="s">
        <v>105</v>
      </c>
      <c r="B38" s="23" t="s">
        <v>103</v>
      </c>
      <c r="C38" s="23" t="s">
        <v>64</v>
      </c>
      <c r="D38" s="29">
        <v>528</v>
      </c>
      <c r="E38" s="23" t="s">
        <v>30</v>
      </c>
      <c r="F38" s="23">
        <v>0.8</v>
      </c>
      <c r="G38" s="24">
        <v>1E-3</v>
      </c>
      <c r="H38" s="24">
        <v>1E-3</v>
      </c>
      <c r="I38" s="23" t="s">
        <v>65</v>
      </c>
      <c r="J38" s="24">
        <v>5.4999999999999997E-3</v>
      </c>
      <c r="K38" s="23" t="s">
        <v>66</v>
      </c>
      <c r="L38" s="23" t="s">
        <v>66</v>
      </c>
      <c r="M38" s="23" t="s">
        <v>101</v>
      </c>
    </row>
    <row r="39" spans="1:13" x14ac:dyDescent="0.25">
      <c r="A39" s="23" t="s">
        <v>106</v>
      </c>
      <c r="B39" s="23" t="s">
        <v>107</v>
      </c>
      <c r="C39" s="23" t="s">
        <v>64</v>
      </c>
      <c r="D39" s="29">
        <v>480</v>
      </c>
      <c r="E39" s="23" t="s">
        <v>30</v>
      </c>
      <c r="F39" s="23">
        <v>1</v>
      </c>
      <c r="G39" s="24">
        <v>1E-3</v>
      </c>
      <c r="H39" s="24">
        <v>1E-3</v>
      </c>
      <c r="I39" s="23" t="s">
        <v>65</v>
      </c>
      <c r="J39" s="24">
        <v>3.0000000000000001E-3</v>
      </c>
      <c r="K39" s="23" t="s">
        <v>66</v>
      </c>
      <c r="L39" s="23" t="s">
        <v>66</v>
      </c>
      <c r="M39" s="23" t="s">
        <v>97</v>
      </c>
    </row>
    <row r="40" spans="1:13" x14ac:dyDescent="0.25">
      <c r="A40" s="23" t="s">
        <v>108</v>
      </c>
      <c r="B40" s="23" t="s">
        <v>109</v>
      </c>
      <c r="C40" s="23" t="s">
        <v>64</v>
      </c>
      <c r="D40" s="29">
        <v>480</v>
      </c>
      <c r="E40" s="23" t="s">
        <v>30</v>
      </c>
      <c r="F40" s="23">
        <v>1</v>
      </c>
      <c r="G40" s="24">
        <v>1E-3</v>
      </c>
      <c r="H40" s="24">
        <v>1E-3</v>
      </c>
      <c r="I40" s="23" t="s">
        <v>65</v>
      </c>
      <c r="J40" s="24">
        <v>3.0000000000000001E-3</v>
      </c>
      <c r="K40" s="23" t="s">
        <v>66</v>
      </c>
      <c r="L40" s="23" t="s">
        <v>66</v>
      </c>
      <c r="M40" s="23" t="s">
        <v>97</v>
      </c>
    </row>
  </sheetData>
  <mergeCells count="3">
    <mergeCell ref="G1:L1"/>
    <mergeCell ref="A1:A3"/>
    <mergeCell ref="C1:F1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32"/>
  <sheetViews>
    <sheetView workbookViewId="0">
      <selection activeCell="N16" sqref="N16"/>
    </sheetView>
  </sheetViews>
  <sheetFormatPr defaultRowHeight="13.8" x14ac:dyDescent="0.25"/>
  <cols>
    <col min="2" max="2" width="13.44140625" style="74" customWidth="1"/>
    <col min="5" max="5" width="9.88671875" style="74" customWidth="1"/>
  </cols>
  <sheetData>
    <row r="2" spans="2:22" ht="14.4" customHeight="1" x14ac:dyDescent="0.25">
      <c r="B2" s="91" t="s">
        <v>0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79"/>
      <c r="N2" s="91" t="s">
        <v>1</v>
      </c>
      <c r="O2" s="84"/>
      <c r="P2" s="79"/>
      <c r="Q2" s="85" t="s">
        <v>2</v>
      </c>
      <c r="R2" s="84"/>
      <c r="S2" s="84"/>
      <c r="T2" s="84"/>
      <c r="U2" s="84"/>
      <c r="V2" s="79"/>
    </row>
    <row r="3" spans="2:22" ht="42.6" customHeight="1" x14ac:dyDescent="0.25">
      <c r="B3" s="1" t="s">
        <v>4</v>
      </c>
      <c r="C3" s="3" t="s">
        <v>5</v>
      </c>
      <c r="D3" s="4" t="s">
        <v>6</v>
      </c>
      <c r="E3" s="93" t="s">
        <v>7</v>
      </c>
      <c r="F3" s="79"/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5" t="s">
        <v>33</v>
      </c>
      <c r="M3" s="4" t="s">
        <v>14</v>
      </c>
      <c r="N3" s="12" t="s">
        <v>15</v>
      </c>
      <c r="O3" s="6" t="s">
        <v>16</v>
      </c>
      <c r="P3" s="6" t="s">
        <v>23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</row>
    <row r="4" spans="2:22" ht="13.95" customHeight="1" x14ac:dyDescent="0.25">
      <c r="B4" s="85" t="s">
        <v>34</v>
      </c>
      <c r="C4" s="85" t="s">
        <v>35</v>
      </c>
      <c r="D4" s="26">
        <v>69</v>
      </c>
      <c r="E4" s="27" t="s">
        <v>26</v>
      </c>
      <c r="F4" s="26">
        <v>0.05</v>
      </c>
      <c r="G4" s="23">
        <v>1</v>
      </c>
      <c r="H4" s="26">
        <f t="shared" ref="H4:H32" si="0">D4*F4*G4*3/1000</f>
        <v>1.0350000000000002E-2</v>
      </c>
      <c r="I4" s="27">
        <f t="shared" ref="I4:I32" si="1">H4</f>
        <v>1.0350000000000002E-2</v>
      </c>
      <c r="J4" s="28">
        <v>100000</v>
      </c>
      <c r="K4" s="23">
        <f t="shared" ref="K4:K32" si="2">I4*J4</f>
        <v>1035.0000000000002</v>
      </c>
      <c r="L4" s="26">
        <f t="shared" ref="L4:L32" si="3">3600/K4</f>
        <v>3.4782608695652164</v>
      </c>
      <c r="M4" s="27">
        <f t="shared" ref="M4:M32" si="4">K4/60</f>
        <v>17.250000000000004</v>
      </c>
      <c r="N4" s="16"/>
      <c r="O4" s="20">
        <f t="shared" ref="O4:O32" si="5">ABS(N4-M4)/M4</f>
        <v>1</v>
      </c>
      <c r="P4" s="24">
        <v>2E-3</v>
      </c>
      <c r="Q4" s="7"/>
      <c r="R4" s="7"/>
      <c r="S4" s="7"/>
      <c r="T4" s="21">
        <f t="shared" ref="T4:T32" si="6">(Q4-L4)/L4</f>
        <v>-1</v>
      </c>
      <c r="U4" s="21">
        <f t="shared" ref="U4:U32" si="7">(R4-L4)/L4</f>
        <v>-1</v>
      </c>
      <c r="V4" s="21">
        <f t="shared" ref="V4:V32" si="8">(S4-L4)/L4</f>
        <v>-1</v>
      </c>
    </row>
    <row r="5" spans="2:22" ht="14.4" customHeight="1" x14ac:dyDescent="0.25">
      <c r="B5" s="76"/>
      <c r="C5" s="76"/>
      <c r="D5" s="25">
        <v>69</v>
      </c>
      <c r="E5" s="23" t="s">
        <v>27</v>
      </c>
      <c r="F5" s="25">
        <v>0.1</v>
      </c>
      <c r="G5" s="23">
        <v>1</v>
      </c>
      <c r="H5" s="25">
        <f t="shared" si="0"/>
        <v>2.0700000000000003E-2</v>
      </c>
      <c r="I5" s="23">
        <f t="shared" si="1"/>
        <v>2.0700000000000003E-2</v>
      </c>
      <c r="J5" s="28">
        <v>100000</v>
      </c>
      <c r="K5" s="23">
        <f t="shared" si="2"/>
        <v>2070.0000000000005</v>
      </c>
      <c r="L5" s="25">
        <f t="shared" si="3"/>
        <v>1.7391304347826082</v>
      </c>
      <c r="M5" s="23">
        <f t="shared" si="4"/>
        <v>34.500000000000007</v>
      </c>
      <c r="N5" s="16"/>
      <c r="O5" s="20">
        <f t="shared" si="5"/>
        <v>1</v>
      </c>
      <c r="P5" s="24">
        <v>2E-3</v>
      </c>
      <c r="Q5" s="7"/>
      <c r="R5" s="7"/>
      <c r="S5" s="7"/>
      <c r="T5" s="21">
        <f t="shared" si="6"/>
        <v>-1</v>
      </c>
      <c r="U5" s="21">
        <f t="shared" si="7"/>
        <v>-1</v>
      </c>
      <c r="V5" s="21">
        <f t="shared" si="8"/>
        <v>-1</v>
      </c>
    </row>
    <row r="6" spans="2:22" ht="14.4" customHeight="1" x14ac:dyDescent="0.25">
      <c r="B6" s="76"/>
      <c r="C6" s="76"/>
      <c r="D6" s="25">
        <v>120</v>
      </c>
      <c r="E6" s="23" t="s">
        <v>27</v>
      </c>
      <c r="F6" s="25">
        <v>0.1</v>
      </c>
      <c r="G6" s="23">
        <v>0.5</v>
      </c>
      <c r="H6" s="26">
        <f t="shared" si="0"/>
        <v>1.7999999999999999E-2</v>
      </c>
      <c r="I6" s="27">
        <f t="shared" si="1"/>
        <v>1.7999999999999999E-2</v>
      </c>
      <c r="J6" s="28">
        <v>100000</v>
      </c>
      <c r="K6" s="23">
        <f t="shared" si="2"/>
        <v>1799.9999999999998</v>
      </c>
      <c r="L6" s="26">
        <f t="shared" si="3"/>
        <v>2.0000000000000004</v>
      </c>
      <c r="M6" s="27">
        <f t="shared" si="4"/>
        <v>29.999999999999996</v>
      </c>
      <c r="N6" s="16"/>
      <c r="O6" s="20">
        <f t="shared" si="5"/>
        <v>1</v>
      </c>
      <c r="P6" s="24">
        <v>2.5000000000000001E-3</v>
      </c>
      <c r="Q6" s="7"/>
      <c r="R6" s="7"/>
      <c r="S6" s="7"/>
      <c r="T6" s="21">
        <f t="shared" si="6"/>
        <v>-1</v>
      </c>
      <c r="U6" s="21">
        <f t="shared" si="7"/>
        <v>-1</v>
      </c>
      <c r="V6" s="21">
        <f t="shared" si="8"/>
        <v>-1</v>
      </c>
    </row>
    <row r="7" spans="2:22" ht="14.4" customHeight="1" x14ac:dyDescent="0.25">
      <c r="B7" s="76"/>
      <c r="C7" s="76"/>
      <c r="D7" s="25">
        <v>347</v>
      </c>
      <c r="E7" s="23" t="s">
        <v>27</v>
      </c>
      <c r="F7" s="25">
        <v>0.1</v>
      </c>
      <c r="G7" s="23">
        <v>0.8</v>
      </c>
      <c r="H7" s="25">
        <f t="shared" si="0"/>
        <v>8.3280000000000021E-2</v>
      </c>
      <c r="I7" s="23">
        <f t="shared" si="1"/>
        <v>8.3280000000000021E-2</v>
      </c>
      <c r="J7" s="28">
        <v>100000</v>
      </c>
      <c r="K7" s="23">
        <f t="shared" si="2"/>
        <v>8328.0000000000018</v>
      </c>
      <c r="L7" s="25">
        <f t="shared" si="3"/>
        <v>0.43227665706051865</v>
      </c>
      <c r="M7" s="23">
        <f t="shared" si="4"/>
        <v>138.80000000000004</v>
      </c>
      <c r="N7" s="16"/>
      <c r="O7" s="20">
        <f t="shared" si="5"/>
        <v>1</v>
      </c>
      <c r="P7" s="24">
        <v>2.5000000000000001E-3</v>
      </c>
      <c r="Q7" s="7"/>
      <c r="R7" s="7"/>
      <c r="S7" s="7"/>
      <c r="T7" s="21">
        <f t="shared" si="6"/>
        <v>-1</v>
      </c>
      <c r="U7" s="21">
        <f t="shared" si="7"/>
        <v>-1</v>
      </c>
      <c r="V7" s="21">
        <f t="shared" si="8"/>
        <v>-1</v>
      </c>
    </row>
    <row r="8" spans="2:22" ht="14.4" customHeight="1" x14ac:dyDescent="0.25">
      <c r="B8" s="76"/>
      <c r="C8" s="76"/>
      <c r="D8" s="25">
        <v>480</v>
      </c>
      <c r="E8" s="23" t="s">
        <v>27</v>
      </c>
      <c r="F8" s="25">
        <v>0.1</v>
      </c>
      <c r="G8" s="23">
        <v>0.8</v>
      </c>
      <c r="H8" s="26">
        <f t="shared" si="0"/>
        <v>0.11520000000000001</v>
      </c>
      <c r="I8" s="27">
        <f t="shared" si="1"/>
        <v>0.11520000000000001</v>
      </c>
      <c r="J8" s="28">
        <v>100000</v>
      </c>
      <c r="K8" s="23">
        <f t="shared" si="2"/>
        <v>11520.000000000002</v>
      </c>
      <c r="L8" s="26">
        <f t="shared" si="3"/>
        <v>0.31249999999999994</v>
      </c>
      <c r="M8" s="27">
        <f t="shared" si="4"/>
        <v>192.00000000000003</v>
      </c>
      <c r="N8" s="16"/>
      <c r="O8" s="20">
        <f t="shared" si="5"/>
        <v>1</v>
      </c>
      <c r="P8" s="24">
        <v>2.5000000000000001E-3</v>
      </c>
      <c r="Q8" s="7"/>
      <c r="R8" s="7"/>
      <c r="S8" s="7"/>
      <c r="T8" s="21">
        <f t="shared" si="6"/>
        <v>-1</v>
      </c>
      <c r="U8" s="21">
        <f t="shared" si="7"/>
        <v>-1</v>
      </c>
      <c r="V8" s="21">
        <f t="shared" si="8"/>
        <v>-1</v>
      </c>
    </row>
    <row r="9" spans="2:22" ht="14.4" customHeight="1" x14ac:dyDescent="0.25">
      <c r="B9" s="76"/>
      <c r="C9" s="76"/>
      <c r="D9" s="25">
        <v>69</v>
      </c>
      <c r="E9" s="23" t="s">
        <v>28</v>
      </c>
      <c r="F9" s="25">
        <v>0.25</v>
      </c>
      <c r="G9" s="23">
        <v>1</v>
      </c>
      <c r="H9" s="25">
        <f t="shared" si="0"/>
        <v>5.1749999999999997E-2</v>
      </c>
      <c r="I9" s="23">
        <f t="shared" si="1"/>
        <v>5.1749999999999997E-2</v>
      </c>
      <c r="J9" s="28">
        <v>100000</v>
      </c>
      <c r="K9" s="23">
        <f t="shared" si="2"/>
        <v>5175</v>
      </c>
      <c r="L9" s="25">
        <f t="shared" si="3"/>
        <v>0.69565217391304346</v>
      </c>
      <c r="M9" s="23">
        <f t="shared" si="4"/>
        <v>86.25</v>
      </c>
      <c r="N9" s="16"/>
      <c r="O9" s="20">
        <f t="shared" si="5"/>
        <v>1</v>
      </c>
      <c r="P9" s="24">
        <v>1E-3</v>
      </c>
      <c r="Q9" s="7"/>
      <c r="R9" s="7"/>
      <c r="S9" s="7"/>
      <c r="T9" s="21">
        <f t="shared" si="6"/>
        <v>-1</v>
      </c>
      <c r="U9" s="21">
        <f t="shared" si="7"/>
        <v>-1</v>
      </c>
      <c r="V9" s="21">
        <f t="shared" si="8"/>
        <v>-1</v>
      </c>
    </row>
    <row r="10" spans="2:22" ht="13.95" customHeight="1" x14ac:dyDescent="0.25">
      <c r="B10" s="76"/>
      <c r="C10" s="76"/>
      <c r="D10" s="25">
        <v>120</v>
      </c>
      <c r="E10" s="23" t="s">
        <v>28</v>
      </c>
      <c r="F10" s="25">
        <v>0.25</v>
      </c>
      <c r="G10" s="23">
        <v>0.5</v>
      </c>
      <c r="H10" s="26">
        <f t="shared" si="0"/>
        <v>4.4999999999999998E-2</v>
      </c>
      <c r="I10" s="27">
        <f t="shared" si="1"/>
        <v>4.4999999999999998E-2</v>
      </c>
      <c r="J10" s="28">
        <v>100000</v>
      </c>
      <c r="K10" s="23">
        <f t="shared" si="2"/>
        <v>4500</v>
      </c>
      <c r="L10" s="26">
        <f t="shared" si="3"/>
        <v>0.8</v>
      </c>
      <c r="M10" s="27">
        <f t="shared" si="4"/>
        <v>75</v>
      </c>
      <c r="N10" s="23"/>
      <c r="O10" s="20">
        <f t="shared" si="5"/>
        <v>1</v>
      </c>
      <c r="P10" s="24">
        <v>2.5000000000000001E-3</v>
      </c>
      <c r="Q10" s="23"/>
      <c r="R10" s="23"/>
      <c r="S10" s="23"/>
      <c r="T10" s="21">
        <f t="shared" si="6"/>
        <v>-1</v>
      </c>
      <c r="U10" s="21">
        <f t="shared" si="7"/>
        <v>-1</v>
      </c>
      <c r="V10" s="21">
        <f t="shared" si="8"/>
        <v>-1</v>
      </c>
    </row>
    <row r="11" spans="2:22" ht="14.4" customHeight="1" x14ac:dyDescent="0.25">
      <c r="B11" s="76"/>
      <c r="C11" s="76"/>
      <c r="D11" s="25">
        <v>347</v>
      </c>
      <c r="E11" s="23" t="s">
        <v>28</v>
      </c>
      <c r="F11" s="25">
        <v>0.25</v>
      </c>
      <c r="G11" s="23">
        <v>0.8</v>
      </c>
      <c r="H11" s="25">
        <f t="shared" si="0"/>
        <v>0.20820000000000002</v>
      </c>
      <c r="I11" s="23">
        <f t="shared" si="1"/>
        <v>0.20820000000000002</v>
      </c>
      <c r="J11" s="28">
        <v>100000</v>
      </c>
      <c r="K11" s="23">
        <f t="shared" si="2"/>
        <v>20820.000000000004</v>
      </c>
      <c r="L11" s="25">
        <f t="shared" si="3"/>
        <v>0.17291066282420747</v>
      </c>
      <c r="M11" s="23">
        <f t="shared" si="4"/>
        <v>347.00000000000006</v>
      </c>
      <c r="N11" s="23"/>
      <c r="O11" s="20">
        <f t="shared" si="5"/>
        <v>1</v>
      </c>
      <c r="P11" s="24">
        <v>2.5000000000000001E-3</v>
      </c>
      <c r="Q11" s="23"/>
      <c r="R11" s="23"/>
      <c r="S11" s="23"/>
      <c r="T11" s="21">
        <f t="shared" si="6"/>
        <v>-1</v>
      </c>
      <c r="U11" s="21">
        <f t="shared" si="7"/>
        <v>-1</v>
      </c>
      <c r="V11" s="21">
        <f t="shared" si="8"/>
        <v>-1</v>
      </c>
    </row>
    <row r="12" spans="2:22" ht="14.4" customHeight="1" x14ac:dyDescent="0.25">
      <c r="B12" s="76"/>
      <c r="C12" s="76"/>
      <c r="D12" s="25">
        <v>480</v>
      </c>
      <c r="E12" s="23" t="s">
        <v>28</v>
      </c>
      <c r="F12" s="25">
        <v>0.25</v>
      </c>
      <c r="G12" s="23">
        <v>0.8</v>
      </c>
      <c r="H12" s="26">
        <f t="shared" si="0"/>
        <v>0.28799999999999998</v>
      </c>
      <c r="I12" s="27">
        <f t="shared" si="1"/>
        <v>0.28799999999999998</v>
      </c>
      <c r="J12" s="28">
        <v>100000</v>
      </c>
      <c r="K12" s="23">
        <f t="shared" si="2"/>
        <v>28799.999999999996</v>
      </c>
      <c r="L12" s="26">
        <f t="shared" si="3"/>
        <v>0.12500000000000003</v>
      </c>
      <c r="M12" s="27">
        <f t="shared" si="4"/>
        <v>479.99999999999994</v>
      </c>
      <c r="N12" s="23"/>
      <c r="O12" s="20">
        <f t="shared" si="5"/>
        <v>1</v>
      </c>
      <c r="P12" s="24">
        <v>2.5000000000000001E-3</v>
      </c>
      <c r="Q12" s="23"/>
      <c r="R12" s="23"/>
      <c r="S12" s="23"/>
      <c r="T12" s="21">
        <f t="shared" si="6"/>
        <v>-1</v>
      </c>
      <c r="U12" s="21">
        <f t="shared" si="7"/>
        <v>-1</v>
      </c>
      <c r="V12" s="21">
        <f t="shared" si="8"/>
        <v>-1</v>
      </c>
    </row>
    <row r="13" spans="2:22" ht="14.4" customHeight="1" x14ac:dyDescent="0.25">
      <c r="B13" s="76"/>
      <c r="C13" s="76"/>
      <c r="D13" s="25">
        <v>69</v>
      </c>
      <c r="E13" s="23" t="s">
        <v>29</v>
      </c>
      <c r="F13" s="25">
        <v>0.5</v>
      </c>
      <c r="G13" s="23">
        <v>1</v>
      </c>
      <c r="H13" s="25">
        <f t="shared" si="0"/>
        <v>0.10349999999999999</v>
      </c>
      <c r="I13" s="23">
        <f t="shared" si="1"/>
        <v>0.10349999999999999</v>
      </c>
      <c r="J13" s="28">
        <v>10000</v>
      </c>
      <c r="K13" s="23">
        <f t="shared" si="2"/>
        <v>1035</v>
      </c>
      <c r="L13" s="25">
        <f t="shared" si="3"/>
        <v>3.4782608695652173</v>
      </c>
      <c r="M13" s="23">
        <f t="shared" si="4"/>
        <v>17.25</v>
      </c>
      <c r="N13" s="23"/>
      <c r="O13" s="20">
        <f t="shared" si="5"/>
        <v>1</v>
      </c>
      <c r="P13" s="24">
        <v>1E-3</v>
      </c>
      <c r="Q13" s="23"/>
      <c r="R13" s="23"/>
      <c r="S13" s="23"/>
      <c r="T13" s="21">
        <f t="shared" si="6"/>
        <v>-1</v>
      </c>
      <c r="U13" s="21">
        <f t="shared" si="7"/>
        <v>-1</v>
      </c>
      <c r="V13" s="21">
        <f t="shared" si="8"/>
        <v>-1</v>
      </c>
    </row>
    <row r="14" spans="2:22" ht="14.4" customHeight="1" x14ac:dyDescent="0.25">
      <c r="B14" s="76"/>
      <c r="C14" s="76"/>
      <c r="D14" s="25">
        <v>120</v>
      </c>
      <c r="E14" s="23" t="s">
        <v>29</v>
      </c>
      <c r="F14" s="25">
        <v>0.5</v>
      </c>
      <c r="G14" s="23">
        <v>0.5</v>
      </c>
      <c r="H14" s="26">
        <f t="shared" si="0"/>
        <v>0.09</v>
      </c>
      <c r="I14" s="27">
        <f t="shared" si="1"/>
        <v>0.09</v>
      </c>
      <c r="J14" s="28">
        <v>10000</v>
      </c>
      <c r="K14" s="23">
        <f t="shared" si="2"/>
        <v>900</v>
      </c>
      <c r="L14" s="26">
        <f t="shared" si="3"/>
        <v>4</v>
      </c>
      <c r="M14" s="27">
        <f t="shared" si="4"/>
        <v>15</v>
      </c>
      <c r="N14" s="23"/>
      <c r="O14" s="20">
        <f t="shared" si="5"/>
        <v>1</v>
      </c>
      <c r="P14" s="24">
        <v>1.5E-3</v>
      </c>
      <c r="Q14" s="23"/>
      <c r="R14" s="23"/>
      <c r="S14" s="23"/>
      <c r="T14" s="21">
        <f t="shared" si="6"/>
        <v>-1</v>
      </c>
      <c r="U14" s="21">
        <f t="shared" si="7"/>
        <v>-1</v>
      </c>
      <c r="V14" s="21">
        <f t="shared" si="8"/>
        <v>-1</v>
      </c>
    </row>
    <row r="15" spans="2:22" ht="14.4" customHeight="1" x14ac:dyDescent="0.25">
      <c r="B15" s="76"/>
      <c r="C15" s="76"/>
      <c r="D15" s="25">
        <v>347</v>
      </c>
      <c r="E15" s="23" t="s">
        <v>29</v>
      </c>
      <c r="F15" s="25">
        <v>0.5</v>
      </c>
      <c r="G15" s="23">
        <v>0.8</v>
      </c>
      <c r="H15" s="25">
        <f t="shared" si="0"/>
        <v>0.41640000000000005</v>
      </c>
      <c r="I15" s="23">
        <f t="shared" si="1"/>
        <v>0.41640000000000005</v>
      </c>
      <c r="J15" s="28">
        <v>10000</v>
      </c>
      <c r="K15" s="23">
        <f t="shared" si="2"/>
        <v>4164.0000000000009</v>
      </c>
      <c r="L15" s="25">
        <f t="shared" si="3"/>
        <v>0.86455331412103731</v>
      </c>
      <c r="M15" s="23">
        <f t="shared" si="4"/>
        <v>69.40000000000002</v>
      </c>
      <c r="N15" s="23"/>
      <c r="O15" s="20">
        <f t="shared" si="5"/>
        <v>1</v>
      </c>
      <c r="P15" s="24">
        <v>1.5E-3</v>
      </c>
      <c r="Q15" s="23"/>
      <c r="R15" s="23"/>
      <c r="S15" s="23"/>
      <c r="T15" s="21">
        <f t="shared" si="6"/>
        <v>-1</v>
      </c>
      <c r="U15" s="21">
        <f t="shared" si="7"/>
        <v>-1</v>
      </c>
      <c r="V15" s="21">
        <f t="shared" si="8"/>
        <v>-1</v>
      </c>
    </row>
    <row r="16" spans="2:22" ht="13.95" customHeight="1" x14ac:dyDescent="0.25">
      <c r="B16" s="76"/>
      <c r="C16" s="76"/>
      <c r="D16" s="25">
        <v>480</v>
      </c>
      <c r="E16" s="23" t="s">
        <v>29</v>
      </c>
      <c r="F16" s="25">
        <v>0.5</v>
      </c>
      <c r="G16" s="23">
        <v>0.8</v>
      </c>
      <c r="H16" s="26">
        <f t="shared" si="0"/>
        <v>0.57599999999999996</v>
      </c>
      <c r="I16" s="27">
        <f t="shared" si="1"/>
        <v>0.57599999999999996</v>
      </c>
      <c r="J16" s="28">
        <v>10000</v>
      </c>
      <c r="K16" s="23">
        <f t="shared" si="2"/>
        <v>5760</v>
      </c>
      <c r="L16" s="26">
        <f t="shared" si="3"/>
        <v>0.625</v>
      </c>
      <c r="M16" s="27">
        <f t="shared" si="4"/>
        <v>96</v>
      </c>
      <c r="N16" s="23"/>
      <c r="O16" s="20">
        <f t="shared" si="5"/>
        <v>1</v>
      </c>
      <c r="P16" s="24">
        <v>1.5E-3</v>
      </c>
      <c r="Q16" s="23"/>
      <c r="R16" s="23"/>
      <c r="S16" s="23"/>
      <c r="T16" s="21">
        <f t="shared" si="6"/>
        <v>-1</v>
      </c>
      <c r="U16" s="21">
        <f t="shared" si="7"/>
        <v>-1</v>
      </c>
      <c r="V16" s="21">
        <f t="shared" si="8"/>
        <v>-1</v>
      </c>
    </row>
    <row r="17" spans="2:22" ht="14.4" customHeight="1" x14ac:dyDescent="0.25">
      <c r="B17" s="76"/>
      <c r="C17" s="76"/>
      <c r="D17" s="25">
        <v>69</v>
      </c>
      <c r="E17" s="23" t="s">
        <v>30</v>
      </c>
      <c r="F17" s="25">
        <v>2.5</v>
      </c>
      <c r="G17" s="23">
        <v>1</v>
      </c>
      <c r="H17" s="25">
        <f t="shared" si="0"/>
        <v>0.51749999999999996</v>
      </c>
      <c r="I17" s="23">
        <f t="shared" si="1"/>
        <v>0.51749999999999996</v>
      </c>
      <c r="J17" s="28">
        <v>5000</v>
      </c>
      <c r="K17" s="23">
        <f t="shared" si="2"/>
        <v>2587.5</v>
      </c>
      <c r="L17" s="25">
        <f t="shared" si="3"/>
        <v>1.3913043478260869</v>
      </c>
      <c r="M17" s="23">
        <f t="shared" si="4"/>
        <v>43.125</v>
      </c>
      <c r="N17" s="23"/>
      <c r="O17" s="20">
        <f t="shared" si="5"/>
        <v>1</v>
      </c>
      <c r="P17" s="24">
        <v>1E-3</v>
      </c>
      <c r="Q17" s="23"/>
      <c r="R17" s="23"/>
      <c r="S17" s="23"/>
      <c r="T17" s="21">
        <f t="shared" si="6"/>
        <v>-1</v>
      </c>
      <c r="U17" s="21">
        <f t="shared" si="7"/>
        <v>-1</v>
      </c>
      <c r="V17" s="21">
        <f t="shared" si="8"/>
        <v>-1</v>
      </c>
    </row>
    <row r="18" spans="2:22" ht="14.4" customHeight="1" x14ac:dyDescent="0.25">
      <c r="B18" s="76"/>
      <c r="C18" s="76"/>
      <c r="D18" s="25">
        <v>69</v>
      </c>
      <c r="E18" s="23" t="s">
        <v>30</v>
      </c>
      <c r="F18" s="25">
        <v>2.5</v>
      </c>
      <c r="G18" s="23">
        <v>0.5</v>
      </c>
      <c r="H18" s="26">
        <f t="shared" si="0"/>
        <v>0.25874999999999998</v>
      </c>
      <c r="I18" s="27">
        <f t="shared" si="1"/>
        <v>0.25874999999999998</v>
      </c>
      <c r="J18" s="28">
        <v>5000</v>
      </c>
      <c r="K18" s="23">
        <f t="shared" si="2"/>
        <v>1293.75</v>
      </c>
      <c r="L18" s="26">
        <f t="shared" si="3"/>
        <v>2.7826086956521738</v>
      </c>
      <c r="M18" s="27">
        <f t="shared" si="4"/>
        <v>21.5625</v>
      </c>
      <c r="N18" s="23"/>
      <c r="O18" s="20">
        <f t="shared" si="5"/>
        <v>1</v>
      </c>
      <c r="P18" s="24">
        <v>1.5E-3</v>
      </c>
      <c r="Q18" s="23"/>
      <c r="R18" s="23"/>
      <c r="S18" s="23"/>
      <c r="T18" s="21">
        <f t="shared" si="6"/>
        <v>-1</v>
      </c>
      <c r="U18" s="21">
        <f t="shared" si="7"/>
        <v>-1</v>
      </c>
      <c r="V18" s="21">
        <f t="shared" si="8"/>
        <v>-1</v>
      </c>
    </row>
    <row r="19" spans="2:22" ht="14.4" customHeight="1" x14ac:dyDescent="0.25">
      <c r="B19" s="76"/>
      <c r="C19" s="76"/>
      <c r="D19" s="25">
        <v>69</v>
      </c>
      <c r="E19" s="23" t="s">
        <v>30</v>
      </c>
      <c r="F19" s="25">
        <v>2.5</v>
      </c>
      <c r="G19" s="23">
        <v>0.8</v>
      </c>
      <c r="H19" s="25">
        <f t="shared" si="0"/>
        <v>0.41399999999999998</v>
      </c>
      <c r="I19" s="23">
        <f t="shared" si="1"/>
        <v>0.41399999999999998</v>
      </c>
      <c r="J19" s="28">
        <v>5000</v>
      </c>
      <c r="K19" s="23">
        <f t="shared" si="2"/>
        <v>2070</v>
      </c>
      <c r="L19" s="25">
        <f t="shared" si="3"/>
        <v>1.7391304347826086</v>
      </c>
      <c r="M19" s="23">
        <f t="shared" si="4"/>
        <v>34.5</v>
      </c>
      <c r="N19" s="23"/>
      <c r="O19" s="20">
        <f t="shared" si="5"/>
        <v>1</v>
      </c>
      <c r="P19" s="24">
        <v>1.5E-3</v>
      </c>
      <c r="Q19" s="23"/>
      <c r="R19" s="23"/>
      <c r="S19" s="23"/>
      <c r="T19" s="21">
        <f t="shared" si="6"/>
        <v>-1</v>
      </c>
      <c r="U19" s="21">
        <f t="shared" si="7"/>
        <v>-1</v>
      </c>
      <c r="V19" s="21">
        <f t="shared" si="8"/>
        <v>-1</v>
      </c>
    </row>
    <row r="20" spans="2:22" ht="14.4" customHeight="1" x14ac:dyDescent="0.25">
      <c r="B20" s="76"/>
      <c r="C20" s="76"/>
      <c r="D20" s="25">
        <v>120</v>
      </c>
      <c r="E20" s="23" t="s">
        <v>30</v>
      </c>
      <c r="F20" s="25">
        <v>2.5</v>
      </c>
      <c r="G20" s="23">
        <v>1</v>
      </c>
      <c r="H20" s="26">
        <f t="shared" si="0"/>
        <v>0.9</v>
      </c>
      <c r="I20" s="27">
        <f t="shared" si="1"/>
        <v>0.9</v>
      </c>
      <c r="J20" s="28">
        <v>5000</v>
      </c>
      <c r="K20" s="23">
        <f t="shared" si="2"/>
        <v>4500</v>
      </c>
      <c r="L20" s="26">
        <f t="shared" si="3"/>
        <v>0.8</v>
      </c>
      <c r="M20" s="27">
        <f t="shared" si="4"/>
        <v>75</v>
      </c>
      <c r="N20" s="23"/>
      <c r="O20" s="20">
        <f t="shared" si="5"/>
        <v>1</v>
      </c>
      <c r="P20" s="24">
        <v>1E-3</v>
      </c>
      <c r="Q20" s="23"/>
      <c r="R20" s="23"/>
      <c r="S20" s="23"/>
      <c r="T20" s="21">
        <f t="shared" si="6"/>
        <v>-1</v>
      </c>
      <c r="U20" s="21">
        <f t="shared" si="7"/>
        <v>-1</v>
      </c>
      <c r="V20" s="21">
        <f t="shared" si="8"/>
        <v>-1</v>
      </c>
    </row>
    <row r="21" spans="2:22" ht="14.4" customHeight="1" x14ac:dyDescent="0.25">
      <c r="B21" s="76"/>
      <c r="C21" s="76"/>
      <c r="D21" s="25">
        <v>120</v>
      </c>
      <c r="E21" s="23" t="s">
        <v>30</v>
      </c>
      <c r="F21" s="25">
        <v>2.5</v>
      </c>
      <c r="G21" s="23">
        <v>0.5</v>
      </c>
      <c r="H21" s="25">
        <f t="shared" si="0"/>
        <v>0.45</v>
      </c>
      <c r="I21" s="23">
        <f t="shared" si="1"/>
        <v>0.45</v>
      </c>
      <c r="J21" s="28">
        <v>5000</v>
      </c>
      <c r="K21" s="23">
        <f t="shared" si="2"/>
        <v>2250</v>
      </c>
      <c r="L21" s="25">
        <f t="shared" si="3"/>
        <v>1.6</v>
      </c>
      <c r="M21" s="23">
        <f t="shared" si="4"/>
        <v>37.5</v>
      </c>
      <c r="N21" s="23"/>
      <c r="O21" s="20">
        <f t="shared" si="5"/>
        <v>1</v>
      </c>
      <c r="P21" s="24">
        <v>1.5E-3</v>
      </c>
      <c r="Q21" s="23"/>
      <c r="R21" s="23"/>
      <c r="S21" s="23"/>
      <c r="T21" s="21">
        <f t="shared" si="6"/>
        <v>-1</v>
      </c>
      <c r="U21" s="21">
        <f t="shared" si="7"/>
        <v>-1</v>
      </c>
      <c r="V21" s="21">
        <f t="shared" si="8"/>
        <v>-1</v>
      </c>
    </row>
    <row r="22" spans="2:22" ht="13.95" customHeight="1" x14ac:dyDescent="0.25">
      <c r="B22" s="76"/>
      <c r="C22" s="76"/>
      <c r="D22" s="25">
        <v>120</v>
      </c>
      <c r="E22" s="23" t="s">
        <v>30</v>
      </c>
      <c r="F22" s="25">
        <v>2.5</v>
      </c>
      <c r="G22" s="23">
        <v>0.8</v>
      </c>
      <c r="H22" s="26">
        <f t="shared" si="0"/>
        <v>0.72</v>
      </c>
      <c r="I22" s="27">
        <f t="shared" si="1"/>
        <v>0.72</v>
      </c>
      <c r="J22" s="28">
        <v>5000</v>
      </c>
      <c r="K22" s="23">
        <f t="shared" si="2"/>
        <v>3600</v>
      </c>
      <c r="L22" s="26">
        <f t="shared" si="3"/>
        <v>1</v>
      </c>
      <c r="M22" s="27">
        <f t="shared" si="4"/>
        <v>60</v>
      </c>
      <c r="N22" s="23"/>
      <c r="O22" s="20">
        <f t="shared" si="5"/>
        <v>1</v>
      </c>
      <c r="P22" s="24">
        <v>1.5E-3</v>
      </c>
      <c r="Q22" s="23"/>
      <c r="R22" s="23"/>
      <c r="S22" s="23"/>
      <c r="T22" s="21">
        <f t="shared" si="6"/>
        <v>-1</v>
      </c>
      <c r="U22" s="21">
        <f t="shared" si="7"/>
        <v>-1</v>
      </c>
      <c r="V22" s="21">
        <f t="shared" si="8"/>
        <v>-1</v>
      </c>
    </row>
    <row r="23" spans="2:22" ht="14.4" customHeight="1" x14ac:dyDescent="0.25">
      <c r="B23" s="76"/>
      <c r="C23" s="76"/>
      <c r="D23" s="25">
        <v>347</v>
      </c>
      <c r="E23" s="23" t="s">
        <v>30</v>
      </c>
      <c r="F23" s="25">
        <v>2.5</v>
      </c>
      <c r="G23" s="23">
        <v>1</v>
      </c>
      <c r="H23" s="25">
        <f t="shared" si="0"/>
        <v>2.6025</v>
      </c>
      <c r="I23" s="23">
        <f t="shared" si="1"/>
        <v>2.6025</v>
      </c>
      <c r="J23" s="28">
        <v>5000</v>
      </c>
      <c r="K23" s="23">
        <f t="shared" si="2"/>
        <v>13012.5</v>
      </c>
      <c r="L23" s="25">
        <f t="shared" si="3"/>
        <v>0.27665706051873201</v>
      </c>
      <c r="M23" s="23">
        <f t="shared" si="4"/>
        <v>216.875</v>
      </c>
      <c r="N23" s="23"/>
      <c r="O23" s="20">
        <f t="shared" si="5"/>
        <v>1</v>
      </c>
      <c r="P23" s="24">
        <v>1E-3</v>
      </c>
      <c r="Q23" s="23"/>
      <c r="R23" s="23"/>
      <c r="S23" s="23"/>
      <c r="T23" s="21">
        <f t="shared" si="6"/>
        <v>-1</v>
      </c>
      <c r="U23" s="21">
        <f t="shared" si="7"/>
        <v>-1</v>
      </c>
      <c r="V23" s="21">
        <f t="shared" si="8"/>
        <v>-1</v>
      </c>
    </row>
    <row r="24" spans="2:22" ht="14.4" customHeight="1" x14ac:dyDescent="0.25">
      <c r="B24" s="76"/>
      <c r="C24" s="76"/>
      <c r="D24" s="25">
        <v>347</v>
      </c>
      <c r="E24" s="23" t="s">
        <v>30</v>
      </c>
      <c r="F24" s="25">
        <v>2.5</v>
      </c>
      <c r="G24" s="23">
        <v>0.5</v>
      </c>
      <c r="H24" s="26">
        <f t="shared" si="0"/>
        <v>1.30125</v>
      </c>
      <c r="I24" s="27">
        <f t="shared" si="1"/>
        <v>1.30125</v>
      </c>
      <c r="J24" s="28">
        <v>5000</v>
      </c>
      <c r="K24" s="23">
        <f t="shared" si="2"/>
        <v>6506.25</v>
      </c>
      <c r="L24" s="26">
        <f t="shared" si="3"/>
        <v>0.55331412103746402</v>
      </c>
      <c r="M24" s="27">
        <f t="shared" si="4"/>
        <v>108.4375</v>
      </c>
      <c r="N24" s="23"/>
      <c r="O24" s="20">
        <f t="shared" si="5"/>
        <v>1</v>
      </c>
      <c r="P24" s="24">
        <v>1.5E-3</v>
      </c>
      <c r="Q24" s="23"/>
      <c r="R24" s="23"/>
      <c r="S24" s="23"/>
      <c r="T24" s="21">
        <f t="shared" si="6"/>
        <v>-1</v>
      </c>
      <c r="U24" s="21">
        <f t="shared" si="7"/>
        <v>-1</v>
      </c>
      <c r="V24" s="21">
        <f t="shared" si="8"/>
        <v>-1</v>
      </c>
    </row>
    <row r="25" spans="2:22" ht="14.4" customHeight="1" x14ac:dyDescent="0.25">
      <c r="B25" s="76"/>
      <c r="C25" s="76"/>
      <c r="D25" s="25">
        <v>347</v>
      </c>
      <c r="E25" s="23" t="s">
        <v>30</v>
      </c>
      <c r="F25" s="25">
        <v>2.5</v>
      </c>
      <c r="G25" s="23">
        <v>0.8</v>
      </c>
      <c r="H25" s="25">
        <f t="shared" si="0"/>
        <v>2.0819999999999999</v>
      </c>
      <c r="I25" s="23">
        <f t="shared" si="1"/>
        <v>2.0819999999999999</v>
      </c>
      <c r="J25" s="28">
        <v>5000</v>
      </c>
      <c r="K25" s="23">
        <f t="shared" si="2"/>
        <v>10410</v>
      </c>
      <c r="L25" s="25">
        <f t="shared" si="3"/>
        <v>0.345821325648415</v>
      </c>
      <c r="M25" s="23">
        <f t="shared" si="4"/>
        <v>173.5</v>
      </c>
      <c r="N25" s="23"/>
      <c r="O25" s="20">
        <f t="shared" si="5"/>
        <v>1</v>
      </c>
      <c r="P25" s="24">
        <v>1.5E-3</v>
      </c>
      <c r="Q25" s="23"/>
      <c r="R25" s="23"/>
      <c r="S25" s="23"/>
      <c r="T25" s="21">
        <f t="shared" si="6"/>
        <v>-1</v>
      </c>
      <c r="U25" s="21">
        <f t="shared" si="7"/>
        <v>-1</v>
      </c>
      <c r="V25" s="21">
        <f t="shared" si="8"/>
        <v>-1</v>
      </c>
    </row>
    <row r="26" spans="2:22" ht="14.4" customHeight="1" x14ac:dyDescent="0.25">
      <c r="B26" s="76"/>
      <c r="C26" s="76"/>
      <c r="D26" s="25">
        <v>480</v>
      </c>
      <c r="E26" s="23" t="s">
        <v>30</v>
      </c>
      <c r="F26" s="25">
        <v>2.5</v>
      </c>
      <c r="G26" s="23">
        <v>1</v>
      </c>
      <c r="H26" s="26">
        <f t="shared" si="0"/>
        <v>3.6</v>
      </c>
      <c r="I26" s="27">
        <f t="shared" si="1"/>
        <v>3.6</v>
      </c>
      <c r="J26" s="28">
        <v>5000</v>
      </c>
      <c r="K26" s="23">
        <f t="shared" si="2"/>
        <v>18000</v>
      </c>
      <c r="L26" s="26">
        <f t="shared" si="3"/>
        <v>0.2</v>
      </c>
      <c r="M26" s="27">
        <f t="shared" si="4"/>
        <v>300</v>
      </c>
      <c r="N26" s="23"/>
      <c r="O26" s="20">
        <f t="shared" si="5"/>
        <v>1</v>
      </c>
      <c r="P26" s="24">
        <v>1E-3</v>
      </c>
      <c r="Q26" s="23"/>
      <c r="R26" s="23"/>
      <c r="S26" s="23"/>
      <c r="T26" s="21">
        <f t="shared" si="6"/>
        <v>-1</v>
      </c>
      <c r="U26" s="21">
        <f t="shared" si="7"/>
        <v>-1</v>
      </c>
      <c r="V26" s="21">
        <f t="shared" si="8"/>
        <v>-1</v>
      </c>
    </row>
    <row r="27" spans="2:22" ht="14.4" customHeight="1" x14ac:dyDescent="0.25">
      <c r="B27" s="76"/>
      <c r="C27" s="76"/>
      <c r="D27" s="25">
        <v>480</v>
      </c>
      <c r="E27" s="23" t="s">
        <v>30</v>
      </c>
      <c r="F27" s="25">
        <v>2.5</v>
      </c>
      <c r="G27" s="23">
        <v>0.5</v>
      </c>
      <c r="H27" s="25">
        <f t="shared" si="0"/>
        <v>1.8</v>
      </c>
      <c r="I27" s="23">
        <f t="shared" si="1"/>
        <v>1.8</v>
      </c>
      <c r="J27" s="28">
        <v>5000</v>
      </c>
      <c r="K27" s="23">
        <f t="shared" si="2"/>
        <v>9000</v>
      </c>
      <c r="L27" s="25">
        <f t="shared" si="3"/>
        <v>0.4</v>
      </c>
      <c r="M27" s="23">
        <f t="shared" si="4"/>
        <v>150</v>
      </c>
      <c r="N27" s="23"/>
      <c r="O27" s="20">
        <f t="shared" si="5"/>
        <v>1</v>
      </c>
      <c r="P27" s="24">
        <v>1.5E-3</v>
      </c>
      <c r="Q27" s="23"/>
      <c r="R27" s="23"/>
      <c r="S27" s="23"/>
      <c r="T27" s="21">
        <f t="shared" si="6"/>
        <v>-1</v>
      </c>
      <c r="U27" s="21">
        <f t="shared" si="7"/>
        <v>-1</v>
      </c>
      <c r="V27" s="21">
        <f t="shared" si="8"/>
        <v>-1</v>
      </c>
    </row>
    <row r="28" spans="2:22" ht="13.95" customHeight="1" x14ac:dyDescent="0.25">
      <c r="B28" s="76"/>
      <c r="C28" s="76"/>
      <c r="D28" s="25">
        <v>480</v>
      </c>
      <c r="E28" s="23" t="s">
        <v>30</v>
      </c>
      <c r="F28" s="25">
        <v>2.5</v>
      </c>
      <c r="G28" s="23">
        <v>0.8</v>
      </c>
      <c r="H28" s="26">
        <f t="shared" si="0"/>
        <v>2.88</v>
      </c>
      <c r="I28" s="27">
        <f t="shared" si="1"/>
        <v>2.88</v>
      </c>
      <c r="J28" s="28">
        <v>5000</v>
      </c>
      <c r="K28" s="23">
        <f t="shared" si="2"/>
        <v>14400</v>
      </c>
      <c r="L28" s="26">
        <f t="shared" si="3"/>
        <v>0.25</v>
      </c>
      <c r="M28" s="27">
        <f t="shared" si="4"/>
        <v>240</v>
      </c>
      <c r="N28" s="23"/>
      <c r="O28" s="20">
        <f t="shared" si="5"/>
        <v>1</v>
      </c>
      <c r="P28" s="24">
        <v>1.5E-3</v>
      </c>
      <c r="Q28" s="23"/>
      <c r="R28" s="23"/>
      <c r="S28" s="23"/>
      <c r="T28" s="21">
        <f t="shared" si="6"/>
        <v>-1</v>
      </c>
      <c r="U28" s="21">
        <f t="shared" si="7"/>
        <v>-1</v>
      </c>
      <c r="V28" s="21">
        <f t="shared" si="8"/>
        <v>-1</v>
      </c>
    </row>
    <row r="29" spans="2:22" ht="14.4" customHeight="1" x14ac:dyDescent="0.25">
      <c r="B29" s="76"/>
      <c r="C29" s="76"/>
      <c r="D29" s="25">
        <v>69</v>
      </c>
      <c r="E29" s="23" t="s">
        <v>31</v>
      </c>
      <c r="F29" s="25">
        <v>6</v>
      </c>
      <c r="G29" s="23">
        <v>1</v>
      </c>
      <c r="H29" s="25">
        <f t="shared" si="0"/>
        <v>1.242</v>
      </c>
      <c r="I29" s="23">
        <f t="shared" si="1"/>
        <v>1.242</v>
      </c>
      <c r="J29" s="28">
        <v>5000</v>
      </c>
      <c r="K29" s="23">
        <f t="shared" si="2"/>
        <v>6210</v>
      </c>
      <c r="L29" s="25">
        <f t="shared" si="3"/>
        <v>0.57971014492753625</v>
      </c>
      <c r="M29" s="23">
        <f t="shared" si="4"/>
        <v>103.5</v>
      </c>
      <c r="N29" s="23"/>
      <c r="O29" s="20">
        <f t="shared" si="5"/>
        <v>1</v>
      </c>
      <c r="P29" s="24">
        <v>1E-3</v>
      </c>
      <c r="Q29" s="23"/>
      <c r="R29" s="23"/>
      <c r="S29" s="23"/>
      <c r="T29" s="21">
        <f t="shared" si="6"/>
        <v>-1</v>
      </c>
      <c r="U29" s="21">
        <f t="shared" si="7"/>
        <v>-1</v>
      </c>
      <c r="V29" s="21">
        <f t="shared" si="8"/>
        <v>-1</v>
      </c>
    </row>
    <row r="30" spans="2:22" ht="14.4" customHeight="1" x14ac:dyDescent="0.25">
      <c r="B30" s="76"/>
      <c r="C30" s="76"/>
      <c r="D30" s="25">
        <v>120</v>
      </c>
      <c r="E30" s="23" t="s">
        <v>31</v>
      </c>
      <c r="F30" s="25">
        <v>6</v>
      </c>
      <c r="G30" s="23">
        <v>0.5</v>
      </c>
      <c r="H30" s="26">
        <f t="shared" si="0"/>
        <v>1.08</v>
      </c>
      <c r="I30" s="27">
        <f t="shared" si="1"/>
        <v>1.08</v>
      </c>
      <c r="J30" s="28">
        <v>5000</v>
      </c>
      <c r="K30" s="23">
        <f t="shared" si="2"/>
        <v>5400</v>
      </c>
      <c r="L30" s="26">
        <f t="shared" si="3"/>
        <v>0.66666666666666663</v>
      </c>
      <c r="M30" s="27">
        <f t="shared" si="4"/>
        <v>90</v>
      </c>
      <c r="N30" s="23"/>
      <c r="O30" s="20">
        <f t="shared" si="5"/>
        <v>1</v>
      </c>
      <c r="P30" s="24">
        <v>1.5E-3</v>
      </c>
      <c r="Q30" s="23"/>
      <c r="R30" s="23"/>
      <c r="S30" s="23"/>
      <c r="T30" s="21">
        <f t="shared" si="6"/>
        <v>-1</v>
      </c>
      <c r="U30" s="21">
        <f t="shared" si="7"/>
        <v>-1</v>
      </c>
      <c r="V30" s="21">
        <f t="shared" si="8"/>
        <v>-1</v>
      </c>
    </row>
    <row r="31" spans="2:22" ht="14.4" customHeight="1" x14ac:dyDescent="0.25">
      <c r="B31" s="76"/>
      <c r="C31" s="76"/>
      <c r="D31" s="25">
        <v>347</v>
      </c>
      <c r="E31" s="23" t="s">
        <v>31</v>
      </c>
      <c r="F31" s="25">
        <v>6</v>
      </c>
      <c r="G31" s="23">
        <v>0.8</v>
      </c>
      <c r="H31" s="25">
        <f t="shared" si="0"/>
        <v>4.9968000000000004</v>
      </c>
      <c r="I31" s="23">
        <f t="shared" si="1"/>
        <v>4.9968000000000004</v>
      </c>
      <c r="J31" s="28">
        <v>5000</v>
      </c>
      <c r="K31" s="23">
        <f t="shared" si="2"/>
        <v>24984</v>
      </c>
      <c r="L31" s="25">
        <f t="shared" si="3"/>
        <v>0.14409221902017291</v>
      </c>
      <c r="M31" s="23">
        <f t="shared" si="4"/>
        <v>416.4</v>
      </c>
      <c r="N31" s="23"/>
      <c r="O31" s="20">
        <f t="shared" si="5"/>
        <v>1</v>
      </c>
      <c r="P31" s="24">
        <v>1.5E-3</v>
      </c>
      <c r="Q31" s="23"/>
      <c r="R31" s="23"/>
      <c r="S31" s="23"/>
      <c r="T31" s="21">
        <f t="shared" si="6"/>
        <v>-1</v>
      </c>
      <c r="U31" s="21">
        <f t="shared" si="7"/>
        <v>-1</v>
      </c>
      <c r="V31" s="21">
        <f t="shared" si="8"/>
        <v>-1</v>
      </c>
    </row>
    <row r="32" spans="2:22" ht="14.4" customHeight="1" x14ac:dyDescent="0.25">
      <c r="B32" s="77"/>
      <c r="C32" s="77"/>
      <c r="D32" s="25">
        <v>480</v>
      </c>
      <c r="E32" s="23" t="s">
        <v>31</v>
      </c>
      <c r="F32" s="25">
        <v>6</v>
      </c>
      <c r="G32" s="23">
        <v>0.8</v>
      </c>
      <c r="H32" s="26">
        <f t="shared" si="0"/>
        <v>6.9119999999999999</v>
      </c>
      <c r="I32" s="27">
        <f t="shared" si="1"/>
        <v>6.9119999999999999</v>
      </c>
      <c r="J32" s="28">
        <v>5000</v>
      </c>
      <c r="K32" s="23">
        <f t="shared" si="2"/>
        <v>34560</v>
      </c>
      <c r="L32" s="26">
        <f t="shared" si="3"/>
        <v>0.10416666666666667</v>
      </c>
      <c r="M32" s="27">
        <f t="shared" si="4"/>
        <v>576</v>
      </c>
      <c r="N32" s="23"/>
      <c r="O32" s="20">
        <f t="shared" si="5"/>
        <v>1</v>
      </c>
      <c r="P32" s="24">
        <v>1.5E-3</v>
      </c>
      <c r="Q32" s="23"/>
      <c r="R32" s="23"/>
      <c r="S32" s="23"/>
      <c r="T32" s="21">
        <f t="shared" si="6"/>
        <v>-1</v>
      </c>
      <c r="U32" s="21">
        <f t="shared" si="7"/>
        <v>-1</v>
      </c>
      <c r="V32" s="21">
        <f t="shared" si="8"/>
        <v>-1</v>
      </c>
    </row>
  </sheetData>
  <mergeCells count="6">
    <mergeCell ref="Q2:V2"/>
    <mergeCell ref="B2:M2"/>
    <mergeCell ref="B4:B32"/>
    <mergeCell ref="N2:P2"/>
    <mergeCell ref="C4:C32"/>
    <mergeCell ref="E3:F3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32"/>
  <sheetViews>
    <sheetView topLeftCell="A13" workbookViewId="0">
      <selection activeCell="M36" sqref="M36"/>
    </sheetView>
  </sheetViews>
  <sheetFormatPr defaultRowHeight="13.8" x14ac:dyDescent="0.25"/>
  <sheetData>
    <row r="2" spans="2:22" ht="14.4" customHeight="1" x14ac:dyDescent="0.25">
      <c r="B2" s="91" t="s">
        <v>0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79"/>
      <c r="N2" s="91" t="s">
        <v>1</v>
      </c>
      <c r="O2" s="84"/>
      <c r="P2" s="79"/>
      <c r="Q2" s="85" t="s">
        <v>2</v>
      </c>
      <c r="R2" s="84"/>
      <c r="S2" s="84"/>
      <c r="T2" s="84"/>
      <c r="U2" s="84"/>
      <c r="V2" s="79"/>
    </row>
    <row r="3" spans="2:22" ht="42.6" customHeight="1" x14ac:dyDescent="0.25">
      <c r="B3" s="1" t="s">
        <v>4</v>
      </c>
      <c r="C3" s="3" t="s">
        <v>5</v>
      </c>
      <c r="D3" s="4" t="s">
        <v>6</v>
      </c>
      <c r="E3" s="93" t="s">
        <v>7</v>
      </c>
      <c r="F3" s="79"/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5" t="s">
        <v>33</v>
      </c>
      <c r="M3" s="4" t="s">
        <v>14</v>
      </c>
      <c r="N3" s="12" t="s">
        <v>15</v>
      </c>
      <c r="O3" s="6" t="s">
        <v>16</v>
      </c>
      <c r="P3" s="6" t="s">
        <v>23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</row>
    <row r="4" spans="2:22" x14ac:dyDescent="0.25">
      <c r="B4" s="85" t="s">
        <v>34</v>
      </c>
      <c r="C4" s="85" t="s">
        <v>32</v>
      </c>
      <c r="D4" s="26">
        <v>69</v>
      </c>
      <c r="E4" s="27" t="s">
        <v>26</v>
      </c>
      <c r="F4" s="26">
        <v>0.2</v>
      </c>
      <c r="G4" s="23">
        <v>1</v>
      </c>
      <c r="H4" s="26">
        <f t="shared" ref="H4:H32" si="0">D4*F4*G4*3/1000</f>
        <v>4.1400000000000006E-2</v>
      </c>
      <c r="I4" s="27">
        <f t="shared" ref="I4:I32" si="1">H4</f>
        <v>4.1400000000000006E-2</v>
      </c>
      <c r="J4" s="28">
        <v>100000</v>
      </c>
      <c r="K4" s="23">
        <f t="shared" ref="K4:K32" si="2">I4*J4</f>
        <v>4140.0000000000009</v>
      </c>
      <c r="L4" s="26">
        <f t="shared" ref="L4:L32" si="3">3600/K4</f>
        <v>0.8695652173913041</v>
      </c>
      <c r="M4" s="27">
        <f t="shared" ref="M4:M32" si="4">K4/60</f>
        <v>69.000000000000014</v>
      </c>
      <c r="N4" s="16"/>
      <c r="O4" s="20">
        <f t="shared" ref="O4:O32" si="5">ABS(N4-M4)/M4</f>
        <v>1</v>
      </c>
      <c r="P4" s="24">
        <v>2E-3</v>
      </c>
      <c r="Q4" s="7"/>
      <c r="R4" s="7"/>
      <c r="S4" s="7"/>
      <c r="T4" s="21">
        <f t="shared" ref="T4:T32" si="6">(Q4-L4)/L4</f>
        <v>-1</v>
      </c>
      <c r="U4" s="21">
        <f t="shared" ref="U4:U32" si="7">(R4-L4)/L4</f>
        <v>-1</v>
      </c>
      <c r="V4" s="21">
        <f t="shared" ref="V4:V32" si="8">(S4-L4)/L4</f>
        <v>-1</v>
      </c>
    </row>
    <row r="5" spans="2:22" x14ac:dyDescent="0.25">
      <c r="B5" s="76"/>
      <c r="C5" s="76"/>
      <c r="D5" s="25">
        <v>69</v>
      </c>
      <c r="E5" s="23" t="s">
        <v>27</v>
      </c>
      <c r="F5" s="25">
        <v>0.4</v>
      </c>
      <c r="G5" s="23">
        <v>1</v>
      </c>
      <c r="H5" s="25">
        <f t="shared" si="0"/>
        <v>8.2800000000000012E-2</v>
      </c>
      <c r="I5" s="23">
        <f t="shared" si="1"/>
        <v>8.2800000000000012E-2</v>
      </c>
      <c r="J5" s="28">
        <v>100000</v>
      </c>
      <c r="K5" s="23">
        <f t="shared" si="2"/>
        <v>8280.0000000000018</v>
      </c>
      <c r="L5" s="25">
        <f t="shared" si="3"/>
        <v>0.43478260869565205</v>
      </c>
      <c r="M5" s="23">
        <f t="shared" si="4"/>
        <v>138.00000000000003</v>
      </c>
      <c r="N5" s="16"/>
      <c r="O5" s="20">
        <f t="shared" si="5"/>
        <v>1</v>
      </c>
      <c r="P5" s="24">
        <v>2E-3</v>
      </c>
      <c r="Q5" s="7"/>
      <c r="R5" s="7"/>
      <c r="S5" s="7"/>
      <c r="T5" s="21">
        <f t="shared" si="6"/>
        <v>-1</v>
      </c>
      <c r="U5" s="21">
        <f t="shared" si="7"/>
        <v>-1</v>
      </c>
      <c r="V5" s="21">
        <f t="shared" si="8"/>
        <v>-1</v>
      </c>
    </row>
    <row r="6" spans="2:22" x14ac:dyDescent="0.25">
      <c r="B6" s="76"/>
      <c r="C6" s="76"/>
      <c r="D6" s="25">
        <v>120</v>
      </c>
      <c r="E6" s="23" t="s">
        <v>27</v>
      </c>
      <c r="F6" s="25">
        <v>0.4</v>
      </c>
      <c r="G6" s="23">
        <v>0.5</v>
      </c>
      <c r="H6" s="26">
        <f t="shared" si="0"/>
        <v>7.1999999999999995E-2</v>
      </c>
      <c r="I6" s="27">
        <f t="shared" si="1"/>
        <v>7.1999999999999995E-2</v>
      </c>
      <c r="J6" s="28">
        <v>100000</v>
      </c>
      <c r="K6" s="23">
        <f t="shared" si="2"/>
        <v>7199.9999999999991</v>
      </c>
      <c r="L6" s="26">
        <f t="shared" si="3"/>
        <v>0.50000000000000011</v>
      </c>
      <c r="M6" s="27">
        <f t="shared" si="4"/>
        <v>119.99999999999999</v>
      </c>
      <c r="N6" s="16"/>
      <c r="O6" s="20">
        <f t="shared" si="5"/>
        <v>1</v>
      </c>
      <c r="P6" s="24">
        <v>2.5000000000000001E-3</v>
      </c>
      <c r="Q6" s="7"/>
      <c r="R6" s="7"/>
      <c r="S6" s="7"/>
      <c r="T6" s="21">
        <f t="shared" si="6"/>
        <v>-1</v>
      </c>
      <c r="U6" s="21">
        <f t="shared" si="7"/>
        <v>-1</v>
      </c>
      <c r="V6" s="21">
        <f t="shared" si="8"/>
        <v>-1</v>
      </c>
    </row>
    <row r="7" spans="2:22" x14ac:dyDescent="0.25">
      <c r="B7" s="76"/>
      <c r="C7" s="76"/>
      <c r="D7" s="25">
        <v>347</v>
      </c>
      <c r="E7" s="23" t="s">
        <v>27</v>
      </c>
      <c r="F7" s="25">
        <v>0.4</v>
      </c>
      <c r="G7" s="23">
        <v>0.8</v>
      </c>
      <c r="H7" s="25">
        <f t="shared" si="0"/>
        <v>0.33312000000000008</v>
      </c>
      <c r="I7" s="23">
        <f t="shared" si="1"/>
        <v>0.33312000000000008</v>
      </c>
      <c r="J7" s="28">
        <v>100000</v>
      </c>
      <c r="K7" s="23">
        <f t="shared" si="2"/>
        <v>33312.000000000007</v>
      </c>
      <c r="L7" s="25">
        <f t="shared" si="3"/>
        <v>0.10806916426512966</v>
      </c>
      <c r="M7" s="23">
        <f t="shared" si="4"/>
        <v>555.20000000000016</v>
      </c>
      <c r="N7" s="16"/>
      <c r="O7" s="20">
        <f t="shared" si="5"/>
        <v>1</v>
      </c>
      <c r="P7" s="24">
        <v>2.5000000000000001E-3</v>
      </c>
      <c r="Q7" s="7"/>
      <c r="R7" s="7"/>
      <c r="S7" s="7"/>
      <c r="T7" s="21">
        <f t="shared" si="6"/>
        <v>-1</v>
      </c>
      <c r="U7" s="21">
        <f t="shared" si="7"/>
        <v>-1</v>
      </c>
      <c r="V7" s="21">
        <f t="shared" si="8"/>
        <v>-1</v>
      </c>
    </row>
    <row r="8" spans="2:22" x14ac:dyDescent="0.25">
      <c r="B8" s="76"/>
      <c r="C8" s="76"/>
      <c r="D8" s="25">
        <v>480</v>
      </c>
      <c r="E8" s="23" t="s">
        <v>27</v>
      </c>
      <c r="F8" s="25">
        <v>0.4</v>
      </c>
      <c r="G8" s="23">
        <v>0.8</v>
      </c>
      <c r="H8" s="26">
        <f t="shared" si="0"/>
        <v>0.46080000000000004</v>
      </c>
      <c r="I8" s="27">
        <f t="shared" si="1"/>
        <v>0.46080000000000004</v>
      </c>
      <c r="J8" s="28">
        <v>10000</v>
      </c>
      <c r="K8" s="23">
        <f t="shared" si="2"/>
        <v>4608</v>
      </c>
      <c r="L8" s="26">
        <f t="shared" si="3"/>
        <v>0.78125</v>
      </c>
      <c r="M8" s="27">
        <f t="shared" si="4"/>
        <v>76.8</v>
      </c>
      <c r="N8" s="16"/>
      <c r="O8" s="20">
        <f t="shared" si="5"/>
        <v>1</v>
      </c>
      <c r="P8" s="24">
        <v>2.5000000000000001E-3</v>
      </c>
      <c r="Q8" s="7"/>
      <c r="R8" s="7"/>
      <c r="S8" s="7"/>
      <c r="T8" s="21">
        <f t="shared" si="6"/>
        <v>-1</v>
      </c>
      <c r="U8" s="21">
        <f t="shared" si="7"/>
        <v>-1</v>
      </c>
      <c r="V8" s="21">
        <f t="shared" si="8"/>
        <v>-1</v>
      </c>
    </row>
    <row r="9" spans="2:22" x14ac:dyDescent="0.25">
      <c r="B9" s="76"/>
      <c r="C9" s="76"/>
      <c r="D9" s="25">
        <v>69</v>
      </c>
      <c r="E9" s="23" t="s">
        <v>28</v>
      </c>
      <c r="F9" s="25">
        <v>1</v>
      </c>
      <c r="G9" s="23">
        <v>1</v>
      </c>
      <c r="H9" s="25">
        <f t="shared" si="0"/>
        <v>0.20699999999999999</v>
      </c>
      <c r="I9" s="23">
        <f t="shared" si="1"/>
        <v>0.20699999999999999</v>
      </c>
      <c r="J9" s="28">
        <v>100000</v>
      </c>
      <c r="K9" s="23">
        <f t="shared" si="2"/>
        <v>20700</v>
      </c>
      <c r="L9" s="25">
        <f t="shared" si="3"/>
        <v>0.17391304347826086</v>
      </c>
      <c r="M9" s="23">
        <f t="shared" si="4"/>
        <v>345</v>
      </c>
      <c r="N9" s="16"/>
      <c r="O9" s="20">
        <f t="shared" si="5"/>
        <v>1</v>
      </c>
      <c r="P9" s="24">
        <v>1E-3</v>
      </c>
      <c r="Q9" s="7"/>
      <c r="R9" s="7"/>
      <c r="S9" s="7"/>
      <c r="T9" s="21">
        <f t="shared" si="6"/>
        <v>-1</v>
      </c>
      <c r="U9" s="21">
        <f t="shared" si="7"/>
        <v>-1</v>
      </c>
      <c r="V9" s="21">
        <f t="shared" si="8"/>
        <v>-1</v>
      </c>
    </row>
    <row r="10" spans="2:22" x14ac:dyDescent="0.25">
      <c r="B10" s="76"/>
      <c r="C10" s="76"/>
      <c r="D10" s="25">
        <v>120</v>
      </c>
      <c r="E10" s="23" t="s">
        <v>28</v>
      </c>
      <c r="F10" s="25">
        <v>1</v>
      </c>
      <c r="G10" s="23">
        <v>0.5</v>
      </c>
      <c r="H10" s="26">
        <f t="shared" si="0"/>
        <v>0.18</v>
      </c>
      <c r="I10" s="27">
        <f t="shared" si="1"/>
        <v>0.18</v>
      </c>
      <c r="J10" s="28">
        <v>100000</v>
      </c>
      <c r="K10" s="23">
        <f t="shared" si="2"/>
        <v>18000</v>
      </c>
      <c r="L10" s="26">
        <f t="shared" si="3"/>
        <v>0.2</v>
      </c>
      <c r="M10" s="27">
        <f t="shared" si="4"/>
        <v>300</v>
      </c>
      <c r="N10" s="23"/>
      <c r="O10" s="20">
        <f t="shared" si="5"/>
        <v>1</v>
      </c>
      <c r="P10" s="24">
        <v>2.5000000000000001E-3</v>
      </c>
      <c r="Q10" s="23"/>
      <c r="R10" s="23"/>
      <c r="S10" s="23"/>
      <c r="T10" s="21">
        <f t="shared" si="6"/>
        <v>-1</v>
      </c>
      <c r="U10" s="21">
        <f t="shared" si="7"/>
        <v>-1</v>
      </c>
      <c r="V10" s="21">
        <f t="shared" si="8"/>
        <v>-1</v>
      </c>
    </row>
    <row r="11" spans="2:22" x14ac:dyDescent="0.25">
      <c r="B11" s="76"/>
      <c r="C11" s="76"/>
      <c r="D11" s="25">
        <v>347</v>
      </c>
      <c r="E11" s="23" t="s">
        <v>28</v>
      </c>
      <c r="F11" s="25">
        <v>1</v>
      </c>
      <c r="G11" s="23">
        <v>0.8</v>
      </c>
      <c r="H11" s="25">
        <f t="shared" si="0"/>
        <v>0.8328000000000001</v>
      </c>
      <c r="I11" s="23">
        <f t="shared" si="1"/>
        <v>0.8328000000000001</v>
      </c>
      <c r="J11" s="28">
        <v>10000</v>
      </c>
      <c r="K11" s="23">
        <f t="shared" si="2"/>
        <v>8328.0000000000018</v>
      </c>
      <c r="L11" s="25">
        <f t="shared" si="3"/>
        <v>0.43227665706051865</v>
      </c>
      <c r="M11" s="23">
        <f t="shared" si="4"/>
        <v>138.80000000000004</v>
      </c>
      <c r="N11" s="23"/>
      <c r="O11" s="20">
        <f t="shared" si="5"/>
        <v>1</v>
      </c>
      <c r="P11" s="24">
        <v>2.5000000000000001E-3</v>
      </c>
      <c r="Q11" s="23"/>
      <c r="R11" s="23"/>
      <c r="S11" s="23"/>
      <c r="T11" s="21">
        <f t="shared" si="6"/>
        <v>-1</v>
      </c>
      <c r="U11" s="21">
        <f t="shared" si="7"/>
        <v>-1</v>
      </c>
      <c r="V11" s="21">
        <f t="shared" si="8"/>
        <v>-1</v>
      </c>
    </row>
    <row r="12" spans="2:22" x14ac:dyDescent="0.25">
      <c r="B12" s="76"/>
      <c r="C12" s="76"/>
      <c r="D12" s="25">
        <v>480</v>
      </c>
      <c r="E12" s="23" t="s">
        <v>28</v>
      </c>
      <c r="F12" s="25">
        <v>1</v>
      </c>
      <c r="G12" s="23">
        <v>0.8</v>
      </c>
      <c r="H12" s="26">
        <f t="shared" si="0"/>
        <v>1.1519999999999999</v>
      </c>
      <c r="I12" s="27">
        <f t="shared" si="1"/>
        <v>1.1519999999999999</v>
      </c>
      <c r="J12" s="28">
        <v>10000</v>
      </c>
      <c r="K12" s="23">
        <f t="shared" si="2"/>
        <v>11520</v>
      </c>
      <c r="L12" s="26">
        <f t="shared" si="3"/>
        <v>0.3125</v>
      </c>
      <c r="M12" s="27">
        <f t="shared" si="4"/>
        <v>192</v>
      </c>
      <c r="N12" s="23"/>
      <c r="O12" s="20">
        <f t="shared" si="5"/>
        <v>1</v>
      </c>
      <c r="P12" s="24">
        <v>2.5000000000000001E-3</v>
      </c>
      <c r="Q12" s="23"/>
      <c r="R12" s="23"/>
      <c r="S12" s="23"/>
      <c r="T12" s="21">
        <f t="shared" si="6"/>
        <v>-1</v>
      </c>
      <c r="U12" s="21">
        <f t="shared" si="7"/>
        <v>-1</v>
      </c>
      <c r="V12" s="21">
        <f t="shared" si="8"/>
        <v>-1</v>
      </c>
    </row>
    <row r="13" spans="2:22" x14ac:dyDescent="0.25">
      <c r="B13" s="76"/>
      <c r="C13" s="76"/>
      <c r="D13" s="25">
        <v>69</v>
      </c>
      <c r="E13" s="23" t="s">
        <v>29</v>
      </c>
      <c r="F13" s="25">
        <v>2</v>
      </c>
      <c r="G13" s="23">
        <v>1</v>
      </c>
      <c r="H13" s="25">
        <f t="shared" si="0"/>
        <v>0.41399999999999998</v>
      </c>
      <c r="I13" s="23">
        <f t="shared" si="1"/>
        <v>0.41399999999999998</v>
      </c>
      <c r="J13" s="28">
        <v>10000</v>
      </c>
      <c r="K13" s="23">
        <f t="shared" si="2"/>
        <v>4140</v>
      </c>
      <c r="L13" s="25">
        <f t="shared" si="3"/>
        <v>0.86956521739130432</v>
      </c>
      <c r="M13" s="23">
        <f t="shared" si="4"/>
        <v>69</v>
      </c>
      <c r="N13" s="23"/>
      <c r="O13" s="20">
        <f t="shared" si="5"/>
        <v>1</v>
      </c>
      <c r="P13" s="24">
        <v>1E-3</v>
      </c>
      <c r="Q13" s="23"/>
      <c r="R13" s="23"/>
      <c r="S13" s="23"/>
      <c r="T13" s="21">
        <f t="shared" si="6"/>
        <v>-1</v>
      </c>
      <c r="U13" s="21">
        <f t="shared" si="7"/>
        <v>-1</v>
      </c>
      <c r="V13" s="21">
        <f t="shared" si="8"/>
        <v>-1</v>
      </c>
    </row>
    <row r="14" spans="2:22" x14ac:dyDescent="0.25">
      <c r="B14" s="76"/>
      <c r="C14" s="76"/>
      <c r="D14" s="25">
        <v>120</v>
      </c>
      <c r="E14" s="23" t="s">
        <v>29</v>
      </c>
      <c r="F14" s="25">
        <v>2</v>
      </c>
      <c r="G14" s="23">
        <v>0.5</v>
      </c>
      <c r="H14" s="26">
        <f t="shared" si="0"/>
        <v>0.36</v>
      </c>
      <c r="I14" s="27">
        <f t="shared" si="1"/>
        <v>0.36</v>
      </c>
      <c r="J14" s="28">
        <v>10000</v>
      </c>
      <c r="K14" s="23">
        <f t="shared" si="2"/>
        <v>3600</v>
      </c>
      <c r="L14" s="26">
        <f t="shared" si="3"/>
        <v>1</v>
      </c>
      <c r="M14" s="27">
        <f t="shared" si="4"/>
        <v>60</v>
      </c>
      <c r="N14" s="23"/>
      <c r="O14" s="20">
        <f t="shared" si="5"/>
        <v>1</v>
      </c>
      <c r="P14" s="24">
        <v>1.5E-3</v>
      </c>
      <c r="Q14" s="23"/>
      <c r="R14" s="23"/>
      <c r="S14" s="23"/>
      <c r="T14" s="21">
        <f t="shared" si="6"/>
        <v>-1</v>
      </c>
      <c r="U14" s="21">
        <f t="shared" si="7"/>
        <v>-1</v>
      </c>
      <c r="V14" s="21">
        <f t="shared" si="8"/>
        <v>-1</v>
      </c>
    </row>
    <row r="15" spans="2:22" x14ac:dyDescent="0.25">
      <c r="B15" s="76"/>
      <c r="C15" s="76"/>
      <c r="D15" s="25">
        <v>347</v>
      </c>
      <c r="E15" s="23" t="s">
        <v>29</v>
      </c>
      <c r="F15" s="25">
        <v>2</v>
      </c>
      <c r="G15" s="23">
        <v>0.8</v>
      </c>
      <c r="H15" s="25">
        <f t="shared" si="0"/>
        <v>1.6656000000000002</v>
      </c>
      <c r="I15" s="23">
        <f t="shared" si="1"/>
        <v>1.6656000000000002</v>
      </c>
      <c r="J15" s="28">
        <v>10000</v>
      </c>
      <c r="K15" s="23">
        <f t="shared" si="2"/>
        <v>16656.000000000004</v>
      </c>
      <c r="L15" s="25">
        <f t="shared" si="3"/>
        <v>0.21613832853025933</v>
      </c>
      <c r="M15" s="23">
        <f t="shared" si="4"/>
        <v>277.60000000000008</v>
      </c>
      <c r="N15" s="23"/>
      <c r="O15" s="20">
        <f t="shared" si="5"/>
        <v>1</v>
      </c>
      <c r="P15" s="24">
        <v>1.5E-3</v>
      </c>
      <c r="Q15" s="23"/>
      <c r="R15" s="23"/>
      <c r="S15" s="23"/>
      <c r="T15" s="21">
        <f t="shared" si="6"/>
        <v>-1</v>
      </c>
      <c r="U15" s="21">
        <f t="shared" si="7"/>
        <v>-1</v>
      </c>
      <c r="V15" s="21">
        <f t="shared" si="8"/>
        <v>-1</v>
      </c>
    </row>
    <row r="16" spans="2:22" x14ac:dyDescent="0.25">
      <c r="B16" s="76"/>
      <c r="C16" s="76"/>
      <c r="D16" s="25">
        <v>480</v>
      </c>
      <c r="E16" s="23" t="s">
        <v>29</v>
      </c>
      <c r="F16" s="25">
        <v>2</v>
      </c>
      <c r="G16" s="23">
        <v>0.8</v>
      </c>
      <c r="H16" s="26">
        <f t="shared" si="0"/>
        <v>2.3039999999999998</v>
      </c>
      <c r="I16" s="27">
        <f t="shared" si="1"/>
        <v>2.3039999999999998</v>
      </c>
      <c r="J16" s="28">
        <v>10000</v>
      </c>
      <c r="K16" s="23">
        <f t="shared" si="2"/>
        <v>23040</v>
      </c>
      <c r="L16" s="26">
        <f t="shared" si="3"/>
        <v>0.15625</v>
      </c>
      <c r="M16" s="27">
        <f t="shared" si="4"/>
        <v>384</v>
      </c>
      <c r="N16" s="23"/>
      <c r="O16" s="20">
        <f t="shared" si="5"/>
        <v>1</v>
      </c>
      <c r="P16" s="24">
        <v>1.5E-3</v>
      </c>
      <c r="Q16" s="23"/>
      <c r="R16" s="23"/>
      <c r="S16" s="23"/>
      <c r="T16" s="21">
        <f t="shared" si="6"/>
        <v>-1</v>
      </c>
      <c r="U16" s="21">
        <f t="shared" si="7"/>
        <v>-1</v>
      </c>
      <c r="V16" s="21">
        <f t="shared" si="8"/>
        <v>-1</v>
      </c>
    </row>
    <row r="17" spans="2:22" x14ac:dyDescent="0.25">
      <c r="B17" s="76"/>
      <c r="C17" s="76"/>
      <c r="D17" s="25">
        <v>69</v>
      </c>
      <c r="E17" s="23" t="s">
        <v>30</v>
      </c>
      <c r="F17" s="25">
        <v>10</v>
      </c>
      <c r="G17" s="23">
        <v>1</v>
      </c>
      <c r="H17" s="25">
        <f t="shared" si="0"/>
        <v>2.0699999999999998</v>
      </c>
      <c r="I17" s="23">
        <f t="shared" si="1"/>
        <v>2.0699999999999998</v>
      </c>
      <c r="J17" s="28">
        <v>5000</v>
      </c>
      <c r="K17" s="23">
        <f t="shared" si="2"/>
        <v>10350</v>
      </c>
      <c r="L17" s="25">
        <f t="shared" si="3"/>
        <v>0.34782608695652173</v>
      </c>
      <c r="M17" s="23">
        <f t="shared" si="4"/>
        <v>172.5</v>
      </c>
      <c r="N17" s="23"/>
      <c r="O17" s="20">
        <f t="shared" si="5"/>
        <v>1</v>
      </c>
      <c r="P17" s="24">
        <v>1E-3</v>
      </c>
      <c r="Q17" s="23"/>
      <c r="R17" s="23"/>
      <c r="S17" s="23"/>
      <c r="T17" s="21">
        <f t="shared" si="6"/>
        <v>-1</v>
      </c>
      <c r="U17" s="21">
        <f t="shared" si="7"/>
        <v>-1</v>
      </c>
      <c r="V17" s="21">
        <f t="shared" si="8"/>
        <v>-1</v>
      </c>
    </row>
    <row r="18" spans="2:22" x14ac:dyDescent="0.25">
      <c r="B18" s="76"/>
      <c r="C18" s="76"/>
      <c r="D18" s="25">
        <v>69</v>
      </c>
      <c r="E18" s="23" t="s">
        <v>30</v>
      </c>
      <c r="F18" s="25">
        <v>10</v>
      </c>
      <c r="G18" s="23">
        <v>0.5</v>
      </c>
      <c r="H18" s="26">
        <f t="shared" si="0"/>
        <v>1.0349999999999999</v>
      </c>
      <c r="I18" s="27">
        <f t="shared" si="1"/>
        <v>1.0349999999999999</v>
      </c>
      <c r="J18" s="28">
        <v>5000</v>
      </c>
      <c r="K18" s="23">
        <f t="shared" si="2"/>
        <v>5175</v>
      </c>
      <c r="L18" s="26">
        <f t="shared" si="3"/>
        <v>0.69565217391304346</v>
      </c>
      <c r="M18" s="27">
        <f t="shared" si="4"/>
        <v>86.25</v>
      </c>
      <c r="N18" s="23"/>
      <c r="O18" s="20">
        <f t="shared" si="5"/>
        <v>1</v>
      </c>
      <c r="P18" s="24">
        <v>1.5E-3</v>
      </c>
      <c r="Q18" s="23"/>
      <c r="R18" s="23"/>
      <c r="S18" s="23"/>
      <c r="T18" s="21">
        <f t="shared" si="6"/>
        <v>-1</v>
      </c>
      <c r="U18" s="21">
        <f t="shared" si="7"/>
        <v>-1</v>
      </c>
      <c r="V18" s="21">
        <f t="shared" si="8"/>
        <v>-1</v>
      </c>
    </row>
    <row r="19" spans="2:22" x14ac:dyDescent="0.25">
      <c r="B19" s="76"/>
      <c r="C19" s="76"/>
      <c r="D19" s="25">
        <v>69</v>
      </c>
      <c r="E19" s="23" t="s">
        <v>30</v>
      </c>
      <c r="F19" s="25">
        <v>10</v>
      </c>
      <c r="G19" s="23">
        <v>0.8</v>
      </c>
      <c r="H19" s="25">
        <f t="shared" si="0"/>
        <v>1.6559999999999999</v>
      </c>
      <c r="I19" s="23">
        <f t="shared" si="1"/>
        <v>1.6559999999999999</v>
      </c>
      <c r="J19" s="28">
        <v>5000</v>
      </c>
      <c r="K19" s="23">
        <f t="shared" si="2"/>
        <v>8280</v>
      </c>
      <c r="L19" s="25">
        <f t="shared" si="3"/>
        <v>0.43478260869565216</v>
      </c>
      <c r="M19" s="23">
        <f t="shared" si="4"/>
        <v>138</v>
      </c>
      <c r="N19" s="23"/>
      <c r="O19" s="20">
        <f t="shared" si="5"/>
        <v>1</v>
      </c>
      <c r="P19" s="24">
        <v>1.5E-3</v>
      </c>
      <c r="Q19" s="23"/>
      <c r="R19" s="23"/>
      <c r="S19" s="23"/>
      <c r="T19" s="21">
        <f t="shared" si="6"/>
        <v>-1</v>
      </c>
      <c r="U19" s="21">
        <f t="shared" si="7"/>
        <v>-1</v>
      </c>
      <c r="V19" s="21">
        <f t="shared" si="8"/>
        <v>-1</v>
      </c>
    </row>
    <row r="20" spans="2:22" x14ac:dyDescent="0.25">
      <c r="B20" s="76"/>
      <c r="C20" s="76"/>
      <c r="D20" s="25">
        <v>120</v>
      </c>
      <c r="E20" s="23" t="s">
        <v>30</v>
      </c>
      <c r="F20" s="25">
        <v>10</v>
      </c>
      <c r="G20" s="23">
        <v>1</v>
      </c>
      <c r="H20" s="26">
        <f t="shared" si="0"/>
        <v>3.6</v>
      </c>
      <c r="I20" s="27">
        <f t="shared" si="1"/>
        <v>3.6</v>
      </c>
      <c r="J20" s="28">
        <v>5000</v>
      </c>
      <c r="K20" s="23">
        <f t="shared" si="2"/>
        <v>18000</v>
      </c>
      <c r="L20" s="26">
        <f t="shared" si="3"/>
        <v>0.2</v>
      </c>
      <c r="M20" s="27">
        <f t="shared" si="4"/>
        <v>300</v>
      </c>
      <c r="N20" s="23"/>
      <c r="O20" s="20">
        <f t="shared" si="5"/>
        <v>1</v>
      </c>
      <c r="P20" s="24">
        <v>1E-3</v>
      </c>
      <c r="Q20" s="23"/>
      <c r="R20" s="23"/>
      <c r="S20" s="23"/>
      <c r="T20" s="21">
        <f t="shared" si="6"/>
        <v>-1</v>
      </c>
      <c r="U20" s="21">
        <f t="shared" si="7"/>
        <v>-1</v>
      </c>
      <c r="V20" s="21">
        <f t="shared" si="8"/>
        <v>-1</v>
      </c>
    </row>
    <row r="21" spans="2:22" x14ac:dyDescent="0.25">
      <c r="B21" s="76"/>
      <c r="C21" s="76"/>
      <c r="D21" s="25">
        <v>120</v>
      </c>
      <c r="E21" s="23" t="s">
        <v>30</v>
      </c>
      <c r="F21" s="25">
        <v>10</v>
      </c>
      <c r="G21" s="23">
        <v>0.5</v>
      </c>
      <c r="H21" s="25">
        <f t="shared" si="0"/>
        <v>1.8</v>
      </c>
      <c r="I21" s="23">
        <f t="shared" si="1"/>
        <v>1.8</v>
      </c>
      <c r="J21" s="28">
        <v>5000</v>
      </c>
      <c r="K21" s="23">
        <f t="shared" si="2"/>
        <v>9000</v>
      </c>
      <c r="L21" s="25">
        <f t="shared" si="3"/>
        <v>0.4</v>
      </c>
      <c r="M21" s="23">
        <f t="shared" si="4"/>
        <v>150</v>
      </c>
      <c r="N21" s="23"/>
      <c r="O21" s="20">
        <f t="shared" si="5"/>
        <v>1</v>
      </c>
      <c r="P21" s="24">
        <v>1.5E-3</v>
      </c>
      <c r="Q21" s="23"/>
      <c r="R21" s="23"/>
      <c r="S21" s="23"/>
      <c r="T21" s="21">
        <f t="shared" si="6"/>
        <v>-1</v>
      </c>
      <c r="U21" s="21">
        <f t="shared" si="7"/>
        <v>-1</v>
      </c>
      <c r="V21" s="21">
        <f t="shared" si="8"/>
        <v>-1</v>
      </c>
    </row>
    <row r="22" spans="2:22" x14ac:dyDescent="0.25">
      <c r="B22" s="76"/>
      <c r="C22" s="76"/>
      <c r="D22" s="25">
        <v>120</v>
      </c>
      <c r="E22" s="23" t="s">
        <v>30</v>
      </c>
      <c r="F22" s="25">
        <v>10</v>
      </c>
      <c r="G22" s="23">
        <v>0.8</v>
      </c>
      <c r="H22" s="26">
        <f t="shared" si="0"/>
        <v>2.88</v>
      </c>
      <c r="I22" s="27">
        <f t="shared" si="1"/>
        <v>2.88</v>
      </c>
      <c r="J22" s="28">
        <v>5000</v>
      </c>
      <c r="K22" s="23">
        <f t="shared" si="2"/>
        <v>14400</v>
      </c>
      <c r="L22" s="26">
        <f t="shared" si="3"/>
        <v>0.25</v>
      </c>
      <c r="M22" s="27">
        <f t="shared" si="4"/>
        <v>240</v>
      </c>
      <c r="N22" s="23"/>
      <c r="O22" s="20">
        <f t="shared" si="5"/>
        <v>1</v>
      </c>
      <c r="P22" s="24">
        <v>1.5E-3</v>
      </c>
      <c r="Q22" s="23"/>
      <c r="R22" s="23"/>
      <c r="S22" s="23"/>
      <c r="T22" s="21">
        <f t="shared" si="6"/>
        <v>-1</v>
      </c>
      <c r="U22" s="21">
        <f t="shared" si="7"/>
        <v>-1</v>
      </c>
      <c r="V22" s="21">
        <f t="shared" si="8"/>
        <v>-1</v>
      </c>
    </row>
    <row r="23" spans="2:22" x14ac:dyDescent="0.25">
      <c r="B23" s="76"/>
      <c r="C23" s="76"/>
      <c r="D23" s="25">
        <v>347</v>
      </c>
      <c r="E23" s="23" t="s">
        <v>30</v>
      </c>
      <c r="F23" s="25">
        <v>10</v>
      </c>
      <c r="G23" s="23">
        <v>1</v>
      </c>
      <c r="H23" s="25">
        <f t="shared" si="0"/>
        <v>10.41</v>
      </c>
      <c r="I23" s="23">
        <f t="shared" si="1"/>
        <v>10.41</v>
      </c>
      <c r="J23" s="28">
        <v>2500</v>
      </c>
      <c r="K23" s="23">
        <f t="shared" si="2"/>
        <v>26025</v>
      </c>
      <c r="L23" s="25">
        <f t="shared" si="3"/>
        <v>0.13832853025936601</v>
      </c>
      <c r="M23" s="23">
        <f t="shared" si="4"/>
        <v>433.75</v>
      </c>
      <c r="N23" s="23"/>
      <c r="O23" s="20">
        <f t="shared" si="5"/>
        <v>1</v>
      </c>
      <c r="P23" s="24">
        <v>1E-3</v>
      </c>
      <c r="Q23" s="23"/>
      <c r="R23" s="23"/>
      <c r="S23" s="23"/>
      <c r="T23" s="21">
        <f t="shared" si="6"/>
        <v>-1</v>
      </c>
      <c r="U23" s="21">
        <f t="shared" si="7"/>
        <v>-1</v>
      </c>
      <c r="V23" s="21">
        <f t="shared" si="8"/>
        <v>-1</v>
      </c>
    </row>
    <row r="24" spans="2:22" x14ac:dyDescent="0.25">
      <c r="B24" s="76"/>
      <c r="C24" s="76"/>
      <c r="D24" s="25">
        <v>347</v>
      </c>
      <c r="E24" s="23" t="s">
        <v>30</v>
      </c>
      <c r="F24" s="25">
        <v>10</v>
      </c>
      <c r="G24" s="23">
        <v>0.5</v>
      </c>
      <c r="H24" s="26">
        <f t="shared" si="0"/>
        <v>5.2050000000000001</v>
      </c>
      <c r="I24" s="27">
        <f t="shared" si="1"/>
        <v>5.2050000000000001</v>
      </c>
      <c r="J24" s="28">
        <v>2500</v>
      </c>
      <c r="K24" s="23">
        <f t="shared" si="2"/>
        <v>13012.5</v>
      </c>
      <c r="L24" s="26">
        <f t="shared" si="3"/>
        <v>0.27665706051873201</v>
      </c>
      <c r="M24" s="27">
        <f t="shared" si="4"/>
        <v>216.875</v>
      </c>
      <c r="N24" s="23"/>
      <c r="O24" s="20">
        <f t="shared" si="5"/>
        <v>1</v>
      </c>
      <c r="P24" s="24">
        <v>1.5E-3</v>
      </c>
      <c r="Q24" s="23"/>
      <c r="R24" s="23"/>
      <c r="S24" s="23"/>
      <c r="T24" s="21">
        <f t="shared" si="6"/>
        <v>-1</v>
      </c>
      <c r="U24" s="21">
        <f t="shared" si="7"/>
        <v>-1</v>
      </c>
      <c r="V24" s="21">
        <f t="shared" si="8"/>
        <v>-1</v>
      </c>
    </row>
    <row r="25" spans="2:22" x14ac:dyDescent="0.25">
      <c r="B25" s="76"/>
      <c r="C25" s="76"/>
      <c r="D25" s="25">
        <v>347</v>
      </c>
      <c r="E25" s="23" t="s">
        <v>30</v>
      </c>
      <c r="F25" s="25">
        <v>10</v>
      </c>
      <c r="G25" s="23">
        <v>0.8</v>
      </c>
      <c r="H25" s="25">
        <f t="shared" si="0"/>
        <v>8.3279999999999994</v>
      </c>
      <c r="I25" s="23">
        <f t="shared" si="1"/>
        <v>8.3279999999999994</v>
      </c>
      <c r="J25" s="28">
        <v>2500</v>
      </c>
      <c r="K25" s="23">
        <f t="shared" si="2"/>
        <v>20820</v>
      </c>
      <c r="L25" s="25">
        <f t="shared" si="3"/>
        <v>0.1729106628242075</v>
      </c>
      <c r="M25" s="23">
        <f t="shared" si="4"/>
        <v>347</v>
      </c>
      <c r="N25" s="23"/>
      <c r="O25" s="20">
        <f t="shared" si="5"/>
        <v>1</v>
      </c>
      <c r="P25" s="24">
        <v>1.5E-3</v>
      </c>
      <c r="Q25" s="23"/>
      <c r="R25" s="23"/>
      <c r="S25" s="23"/>
      <c r="T25" s="21">
        <f t="shared" si="6"/>
        <v>-1</v>
      </c>
      <c r="U25" s="21">
        <f t="shared" si="7"/>
        <v>-1</v>
      </c>
      <c r="V25" s="21">
        <f t="shared" si="8"/>
        <v>-1</v>
      </c>
    </row>
    <row r="26" spans="2:22" x14ac:dyDescent="0.25">
      <c r="B26" s="76"/>
      <c r="C26" s="76"/>
      <c r="D26" s="25">
        <v>480</v>
      </c>
      <c r="E26" s="23" t="s">
        <v>30</v>
      </c>
      <c r="F26" s="25">
        <v>10</v>
      </c>
      <c r="G26" s="23">
        <v>1</v>
      </c>
      <c r="H26" s="26">
        <f t="shared" si="0"/>
        <v>14.4</v>
      </c>
      <c r="I26" s="27">
        <f t="shared" si="1"/>
        <v>14.4</v>
      </c>
      <c r="J26" s="28">
        <v>2500</v>
      </c>
      <c r="K26" s="23">
        <f t="shared" si="2"/>
        <v>36000</v>
      </c>
      <c r="L26" s="26">
        <f t="shared" si="3"/>
        <v>0.1</v>
      </c>
      <c r="M26" s="27">
        <f t="shared" si="4"/>
        <v>600</v>
      </c>
      <c r="N26" s="23"/>
      <c r="O26" s="20">
        <f t="shared" si="5"/>
        <v>1</v>
      </c>
      <c r="P26" s="24">
        <v>1E-3</v>
      </c>
      <c r="Q26" s="23"/>
      <c r="R26" s="23"/>
      <c r="S26" s="23"/>
      <c r="T26" s="21">
        <f t="shared" si="6"/>
        <v>-1</v>
      </c>
      <c r="U26" s="21">
        <f t="shared" si="7"/>
        <v>-1</v>
      </c>
      <c r="V26" s="21">
        <f t="shared" si="8"/>
        <v>-1</v>
      </c>
    </row>
    <row r="27" spans="2:22" x14ac:dyDescent="0.25">
      <c r="B27" s="76"/>
      <c r="C27" s="76"/>
      <c r="D27" s="25">
        <v>480</v>
      </c>
      <c r="E27" s="23" t="s">
        <v>30</v>
      </c>
      <c r="F27" s="25">
        <v>10</v>
      </c>
      <c r="G27" s="23">
        <v>0.5</v>
      </c>
      <c r="H27" s="25">
        <f t="shared" si="0"/>
        <v>7.2</v>
      </c>
      <c r="I27" s="23">
        <f t="shared" si="1"/>
        <v>7.2</v>
      </c>
      <c r="J27" s="28">
        <v>2500</v>
      </c>
      <c r="K27" s="23">
        <f t="shared" si="2"/>
        <v>18000</v>
      </c>
      <c r="L27" s="25">
        <f t="shared" si="3"/>
        <v>0.2</v>
      </c>
      <c r="M27" s="23">
        <f t="shared" si="4"/>
        <v>300</v>
      </c>
      <c r="N27" s="23"/>
      <c r="O27" s="20">
        <f t="shared" si="5"/>
        <v>1</v>
      </c>
      <c r="P27" s="24">
        <v>1.5E-3</v>
      </c>
      <c r="Q27" s="23"/>
      <c r="R27" s="23"/>
      <c r="S27" s="23"/>
      <c r="T27" s="21">
        <f t="shared" si="6"/>
        <v>-1</v>
      </c>
      <c r="U27" s="21">
        <f t="shared" si="7"/>
        <v>-1</v>
      </c>
      <c r="V27" s="21">
        <f t="shared" si="8"/>
        <v>-1</v>
      </c>
    </row>
    <row r="28" spans="2:22" x14ac:dyDescent="0.25">
      <c r="B28" s="76"/>
      <c r="C28" s="76"/>
      <c r="D28" s="25">
        <v>480</v>
      </c>
      <c r="E28" s="23" t="s">
        <v>30</v>
      </c>
      <c r="F28" s="25">
        <v>10</v>
      </c>
      <c r="G28" s="23">
        <v>0.8</v>
      </c>
      <c r="H28" s="26">
        <f t="shared" si="0"/>
        <v>11.52</v>
      </c>
      <c r="I28" s="27">
        <f t="shared" si="1"/>
        <v>11.52</v>
      </c>
      <c r="J28" s="28">
        <v>2500</v>
      </c>
      <c r="K28" s="23">
        <f t="shared" si="2"/>
        <v>28800</v>
      </c>
      <c r="L28" s="26">
        <f t="shared" si="3"/>
        <v>0.125</v>
      </c>
      <c r="M28" s="27">
        <f t="shared" si="4"/>
        <v>480</v>
      </c>
      <c r="N28" s="23"/>
      <c r="O28" s="20">
        <f t="shared" si="5"/>
        <v>1</v>
      </c>
      <c r="P28" s="24">
        <v>1.5E-3</v>
      </c>
      <c r="Q28" s="23"/>
      <c r="R28" s="23"/>
      <c r="S28" s="23"/>
      <c r="T28" s="21">
        <f t="shared" si="6"/>
        <v>-1</v>
      </c>
      <c r="U28" s="21">
        <f t="shared" si="7"/>
        <v>-1</v>
      </c>
      <c r="V28" s="21">
        <f t="shared" si="8"/>
        <v>-1</v>
      </c>
    </row>
    <row r="29" spans="2:22" x14ac:dyDescent="0.25">
      <c r="B29" s="76"/>
      <c r="C29" s="76"/>
      <c r="D29" s="25">
        <v>69</v>
      </c>
      <c r="E29" s="23" t="s">
        <v>31</v>
      </c>
      <c r="F29" s="25">
        <v>24</v>
      </c>
      <c r="G29" s="23">
        <v>1</v>
      </c>
      <c r="H29" s="25">
        <f t="shared" si="0"/>
        <v>4.968</v>
      </c>
      <c r="I29" s="23">
        <f t="shared" si="1"/>
        <v>4.968</v>
      </c>
      <c r="J29" s="28">
        <v>2500</v>
      </c>
      <c r="K29" s="23">
        <f t="shared" si="2"/>
        <v>12420</v>
      </c>
      <c r="L29" s="25">
        <f t="shared" si="3"/>
        <v>0.28985507246376813</v>
      </c>
      <c r="M29" s="23">
        <f t="shared" si="4"/>
        <v>207</v>
      </c>
      <c r="N29" s="23"/>
      <c r="O29" s="20">
        <f t="shared" si="5"/>
        <v>1</v>
      </c>
      <c r="P29" s="24">
        <v>1E-3</v>
      </c>
      <c r="Q29" s="23"/>
      <c r="R29" s="23"/>
      <c r="S29" s="23"/>
      <c r="T29" s="21">
        <f t="shared" si="6"/>
        <v>-1</v>
      </c>
      <c r="U29" s="21">
        <f t="shared" si="7"/>
        <v>-1</v>
      </c>
      <c r="V29" s="21">
        <f t="shared" si="8"/>
        <v>-1</v>
      </c>
    </row>
    <row r="30" spans="2:22" x14ac:dyDescent="0.25">
      <c r="B30" s="76"/>
      <c r="C30" s="76"/>
      <c r="D30" s="25">
        <v>120</v>
      </c>
      <c r="E30" s="23" t="s">
        <v>31</v>
      </c>
      <c r="F30" s="25">
        <v>24</v>
      </c>
      <c r="G30" s="23">
        <v>0.5</v>
      </c>
      <c r="H30" s="26">
        <f t="shared" si="0"/>
        <v>4.32</v>
      </c>
      <c r="I30" s="27">
        <f t="shared" si="1"/>
        <v>4.32</v>
      </c>
      <c r="J30" s="28">
        <v>2500</v>
      </c>
      <c r="K30" s="23">
        <f t="shared" si="2"/>
        <v>10800</v>
      </c>
      <c r="L30" s="26">
        <f t="shared" si="3"/>
        <v>0.33333333333333331</v>
      </c>
      <c r="M30" s="27">
        <f t="shared" si="4"/>
        <v>180</v>
      </c>
      <c r="N30" s="23"/>
      <c r="O30" s="20">
        <f t="shared" si="5"/>
        <v>1</v>
      </c>
      <c r="P30" s="24">
        <v>1.5E-3</v>
      </c>
      <c r="Q30" s="23"/>
      <c r="R30" s="23"/>
      <c r="S30" s="23"/>
      <c r="T30" s="21">
        <f t="shared" si="6"/>
        <v>-1</v>
      </c>
      <c r="U30" s="21">
        <f t="shared" si="7"/>
        <v>-1</v>
      </c>
      <c r="V30" s="21">
        <f t="shared" si="8"/>
        <v>-1</v>
      </c>
    </row>
    <row r="31" spans="2:22" x14ac:dyDescent="0.25">
      <c r="B31" s="76"/>
      <c r="C31" s="76"/>
      <c r="D31" s="25">
        <v>347</v>
      </c>
      <c r="E31" s="23" t="s">
        <v>31</v>
      </c>
      <c r="F31" s="25">
        <v>24</v>
      </c>
      <c r="G31" s="23">
        <v>0.8</v>
      </c>
      <c r="H31" s="25">
        <f t="shared" si="0"/>
        <v>19.987200000000001</v>
      </c>
      <c r="I31" s="23">
        <f t="shared" si="1"/>
        <v>19.987200000000001</v>
      </c>
      <c r="J31" s="28">
        <v>1500</v>
      </c>
      <c r="K31" s="23">
        <f t="shared" si="2"/>
        <v>29980.800000000003</v>
      </c>
      <c r="L31" s="25">
        <f t="shared" si="3"/>
        <v>0.12007684918347741</v>
      </c>
      <c r="M31" s="23">
        <f t="shared" si="4"/>
        <v>499.68000000000006</v>
      </c>
      <c r="N31" s="23"/>
      <c r="O31" s="20">
        <f t="shared" si="5"/>
        <v>1</v>
      </c>
      <c r="P31" s="24">
        <v>1.5E-3</v>
      </c>
      <c r="Q31" s="23"/>
      <c r="R31" s="23"/>
      <c r="S31" s="23"/>
      <c r="T31" s="21">
        <f t="shared" si="6"/>
        <v>-1</v>
      </c>
      <c r="U31" s="21">
        <f t="shared" si="7"/>
        <v>-1</v>
      </c>
      <c r="V31" s="21">
        <f t="shared" si="8"/>
        <v>-1</v>
      </c>
    </row>
    <row r="32" spans="2:22" x14ac:dyDescent="0.25">
      <c r="B32" s="77"/>
      <c r="C32" s="77"/>
      <c r="D32" s="25">
        <v>480</v>
      </c>
      <c r="E32" s="23" t="s">
        <v>31</v>
      </c>
      <c r="F32" s="25">
        <v>24</v>
      </c>
      <c r="G32" s="23">
        <v>0.8</v>
      </c>
      <c r="H32" s="26">
        <f t="shared" si="0"/>
        <v>27.648</v>
      </c>
      <c r="I32" s="27">
        <f t="shared" si="1"/>
        <v>27.648</v>
      </c>
      <c r="J32" s="28">
        <v>1000</v>
      </c>
      <c r="K32" s="23">
        <f t="shared" si="2"/>
        <v>27648</v>
      </c>
      <c r="L32" s="26">
        <f t="shared" si="3"/>
        <v>0.13020833333333334</v>
      </c>
      <c r="M32" s="27">
        <f t="shared" si="4"/>
        <v>460.8</v>
      </c>
      <c r="N32" s="23"/>
      <c r="O32" s="20">
        <f t="shared" si="5"/>
        <v>1</v>
      </c>
      <c r="P32" s="24">
        <v>1.5E-3</v>
      </c>
      <c r="Q32" s="23"/>
      <c r="R32" s="23"/>
      <c r="S32" s="23"/>
      <c r="T32" s="21">
        <f t="shared" si="6"/>
        <v>-1</v>
      </c>
      <c r="U32" s="21">
        <f t="shared" si="7"/>
        <v>-1</v>
      </c>
      <c r="V32" s="21">
        <f t="shared" si="8"/>
        <v>-1</v>
      </c>
    </row>
  </sheetData>
  <mergeCells count="6">
    <mergeCell ref="B2:M2"/>
    <mergeCell ref="Q2:V2"/>
    <mergeCell ref="B4:B32"/>
    <mergeCell ref="N2:P2"/>
    <mergeCell ref="C4:C32"/>
    <mergeCell ref="E3:F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"/>
  <sheetViews>
    <sheetView workbookViewId="0">
      <selection activeCell="R19" sqref="R19"/>
    </sheetView>
  </sheetViews>
  <sheetFormatPr defaultRowHeight="13.8" x14ac:dyDescent="0.25"/>
  <sheetData>
    <row r="1" spans="1:14" x14ac:dyDescent="0.25">
      <c r="A1" s="94" t="s">
        <v>110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4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4" spans="1:14" x14ac:dyDescent="0.2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</row>
    <row r="5" spans="1:14" x14ac:dyDescent="0.2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</row>
    <row r="9" spans="1:14" x14ac:dyDescent="0.25">
      <c r="A9" s="70"/>
    </row>
    <row r="10" spans="1:14" x14ac:dyDescent="0.25">
      <c r="A10" s="71"/>
    </row>
  </sheetData>
  <sheetProtection algorithmName="SHA-512" hashValue="i6cl15jjQhi0u8Atofb5HVWkjQTkCMjyvE7bYUE09qRbY4wup8TkyIaPlq063YC+TiLBdt26QoYVg1d2cBLQ4Q==" saltValue="WZ0HJIQD1T5XPvI3RvShkA==" spinCount="100000" sheet="1" objects="1" scenarios="1"/>
  <mergeCells count="1">
    <mergeCell ref="A1:N5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"/>
  <sheetViews>
    <sheetView zoomScaleNormal="100" workbookViewId="0">
      <selection activeCell="Q3" sqref="O3:Q3"/>
    </sheetView>
  </sheetViews>
  <sheetFormatPr defaultColWidth="8.88671875" defaultRowHeight="15.6" x14ac:dyDescent="0.25"/>
  <cols>
    <col min="1" max="1" width="12.6640625" style="32" customWidth="1"/>
    <col min="2" max="2" width="8.88671875" style="32" customWidth="1"/>
    <col min="3" max="3" width="11.21875" style="32" customWidth="1"/>
    <col min="4" max="4" width="11.77734375" style="32" customWidth="1"/>
    <col min="5" max="8" width="8.88671875" style="32" customWidth="1"/>
    <col min="9" max="9" width="12.109375" style="32" customWidth="1"/>
    <col min="10" max="10" width="11.77734375" style="32" customWidth="1"/>
    <col min="11" max="11" width="18.21875" style="32" customWidth="1"/>
    <col min="12" max="12" width="11.44140625" style="32" customWidth="1"/>
    <col min="13" max="13" width="12.88671875" style="32" customWidth="1"/>
    <col min="14" max="14" width="10.5546875" style="32" bestFit="1" customWidth="1"/>
    <col min="15" max="15" width="11.109375" style="32" customWidth="1"/>
    <col min="16" max="16" width="11.6640625" style="32" customWidth="1"/>
    <col min="17" max="17" width="11.33203125" style="32" bestFit="1" customWidth="1"/>
    <col min="18" max="18" width="16" style="32" customWidth="1"/>
    <col min="19" max="19" width="11.44140625" style="32" customWidth="1"/>
    <col min="20" max="20" width="11.6640625" style="32" customWidth="1"/>
    <col min="21" max="21" width="19.44140625" style="32" bestFit="1" customWidth="1"/>
    <col min="22" max="22" width="8.88671875" style="32" customWidth="1"/>
    <col min="23" max="16384" width="8.88671875" style="32"/>
  </cols>
  <sheetData>
    <row r="1" spans="1:21" ht="16.8" customHeight="1" thickBo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79"/>
      <c r="M1" s="80" t="s">
        <v>1</v>
      </c>
      <c r="N1" s="82"/>
      <c r="O1" s="80" t="s">
        <v>2</v>
      </c>
      <c r="P1" s="81"/>
      <c r="Q1" s="81"/>
      <c r="R1" s="81"/>
      <c r="S1" s="81"/>
      <c r="T1" s="82"/>
      <c r="U1" s="31" t="s">
        <v>3</v>
      </c>
    </row>
    <row r="2" spans="1:21" ht="38.4" customHeight="1" x14ac:dyDescent="0.25">
      <c r="A2" s="43" t="s">
        <v>4</v>
      </c>
      <c r="B2" s="44" t="s">
        <v>5</v>
      </c>
      <c r="C2" s="45" t="s">
        <v>6</v>
      </c>
      <c r="D2" s="78" t="s">
        <v>7</v>
      </c>
      <c r="E2" s="79"/>
      <c r="F2" s="45" t="s">
        <v>8</v>
      </c>
      <c r="G2" s="45" t="s">
        <v>9</v>
      </c>
      <c r="H2" s="45" t="s">
        <v>10</v>
      </c>
      <c r="I2" s="45" t="s">
        <v>11</v>
      </c>
      <c r="J2" s="45" t="s">
        <v>12</v>
      </c>
      <c r="K2" s="45" t="s">
        <v>13</v>
      </c>
      <c r="L2" s="46" t="s">
        <v>14</v>
      </c>
      <c r="M2" s="48" t="s">
        <v>15</v>
      </c>
      <c r="N2" s="49" t="s">
        <v>16</v>
      </c>
      <c r="O2" s="50" t="s">
        <v>17</v>
      </c>
      <c r="P2" s="51" t="s">
        <v>18</v>
      </c>
      <c r="Q2" s="51" t="s">
        <v>19</v>
      </c>
      <c r="R2" s="51" t="s">
        <v>20</v>
      </c>
      <c r="S2" s="51" t="s">
        <v>21</v>
      </c>
      <c r="T2" s="49" t="s">
        <v>22</v>
      </c>
      <c r="U2" s="52" t="s">
        <v>23</v>
      </c>
    </row>
    <row r="3" spans="1:21" ht="13.95" customHeight="1" x14ac:dyDescent="0.25">
      <c r="A3" s="75" t="s">
        <v>111</v>
      </c>
      <c r="B3" s="75" t="s">
        <v>25</v>
      </c>
      <c r="C3" s="35">
        <v>69</v>
      </c>
      <c r="D3" s="36" t="s">
        <v>26</v>
      </c>
      <c r="E3" s="35">
        <v>0.05</v>
      </c>
      <c r="F3" s="37">
        <v>1</v>
      </c>
      <c r="G3" s="38">
        <f t="shared" ref="G3:G34" si="0">C3*E3*F3/1000</f>
        <v>3.4500000000000004E-3</v>
      </c>
      <c r="H3" s="38">
        <f t="shared" ref="H3:H34" si="1">G3</f>
        <v>3.4500000000000004E-3</v>
      </c>
      <c r="I3" s="39">
        <v>60000</v>
      </c>
      <c r="J3" s="37">
        <f t="shared" ref="J3:J34" si="2">H3*I3</f>
        <v>207.00000000000003</v>
      </c>
      <c r="K3" s="38">
        <f t="shared" ref="K3:K34" si="3">3600/J3</f>
        <v>17.391304347826086</v>
      </c>
      <c r="L3" s="40">
        <f t="shared" ref="L3:L34" si="4">J3/60</f>
        <v>3.4500000000000006</v>
      </c>
      <c r="M3" s="54"/>
      <c r="N3" s="56">
        <f t="shared" ref="N3:N34" si="5">ABS(M3-L3)/L3</f>
        <v>1</v>
      </c>
      <c r="O3" s="57"/>
      <c r="P3" s="58"/>
      <c r="Q3" s="58"/>
      <c r="R3" s="59">
        <f t="shared" ref="R3:R34" si="6">(O3-K3)/K3</f>
        <v>-1</v>
      </c>
      <c r="S3" s="59">
        <f t="shared" ref="S3:S34" si="7">(P3-K3)/K3</f>
        <v>-1</v>
      </c>
      <c r="T3" s="60">
        <f t="shared" ref="T3:T34" si="8">(Q3-K3)/K3</f>
        <v>-1</v>
      </c>
      <c r="U3" s="53">
        <v>2E-3</v>
      </c>
    </row>
    <row r="4" spans="1:21" x14ac:dyDescent="0.25">
      <c r="A4" s="76"/>
      <c r="B4" s="76"/>
      <c r="C4" s="33">
        <v>69</v>
      </c>
      <c r="D4" s="34" t="s">
        <v>27</v>
      </c>
      <c r="E4" s="33">
        <v>0.1</v>
      </c>
      <c r="F4" s="37">
        <v>1</v>
      </c>
      <c r="G4" s="38">
        <f t="shared" si="0"/>
        <v>6.9000000000000008E-3</v>
      </c>
      <c r="H4" s="37">
        <f t="shared" si="1"/>
        <v>6.9000000000000008E-3</v>
      </c>
      <c r="I4" s="39">
        <v>60000</v>
      </c>
      <c r="J4" s="37">
        <f t="shared" si="2"/>
        <v>414.00000000000006</v>
      </c>
      <c r="K4" s="37">
        <f t="shared" si="3"/>
        <v>8.695652173913043</v>
      </c>
      <c r="L4" s="41">
        <f t="shared" si="4"/>
        <v>6.9000000000000012</v>
      </c>
      <c r="M4" s="54"/>
      <c r="N4" s="56">
        <f t="shared" si="5"/>
        <v>1</v>
      </c>
      <c r="O4" s="57"/>
      <c r="P4" s="58"/>
      <c r="Q4" s="58"/>
      <c r="R4" s="59">
        <f t="shared" si="6"/>
        <v>-1</v>
      </c>
      <c r="S4" s="59">
        <f t="shared" si="7"/>
        <v>-1</v>
      </c>
      <c r="T4" s="60">
        <f t="shared" si="8"/>
        <v>-1</v>
      </c>
      <c r="U4" s="53">
        <v>2E-3</v>
      </c>
    </row>
    <row r="5" spans="1:21" x14ac:dyDescent="0.25">
      <c r="A5" s="76"/>
      <c r="B5" s="76"/>
      <c r="C5" s="33">
        <v>120</v>
      </c>
      <c r="D5" s="34" t="s">
        <v>27</v>
      </c>
      <c r="E5" s="33">
        <v>0.1</v>
      </c>
      <c r="F5" s="37">
        <v>0.5</v>
      </c>
      <c r="G5" s="38">
        <f t="shared" si="0"/>
        <v>6.0000000000000001E-3</v>
      </c>
      <c r="H5" s="38">
        <f t="shared" si="1"/>
        <v>6.0000000000000001E-3</v>
      </c>
      <c r="I5" s="39">
        <v>60000</v>
      </c>
      <c r="J5" s="37">
        <f t="shared" si="2"/>
        <v>360</v>
      </c>
      <c r="K5" s="38">
        <f t="shared" si="3"/>
        <v>10</v>
      </c>
      <c r="L5" s="40">
        <f t="shared" si="4"/>
        <v>6</v>
      </c>
      <c r="M5" s="54"/>
      <c r="N5" s="56">
        <f t="shared" si="5"/>
        <v>1</v>
      </c>
      <c r="O5" s="57"/>
      <c r="P5" s="58"/>
      <c r="Q5" s="58"/>
      <c r="R5" s="61">
        <f t="shared" si="6"/>
        <v>-1</v>
      </c>
      <c r="S5" s="59">
        <f t="shared" si="7"/>
        <v>-1</v>
      </c>
      <c r="T5" s="60">
        <f t="shared" si="8"/>
        <v>-1</v>
      </c>
      <c r="U5" s="53">
        <v>2.5000000000000001E-3</v>
      </c>
    </row>
    <row r="6" spans="1:21" x14ac:dyDescent="0.25">
      <c r="A6" s="76"/>
      <c r="B6" s="76"/>
      <c r="C6" s="33">
        <v>480</v>
      </c>
      <c r="D6" s="34" t="s">
        <v>27</v>
      </c>
      <c r="E6" s="33">
        <v>0.1</v>
      </c>
      <c r="F6" s="37">
        <v>0.8</v>
      </c>
      <c r="G6" s="38">
        <f t="shared" si="0"/>
        <v>3.8400000000000004E-2</v>
      </c>
      <c r="H6" s="38">
        <f t="shared" si="1"/>
        <v>3.8400000000000004E-2</v>
      </c>
      <c r="I6" s="39">
        <v>60000</v>
      </c>
      <c r="J6" s="37">
        <f t="shared" si="2"/>
        <v>2304</v>
      </c>
      <c r="K6" s="38">
        <f t="shared" si="3"/>
        <v>1.5625</v>
      </c>
      <c r="L6" s="40">
        <f t="shared" si="4"/>
        <v>38.4</v>
      </c>
      <c r="M6" s="54"/>
      <c r="N6" s="56">
        <f t="shared" si="5"/>
        <v>1</v>
      </c>
      <c r="O6" s="57"/>
      <c r="P6" s="58"/>
      <c r="Q6" s="58"/>
      <c r="R6" s="59">
        <f t="shared" si="6"/>
        <v>-1</v>
      </c>
      <c r="S6" s="60">
        <f t="shared" si="7"/>
        <v>-1</v>
      </c>
      <c r="T6" s="59">
        <f t="shared" si="8"/>
        <v>-1</v>
      </c>
      <c r="U6" s="53">
        <v>2.5000000000000001E-3</v>
      </c>
    </row>
    <row r="7" spans="1:21" x14ac:dyDescent="0.25">
      <c r="A7" s="76"/>
      <c r="B7" s="76"/>
      <c r="C7" s="33">
        <v>69</v>
      </c>
      <c r="D7" s="34" t="s">
        <v>28</v>
      </c>
      <c r="E7" s="33">
        <v>0.25</v>
      </c>
      <c r="F7" s="37">
        <v>1</v>
      </c>
      <c r="G7" s="38">
        <f t="shared" si="0"/>
        <v>1.7250000000000001E-2</v>
      </c>
      <c r="H7" s="37">
        <f t="shared" si="1"/>
        <v>1.7250000000000001E-2</v>
      </c>
      <c r="I7" s="39">
        <v>60000</v>
      </c>
      <c r="J7" s="37">
        <f t="shared" si="2"/>
        <v>1035</v>
      </c>
      <c r="K7" s="37">
        <f t="shared" si="3"/>
        <v>3.4782608695652173</v>
      </c>
      <c r="L7" s="41">
        <f t="shared" si="4"/>
        <v>17.25</v>
      </c>
      <c r="M7" s="54"/>
      <c r="N7" s="56">
        <f t="shared" si="5"/>
        <v>1</v>
      </c>
      <c r="O7" s="57"/>
      <c r="P7" s="58"/>
      <c r="Q7" s="58"/>
      <c r="R7" s="59">
        <f t="shared" si="6"/>
        <v>-1</v>
      </c>
      <c r="S7" s="59">
        <f t="shared" si="7"/>
        <v>-1</v>
      </c>
      <c r="T7" s="60">
        <f t="shared" si="8"/>
        <v>-1</v>
      </c>
      <c r="U7" s="53">
        <v>1E-3</v>
      </c>
    </row>
    <row r="8" spans="1:21" x14ac:dyDescent="0.25">
      <c r="A8" s="76"/>
      <c r="B8" s="76"/>
      <c r="C8" s="33">
        <v>120</v>
      </c>
      <c r="D8" s="34" t="s">
        <v>28</v>
      </c>
      <c r="E8" s="33">
        <v>0.25</v>
      </c>
      <c r="F8" s="37">
        <v>0.5</v>
      </c>
      <c r="G8" s="38">
        <f t="shared" si="0"/>
        <v>1.4999999999999999E-2</v>
      </c>
      <c r="H8" s="38">
        <f t="shared" si="1"/>
        <v>1.4999999999999999E-2</v>
      </c>
      <c r="I8" s="39">
        <v>60000</v>
      </c>
      <c r="J8" s="37">
        <f t="shared" si="2"/>
        <v>900</v>
      </c>
      <c r="K8" s="38">
        <f t="shared" si="3"/>
        <v>4</v>
      </c>
      <c r="L8" s="40">
        <f t="shared" si="4"/>
        <v>15</v>
      </c>
      <c r="M8" s="54"/>
      <c r="N8" s="56">
        <f t="shared" si="5"/>
        <v>1</v>
      </c>
      <c r="O8" s="62"/>
      <c r="P8" s="63"/>
      <c r="Q8" s="63"/>
      <c r="R8" s="59">
        <f t="shared" si="6"/>
        <v>-1</v>
      </c>
      <c r="S8" s="59">
        <f t="shared" si="7"/>
        <v>-1</v>
      </c>
      <c r="T8" s="60">
        <f t="shared" si="8"/>
        <v>-1</v>
      </c>
      <c r="U8" s="53">
        <v>2.5000000000000001E-3</v>
      </c>
    </row>
    <row r="9" spans="1:21" x14ac:dyDescent="0.25">
      <c r="A9" s="76"/>
      <c r="B9" s="76"/>
      <c r="C9" s="33">
        <v>480</v>
      </c>
      <c r="D9" s="34" t="s">
        <v>28</v>
      </c>
      <c r="E9" s="33">
        <v>0.25</v>
      </c>
      <c r="F9" s="37">
        <v>0.8</v>
      </c>
      <c r="G9" s="38">
        <f t="shared" si="0"/>
        <v>9.6000000000000002E-2</v>
      </c>
      <c r="H9" s="38">
        <f t="shared" si="1"/>
        <v>9.6000000000000002E-2</v>
      </c>
      <c r="I9" s="39">
        <v>60000</v>
      </c>
      <c r="J9" s="37">
        <f t="shared" si="2"/>
        <v>5760</v>
      </c>
      <c r="K9" s="38">
        <f t="shared" si="3"/>
        <v>0.625</v>
      </c>
      <c r="L9" s="40">
        <f t="shared" si="4"/>
        <v>96</v>
      </c>
      <c r="M9" s="54"/>
      <c r="N9" s="56">
        <f t="shared" si="5"/>
        <v>1</v>
      </c>
      <c r="O9" s="62"/>
      <c r="P9" s="63"/>
      <c r="Q9" s="63"/>
      <c r="R9" s="59">
        <f t="shared" si="6"/>
        <v>-1</v>
      </c>
      <c r="S9" s="59">
        <f t="shared" si="7"/>
        <v>-1</v>
      </c>
      <c r="T9" s="60">
        <f t="shared" si="8"/>
        <v>-1</v>
      </c>
      <c r="U9" s="53">
        <v>2.5000000000000001E-3</v>
      </c>
    </row>
    <row r="10" spans="1:21" x14ac:dyDescent="0.25">
      <c r="A10" s="76"/>
      <c r="B10" s="76"/>
      <c r="C10" s="33">
        <v>69</v>
      </c>
      <c r="D10" s="34" t="s">
        <v>29</v>
      </c>
      <c r="E10" s="33">
        <v>0.5</v>
      </c>
      <c r="F10" s="37">
        <v>1</v>
      </c>
      <c r="G10" s="38">
        <f t="shared" si="0"/>
        <v>3.4500000000000003E-2</v>
      </c>
      <c r="H10" s="37">
        <f t="shared" si="1"/>
        <v>3.4500000000000003E-2</v>
      </c>
      <c r="I10" s="39">
        <v>50000</v>
      </c>
      <c r="J10" s="37">
        <f t="shared" si="2"/>
        <v>1725.0000000000002</v>
      </c>
      <c r="K10" s="37">
        <f t="shared" si="3"/>
        <v>2.0869565217391304</v>
      </c>
      <c r="L10" s="41">
        <f t="shared" si="4"/>
        <v>28.750000000000004</v>
      </c>
      <c r="M10" s="54"/>
      <c r="N10" s="56">
        <f t="shared" si="5"/>
        <v>1</v>
      </c>
      <c r="O10" s="62"/>
      <c r="P10" s="63"/>
      <c r="Q10" s="63"/>
      <c r="R10" s="59">
        <f t="shared" si="6"/>
        <v>-1</v>
      </c>
      <c r="S10" s="59">
        <f t="shared" si="7"/>
        <v>-1</v>
      </c>
      <c r="T10" s="60">
        <f t="shared" si="8"/>
        <v>-1</v>
      </c>
      <c r="U10" s="53">
        <v>1E-3</v>
      </c>
    </row>
    <row r="11" spans="1:21" x14ac:dyDescent="0.25">
      <c r="A11" s="76"/>
      <c r="B11" s="76"/>
      <c r="C11" s="33">
        <v>120</v>
      </c>
      <c r="D11" s="34" t="s">
        <v>29</v>
      </c>
      <c r="E11" s="33">
        <v>0.5</v>
      </c>
      <c r="F11" s="37">
        <v>0.5</v>
      </c>
      <c r="G11" s="38">
        <f t="shared" si="0"/>
        <v>0.03</v>
      </c>
      <c r="H11" s="38">
        <f t="shared" si="1"/>
        <v>0.03</v>
      </c>
      <c r="I11" s="39">
        <v>50000</v>
      </c>
      <c r="J11" s="37">
        <f t="shared" si="2"/>
        <v>1500</v>
      </c>
      <c r="K11" s="38">
        <f t="shared" si="3"/>
        <v>2.4</v>
      </c>
      <c r="L11" s="40">
        <f t="shared" si="4"/>
        <v>25</v>
      </c>
      <c r="M11" s="54"/>
      <c r="N11" s="56">
        <f t="shared" si="5"/>
        <v>1</v>
      </c>
      <c r="O11" s="62"/>
      <c r="P11" s="63"/>
      <c r="Q11" s="63"/>
      <c r="R11" s="59">
        <f t="shared" si="6"/>
        <v>-1</v>
      </c>
      <c r="S11" s="59">
        <f t="shared" si="7"/>
        <v>-1</v>
      </c>
      <c r="T11" s="60">
        <f t="shared" si="8"/>
        <v>-1</v>
      </c>
      <c r="U11" s="53">
        <v>1.5E-3</v>
      </c>
    </row>
    <row r="12" spans="1:21" x14ac:dyDescent="0.25">
      <c r="A12" s="76"/>
      <c r="B12" s="76"/>
      <c r="C12" s="33">
        <v>480</v>
      </c>
      <c r="D12" s="34" t="s">
        <v>29</v>
      </c>
      <c r="E12" s="33">
        <v>0.5</v>
      </c>
      <c r="F12" s="37">
        <v>0.8</v>
      </c>
      <c r="G12" s="38">
        <f t="shared" si="0"/>
        <v>0.192</v>
      </c>
      <c r="H12" s="38">
        <f t="shared" si="1"/>
        <v>0.192</v>
      </c>
      <c r="I12" s="39">
        <v>10000</v>
      </c>
      <c r="J12" s="37">
        <f t="shared" si="2"/>
        <v>1920</v>
      </c>
      <c r="K12" s="38">
        <f t="shared" si="3"/>
        <v>1.875</v>
      </c>
      <c r="L12" s="40">
        <f t="shared" si="4"/>
        <v>32</v>
      </c>
      <c r="M12" s="54"/>
      <c r="N12" s="56">
        <f t="shared" si="5"/>
        <v>1</v>
      </c>
      <c r="O12" s="62"/>
      <c r="P12" s="63"/>
      <c r="Q12" s="63"/>
      <c r="R12" s="59">
        <f t="shared" si="6"/>
        <v>-1</v>
      </c>
      <c r="S12" s="59">
        <f t="shared" si="7"/>
        <v>-1</v>
      </c>
      <c r="T12" s="60">
        <f t="shared" si="8"/>
        <v>-1</v>
      </c>
      <c r="U12" s="53">
        <v>1.5E-3</v>
      </c>
    </row>
    <row r="13" spans="1:21" x14ac:dyDescent="0.25">
      <c r="A13" s="76"/>
      <c r="B13" s="76"/>
      <c r="C13" s="33">
        <v>69</v>
      </c>
      <c r="D13" s="34" t="s">
        <v>30</v>
      </c>
      <c r="E13" s="33">
        <v>2.5</v>
      </c>
      <c r="F13" s="37">
        <v>1</v>
      </c>
      <c r="G13" s="38">
        <f t="shared" si="0"/>
        <v>0.17249999999999999</v>
      </c>
      <c r="H13" s="37">
        <f t="shared" si="1"/>
        <v>0.17249999999999999</v>
      </c>
      <c r="I13" s="39">
        <v>5000</v>
      </c>
      <c r="J13" s="37">
        <f t="shared" si="2"/>
        <v>862.49999999999989</v>
      </c>
      <c r="K13" s="37">
        <f t="shared" si="3"/>
        <v>4.1739130434782616</v>
      </c>
      <c r="L13" s="41">
        <f t="shared" si="4"/>
        <v>14.374999999999998</v>
      </c>
      <c r="M13" s="54"/>
      <c r="N13" s="56">
        <f t="shared" si="5"/>
        <v>1</v>
      </c>
      <c r="O13" s="62"/>
      <c r="P13" s="63"/>
      <c r="Q13" s="63"/>
      <c r="R13" s="59">
        <f t="shared" si="6"/>
        <v>-1</v>
      </c>
      <c r="S13" s="59">
        <f t="shared" si="7"/>
        <v>-1</v>
      </c>
      <c r="T13" s="60">
        <f t="shared" si="8"/>
        <v>-1</v>
      </c>
      <c r="U13" s="53">
        <v>1E-3</v>
      </c>
    </row>
    <row r="14" spans="1:21" x14ac:dyDescent="0.25">
      <c r="A14" s="76"/>
      <c r="B14" s="76"/>
      <c r="C14" s="33">
        <v>120</v>
      </c>
      <c r="D14" s="34" t="s">
        <v>30</v>
      </c>
      <c r="E14" s="33">
        <v>2.5</v>
      </c>
      <c r="F14" s="37">
        <v>0.5</v>
      </c>
      <c r="G14" s="38">
        <f t="shared" si="0"/>
        <v>0.15</v>
      </c>
      <c r="H14" s="37">
        <f t="shared" si="1"/>
        <v>0.15</v>
      </c>
      <c r="I14" s="39">
        <v>5000</v>
      </c>
      <c r="J14" s="37">
        <f t="shared" si="2"/>
        <v>750</v>
      </c>
      <c r="K14" s="37">
        <f t="shared" si="3"/>
        <v>4.8</v>
      </c>
      <c r="L14" s="41">
        <f t="shared" si="4"/>
        <v>12.5</v>
      </c>
      <c r="M14" s="54"/>
      <c r="N14" s="56">
        <f t="shared" si="5"/>
        <v>1</v>
      </c>
      <c r="O14" s="62"/>
      <c r="P14" s="63"/>
      <c r="Q14" s="63"/>
      <c r="R14" s="59">
        <f t="shared" si="6"/>
        <v>-1</v>
      </c>
      <c r="S14" s="59">
        <f t="shared" si="7"/>
        <v>-1</v>
      </c>
      <c r="T14" s="60">
        <f t="shared" si="8"/>
        <v>-1</v>
      </c>
      <c r="U14" s="53">
        <v>1.5E-3</v>
      </c>
    </row>
    <row r="15" spans="1:21" x14ac:dyDescent="0.25">
      <c r="A15" s="76"/>
      <c r="B15" s="76"/>
      <c r="C15" s="33">
        <v>480</v>
      </c>
      <c r="D15" s="34" t="s">
        <v>30</v>
      </c>
      <c r="E15" s="33">
        <v>2.5</v>
      </c>
      <c r="F15" s="37">
        <v>0.8</v>
      </c>
      <c r="G15" s="38">
        <f t="shared" si="0"/>
        <v>0.96</v>
      </c>
      <c r="H15" s="38">
        <f t="shared" si="1"/>
        <v>0.96</v>
      </c>
      <c r="I15" s="39">
        <v>5000</v>
      </c>
      <c r="J15" s="37">
        <f t="shared" si="2"/>
        <v>4800</v>
      </c>
      <c r="K15" s="38">
        <f t="shared" si="3"/>
        <v>0.75</v>
      </c>
      <c r="L15" s="40">
        <f t="shared" si="4"/>
        <v>80</v>
      </c>
      <c r="M15" s="54"/>
      <c r="N15" s="56">
        <f t="shared" si="5"/>
        <v>1</v>
      </c>
      <c r="O15" s="62"/>
      <c r="P15" s="63"/>
      <c r="Q15" s="63"/>
      <c r="R15" s="59">
        <f t="shared" si="6"/>
        <v>-1</v>
      </c>
      <c r="S15" s="59">
        <f t="shared" si="7"/>
        <v>-1</v>
      </c>
      <c r="T15" s="60">
        <f t="shared" si="8"/>
        <v>-1</v>
      </c>
      <c r="U15" s="53">
        <v>1.5E-3</v>
      </c>
    </row>
    <row r="16" spans="1:21" x14ac:dyDescent="0.25">
      <c r="A16" s="76"/>
      <c r="B16" s="76"/>
      <c r="C16" s="33">
        <v>69</v>
      </c>
      <c r="D16" s="34" t="s">
        <v>31</v>
      </c>
      <c r="E16" s="33">
        <v>6</v>
      </c>
      <c r="F16" s="37">
        <v>1</v>
      </c>
      <c r="G16" s="38">
        <f t="shared" si="0"/>
        <v>0.41399999999999998</v>
      </c>
      <c r="H16" s="37">
        <f t="shared" si="1"/>
        <v>0.41399999999999998</v>
      </c>
      <c r="I16" s="39">
        <v>5000</v>
      </c>
      <c r="J16" s="37">
        <f t="shared" si="2"/>
        <v>2070</v>
      </c>
      <c r="K16" s="37">
        <f t="shared" si="3"/>
        <v>1.7391304347826086</v>
      </c>
      <c r="L16" s="41">
        <f t="shared" si="4"/>
        <v>34.5</v>
      </c>
      <c r="M16" s="54"/>
      <c r="N16" s="56">
        <f t="shared" si="5"/>
        <v>1</v>
      </c>
      <c r="O16" s="62"/>
      <c r="P16" s="63"/>
      <c r="Q16" s="63"/>
      <c r="R16" s="59">
        <f t="shared" si="6"/>
        <v>-1</v>
      </c>
      <c r="S16" s="59">
        <f t="shared" si="7"/>
        <v>-1</v>
      </c>
      <c r="T16" s="60">
        <f t="shared" si="8"/>
        <v>-1</v>
      </c>
      <c r="U16" s="53">
        <v>1E-3</v>
      </c>
    </row>
    <row r="17" spans="1:21" x14ac:dyDescent="0.25">
      <c r="A17" s="76"/>
      <c r="B17" s="76"/>
      <c r="C17" s="33">
        <v>120</v>
      </c>
      <c r="D17" s="34" t="s">
        <v>31</v>
      </c>
      <c r="E17" s="33">
        <v>6</v>
      </c>
      <c r="F17" s="37">
        <v>0.5</v>
      </c>
      <c r="G17" s="38">
        <f t="shared" si="0"/>
        <v>0.36</v>
      </c>
      <c r="H17" s="38">
        <f t="shared" si="1"/>
        <v>0.36</v>
      </c>
      <c r="I17" s="39">
        <v>5000</v>
      </c>
      <c r="J17" s="37">
        <f t="shared" si="2"/>
        <v>1800</v>
      </c>
      <c r="K17" s="38">
        <f t="shared" si="3"/>
        <v>2</v>
      </c>
      <c r="L17" s="40">
        <f t="shared" si="4"/>
        <v>30</v>
      </c>
      <c r="M17" s="54"/>
      <c r="N17" s="56">
        <f t="shared" si="5"/>
        <v>1</v>
      </c>
      <c r="O17" s="62"/>
      <c r="P17" s="63"/>
      <c r="Q17" s="63"/>
      <c r="R17" s="59">
        <f t="shared" si="6"/>
        <v>-1</v>
      </c>
      <c r="S17" s="59">
        <f t="shared" si="7"/>
        <v>-1</v>
      </c>
      <c r="T17" s="60">
        <f t="shared" si="8"/>
        <v>-1</v>
      </c>
      <c r="U17" s="53">
        <v>1.5E-3</v>
      </c>
    </row>
    <row r="18" spans="1:21" x14ac:dyDescent="0.25">
      <c r="A18" s="76"/>
      <c r="B18" s="77"/>
      <c r="C18" s="33">
        <v>480</v>
      </c>
      <c r="D18" s="34" t="s">
        <v>31</v>
      </c>
      <c r="E18" s="33">
        <v>6</v>
      </c>
      <c r="F18" s="37">
        <v>0.8</v>
      </c>
      <c r="G18" s="38">
        <f t="shared" si="0"/>
        <v>2.3039999999999998</v>
      </c>
      <c r="H18" s="38">
        <f t="shared" si="1"/>
        <v>2.3039999999999998</v>
      </c>
      <c r="I18" s="39">
        <v>5000</v>
      </c>
      <c r="J18" s="37">
        <f t="shared" si="2"/>
        <v>11520</v>
      </c>
      <c r="K18" s="38">
        <f t="shared" si="3"/>
        <v>0.3125</v>
      </c>
      <c r="L18" s="40">
        <f t="shared" si="4"/>
        <v>192</v>
      </c>
      <c r="M18" s="54"/>
      <c r="N18" s="56">
        <f t="shared" si="5"/>
        <v>1</v>
      </c>
      <c r="O18" s="62"/>
      <c r="P18" s="63"/>
      <c r="Q18" s="63"/>
      <c r="R18" s="59">
        <f t="shared" si="6"/>
        <v>-1</v>
      </c>
      <c r="S18" s="59">
        <f t="shared" si="7"/>
        <v>-1</v>
      </c>
      <c r="T18" s="60">
        <f t="shared" si="8"/>
        <v>-1</v>
      </c>
      <c r="U18" s="53">
        <v>1.5E-3</v>
      </c>
    </row>
    <row r="19" spans="1:21" ht="13.95" customHeight="1" x14ac:dyDescent="0.25">
      <c r="A19" s="76"/>
      <c r="B19" s="75" t="s">
        <v>32</v>
      </c>
      <c r="C19" s="35">
        <v>69</v>
      </c>
      <c r="D19" s="36" t="s">
        <v>26</v>
      </c>
      <c r="E19" s="35">
        <v>0.2</v>
      </c>
      <c r="F19" s="37">
        <v>1</v>
      </c>
      <c r="G19" s="38">
        <f t="shared" si="0"/>
        <v>1.3800000000000002E-2</v>
      </c>
      <c r="H19" s="38">
        <f t="shared" si="1"/>
        <v>1.3800000000000002E-2</v>
      </c>
      <c r="I19" s="39">
        <v>100000</v>
      </c>
      <c r="J19" s="37">
        <f t="shared" si="2"/>
        <v>1380.0000000000002</v>
      </c>
      <c r="K19" s="38">
        <f t="shared" si="3"/>
        <v>2.6086956521739126</v>
      </c>
      <c r="L19" s="40">
        <f t="shared" si="4"/>
        <v>23.000000000000004</v>
      </c>
      <c r="M19" s="54"/>
      <c r="N19" s="56">
        <f t="shared" si="5"/>
        <v>1</v>
      </c>
      <c r="O19" s="57"/>
      <c r="P19" s="58"/>
      <c r="Q19" s="58"/>
      <c r="R19" s="59">
        <f t="shared" si="6"/>
        <v>-1</v>
      </c>
      <c r="S19" s="59">
        <f t="shared" si="7"/>
        <v>-1</v>
      </c>
      <c r="T19" s="60">
        <f t="shared" si="8"/>
        <v>-1</v>
      </c>
      <c r="U19" s="53">
        <v>2E-3</v>
      </c>
    </row>
    <row r="20" spans="1:21" x14ac:dyDescent="0.25">
      <c r="A20" s="76"/>
      <c r="B20" s="76"/>
      <c r="C20" s="33">
        <v>69</v>
      </c>
      <c r="D20" s="34" t="s">
        <v>27</v>
      </c>
      <c r="E20" s="33">
        <v>0.4</v>
      </c>
      <c r="F20" s="37">
        <v>1</v>
      </c>
      <c r="G20" s="38">
        <f t="shared" si="0"/>
        <v>2.7600000000000003E-2</v>
      </c>
      <c r="H20" s="37">
        <f t="shared" si="1"/>
        <v>2.7600000000000003E-2</v>
      </c>
      <c r="I20" s="39">
        <v>100000</v>
      </c>
      <c r="J20" s="37">
        <f t="shared" si="2"/>
        <v>2760.0000000000005</v>
      </c>
      <c r="K20" s="37">
        <f t="shared" si="3"/>
        <v>1.3043478260869563</v>
      </c>
      <c r="L20" s="41">
        <f t="shared" si="4"/>
        <v>46.000000000000007</v>
      </c>
      <c r="M20" s="54"/>
      <c r="N20" s="56">
        <f t="shared" si="5"/>
        <v>1</v>
      </c>
      <c r="O20" s="57"/>
      <c r="P20" s="58"/>
      <c r="Q20" s="58"/>
      <c r="R20" s="59">
        <f t="shared" si="6"/>
        <v>-1</v>
      </c>
      <c r="S20" s="59">
        <f t="shared" si="7"/>
        <v>-1</v>
      </c>
      <c r="T20" s="60">
        <f t="shared" si="8"/>
        <v>-1</v>
      </c>
      <c r="U20" s="53">
        <v>2E-3</v>
      </c>
    </row>
    <row r="21" spans="1:21" x14ac:dyDescent="0.25">
      <c r="A21" s="76"/>
      <c r="B21" s="76"/>
      <c r="C21" s="33">
        <v>120</v>
      </c>
      <c r="D21" s="34" t="s">
        <v>27</v>
      </c>
      <c r="E21" s="33">
        <v>0.4</v>
      </c>
      <c r="F21" s="37">
        <v>0.5</v>
      </c>
      <c r="G21" s="38">
        <f t="shared" si="0"/>
        <v>2.4E-2</v>
      </c>
      <c r="H21" s="38">
        <f t="shared" si="1"/>
        <v>2.4E-2</v>
      </c>
      <c r="I21" s="39">
        <v>100000</v>
      </c>
      <c r="J21" s="37">
        <f t="shared" si="2"/>
        <v>2400</v>
      </c>
      <c r="K21" s="38">
        <f t="shared" si="3"/>
        <v>1.5</v>
      </c>
      <c r="L21" s="40">
        <f t="shared" si="4"/>
        <v>40</v>
      </c>
      <c r="M21" s="54"/>
      <c r="N21" s="56">
        <f t="shared" si="5"/>
        <v>1</v>
      </c>
      <c r="O21" s="57"/>
      <c r="P21" s="58"/>
      <c r="Q21" s="58"/>
      <c r="R21" s="59">
        <f t="shared" si="6"/>
        <v>-1</v>
      </c>
      <c r="S21" s="59">
        <f t="shared" si="7"/>
        <v>-1</v>
      </c>
      <c r="T21" s="60">
        <f t="shared" si="8"/>
        <v>-1</v>
      </c>
      <c r="U21" s="53">
        <v>2.5000000000000001E-3</v>
      </c>
    </row>
    <row r="22" spans="1:21" x14ac:dyDescent="0.25">
      <c r="A22" s="76"/>
      <c r="B22" s="76"/>
      <c r="C22" s="33">
        <v>480</v>
      </c>
      <c r="D22" s="34" t="s">
        <v>27</v>
      </c>
      <c r="E22" s="33">
        <v>0.4</v>
      </c>
      <c r="F22" s="37">
        <v>0.8</v>
      </c>
      <c r="G22" s="38">
        <f t="shared" si="0"/>
        <v>0.15360000000000001</v>
      </c>
      <c r="H22" s="38">
        <f t="shared" si="1"/>
        <v>0.15360000000000001</v>
      </c>
      <c r="I22" s="39">
        <v>10000</v>
      </c>
      <c r="J22" s="37">
        <f t="shared" si="2"/>
        <v>1536.0000000000002</v>
      </c>
      <c r="K22" s="38">
        <f t="shared" si="3"/>
        <v>2.3437499999999996</v>
      </c>
      <c r="L22" s="40">
        <f t="shared" si="4"/>
        <v>25.600000000000005</v>
      </c>
      <c r="M22" s="54"/>
      <c r="N22" s="56">
        <f t="shared" si="5"/>
        <v>1</v>
      </c>
      <c r="O22" s="57"/>
      <c r="P22" s="58"/>
      <c r="Q22" s="58"/>
      <c r="R22" s="59">
        <f t="shared" si="6"/>
        <v>-1</v>
      </c>
      <c r="S22" s="59">
        <f t="shared" si="7"/>
        <v>-1</v>
      </c>
      <c r="T22" s="60">
        <f t="shared" si="8"/>
        <v>-1</v>
      </c>
      <c r="U22" s="53">
        <v>2.5000000000000001E-3</v>
      </c>
    </row>
    <row r="23" spans="1:21" x14ac:dyDescent="0.25">
      <c r="A23" s="76"/>
      <c r="B23" s="76"/>
      <c r="C23" s="33">
        <v>69</v>
      </c>
      <c r="D23" s="34" t="s">
        <v>28</v>
      </c>
      <c r="E23" s="33">
        <v>1</v>
      </c>
      <c r="F23" s="37">
        <v>1</v>
      </c>
      <c r="G23" s="38">
        <f t="shared" si="0"/>
        <v>6.9000000000000006E-2</v>
      </c>
      <c r="H23" s="37">
        <f t="shared" si="1"/>
        <v>6.9000000000000006E-2</v>
      </c>
      <c r="I23" s="39">
        <v>100000</v>
      </c>
      <c r="J23" s="37">
        <f t="shared" si="2"/>
        <v>6900.0000000000009</v>
      </c>
      <c r="K23" s="37">
        <f t="shared" si="3"/>
        <v>0.52173913043478259</v>
      </c>
      <c r="L23" s="41">
        <f t="shared" si="4"/>
        <v>115.00000000000001</v>
      </c>
      <c r="M23" s="54"/>
      <c r="N23" s="56">
        <f t="shared" si="5"/>
        <v>1</v>
      </c>
      <c r="O23" s="57"/>
      <c r="P23" s="58"/>
      <c r="Q23" s="58"/>
      <c r="R23" s="59">
        <f t="shared" si="6"/>
        <v>-1</v>
      </c>
      <c r="S23" s="59">
        <f t="shared" si="7"/>
        <v>-1</v>
      </c>
      <c r="T23" s="60">
        <f t="shared" si="8"/>
        <v>-1</v>
      </c>
      <c r="U23" s="53">
        <v>1E-3</v>
      </c>
    </row>
    <row r="24" spans="1:21" x14ac:dyDescent="0.25">
      <c r="A24" s="76"/>
      <c r="B24" s="76"/>
      <c r="C24" s="33">
        <v>120</v>
      </c>
      <c r="D24" s="34" t="s">
        <v>28</v>
      </c>
      <c r="E24" s="33">
        <v>1</v>
      </c>
      <c r="F24" s="37">
        <v>0.5</v>
      </c>
      <c r="G24" s="38">
        <f t="shared" si="0"/>
        <v>0.06</v>
      </c>
      <c r="H24" s="38">
        <f t="shared" si="1"/>
        <v>0.06</v>
      </c>
      <c r="I24" s="39">
        <v>100000</v>
      </c>
      <c r="J24" s="37">
        <f t="shared" si="2"/>
        <v>6000</v>
      </c>
      <c r="K24" s="38">
        <f t="shared" si="3"/>
        <v>0.6</v>
      </c>
      <c r="L24" s="40">
        <f t="shared" si="4"/>
        <v>100</v>
      </c>
      <c r="M24" s="54"/>
      <c r="N24" s="56">
        <f t="shared" si="5"/>
        <v>1</v>
      </c>
      <c r="O24" s="62"/>
      <c r="P24" s="63"/>
      <c r="Q24" s="63"/>
      <c r="R24" s="59">
        <f t="shared" si="6"/>
        <v>-1</v>
      </c>
      <c r="S24" s="59">
        <f t="shared" si="7"/>
        <v>-1</v>
      </c>
      <c r="T24" s="60">
        <f t="shared" si="8"/>
        <v>-1</v>
      </c>
      <c r="U24" s="53">
        <v>2.5000000000000001E-3</v>
      </c>
    </row>
    <row r="25" spans="1:21" x14ac:dyDescent="0.25">
      <c r="A25" s="76"/>
      <c r="B25" s="76"/>
      <c r="C25" s="33">
        <v>480</v>
      </c>
      <c r="D25" s="34" t="s">
        <v>28</v>
      </c>
      <c r="E25" s="33">
        <v>1</v>
      </c>
      <c r="F25" s="37">
        <v>0.8</v>
      </c>
      <c r="G25" s="38">
        <f t="shared" si="0"/>
        <v>0.38400000000000001</v>
      </c>
      <c r="H25" s="38">
        <f t="shared" si="1"/>
        <v>0.38400000000000001</v>
      </c>
      <c r="I25" s="39">
        <v>10000</v>
      </c>
      <c r="J25" s="37">
        <f t="shared" si="2"/>
        <v>3840</v>
      </c>
      <c r="K25" s="38">
        <f t="shared" si="3"/>
        <v>0.9375</v>
      </c>
      <c r="L25" s="40">
        <f t="shared" si="4"/>
        <v>64</v>
      </c>
      <c r="M25" s="54"/>
      <c r="N25" s="56">
        <f t="shared" si="5"/>
        <v>1</v>
      </c>
      <c r="O25" s="62"/>
      <c r="P25" s="63"/>
      <c r="Q25" s="63"/>
      <c r="R25" s="59">
        <f t="shared" si="6"/>
        <v>-1</v>
      </c>
      <c r="S25" s="59">
        <f t="shared" si="7"/>
        <v>-1</v>
      </c>
      <c r="T25" s="60">
        <f t="shared" si="8"/>
        <v>-1</v>
      </c>
      <c r="U25" s="53">
        <v>2.5000000000000001E-3</v>
      </c>
    </row>
    <row r="26" spans="1:21" x14ac:dyDescent="0.25">
      <c r="A26" s="76"/>
      <c r="B26" s="76"/>
      <c r="C26" s="33">
        <v>69</v>
      </c>
      <c r="D26" s="34" t="s">
        <v>29</v>
      </c>
      <c r="E26" s="33">
        <v>2</v>
      </c>
      <c r="F26" s="37">
        <v>1</v>
      </c>
      <c r="G26" s="38">
        <f t="shared" si="0"/>
        <v>0.13800000000000001</v>
      </c>
      <c r="H26" s="37">
        <f t="shared" si="1"/>
        <v>0.13800000000000001</v>
      </c>
      <c r="I26" s="39">
        <v>10000</v>
      </c>
      <c r="J26" s="37">
        <f t="shared" si="2"/>
        <v>1380.0000000000002</v>
      </c>
      <c r="K26" s="37">
        <f t="shared" si="3"/>
        <v>2.6086956521739126</v>
      </c>
      <c r="L26" s="41">
        <f t="shared" si="4"/>
        <v>23.000000000000004</v>
      </c>
      <c r="M26" s="54"/>
      <c r="N26" s="56">
        <f t="shared" si="5"/>
        <v>1</v>
      </c>
      <c r="O26" s="62"/>
      <c r="P26" s="63"/>
      <c r="Q26" s="63"/>
      <c r="R26" s="59">
        <f t="shared" si="6"/>
        <v>-1</v>
      </c>
      <c r="S26" s="59">
        <f t="shared" si="7"/>
        <v>-1</v>
      </c>
      <c r="T26" s="60">
        <f t="shared" si="8"/>
        <v>-1</v>
      </c>
      <c r="U26" s="53">
        <v>1E-3</v>
      </c>
    </row>
    <row r="27" spans="1:21" x14ac:dyDescent="0.25">
      <c r="A27" s="76"/>
      <c r="B27" s="76"/>
      <c r="C27" s="33">
        <v>120</v>
      </c>
      <c r="D27" s="34" t="s">
        <v>29</v>
      </c>
      <c r="E27" s="33">
        <v>2</v>
      </c>
      <c r="F27" s="37">
        <v>0.5</v>
      </c>
      <c r="G27" s="38">
        <f t="shared" si="0"/>
        <v>0.12</v>
      </c>
      <c r="H27" s="38">
        <f t="shared" si="1"/>
        <v>0.12</v>
      </c>
      <c r="I27" s="39">
        <v>10000</v>
      </c>
      <c r="J27" s="37">
        <f t="shared" si="2"/>
        <v>1200</v>
      </c>
      <c r="K27" s="38">
        <f t="shared" si="3"/>
        <v>3</v>
      </c>
      <c r="L27" s="40">
        <f t="shared" si="4"/>
        <v>20</v>
      </c>
      <c r="M27" s="54"/>
      <c r="N27" s="56">
        <f t="shared" si="5"/>
        <v>1</v>
      </c>
      <c r="O27" s="62"/>
      <c r="P27" s="63"/>
      <c r="Q27" s="63"/>
      <c r="R27" s="59">
        <f t="shared" si="6"/>
        <v>-1</v>
      </c>
      <c r="S27" s="59">
        <f t="shared" si="7"/>
        <v>-1</v>
      </c>
      <c r="T27" s="60">
        <f t="shared" si="8"/>
        <v>-1</v>
      </c>
      <c r="U27" s="53">
        <v>1.5E-3</v>
      </c>
    </row>
    <row r="28" spans="1:21" x14ac:dyDescent="0.25">
      <c r="A28" s="76"/>
      <c r="B28" s="76"/>
      <c r="C28" s="33">
        <v>480</v>
      </c>
      <c r="D28" s="34" t="s">
        <v>29</v>
      </c>
      <c r="E28" s="33">
        <v>2</v>
      </c>
      <c r="F28" s="37">
        <v>0.8</v>
      </c>
      <c r="G28" s="38">
        <f t="shared" si="0"/>
        <v>0.76800000000000002</v>
      </c>
      <c r="H28" s="38">
        <f t="shared" si="1"/>
        <v>0.76800000000000002</v>
      </c>
      <c r="I28" s="39">
        <v>10000</v>
      </c>
      <c r="J28" s="37">
        <f t="shared" si="2"/>
        <v>7680</v>
      </c>
      <c r="K28" s="38">
        <f t="shared" si="3"/>
        <v>0.46875</v>
      </c>
      <c r="L28" s="40">
        <f t="shared" si="4"/>
        <v>128</v>
      </c>
      <c r="M28" s="54"/>
      <c r="N28" s="56">
        <f t="shared" si="5"/>
        <v>1</v>
      </c>
      <c r="O28" s="62"/>
      <c r="P28" s="63"/>
      <c r="Q28" s="63"/>
      <c r="R28" s="59">
        <f t="shared" si="6"/>
        <v>-1</v>
      </c>
      <c r="S28" s="59">
        <f t="shared" si="7"/>
        <v>-1</v>
      </c>
      <c r="T28" s="60">
        <f t="shared" si="8"/>
        <v>-1</v>
      </c>
      <c r="U28" s="53">
        <v>1.5E-3</v>
      </c>
    </row>
    <row r="29" spans="1:21" x14ac:dyDescent="0.25">
      <c r="A29" s="76"/>
      <c r="B29" s="76"/>
      <c r="C29" s="33">
        <v>69</v>
      </c>
      <c r="D29" s="34" t="s">
        <v>30</v>
      </c>
      <c r="E29" s="33">
        <v>10</v>
      </c>
      <c r="F29" s="37">
        <v>1</v>
      </c>
      <c r="G29" s="38">
        <f t="shared" si="0"/>
        <v>0.69</v>
      </c>
      <c r="H29" s="37">
        <f t="shared" si="1"/>
        <v>0.69</v>
      </c>
      <c r="I29" s="39">
        <v>5000</v>
      </c>
      <c r="J29" s="37">
        <f t="shared" si="2"/>
        <v>3449.9999999999995</v>
      </c>
      <c r="K29" s="37">
        <f t="shared" si="3"/>
        <v>1.0434782608695654</v>
      </c>
      <c r="L29" s="41">
        <f t="shared" si="4"/>
        <v>57.499999999999993</v>
      </c>
      <c r="M29" s="54"/>
      <c r="N29" s="56">
        <f t="shared" si="5"/>
        <v>1</v>
      </c>
      <c r="O29" s="62"/>
      <c r="P29" s="63"/>
      <c r="Q29" s="63"/>
      <c r="R29" s="59">
        <f t="shared" si="6"/>
        <v>-1</v>
      </c>
      <c r="S29" s="59">
        <f t="shared" si="7"/>
        <v>-1</v>
      </c>
      <c r="T29" s="60">
        <f t="shared" si="8"/>
        <v>-1</v>
      </c>
      <c r="U29" s="53">
        <v>1E-3</v>
      </c>
    </row>
    <row r="30" spans="1:21" x14ac:dyDescent="0.25">
      <c r="A30" s="76"/>
      <c r="B30" s="76"/>
      <c r="C30" s="33">
        <v>120</v>
      </c>
      <c r="D30" s="34" t="s">
        <v>30</v>
      </c>
      <c r="E30" s="33">
        <v>10</v>
      </c>
      <c r="F30" s="37">
        <v>0.5</v>
      </c>
      <c r="G30" s="38">
        <f t="shared" si="0"/>
        <v>0.6</v>
      </c>
      <c r="H30" s="37">
        <f t="shared" si="1"/>
        <v>0.6</v>
      </c>
      <c r="I30" s="39">
        <v>5000</v>
      </c>
      <c r="J30" s="37">
        <f t="shared" si="2"/>
        <v>3000</v>
      </c>
      <c r="K30" s="37">
        <f t="shared" si="3"/>
        <v>1.2</v>
      </c>
      <c r="L30" s="41">
        <f t="shared" si="4"/>
        <v>50</v>
      </c>
      <c r="M30" s="54"/>
      <c r="N30" s="56">
        <f t="shared" si="5"/>
        <v>1</v>
      </c>
      <c r="O30" s="62"/>
      <c r="P30" s="63"/>
      <c r="Q30" s="63"/>
      <c r="R30" s="59">
        <f t="shared" si="6"/>
        <v>-1</v>
      </c>
      <c r="S30" s="59">
        <f t="shared" si="7"/>
        <v>-1</v>
      </c>
      <c r="T30" s="60">
        <f t="shared" si="8"/>
        <v>-1</v>
      </c>
      <c r="U30" s="53">
        <v>1.5E-3</v>
      </c>
    </row>
    <row r="31" spans="1:21" x14ac:dyDescent="0.25">
      <c r="A31" s="76"/>
      <c r="B31" s="76"/>
      <c r="C31" s="33">
        <v>480</v>
      </c>
      <c r="D31" s="34" t="s">
        <v>30</v>
      </c>
      <c r="E31" s="33">
        <v>10</v>
      </c>
      <c r="F31" s="37">
        <v>0.8</v>
      </c>
      <c r="G31" s="38">
        <f t="shared" si="0"/>
        <v>3.84</v>
      </c>
      <c r="H31" s="38">
        <f t="shared" si="1"/>
        <v>3.84</v>
      </c>
      <c r="I31" s="39">
        <v>2500</v>
      </c>
      <c r="J31" s="37">
        <f t="shared" si="2"/>
        <v>9600</v>
      </c>
      <c r="K31" s="38">
        <f t="shared" si="3"/>
        <v>0.375</v>
      </c>
      <c r="L31" s="40">
        <f t="shared" si="4"/>
        <v>160</v>
      </c>
      <c r="M31" s="54"/>
      <c r="N31" s="56">
        <f t="shared" si="5"/>
        <v>1</v>
      </c>
      <c r="O31" s="62"/>
      <c r="P31" s="63"/>
      <c r="Q31" s="63"/>
      <c r="R31" s="59">
        <f t="shared" si="6"/>
        <v>-1</v>
      </c>
      <c r="S31" s="59">
        <f t="shared" si="7"/>
        <v>-1</v>
      </c>
      <c r="T31" s="60">
        <f t="shared" si="8"/>
        <v>-1</v>
      </c>
      <c r="U31" s="53">
        <v>1.5E-3</v>
      </c>
    </row>
    <row r="32" spans="1:21" x14ac:dyDescent="0.25">
      <c r="A32" s="76"/>
      <c r="B32" s="76"/>
      <c r="C32" s="33">
        <v>69</v>
      </c>
      <c r="D32" s="34" t="s">
        <v>31</v>
      </c>
      <c r="E32" s="33">
        <v>24</v>
      </c>
      <c r="F32" s="37">
        <v>1</v>
      </c>
      <c r="G32" s="38">
        <f t="shared" si="0"/>
        <v>1.6559999999999999</v>
      </c>
      <c r="H32" s="37">
        <f t="shared" si="1"/>
        <v>1.6559999999999999</v>
      </c>
      <c r="I32" s="39">
        <v>2500</v>
      </c>
      <c r="J32" s="37">
        <f t="shared" si="2"/>
        <v>4140</v>
      </c>
      <c r="K32" s="37">
        <f t="shared" si="3"/>
        <v>0.86956521739130432</v>
      </c>
      <c r="L32" s="41">
        <f t="shared" si="4"/>
        <v>69</v>
      </c>
      <c r="M32" s="54"/>
      <c r="N32" s="56">
        <f t="shared" si="5"/>
        <v>1</v>
      </c>
      <c r="O32" s="62"/>
      <c r="P32" s="63"/>
      <c r="Q32" s="63"/>
      <c r="R32" s="59">
        <f t="shared" si="6"/>
        <v>-1</v>
      </c>
      <c r="S32" s="59">
        <f t="shared" si="7"/>
        <v>-1</v>
      </c>
      <c r="T32" s="60">
        <f t="shared" si="8"/>
        <v>-1</v>
      </c>
      <c r="U32" s="53">
        <v>1E-3</v>
      </c>
    </row>
    <row r="33" spans="1:21" x14ac:dyDescent="0.25">
      <c r="A33" s="76"/>
      <c r="B33" s="76"/>
      <c r="C33" s="33">
        <v>120</v>
      </c>
      <c r="D33" s="34" t="s">
        <v>31</v>
      </c>
      <c r="E33" s="33">
        <v>24</v>
      </c>
      <c r="F33" s="37">
        <v>0.5</v>
      </c>
      <c r="G33" s="38">
        <f t="shared" si="0"/>
        <v>1.44</v>
      </c>
      <c r="H33" s="38">
        <f t="shared" si="1"/>
        <v>1.44</v>
      </c>
      <c r="I33" s="39">
        <v>2500</v>
      </c>
      <c r="J33" s="37">
        <f t="shared" si="2"/>
        <v>3600</v>
      </c>
      <c r="K33" s="38">
        <f t="shared" si="3"/>
        <v>1</v>
      </c>
      <c r="L33" s="40">
        <f t="shared" si="4"/>
        <v>60</v>
      </c>
      <c r="M33" s="54"/>
      <c r="N33" s="56">
        <f t="shared" si="5"/>
        <v>1</v>
      </c>
      <c r="O33" s="62"/>
      <c r="P33" s="63"/>
      <c r="Q33" s="63"/>
      <c r="R33" s="59">
        <f t="shared" si="6"/>
        <v>-1</v>
      </c>
      <c r="S33" s="59">
        <f t="shared" si="7"/>
        <v>-1</v>
      </c>
      <c r="T33" s="60">
        <f t="shared" si="8"/>
        <v>-1</v>
      </c>
      <c r="U33" s="53">
        <v>1.5E-3</v>
      </c>
    </row>
    <row r="34" spans="1:21" ht="16.2" customHeight="1" thickBot="1" x14ac:dyDescent="0.3">
      <c r="A34" s="77"/>
      <c r="B34" s="77"/>
      <c r="C34" s="33">
        <v>480</v>
      </c>
      <c r="D34" s="34" t="s">
        <v>31</v>
      </c>
      <c r="E34" s="33">
        <v>24</v>
      </c>
      <c r="F34" s="37">
        <v>0.8</v>
      </c>
      <c r="G34" s="38">
        <f t="shared" si="0"/>
        <v>9.2159999999999993</v>
      </c>
      <c r="H34" s="38">
        <f t="shared" si="1"/>
        <v>9.2159999999999993</v>
      </c>
      <c r="I34" s="39">
        <v>1000</v>
      </c>
      <c r="J34" s="37">
        <f t="shared" si="2"/>
        <v>9216</v>
      </c>
      <c r="K34" s="38">
        <f t="shared" si="3"/>
        <v>0.390625</v>
      </c>
      <c r="L34" s="40">
        <f t="shared" si="4"/>
        <v>153.6</v>
      </c>
      <c r="M34" s="55"/>
      <c r="N34" s="64">
        <f t="shared" si="5"/>
        <v>1</v>
      </c>
      <c r="O34" s="65"/>
      <c r="P34" s="66"/>
      <c r="Q34" s="66"/>
      <c r="R34" s="67">
        <f t="shared" si="6"/>
        <v>-1</v>
      </c>
      <c r="S34" s="67">
        <f t="shared" si="7"/>
        <v>-1</v>
      </c>
      <c r="T34" s="68">
        <f t="shared" si="8"/>
        <v>-1</v>
      </c>
      <c r="U34" s="53">
        <v>1.5E-3</v>
      </c>
    </row>
  </sheetData>
  <sheetProtection algorithmName="SHA-512" hashValue="XR+R0VKpUr8ZDOPloPVTOpTAv1+ShOmUkaEBwDMm0Vj6X0efGum86FkIYJOd5jNSqjO5T7VemFUKGpbghS8rMA==" saltValue="3znbVZSBTP5mDuVQGxe1pw==" spinCount="100000" sheet="1" objects="1" scenarios="1"/>
  <autoFilter ref="A2:U34" xr:uid="{00000000-0009-0000-0000-000005000000}">
    <filterColumn colId="3" showButton="0"/>
  </autoFilter>
  <mergeCells count="7">
    <mergeCell ref="A3:A34"/>
    <mergeCell ref="D2:E2"/>
    <mergeCell ref="O1:T1"/>
    <mergeCell ref="A1:L1"/>
    <mergeCell ref="B3:B18"/>
    <mergeCell ref="M1:N1"/>
    <mergeCell ref="B19:B3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4"/>
  <sheetViews>
    <sheetView tabSelected="1" topLeftCell="A22" workbookViewId="0">
      <selection activeCell="O31" sqref="O31"/>
    </sheetView>
  </sheetViews>
  <sheetFormatPr defaultRowHeight="13.8" x14ac:dyDescent="0.25"/>
  <cols>
    <col min="1" max="1" width="12.44140625" style="74" customWidth="1"/>
    <col min="3" max="3" width="9" style="74" bestFit="1" customWidth="1"/>
    <col min="4" max="4" width="14.33203125" style="74" customWidth="1"/>
    <col min="5" max="8" width="9" style="74" bestFit="1" customWidth="1"/>
    <col min="9" max="9" width="9.77734375" style="74" customWidth="1"/>
    <col min="10" max="10" width="11" style="74" customWidth="1"/>
    <col min="11" max="11" width="14.109375" style="74" customWidth="1"/>
    <col min="12" max="12" width="11.21875" style="74" customWidth="1"/>
    <col min="13" max="13" width="14.44140625" style="74" customWidth="1"/>
    <col min="14" max="14" width="10.77734375" style="74" customWidth="1"/>
    <col min="15" max="15" width="12.44140625" style="74" bestFit="1" customWidth="1"/>
    <col min="16" max="16" width="15.33203125" style="74" customWidth="1"/>
    <col min="17" max="17" width="14.44140625" style="74" customWidth="1"/>
    <col min="18" max="18" width="11.109375" style="74" bestFit="1" customWidth="1"/>
    <col min="19" max="20" width="10.88671875" style="74" bestFit="1" customWidth="1"/>
    <col min="21" max="21" width="18.21875" style="74" customWidth="1"/>
  </cols>
  <sheetData>
    <row r="1" spans="1:21" ht="16.8" customHeight="1" thickBo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79"/>
      <c r="M1" s="80" t="s">
        <v>1</v>
      </c>
      <c r="N1" s="82"/>
      <c r="O1" s="80" t="s">
        <v>2</v>
      </c>
      <c r="P1" s="81"/>
      <c r="Q1" s="81"/>
      <c r="R1" s="81"/>
      <c r="S1" s="81"/>
      <c r="T1" s="82"/>
      <c r="U1" s="31" t="s">
        <v>3</v>
      </c>
    </row>
    <row r="2" spans="1:21" ht="32.4" customHeight="1" x14ac:dyDescent="0.25">
      <c r="A2" s="43" t="s">
        <v>4</v>
      </c>
      <c r="B2" s="44" t="s">
        <v>5</v>
      </c>
      <c r="C2" s="45" t="s">
        <v>6</v>
      </c>
      <c r="D2" s="78" t="s">
        <v>7</v>
      </c>
      <c r="E2" s="79"/>
      <c r="F2" s="45" t="s">
        <v>8</v>
      </c>
      <c r="G2" s="45" t="s">
        <v>9</v>
      </c>
      <c r="H2" s="45" t="s">
        <v>10</v>
      </c>
      <c r="I2" s="45" t="s">
        <v>11</v>
      </c>
      <c r="J2" s="45" t="s">
        <v>12</v>
      </c>
      <c r="K2" s="45" t="s">
        <v>13</v>
      </c>
      <c r="L2" s="46" t="s">
        <v>14</v>
      </c>
      <c r="M2" s="48" t="s">
        <v>15</v>
      </c>
      <c r="N2" s="49" t="s">
        <v>16</v>
      </c>
      <c r="O2" s="50" t="s">
        <v>17</v>
      </c>
      <c r="P2" s="51" t="s">
        <v>18</v>
      </c>
      <c r="Q2" s="51" t="s">
        <v>19</v>
      </c>
      <c r="R2" s="51" t="s">
        <v>20</v>
      </c>
      <c r="S2" s="51" t="s">
        <v>21</v>
      </c>
      <c r="T2" s="49" t="s">
        <v>22</v>
      </c>
      <c r="U2" s="47" t="s">
        <v>23</v>
      </c>
    </row>
    <row r="3" spans="1:21" ht="15.6" customHeight="1" x14ac:dyDescent="0.25">
      <c r="A3" s="75" t="s">
        <v>34</v>
      </c>
      <c r="B3" s="75" t="s">
        <v>25</v>
      </c>
      <c r="C3" s="35">
        <v>69</v>
      </c>
      <c r="D3" s="36" t="s">
        <v>26</v>
      </c>
      <c r="E3" s="38">
        <v>0.05</v>
      </c>
      <c r="F3" s="37">
        <v>1</v>
      </c>
      <c r="G3" s="38">
        <f t="shared" ref="G3:G34" si="0">C3*E3*F3*3/1000</f>
        <v>1.0350000000000002E-2</v>
      </c>
      <c r="H3" s="38">
        <f t="shared" ref="H3:H34" si="1">G3</f>
        <v>1.0350000000000002E-2</v>
      </c>
      <c r="I3" s="39">
        <v>60000</v>
      </c>
      <c r="J3" s="37">
        <f t="shared" ref="J3:J34" si="2">H3*I3</f>
        <v>621.00000000000011</v>
      </c>
      <c r="K3" s="38">
        <f t="shared" ref="K3:K34" si="3">3600/J3</f>
        <v>5.7971014492753614</v>
      </c>
      <c r="L3" s="40">
        <f t="shared" ref="L3:L34" si="4">J3/60</f>
        <v>10.350000000000001</v>
      </c>
      <c r="M3" s="72"/>
      <c r="N3" s="56">
        <f t="shared" ref="N3:N34" si="5">ABS(M3-L3)/L3</f>
        <v>1</v>
      </c>
      <c r="O3" s="57"/>
      <c r="P3" s="58"/>
      <c r="Q3" s="58"/>
      <c r="R3" s="59">
        <f t="shared" ref="R3:R34" si="6">(O3-K3)/K3</f>
        <v>-1</v>
      </c>
      <c r="S3" s="59">
        <f t="shared" ref="S3:S34" si="7">(P3-K3)/K3</f>
        <v>-1</v>
      </c>
      <c r="T3" s="60">
        <f t="shared" ref="T3:T34" si="8">(Q3-K3)/K3</f>
        <v>-1</v>
      </c>
      <c r="U3" s="42">
        <v>2E-3</v>
      </c>
    </row>
    <row r="4" spans="1:21" ht="15.6" customHeight="1" x14ac:dyDescent="0.25">
      <c r="A4" s="76"/>
      <c r="B4" s="76"/>
      <c r="C4" s="33">
        <v>69</v>
      </c>
      <c r="D4" s="34" t="s">
        <v>27</v>
      </c>
      <c r="E4" s="37">
        <v>0.1</v>
      </c>
      <c r="F4" s="37">
        <v>1</v>
      </c>
      <c r="G4" s="37">
        <f t="shared" si="0"/>
        <v>2.0700000000000003E-2</v>
      </c>
      <c r="H4" s="37">
        <f t="shared" si="1"/>
        <v>2.0700000000000003E-2</v>
      </c>
      <c r="I4" s="39">
        <v>60000</v>
      </c>
      <c r="J4" s="37">
        <f t="shared" si="2"/>
        <v>1242.0000000000002</v>
      </c>
      <c r="K4" s="37">
        <f t="shared" si="3"/>
        <v>2.8985507246376807</v>
      </c>
      <c r="L4" s="41">
        <f t="shared" si="4"/>
        <v>20.700000000000003</v>
      </c>
      <c r="M4" s="72"/>
      <c r="N4" s="56">
        <f t="shared" si="5"/>
        <v>1</v>
      </c>
      <c r="O4" s="57"/>
      <c r="P4" s="58"/>
      <c r="Q4" s="58"/>
      <c r="R4" s="59">
        <f t="shared" si="6"/>
        <v>-1</v>
      </c>
      <c r="S4" s="59">
        <f t="shared" si="7"/>
        <v>-1</v>
      </c>
      <c r="T4" s="60">
        <f t="shared" si="8"/>
        <v>-1</v>
      </c>
      <c r="U4" s="42">
        <v>2E-3</v>
      </c>
    </row>
    <row r="5" spans="1:21" ht="15.6" customHeight="1" x14ac:dyDescent="0.25">
      <c r="A5" s="76"/>
      <c r="B5" s="76"/>
      <c r="C5" s="33">
        <v>120</v>
      </c>
      <c r="D5" s="34" t="s">
        <v>27</v>
      </c>
      <c r="E5" s="37">
        <v>0.1</v>
      </c>
      <c r="F5" s="37">
        <v>0.5</v>
      </c>
      <c r="G5" s="38">
        <f t="shared" si="0"/>
        <v>1.7999999999999999E-2</v>
      </c>
      <c r="H5" s="38">
        <f t="shared" si="1"/>
        <v>1.7999999999999999E-2</v>
      </c>
      <c r="I5" s="39">
        <v>60000</v>
      </c>
      <c r="J5" s="37">
        <f t="shared" si="2"/>
        <v>1080</v>
      </c>
      <c r="K5" s="38">
        <f t="shared" si="3"/>
        <v>3.3333333333333335</v>
      </c>
      <c r="L5" s="40">
        <f t="shared" si="4"/>
        <v>18</v>
      </c>
      <c r="M5" s="72"/>
      <c r="N5" s="56">
        <f t="shared" si="5"/>
        <v>1</v>
      </c>
      <c r="O5" s="57"/>
      <c r="P5" s="58"/>
      <c r="Q5" s="58"/>
      <c r="R5" s="59">
        <f t="shared" si="6"/>
        <v>-1</v>
      </c>
      <c r="S5" s="59">
        <f t="shared" si="7"/>
        <v>-1</v>
      </c>
      <c r="T5" s="60">
        <f t="shared" si="8"/>
        <v>-1</v>
      </c>
      <c r="U5" s="42">
        <v>2.5000000000000001E-3</v>
      </c>
    </row>
    <row r="6" spans="1:21" ht="15.6" customHeight="1" x14ac:dyDescent="0.25">
      <c r="A6" s="76"/>
      <c r="B6" s="76"/>
      <c r="C6" s="33">
        <v>480</v>
      </c>
      <c r="D6" s="34" t="s">
        <v>27</v>
      </c>
      <c r="E6" s="37">
        <v>0.1</v>
      </c>
      <c r="F6" s="37">
        <v>0.8</v>
      </c>
      <c r="G6" s="38">
        <f t="shared" si="0"/>
        <v>0.11520000000000001</v>
      </c>
      <c r="H6" s="38">
        <f t="shared" si="1"/>
        <v>0.11520000000000001</v>
      </c>
      <c r="I6" s="39">
        <v>60000</v>
      </c>
      <c r="J6" s="37">
        <f t="shared" si="2"/>
        <v>6912.0000000000009</v>
      </c>
      <c r="K6" s="38">
        <f t="shared" si="3"/>
        <v>0.52083333333333326</v>
      </c>
      <c r="L6" s="40">
        <f t="shared" si="4"/>
        <v>115.20000000000002</v>
      </c>
      <c r="M6" s="72"/>
      <c r="N6" s="56">
        <f t="shared" si="5"/>
        <v>1</v>
      </c>
      <c r="O6" s="57"/>
      <c r="P6" s="58"/>
      <c r="Q6" s="58"/>
      <c r="R6" s="59">
        <f t="shared" si="6"/>
        <v>-1</v>
      </c>
      <c r="S6" s="59">
        <f t="shared" si="7"/>
        <v>-1</v>
      </c>
      <c r="T6" s="60">
        <f t="shared" si="8"/>
        <v>-1</v>
      </c>
      <c r="U6" s="42">
        <v>2.5000000000000001E-3</v>
      </c>
    </row>
    <row r="7" spans="1:21" ht="15.6" customHeight="1" x14ac:dyDescent="0.25">
      <c r="A7" s="76"/>
      <c r="B7" s="76"/>
      <c r="C7" s="33">
        <v>69</v>
      </c>
      <c r="D7" s="34" t="s">
        <v>28</v>
      </c>
      <c r="E7" s="37">
        <v>0.25</v>
      </c>
      <c r="F7" s="37">
        <v>1</v>
      </c>
      <c r="G7" s="37">
        <f t="shared" si="0"/>
        <v>5.1749999999999997E-2</v>
      </c>
      <c r="H7" s="37">
        <f t="shared" si="1"/>
        <v>5.1749999999999997E-2</v>
      </c>
      <c r="I7" s="39">
        <v>60000</v>
      </c>
      <c r="J7" s="37">
        <f t="shared" si="2"/>
        <v>3105</v>
      </c>
      <c r="K7" s="37">
        <f t="shared" si="3"/>
        <v>1.1594202898550725</v>
      </c>
      <c r="L7" s="41">
        <f t="shared" si="4"/>
        <v>51.75</v>
      </c>
      <c r="M7" s="72"/>
      <c r="N7" s="56">
        <f t="shared" si="5"/>
        <v>1</v>
      </c>
      <c r="O7" s="57"/>
      <c r="P7" s="58"/>
      <c r="Q7" s="58"/>
      <c r="R7" s="59">
        <f t="shared" si="6"/>
        <v>-1</v>
      </c>
      <c r="S7" s="59">
        <f t="shared" si="7"/>
        <v>-1</v>
      </c>
      <c r="T7" s="60">
        <f t="shared" si="8"/>
        <v>-1</v>
      </c>
      <c r="U7" s="42">
        <v>1E-3</v>
      </c>
    </row>
    <row r="8" spans="1:21" ht="15.6" customHeight="1" x14ac:dyDescent="0.25">
      <c r="A8" s="76"/>
      <c r="B8" s="76"/>
      <c r="C8" s="33">
        <v>120</v>
      </c>
      <c r="D8" s="34" t="s">
        <v>28</v>
      </c>
      <c r="E8" s="37">
        <v>0.25</v>
      </c>
      <c r="F8" s="37">
        <v>0.5</v>
      </c>
      <c r="G8" s="38">
        <f t="shared" si="0"/>
        <v>4.4999999999999998E-2</v>
      </c>
      <c r="H8" s="38">
        <f t="shared" si="1"/>
        <v>4.4999999999999998E-2</v>
      </c>
      <c r="I8" s="39">
        <v>60000</v>
      </c>
      <c r="J8" s="37">
        <f t="shared" si="2"/>
        <v>2700</v>
      </c>
      <c r="K8" s="38">
        <f t="shared" si="3"/>
        <v>1.3333333333333333</v>
      </c>
      <c r="L8" s="40">
        <f t="shared" si="4"/>
        <v>45</v>
      </c>
      <c r="M8" s="72"/>
      <c r="N8" s="56">
        <f t="shared" si="5"/>
        <v>1</v>
      </c>
      <c r="O8" s="62"/>
      <c r="P8" s="63"/>
      <c r="Q8" s="63"/>
      <c r="R8" s="59">
        <f t="shared" si="6"/>
        <v>-1</v>
      </c>
      <c r="S8" s="59">
        <f t="shared" si="7"/>
        <v>-1</v>
      </c>
      <c r="T8" s="60">
        <f t="shared" si="8"/>
        <v>-1</v>
      </c>
      <c r="U8" s="42">
        <v>2.5000000000000001E-3</v>
      </c>
    </row>
    <row r="9" spans="1:21" ht="15.6" customHeight="1" x14ac:dyDescent="0.25">
      <c r="A9" s="76"/>
      <c r="B9" s="76"/>
      <c r="C9" s="33">
        <v>480</v>
      </c>
      <c r="D9" s="34" t="s">
        <v>28</v>
      </c>
      <c r="E9" s="37">
        <v>0.25</v>
      </c>
      <c r="F9" s="37">
        <v>0.8</v>
      </c>
      <c r="G9" s="38">
        <f t="shared" si="0"/>
        <v>0.28799999999999998</v>
      </c>
      <c r="H9" s="38">
        <f t="shared" si="1"/>
        <v>0.28799999999999998</v>
      </c>
      <c r="I9" s="39">
        <v>50000</v>
      </c>
      <c r="J9" s="37">
        <f t="shared" si="2"/>
        <v>14399.999999999998</v>
      </c>
      <c r="K9" s="38">
        <f t="shared" si="3"/>
        <v>0.25000000000000006</v>
      </c>
      <c r="L9" s="40">
        <f t="shared" si="4"/>
        <v>239.99999999999997</v>
      </c>
      <c r="M9" s="72"/>
      <c r="N9" s="56">
        <f t="shared" si="5"/>
        <v>1</v>
      </c>
      <c r="O9" s="62"/>
      <c r="P9" s="63"/>
      <c r="Q9" s="63"/>
      <c r="R9" s="59">
        <f t="shared" si="6"/>
        <v>-1</v>
      </c>
      <c r="S9" s="59">
        <f t="shared" si="7"/>
        <v>-1</v>
      </c>
      <c r="T9" s="60">
        <f t="shared" si="8"/>
        <v>-1</v>
      </c>
      <c r="U9" s="42">
        <v>2.5000000000000001E-3</v>
      </c>
    </row>
    <row r="10" spans="1:21" ht="15.6" customHeight="1" x14ac:dyDescent="0.25">
      <c r="A10" s="76"/>
      <c r="B10" s="76"/>
      <c r="C10" s="33">
        <v>69</v>
      </c>
      <c r="D10" s="34" t="s">
        <v>29</v>
      </c>
      <c r="E10" s="37">
        <v>0.5</v>
      </c>
      <c r="F10" s="37">
        <v>1</v>
      </c>
      <c r="G10" s="37">
        <f t="shared" si="0"/>
        <v>0.10349999999999999</v>
      </c>
      <c r="H10" s="37">
        <f t="shared" si="1"/>
        <v>0.10349999999999999</v>
      </c>
      <c r="I10" s="39">
        <v>10000</v>
      </c>
      <c r="J10" s="37">
        <f t="shared" si="2"/>
        <v>1035</v>
      </c>
      <c r="K10" s="37">
        <f t="shared" si="3"/>
        <v>3.4782608695652173</v>
      </c>
      <c r="L10" s="41">
        <f t="shared" si="4"/>
        <v>17.25</v>
      </c>
      <c r="M10" s="72"/>
      <c r="N10" s="56">
        <f t="shared" si="5"/>
        <v>1</v>
      </c>
      <c r="O10" s="62"/>
      <c r="P10" s="63"/>
      <c r="Q10" s="63"/>
      <c r="R10" s="59">
        <f t="shared" si="6"/>
        <v>-1</v>
      </c>
      <c r="S10" s="59">
        <f t="shared" si="7"/>
        <v>-1</v>
      </c>
      <c r="T10" s="60">
        <f t="shared" si="8"/>
        <v>-1</v>
      </c>
      <c r="U10" s="42">
        <v>1E-3</v>
      </c>
    </row>
    <row r="11" spans="1:21" ht="15.6" customHeight="1" x14ac:dyDescent="0.25">
      <c r="A11" s="76"/>
      <c r="B11" s="76"/>
      <c r="C11" s="33">
        <v>120</v>
      </c>
      <c r="D11" s="34" t="s">
        <v>29</v>
      </c>
      <c r="E11" s="37">
        <v>0.5</v>
      </c>
      <c r="F11" s="37">
        <v>0.5</v>
      </c>
      <c r="G11" s="38">
        <f t="shared" si="0"/>
        <v>0.09</v>
      </c>
      <c r="H11" s="38">
        <f t="shared" si="1"/>
        <v>0.09</v>
      </c>
      <c r="I11" s="39">
        <v>10000</v>
      </c>
      <c r="J11" s="37">
        <f t="shared" si="2"/>
        <v>900</v>
      </c>
      <c r="K11" s="38">
        <f t="shared" si="3"/>
        <v>4</v>
      </c>
      <c r="L11" s="40">
        <f t="shared" si="4"/>
        <v>15</v>
      </c>
      <c r="M11" s="72"/>
      <c r="N11" s="56">
        <f t="shared" si="5"/>
        <v>1</v>
      </c>
      <c r="O11" s="62"/>
      <c r="P11" s="63"/>
      <c r="Q11" s="63"/>
      <c r="R11" s="59">
        <f t="shared" si="6"/>
        <v>-1</v>
      </c>
      <c r="S11" s="59">
        <f t="shared" si="7"/>
        <v>-1</v>
      </c>
      <c r="T11" s="60">
        <f t="shared" si="8"/>
        <v>-1</v>
      </c>
      <c r="U11" s="42">
        <v>1.5E-3</v>
      </c>
    </row>
    <row r="12" spans="1:21" ht="15.6" customHeight="1" x14ac:dyDescent="0.25">
      <c r="A12" s="76"/>
      <c r="B12" s="76"/>
      <c r="C12" s="33">
        <v>480</v>
      </c>
      <c r="D12" s="34" t="s">
        <v>29</v>
      </c>
      <c r="E12" s="37">
        <v>0.5</v>
      </c>
      <c r="F12" s="37">
        <v>0.8</v>
      </c>
      <c r="G12" s="38">
        <f t="shared" si="0"/>
        <v>0.57599999999999996</v>
      </c>
      <c r="H12" s="38">
        <f t="shared" si="1"/>
        <v>0.57599999999999996</v>
      </c>
      <c r="I12" s="39">
        <v>10000</v>
      </c>
      <c r="J12" s="37">
        <f t="shared" si="2"/>
        <v>5760</v>
      </c>
      <c r="K12" s="38">
        <f t="shared" si="3"/>
        <v>0.625</v>
      </c>
      <c r="L12" s="40">
        <f t="shared" si="4"/>
        <v>96</v>
      </c>
      <c r="M12" s="72"/>
      <c r="N12" s="56">
        <f t="shared" si="5"/>
        <v>1</v>
      </c>
      <c r="O12" s="62"/>
      <c r="P12" s="63"/>
      <c r="Q12" s="63"/>
      <c r="R12" s="59">
        <f t="shared" si="6"/>
        <v>-1</v>
      </c>
      <c r="S12" s="59">
        <f t="shared" si="7"/>
        <v>-1</v>
      </c>
      <c r="T12" s="60">
        <f t="shared" si="8"/>
        <v>-1</v>
      </c>
      <c r="U12" s="42">
        <v>1.5E-3</v>
      </c>
    </row>
    <row r="13" spans="1:21" ht="15.6" customHeight="1" x14ac:dyDescent="0.25">
      <c r="A13" s="76"/>
      <c r="B13" s="76"/>
      <c r="C13" s="33">
        <v>69</v>
      </c>
      <c r="D13" s="34" t="s">
        <v>30</v>
      </c>
      <c r="E13" s="37">
        <v>2.5</v>
      </c>
      <c r="F13" s="37">
        <v>1</v>
      </c>
      <c r="G13" s="37">
        <f t="shared" si="0"/>
        <v>0.51749999999999996</v>
      </c>
      <c r="H13" s="37">
        <f t="shared" si="1"/>
        <v>0.51749999999999996</v>
      </c>
      <c r="I13" s="39">
        <v>5000</v>
      </c>
      <c r="J13" s="37">
        <f t="shared" si="2"/>
        <v>2587.5</v>
      </c>
      <c r="K13" s="37">
        <f t="shared" si="3"/>
        <v>1.3913043478260869</v>
      </c>
      <c r="L13" s="41">
        <f t="shared" si="4"/>
        <v>43.125</v>
      </c>
      <c r="M13" s="72"/>
      <c r="N13" s="56">
        <f t="shared" si="5"/>
        <v>1</v>
      </c>
      <c r="O13" s="62"/>
      <c r="P13" s="63"/>
      <c r="Q13" s="63"/>
      <c r="R13" s="59">
        <f t="shared" si="6"/>
        <v>-1</v>
      </c>
      <c r="S13" s="59">
        <f t="shared" si="7"/>
        <v>-1</v>
      </c>
      <c r="T13" s="60">
        <f t="shared" si="8"/>
        <v>-1</v>
      </c>
      <c r="U13" s="42">
        <v>1E-3</v>
      </c>
    </row>
    <row r="14" spans="1:21" ht="15.6" customHeight="1" x14ac:dyDescent="0.25">
      <c r="A14" s="76"/>
      <c r="B14" s="76"/>
      <c r="C14" s="33">
        <v>120</v>
      </c>
      <c r="D14" s="34" t="s">
        <v>30</v>
      </c>
      <c r="E14" s="37">
        <v>2.5</v>
      </c>
      <c r="F14" s="37">
        <v>0.5</v>
      </c>
      <c r="G14" s="37">
        <f t="shared" si="0"/>
        <v>0.45</v>
      </c>
      <c r="H14" s="37">
        <f t="shared" si="1"/>
        <v>0.45</v>
      </c>
      <c r="I14" s="39">
        <v>5000</v>
      </c>
      <c r="J14" s="37">
        <f t="shared" si="2"/>
        <v>2250</v>
      </c>
      <c r="K14" s="37">
        <f t="shared" si="3"/>
        <v>1.6</v>
      </c>
      <c r="L14" s="41">
        <f t="shared" si="4"/>
        <v>37.5</v>
      </c>
      <c r="M14" s="72"/>
      <c r="N14" s="56">
        <f t="shared" si="5"/>
        <v>1</v>
      </c>
      <c r="O14" s="62"/>
      <c r="P14" s="63"/>
      <c r="Q14" s="63"/>
      <c r="R14" s="59">
        <f t="shared" si="6"/>
        <v>-1</v>
      </c>
      <c r="S14" s="59">
        <f t="shared" si="7"/>
        <v>-1</v>
      </c>
      <c r="T14" s="60">
        <f t="shared" si="8"/>
        <v>-1</v>
      </c>
      <c r="U14" s="42">
        <v>1.5E-3</v>
      </c>
    </row>
    <row r="15" spans="1:21" ht="15.6" customHeight="1" x14ac:dyDescent="0.25">
      <c r="A15" s="76"/>
      <c r="B15" s="76"/>
      <c r="C15" s="33">
        <v>480</v>
      </c>
      <c r="D15" s="34" t="s">
        <v>30</v>
      </c>
      <c r="E15" s="37">
        <v>2.5</v>
      </c>
      <c r="F15" s="37">
        <v>0.8</v>
      </c>
      <c r="G15" s="38">
        <f t="shared" si="0"/>
        <v>2.88</v>
      </c>
      <c r="H15" s="38">
        <f t="shared" si="1"/>
        <v>2.88</v>
      </c>
      <c r="I15" s="39">
        <v>5000</v>
      </c>
      <c r="J15" s="37">
        <f t="shared" si="2"/>
        <v>14400</v>
      </c>
      <c r="K15" s="38">
        <f t="shared" si="3"/>
        <v>0.25</v>
      </c>
      <c r="L15" s="40">
        <f t="shared" si="4"/>
        <v>240</v>
      </c>
      <c r="M15" s="72"/>
      <c r="N15" s="56">
        <f t="shared" si="5"/>
        <v>1</v>
      </c>
      <c r="O15" s="62"/>
      <c r="P15" s="63"/>
      <c r="Q15" s="63"/>
      <c r="R15" s="59">
        <f t="shared" si="6"/>
        <v>-1</v>
      </c>
      <c r="S15" s="59">
        <f t="shared" si="7"/>
        <v>-1</v>
      </c>
      <c r="T15" s="60">
        <f t="shared" si="8"/>
        <v>-1</v>
      </c>
      <c r="U15" s="42">
        <v>1.5E-3</v>
      </c>
    </row>
    <row r="16" spans="1:21" ht="15.6" customHeight="1" x14ac:dyDescent="0.25">
      <c r="A16" s="76"/>
      <c r="B16" s="76"/>
      <c r="C16" s="33">
        <v>69</v>
      </c>
      <c r="D16" s="34" t="s">
        <v>31</v>
      </c>
      <c r="E16" s="37">
        <v>6</v>
      </c>
      <c r="F16" s="37">
        <v>1</v>
      </c>
      <c r="G16" s="37">
        <f t="shared" si="0"/>
        <v>1.242</v>
      </c>
      <c r="H16" s="37">
        <f t="shared" si="1"/>
        <v>1.242</v>
      </c>
      <c r="I16" s="39">
        <v>5000</v>
      </c>
      <c r="J16" s="37">
        <f t="shared" si="2"/>
        <v>6210</v>
      </c>
      <c r="K16" s="37">
        <f t="shared" si="3"/>
        <v>0.57971014492753625</v>
      </c>
      <c r="L16" s="41">
        <f t="shared" si="4"/>
        <v>103.5</v>
      </c>
      <c r="M16" s="72"/>
      <c r="N16" s="56">
        <f t="shared" si="5"/>
        <v>1</v>
      </c>
      <c r="O16" s="62"/>
      <c r="P16" s="63"/>
      <c r="Q16" s="63"/>
      <c r="R16" s="59">
        <f t="shared" si="6"/>
        <v>-1</v>
      </c>
      <c r="S16" s="59">
        <f t="shared" si="7"/>
        <v>-1</v>
      </c>
      <c r="T16" s="60">
        <f t="shared" si="8"/>
        <v>-1</v>
      </c>
      <c r="U16" s="42">
        <v>1E-3</v>
      </c>
    </row>
    <row r="17" spans="1:21" ht="15.6" customHeight="1" x14ac:dyDescent="0.25">
      <c r="A17" s="76"/>
      <c r="B17" s="76"/>
      <c r="C17" s="33">
        <v>120</v>
      </c>
      <c r="D17" s="34" t="s">
        <v>31</v>
      </c>
      <c r="E17" s="37">
        <v>6</v>
      </c>
      <c r="F17" s="37">
        <v>0.5</v>
      </c>
      <c r="G17" s="38">
        <f t="shared" si="0"/>
        <v>1.08</v>
      </c>
      <c r="H17" s="38">
        <f t="shared" si="1"/>
        <v>1.08</v>
      </c>
      <c r="I17" s="39">
        <v>5000</v>
      </c>
      <c r="J17" s="37">
        <f t="shared" si="2"/>
        <v>5400</v>
      </c>
      <c r="K17" s="38">
        <f t="shared" si="3"/>
        <v>0.66666666666666663</v>
      </c>
      <c r="L17" s="40">
        <f t="shared" si="4"/>
        <v>90</v>
      </c>
      <c r="M17" s="72"/>
      <c r="N17" s="56">
        <f t="shared" si="5"/>
        <v>1</v>
      </c>
      <c r="O17" s="62"/>
      <c r="P17" s="63"/>
      <c r="Q17" s="63"/>
      <c r="R17" s="59">
        <f t="shared" si="6"/>
        <v>-1</v>
      </c>
      <c r="S17" s="59">
        <f t="shared" si="7"/>
        <v>-1</v>
      </c>
      <c r="T17" s="60">
        <f t="shared" si="8"/>
        <v>-1</v>
      </c>
      <c r="U17" s="42">
        <v>1.5E-3</v>
      </c>
    </row>
    <row r="18" spans="1:21" ht="15.6" customHeight="1" x14ac:dyDescent="0.25">
      <c r="A18" s="76"/>
      <c r="B18" s="77"/>
      <c r="C18" s="33">
        <v>480</v>
      </c>
      <c r="D18" s="34" t="s">
        <v>31</v>
      </c>
      <c r="E18" s="37">
        <v>6</v>
      </c>
      <c r="F18" s="37">
        <v>0.8</v>
      </c>
      <c r="G18" s="38">
        <f t="shared" si="0"/>
        <v>6.9119999999999999</v>
      </c>
      <c r="H18" s="38">
        <f t="shared" si="1"/>
        <v>6.9119999999999999</v>
      </c>
      <c r="I18" s="39">
        <v>2500</v>
      </c>
      <c r="J18" s="37">
        <f t="shared" si="2"/>
        <v>17280</v>
      </c>
      <c r="K18" s="38">
        <f t="shared" si="3"/>
        <v>0.20833333333333334</v>
      </c>
      <c r="L18" s="40">
        <f t="shared" si="4"/>
        <v>288</v>
      </c>
      <c r="M18" s="72"/>
      <c r="N18" s="56">
        <f t="shared" si="5"/>
        <v>1</v>
      </c>
      <c r="O18" s="62"/>
      <c r="P18" s="63"/>
      <c r="Q18" s="63"/>
      <c r="R18" s="59">
        <f t="shared" si="6"/>
        <v>-1</v>
      </c>
      <c r="S18" s="59">
        <f t="shared" si="7"/>
        <v>-1</v>
      </c>
      <c r="T18" s="60">
        <f t="shared" si="8"/>
        <v>-1</v>
      </c>
      <c r="U18" s="42">
        <v>1.5E-3</v>
      </c>
    </row>
    <row r="19" spans="1:21" ht="15.6" customHeight="1" x14ac:dyDescent="0.25">
      <c r="A19" s="76"/>
      <c r="B19" s="75" t="s">
        <v>32</v>
      </c>
      <c r="C19" s="35">
        <v>69</v>
      </c>
      <c r="D19" s="36" t="s">
        <v>26</v>
      </c>
      <c r="E19" s="38">
        <v>0.2</v>
      </c>
      <c r="F19" s="37">
        <v>1</v>
      </c>
      <c r="G19" s="38">
        <f t="shared" si="0"/>
        <v>4.1400000000000006E-2</v>
      </c>
      <c r="H19" s="38">
        <f t="shared" si="1"/>
        <v>4.1400000000000006E-2</v>
      </c>
      <c r="I19" s="39">
        <v>100000</v>
      </c>
      <c r="J19" s="37">
        <f t="shared" si="2"/>
        <v>4140.0000000000009</v>
      </c>
      <c r="K19" s="38">
        <f t="shared" si="3"/>
        <v>0.8695652173913041</v>
      </c>
      <c r="L19" s="40">
        <f t="shared" si="4"/>
        <v>69.000000000000014</v>
      </c>
      <c r="M19" s="72"/>
      <c r="N19" s="56">
        <f t="shared" si="5"/>
        <v>1</v>
      </c>
      <c r="O19" s="57"/>
      <c r="P19" s="58"/>
      <c r="Q19" s="58"/>
      <c r="R19" s="59">
        <f t="shared" si="6"/>
        <v>-1</v>
      </c>
      <c r="S19" s="59">
        <f t="shared" si="7"/>
        <v>-1</v>
      </c>
      <c r="T19" s="60">
        <f t="shared" si="8"/>
        <v>-1</v>
      </c>
      <c r="U19" s="42">
        <v>2E-3</v>
      </c>
    </row>
    <row r="20" spans="1:21" ht="15.6" customHeight="1" x14ac:dyDescent="0.25">
      <c r="A20" s="76"/>
      <c r="B20" s="76"/>
      <c r="C20" s="33">
        <v>69</v>
      </c>
      <c r="D20" s="34" t="s">
        <v>27</v>
      </c>
      <c r="E20" s="37">
        <v>0.4</v>
      </c>
      <c r="F20" s="37">
        <v>1</v>
      </c>
      <c r="G20" s="37">
        <f t="shared" si="0"/>
        <v>8.2800000000000012E-2</v>
      </c>
      <c r="H20" s="37">
        <f t="shared" si="1"/>
        <v>8.2800000000000012E-2</v>
      </c>
      <c r="I20" s="39">
        <v>100000</v>
      </c>
      <c r="J20" s="37">
        <f t="shared" si="2"/>
        <v>8280.0000000000018</v>
      </c>
      <c r="K20" s="37">
        <f t="shared" si="3"/>
        <v>0.43478260869565205</v>
      </c>
      <c r="L20" s="41">
        <f t="shared" si="4"/>
        <v>138.00000000000003</v>
      </c>
      <c r="M20" s="72"/>
      <c r="N20" s="56">
        <f t="shared" si="5"/>
        <v>1</v>
      </c>
      <c r="O20" s="57"/>
      <c r="P20" s="58"/>
      <c r="Q20" s="58"/>
      <c r="R20" s="59">
        <f t="shared" si="6"/>
        <v>-1</v>
      </c>
      <c r="S20" s="59">
        <f t="shared" si="7"/>
        <v>-1</v>
      </c>
      <c r="T20" s="60">
        <f t="shared" si="8"/>
        <v>-1</v>
      </c>
      <c r="U20" s="42">
        <v>2E-3</v>
      </c>
    </row>
    <row r="21" spans="1:21" ht="15.6" customHeight="1" x14ac:dyDescent="0.25">
      <c r="A21" s="76"/>
      <c r="B21" s="76"/>
      <c r="C21" s="33">
        <v>120</v>
      </c>
      <c r="D21" s="34" t="s">
        <v>27</v>
      </c>
      <c r="E21" s="37">
        <v>0.4</v>
      </c>
      <c r="F21" s="37">
        <v>0.5</v>
      </c>
      <c r="G21" s="38">
        <f t="shared" si="0"/>
        <v>7.1999999999999995E-2</v>
      </c>
      <c r="H21" s="38">
        <f t="shared" si="1"/>
        <v>7.1999999999999995E-2</v>
      </c>
      <c r="I21" s="39">
        <v>100000</v>
      </c>
      <c r="J21" s="37">
        <f t="shared" si="2"/>
        <v>7199.9999999999991</v>
      </c>
      <c r="K21" s="38">
        <f t="shared" si="3"/>
        <v>0.50000000000000011</v>
      </c>
      <c r="L21" s="40">
        <f t="shared" si="4"/>
        <v>119.99999999999999</v>
      </c>
      <c r="M21" s="72"/>
      <c r="N21" s="56">
        <f t="shared" si="5"/>
        <v>1</v>
      </c>
      <c r="O21" s="57"/>
      <c r="P21" s="58"/>
      <c r="Q21" s="58"/>
      <c r="R21" s="59">
        <f t="shared" si="6"/>
        <v>-1</v>
      </c>
      <c r="S21" s="59">
        <f t="shared" si="7"/>
        <v>-1</v>
      </c>
      <c r="T21" s="60">
        <f t="shared" si="8"/>
        <v>-1</v>
      </c>
      <c r="U21" s="42">
        <v>2.5000000000000001E-3</v>
      </c>
    </row>
    <row r="22" spans="1:21" ht="15.6" customHeight="1" x14ac:dyDescent="0.25">
      <c r="A22" s="76"/>
      <c r="B22" s="76"/>
      <c r="C22" s="33">
        <v>480</v>
      </c>
      <c r="D22" s="34" t="s">
        <v>27</v>
      </c>
      <c r="E22" s="37">
        <v>0.4</v>
      </c>
      <c r="F22" s="37">
        <v>0.8</v>
      </c>
      <c r="G22" s="38">
        <f t="shared" si="0"/>
        <v>0.46080000000000004</v>
      </c>
      <c r="H22" s="38">
        <f t="shared" si="1"/>
        <v>0.46080000000000004</v>
      </c>
      <c r="I22" s="39">
        <v>10000</v>
      </c>
      <c r="J22" s="37">
        <f t="shared" si="2"/>
        <v>4608</v>
      </c>
      <c r="K22" s="38">
        <f t="shared" si="3"/>
        <v>0.78125</v>
      </c>
      <c r="L22" s="40">
        <f t="shared" si="4"/>
        <v>76.8</v>
      </c>
      <c r="M22" s="72"/>
      <c r="N22" s="56">
        <f t="shared" si="5"/>
        <v>1</v>
      </c>
      <c r="O22" s="57"/>
      <c r="P22" s="58"/>
      <c r="Q22" s="58"/>
      <c r="R22" s="59">
        <f t="shared" si="6"/>
        <v>-1</v>
      </c>
      <c r="S22" s="59">
        <f t="shared" si="7"/>
        <v>-1</v>
      </c>
      <c r="T22" s="60">
        <f t="shared" si="8"/>
        <v>-1</v>
      </c>
      <c r="U22" s="42">
        <v>2.5000000000000001E-3</v>
      </c>
    </row>
    <row r="23" spans="1:21" ht="15.6" customHeight="1" x14ac:dyDescent="0.25">
      <c r="A23" s="76"/>
      <c r="B23" s="76"/>
      <c r="C23" s="33">
        <v>69</v>
      </c>
      <c r="D23" s="34" t="s">
        <v>28</v>
      </c>
      <c r="E23" s="37">
        <v>1</v>
      </c>
      <c r="F23" s="37">
        <v>1</v>
      </c>
      <c r="G23" s="37">
        <f t="shared" si="0"/>
        <v>0.20699999999999999</v>
      </c>
      <c r="H23" s="37">
        <f t="shared" si="1"/>
        <v>0.20699999999999999</v>
      </c>
      <c r="I23" s="39">
        <v>100000</v>
      </c>
      <c r="J23" s="37">
        <f t="shared" si="2"/>
        <v>20700</v>
      </c>
      <c r="K23" s="37">
        <f t="shared" si="3"/>
        <v>0.17391304347826086</v>
      </c>
      <c r="L23" s="41">
        <f t="shared" si="4"/>
        <v>345</v>
      </c>
      <c r="M23" s="72"/>
      <c r="N23" s="56">
        <f t="shared" si="5"/>
        <v>1</v>
      </c>
      <c r="O23" s="57"/>
      <c r="P23" s="58"/>
      <c r="Q23" s="58"/>
      <c r="R23" s="59">
        <f t="shared" si="6"/>
        <v>-1</v>
      </c>
      <c r="S23" s="59">
        <f t="shared" si="7"/>
        <v>-1</v>
      </c>
      <c r="T23" s="60">
        <f t="shared" si="8"/>
        <v>-1</v>
      </c>
      <c r="U23" s="42">
        <v>1E-3</v>
      </c>
    </row>
    <row r="24" spans="1:21" ht="15.6" customHeight="1" x14ac:dyDescent="0.25">
      <c r="A24" s="76"/>
      <c r="B24" s="76"/>
      <c r="C24" s="33">
        <v>120</v>
      </c>
      <c r="D24" s="34" t="s">
        <v>28</v>
      </c>
      <c r="E24" s="37">
        <v>1</v>
      </c>
      <c r="F24" s="37">
        <v>0.5</v>
      </c>
      <c r="G24" s="38">
        <f t="shared" si="0"/>
        <v>0.18</v>
      </c>
      <c r="H24" s="38">
        <f t="shared" si="1"/>
        <v>0.18</v>
      </c>
      <c r="I24" s="39">
        <v>100000</v>
      </c>
      <c r="J24" s="37">
        <f t="shared" si="2"/>
        <v>18000</v>
      </c>
      <c r="K24" s="38">
        <f t="shared" si="3"/>
        <v>0.2</v>
      </c>
      <c r="L24" s="40">
        <f t="shared" si="4"/>
        <v>300</v>
      </c>
      <c r="M24" s="72"/>
      <c r="N24" s="56">
        <f t="shared" si="5"/>
        <v>1</v>
      </c>
      <c r="O24" s="62"/>
      <c r="P24" s="63"/>
      <c r="Q24" s="63"/>
      <c r="R24" s="59">
        <f t="shared" si="6"/>
        <v>-1</v>
      </c>
      <c r="S24" s="59">
        <f t="shared" si="7"/>
        <v>-1</v>
      </c>
      <c r="T24" s="60">
        <f t="shared" si="8"/>
        <v>-1</v>
      </c>
      <c r="U24" s="42">
        <v>2.5000000000000001E-3</v>
      </c>
    </row>
    <row r="25" spans="1:21" ht="15.6" customHeight="1" x14ac:dyDescent="0.25">
      <c r="A25" s="76"/>
      <c r="B25" s="76"/>
      <c r="C25" s="33">
        <v>480</v>
      </c>
      <c r="D25" s="34" t="s">
        <v>28</v>
      </c>
      <c r="E25" s="37">
        <v>1</v>
      </c>
      <c r="F25" s="37">
        <v>0.8</v>
      </c>
      <c r="G25" s="38">
        <f t="shared" si="0"/>
        <v>1.1519999999999999</v>
      </c>
      <c r="H25" s="38">
        <f t="shared" si="1"/>
        <v>1.1519999999999999</v>
      </c>
      <c r="I25" s="39">
        <v>10000</v>
      </c>
      <c r="J25" s="37">
        <f t="shared" si="2"/>
        <v>11520</v>
      </c>
      <c r="K25" s="38">
        <f t="shared" si="3"/>
        <v>0.3125</v>
      </c>
      <c r="L25" s="40">
        <f t="shared" si="4"/>
        <v>192</v>
      </c>
      <c r="M25" s="72"/>
      <c r="N25" s="56">
        <f t="shared" si="5"/>
        <v>1</v>
      </c>
      <c r="O25" s="62"/>
      <c r="P25" s="63"/>
      <c r="Q25" s="63"/>
      <c r="R25" s="59">
        <f t="shared" si="6"/>
        <v>-1</v>
      </c>
      <c r="S25" s="59">
        <f t="shared" si="7"/>
        <v>-1</v>
      </c>
      <c r="T25" s="60">
        <f t="shared" si="8"/>
        <v>-1</v>
      </c>
      <c r="U25" s="42">
        <v>2.5000000000000001E-3</v>
      </c>
    </row>
    <row r="26" spans="1:21" ht="15.6" customHeight="1" x14ac:dyDescent="0.25">
      <c r="A26" s="76"/>
      <c r="B26" s="76"/>
      <c r="C26" s="33">
        <v>69</v>
      </c>
      <c r="D26" s="34" t="s">
        <v>29</v>
      </c>
      <c r="E26" s="37">
        <v>2</v>
      </c>
      <c r="F26" s="37">
        <v>1</v>
      </c>
      <c r="G26" s="37">
        <f t="shared" si="0"/>
        <v>0.41399999999999998</v>
      </c>
      <c r="H26" s="37">
        <f t="shared" si="1"/>
        <v>0.41399999999999998</v>
      </c>
      <c r="I26" s="39">
        <v>10000</v>
      </c>
      <c r="J26" s="37">
        <f t="shared" si="2"/>
        <v>4140</v>
      </c>
      <c r="K26" s="37">
        <f t="shared" si="3"/>
        <v>0.86956521739130432</v>
      </c>
      <c r="L26" s="41">
        <f t="shared" si="4"/>
        <v>69</v>
      </c>
      <c r="M26" s="72"/>
      <c r="N26" s="56">
        <f t="shared" si="5"/>
        <v>1</v>
      </c>
      <c r="O26" s="62"/>
      <c r="P26" s="63"/>
      <c r="Q26" s="63"/>
      <c r="R26" s="59">
        <f t="shared" si="6"/>
        <v>-1</v>
      </c>
      <c r="S26" s="59">
        <f t="shared" si="7"/>
        <v>-1</v>
      </c>
      <c r="T26" s="60">
        <f t="shared" si="8"/>
        <v>-1</v>
      </c>
      <c r="U26" s="42">
        <v>1E-3</v>
      </c>
    </row>
    <row r="27" spans="1:21" ht="15.6" customHeight="1" x14ac:dyDescent="0.25">
      <c r="A27" s="76"/>
      <c r="B27" s="76"/>
      <c r="C27" s="33">
        <v>120</v>
      </c>
      <c r="D27" s="34" t="s">
        <v>29</v>
      </c>
      <c r="E27" s="37">
        <v>2</v>
      </c>
      <c r="F27" s="37">
        <v>0.5</v>
      </c>
      <c r="G27" s="38">
        <f t="shared" si="0"/>
        <v>0.36</v>
      </c>
      <c r="H27" s="38">
        <f t="shared" si="1"/>
        <v>0.36</v>
      </c>
      <c r="I27" s="39">
        <v>10000</v>
      </c>
      <c r="J27" s="37">
        <f t="shared" si="2"/>
        <v>3600</v>
      </c>
      <c r="K27" s="38">
        <f t="shared" si="3"/>
        <v>1</v>
      </c>
      <c r="L27" s="40">
        <f t="shared" si="4"/>
        <v>60</v>
      </c>
      <c r="M27" s="72"/>
      <c r="N27" s="56">
        <f t="shared" si="5"/>
        <v>1</v>
      </c>
      <c r="O27" s="62"/>
      <c r="P27" s="63"/>
      <c r="Q27" s="63"/>
      <c r="R27" s="59">
        <f t="shared" si="6"/>
        <v>-1</v>
      </c>
      <c r="S27" s="59">
        <f t="shared" si="7"/>
        <v>-1</v>
      </c>
      <c r="T27" s="60">
        <f t="shared" si="8"/>
        <v>-1</v>
      </c>
      <c r="U27" s="42">
        <v>1.5E-3</v>
      </c>
    </row>
    <row r="28" spans="1:21" ht="15.6" customHeight="1" x14ac:dyDescent="0.25">
      <c r="A28" s="76"/>
      <c r="B28" s="76"/>
      <c r="C28" s="33">
        <v>480</v>
      </c>
      <c r="D28" s="34" t="s">
        <v>29</v>
      </c>
      <c r="E28" s="37">
        <v>2</v>
      </c>
      <c r="F28" s="37">
        <v>0.8</v>
      </c>
      <c r="G28" s="38">
        <f t="shared" si="0"/>
        <v>2.3039999999999998</v>
      </c>
      <c r="H28" s="38">
        <f t="shared" si="1"/>
        <v>2.3039999999999998</v>
      </c>
      <c r="I28" s="39">
        <v>5000</v>
      </c>
      <c r="J28" s="37">
        <f t="shared" si="2"/>
        <v>11520</v>
      </c>
      <c r="K28" s="38">
        <f t="shared" si="3"/>
        <v>0.3125</v>
      </c>
      <c r="L28" s="40">
        <f t="shared" si="4"/>
        <v>192</v>
      </c>
      <c r="M28" s="72"/>
      <c r="N28" s="56">
        <f t="shared" si="5"/>
        <v>1</v>
      </c>
      <c r="O28" s="62"/>
      <c r="P28" s="63"/>
      <c r="Q28" s="63"/>
      <c r="R28" s="59">
        <f t="shared" si="6"/>
        <v>-1</v>
      </c>
      <c r="S28" s="59">
        <f t="shared" si="7"/>
        <v>-1</v>
      </c>
      <c r="T28" s="60">
        <f t="shared" si="8"/>
        <v>-1</v>
      </c>
      <c r="U28" s="42">
        <v>1.5E-3</v>
      </c>
    </row>
    <row r="29" spans="1:21" ht="15.6" customHeight="1" x14ac:dyDescent="0.25">
      <c r="A29" s="76"/>
      <c r="B29" s="76"/>
      <c r="C29" s="33">
        <v>69</v>
      </c>
      <c r="D29" s="34" t="s">
        <v>30</v>
      </c>
      <c r="E29" s="37">
        <v>10</v>
      </c>
      <c r="F29" s="37">
        <v>1</v>
      </c>
      <c r="G29" s="37">
        <f t="shared" si="0"/>
        <v>2.0699999999999998</v>
      </c>
      <c r="H29" s="37">
        <f t="shared" si="1"/>
        <v>2.0699999999999998</v>
      </c>
      <c r="I29" s="39">
        <v>5000</v>
      </c>
      <c r="J29" s="37">
        <f t="shared" si="2"/>
        <v>10350</v>
      </c>
      <c r="K29" s="37">
        <f t="shared" si="3"/>
        <v>0.34782608695652173</v>
      </c>
      <c r="L29" s="41">
        <f t="shared" si="4"/>
        <v>172.5</v>
      </c>
      <c r="M29" s="72"/>
      <c r="N29" s="56">
        <f t="shared" si="5"/>
        <v>1</v>
      </c>
      <c r="O29" s="62"/>
      <c r="P29" s="63"/>
      <c r="Q29" s="63"/>
      <c r="R29" s="59">
        <f t="shared" si="6"/>
        <v>-1</v>
      </c>
      <c r="S29" s="59">
        <f t="shared" si="7"/>
        <v>-1</v>
      </c>
      <c r="T29" s="60">
        <f t="shared" si="8"/>
        <v>-1</v>
      </c>
      <c r="U29" s="42">
        <v>1E-3</v>
      </c>
    </row>
    <row r="30" spans="1:21" ht="15.6" customHeight="1" x14ac:dyDescent="0.25">
      <c r="A30" s="76"/>
      <c r="B30" s="76"/>
      <c r="C30" s="33">
        <v>120</v>
      </c>
      <c r="D30" s="34" t="s">
        <v>30</v>
      </c>
      <c r="E30" s="37">
        <v>10</v>
      </c>
      <c r="F30" s="37">
        <v>0.5</v>
      </c>
      <c r="G30" s="37">
        <f t="shared" si="0"/>
        <v>1.8</v>
      </c>
      <c r="H30" s="37">
        <f t="shared" si="1"/>
        <v>1.8</v>
      </c>
      <c r="I30" s="39">
        <v>5000</v>
      </c>
      <c r="J30" s="37">
        <f t="shared" si="2"/>
        <v>9000</v>
      </c>
      <c r="K30" s="37">
        <f t="shared" si="3"/>
        <v>0.4</v>
      </c>
      <c r="L30" s="41">
        <f t="shared" si="4"/>
        <v>150</v>
      </c>
      <c r="M30" s="72"/>
      <c r="N30" s="56">
        <f t="shared" si="5"/>
        <v>1</v>
      </c>
      <c r="O30" s="62"/>
      <c r="P30" s="63"/>
      <c r="Q30" s="63"/>
      <c r="R30" s="59">
        <f t="shared" si="6"/>
        <v>-1</v>
      </c>
      <c r="S30" s="59">
        <f t="shared" si="7"/>
        <v>-1</v>
      </c>
      <c r="T30" s="60">
        <f t="shared" si="8"/>
        <v>-1</v>
      </c>
      <c r="U30" s="42">
        <v>1.5E-3</v>
      </c>
    </row>
    <row r="31" spans="1:21" ht="15.6" customHeight="1" x14ac:dyDescent="0.25">
      <c r="A31" s="76"/>
      <c r="B31" s="76"/>
      <c r="C31" s="33">
        <v>480</v>
      </c>
      <c r="D31" s="34" t="s">
        <v>30</v>
      </c>
      <c r="E31" s="37">
        <v>10</v>
      </c>
      <c r="F31" s="37">
        <v>0.8</v>
      </c>
      <c r="G31" s="38">
        <f t="shared" si="0"/>
        <v>11.52</v>
      </c>
      <c r="H31" s="38">
        <f t="shared" si="1"/>
        <v>11.52</v>
      </c>
      <c r="I31" s="39">
        <v>1000</v>
      </c>
      <c r="J31" s="37">
        <f t="shared" si="2"/>
        <v>11520</v>
      </c>
      <c r="K31" s="38">
        <f t="shared" si="3"/>
        <v>0.3125</v>
      </c>
      <c r="L31" s="40">
        <f t="shared" si="4"/>
        <v>192</v>
      </c>
      <c r="M31" s="72"/>
      <c r="N31" s="56">
        <f t="shared" si="5"/>
        <v>1</v>
      </c>
      <c r="O31" s="62"/>
      <c r="P31" s="63"/>
      <c r="Q31" s="63"/>
      <c r="R31" s="59">
        <f t="shared" si="6"/>
        <v>-1</v>
      </c>
      <c r="S31" s="59">
        <f t="shared" si="7"/>
        <v>-1</v>
      </c>
      <c r="T31" s="60">
        <f t="shared" si="8"/>
        <v>-1</v>
      </c>
      <c r="U31" s="42">
        <v>1.5E-3</v>
      </c>
    </row>
    <row r="32" spans="1:21" ht="15.6" customHeight="1" x14ac:dyDescent="0.25">
      <c r="A32" s="76"/>
      <c r="B32" s="76"/>
      <c r="C32" s="33">
        <v>69</v>
      </c>
      <c r="D32" s="34" t="s">
        <v>31</v>
      </c>
      <c r="E32" s="37">
        <v>24</v>
      </c>
      <c r="F32" s="37">
        <v>1</v>
      </c>
      <c r="G32" s="37">
        <f t="shared" si="0"/>
        <v>4.968</v>
      </c>
      <c r="H32" s="37">
        <f t="shared" si="1"/>
        <v>4.968</v>
      </c>
      <c r="I32" s="39">
        <v>2500</v>
      </c>
      <c r="J32" s="37">
        <f t="shared" si="2"/>
        <v>12420</v>
      </c>
      <c r="K32" s="37">
        <f t="shared" si="3"/>
        <v>0.28985507246376813</v>
      </c>
      <c r="L32" s="41">
        <f t="shared" si="4"/>
        <v>207</v>
      </c>
      <c r="M32" s="72"/>
      <c r="N32" s="56">
        <f t="shared" si="5"/>
        <v>1</v>
      </c>
      <c r="O32" s="62"/>
      <c r="P32" s="63"/>
      <c r="Q32" s="63"/>
      <c r="R32" s="59">
        <f t="shared" si="6"/>
        <v>-1</v>
      </c>
      <c r="S32" s="59">
        <f t="shared" si="7"/>
        <v>-1</v>
      </c>
      <c r="T32" s="60">
        <f t="shared" si="8"/>
        <v>-1</v>
      </c>
      <c r="U32" s="42">
        <v>1E-3</v>
      </c>
    </row>
    <row r="33" spans="1:21" ht="15.6" customHeight="1" x14ac:dyDescent="0.25">
      <c r="A33" s="76"/>
      <c r="B33" s="76"/>
      <c r="C33" s="33">
        <v>120</v>
      </c>
      <c r="D33" s="34" t="s">
        <v>31</v>
      </c>
      <c r="E33" s="37">
        <v>24</v>
      </c>
      <c r="F33" s="37">
        <v>0.5</v>
      </c>
      <c r="G33" s="38">
        <f t="shared" si="0"/>
        <v>4.32</v>
      </c>
      <c r="H33" s="38">
        <f t="shared" si="1"/>
        <v>4.32</v>
      </c>
      <c r="I33" s="39">
        <v>2500</v>
      </c>
      <c r="J33" s="37">
        <f t="shared" si="2"/>
        <v>10800</v>
      </c>
      <c r="K33" s="38">
        <f t="shared" si="3"/>
        <v>0.33333333333333331</v>
      </c>
      <c r="L33" s="40">
        <f t="shared" si="4"/>
        <v>180</v>
      </c>
      <c r="M33" s="72"/>
      <c r="N33" s="56">
        <f t="shared" si="5"/>
        <v>1</v>
      </c>
      <c r="O33" s="62"/>
      <c r="P33" s="63"/>
      <c r="Q33" s="63"/>
      <c r="R33" s="59">
        <f t="shared" si="6"/>
        <v>-1</v>
      </c>
      <c r="S33" s="59">
        <f t="shared" si="7"/>
        <v>-1</v>
      </c>
      <c r="T33" s="60">
        <f t="shared" si="8"/>
        <v>-1</v>
      </c>
      <c r="U33" s="42">
        <v>1.5E-3</v>
      </c>
    </row>
    <row r="34" spans="1:21" ht="16.2" customHeight="1" thickBot="1" x14ac:dyDescent="0.3">
      <c r="A34" s="77"/>
      <c r="B34" s="77"/>
      <c r="C34" s="33">
        <v>480</v>
      </c>
      <c r="D34" s="34" t="s">
        <v>31</v>
      </c>
      <c r="E34" s="37">
        <v>24</v>
      </c>
      <c r="F34" s="37">
        <v>0.8</v>
      </c>
      <c r="G34" s="38">
        <f t="shared" si="0"/>
        <v>27.648</v>
      </c>
      <c r="H34" s="38">
        <f t="shared" si="1"/>
        <v>27.648</v>
      </c>
      <c r="I34" s="39">
        <v>500</v>
      </c>
      <c r="J34" s="37">
        <f t="shared" si="2"/>
        <v>13824</v>
      </c>
      <c r="K34" s="38">
        <f t="shared" si="3"/>
        <v>0.26041666666666669</v>
      </c>
      <c r="L34" s="40">
        <f t="shared" si="4"/>
        <v>230.4</v>
      </c>
      <c r="M34" s="73"/>
      <c r="N34" s="64">
        <f t="shared" si="5"/>
        <v>1</v>
      </c>
      <c r="O34" s="65"/>
      <c r="P34" s="66"/>
      <c r="Q34" s="66"/>
      <c r="R34" s="67">
        <f t="shared" si="6"/>
        <v>-1</v>
      </c>
      <c r="S34" s="67">
        <f t="shared" si="7"/>
        <v>-1</v>
      </c>
      <c r="T34" s="68">
        <f t="shared" si="8"/>
        <v>-1</v>
      </c>
      <c r="U34" s="42">
        <v>1.5E-3</v>
      </c>
    </row>
  </sheetData>
  <sheetProtection algorithmName="SHA-512" hashValue="sc8hPq19BLvHnD7JMKkOl/YqCJ8RBOuSeT6Ce2i5mcVjyTBv5ilsqVguJhGsoy5IBuI5P2tquCsbj4l7okpjdA==" saltValue="D73Af2oxShRx6l7c2aa+FQ==" spinCount="100000" sheet="1" objects="1" scenarios="1"/>
  <autoFilter ref="A2:U2" xr:uid="{00000000-0009-0000-0000-000006000000}">
    <filterColumn colId="3" showButton="0"/>
  </autoFilter>
  <mergeCells count="7">
    <mergeCell ref="A3:A34"/>
    <mergeCell ref="D2:E2"/>
    <mergeCell ref="O1:T1"/>
    <mergeCell ref="A1:L1"/>
    <mergeCell ref="B3:B18"/>
    <mergeCell ref="M1:N1"/>
    <mergeCell ref="B19:B3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4"/>
  <sheetViews>
    <sheetView topLeftCell="A10" workbookViewId="0">
      <selection activeCell="G21" sqref="G21"/>
    </sheetView>
  </sheetViews>
  <sheetFormatPr defaultRowHeight="13.8" x14ac:dyDescent="0.25"/>
  <cols>
    <col min="1" max="1" width="12.44140625" style="74" customWidth="1"/>
    <col min="3" max="3" width="9" style="74" bestFit="1" customWidth="1"/>
    <col min="4" max="4" width="14.33203125" style="74" customWidth="1"/>
    <col min="5" max="8" width="9" style="74" bestFit="1" customWidth="1"/>
    <col min="9" max="9" width="9.77734375" style="74" customWidth="1"/>
    <col min="10" max="10" width="11" style="74" customWidth="1"/>
    <col min="11" max="11" width="14.109375" style="74" customWidth="1"/>
    <col min="12" max="12" width="11.21875" style="74" customWidth="1"/>
    <col min="13" max="13" width="14.44140625" style="74" customWidth="1"/>
    <col min="14" max="14" width="10.88671875" style="74" bestFit="1" customWidth="1"/>
    <col min="15" max="15" width="14.88671875" style="74" customWidth="1"/>
    <col min="16" max="16" width="15.33203125" style="74" customWidth="1"/>
    <col min="17" max="17" width="14.44140625" style="74" customWidth="1"/>
    <col min="18" max="18" width="11.109375" style="74" bestFit="1" customWidth="1"/>
    <col min="19" max="20" width="10.88671875" style="74" bestFit="1" customWidth="1"/>
    <col min="21" max="21" width="18.88671875" style="74" customWidth="1"/>
  </cols>
  <sheetData>
    <row r="1" spans="1:21" ht="16.8" customHeight="1" thickBo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79"/>
      <c r="M1" s="80" t="s">
        <v>1</v>
      </c>
      <c r="N1" s="82"/>
      <c r="O1" s="80" t="s">
        <v>2</v>
      </c>
      <c r="P1" s="81"/>
      <c r="Q1" s="81"/>
      <c r="R1" s="81"/>
      <c r="S1" s="81"/>
      <c r="T1" s="82"/>
      <c r="U1" s="31" t="s">
        <v>3</v>
      </c>
    </row>
    <row r="2" spans="1:21" ht="32.4" customHeight="1" x14ac:dyDescent="0.25">
      <c r="A2" s="43" t="s">
        <v>4</v>
      </c>
      <c r="B2" s="44" t="s">
        <v>5</v>
      </c>
      <c r="C2" s="45" t="s">
        <v>6</v>
      </c>
      <c r="D2" s="78" t="s">
        <v>7</v>
      </c>
      <c r="E2" s="79"/>
      <c r="F2" s="45" t="s">
        <v>8</v>
      </c>
      <c r="G2" s="45" t="s">
        <v>9</v>
      </c>
      <c r="H2" s="45" t="s">
        <v>10</v>
      </c>
      <c r="I2" s="45" t="s">
        <v>11</v>
      </c>
      <c r="J2" s="45" t="s">
        <v>12</v>
      </c>
      <c r="K2" s="45" t="s">
        <v>13</v>
      </c>
      <c r="L2" s="46" t="s">
        <v>14</v>
      </c>
      <c r="M2" s="48" t="s">
        <v>15</v>
      </c>
      <c r="N2" s="49" t="s">
        <v>16</v>
      </c>
      <c r="O2" s="50" t="s">
        <v>17</v>
      </c>
      <c r="P2" s="51" t="s">
        <v>18</v>
      </c>
      <c r="Q2" s="51" t="s">
        <v>19</v>
      </c>
      <c r="R2" s="51" t="s">
        <v>20</v>
      </c>
      <c r="S2" s="51" t="s">
        <v>21</v>
      </c>
      <c r="T2" s="49" t="s">
        <v>22</v>
      </c>
      <c r="U2" s="47" t="s">
        <v>23</v>
      </c>
    </row>
    <row r="3" spans="1:21" ht="15.6" customHeight="1" x14ac:dyDescent="0.25">
      <c r="A3" s="75" t="s">
        <v>112</v>
      </c>
      <c r="B3" s="75" t="s">
        <v>25</v>
      </c>
      <c r="C3" s="35">
        <v>69</v>
      </c>
      <c r="D3" s="36" t="s">
        <v>26</v>
      </c>
      <c r="E3" s="38">
        <v>0.05</v>
      </c>
      <c r="F3" s="37">
        <v>1</v>
      </c>
      <c r="G3" s="38">
        <f t="shared" ref="G3:G34" si="0">C3*E3*F3*3/1000</f>
        <v>1.0350000000000002E-2</v>
      </c>
      <c r="H3" s="38">
        <f t="shared" ref="H3:H34" si="1">G3</f>
        <v>1.0350000000000002E-2</v>
      </c>
      <c r="I3" s="39">
        <v>60000</v>
      </c>
      <c r="J3" s="37">
        <f t="shared" ref="J3:J34" si="2">H3*I3</f>
        <v>621.00000000000011</v>
      </c>
      <c r="K3" s="38">
        <f t="shared" ref="K3:K34" si="3">3600/J3</f>
        <v>5.7971014492753614</v>
      </c>
      <c r="L3" s="40">
        <f t="shared" ref="L3:L34" si="4">J3/60</f>
        <v>10.350000000000001</v>
      </c>
      <c r="M3" s="72"/>
      <c r="N3" s="56">
        <f t="shared" ref="N3:N34" si="5">ABS(M3-L3)/L3</f>
        <v>1</v>
      </c>
      <c r="O3" s="57"/>
      <c r="P3" s="58"/>
      <c r="Q3" s="58"/>
      <c r="R3" s="59">
        <f t="shared" ref="R3:R34" si="6">(O3-K3)/K3</f>
        <v>-1</v>
      </c>
      <c r="S3" s="59">
        <f t="shared" ref="S3:S34" si="7">(P3-K3)/K3</f>
        <v>-1</v>
      </c>
      <c r="T3" s="60">
        <f t="shared" ref="T3:T34" si="8">(Q3-K3)/K3</f>
        <v>-1</v>
      </c>
      <c r="U3" s="42">
        <v>2E-3</v>
      </c>
    </row>
    <row r="4" spans="1:21" ht="15.6" customHeight="1" x14ac:dyDescent="0.25">
      <c r="A4" s="76"/>
      <c r="B4" s="76"/>
      <c r="C4" s="33">
        <v>69</v>
      </c>
      <c r="D4" s="34" t="s">
        <v>27</v>
      </c>
      <c r="E4" s="37">
        <v>0.1</v>
      </c>
      <c r="F4" s="37">
        <v>1</v>
      </c>
      <c r="G4" s="37">
        <f t="shared" si="0"/>
        <v>2.0700000000000003E-2</v>
      </c>
      <c r="H4" s="37">
        <f t="shared" si="1"/>
        <v>2.0700000000000003E-2</v>
      </c>
      <c r="I4" s="39">
        <v>60000</v>
      </c>
      <c r="J4" s="37">
        <f t="shared" si="2"/>
        <v>1242.0000000000002</v>
      </c>
      <c r="K4" s="37">
        <f t="shared" si="3"/>
        <v>2.8985507246376807</v>
      </c>
      <c r="L4" s="41">
        <f t="shared" si="4"/>
        <v>20.700000000000003</v>
      </c>
      <c r="M4" s="72"/>
      <c r="N4" s="56">
        <f t="shared" si="5"/>
        <v>1</v>
      </c>
      <c r="O4" s="57"/>
      <c r="P4" s="58"/>
      <c r="Q4" s="58"/>
      <c r="R4" s="59">
        <f t="shared" si="6"/>
        <v>-1</v>
      </c>
      <c r="S4" s="59">
        <f t="shared" si="7"/>
        <v>-1</v>
      </c>
      <c r="T4" s="60">
        <f t="shared" si="8"/>
        <v>-1</v>
      </c>
      <c r="U4" s="42">
        <v>2E-3</v>
      </c>
    </row>
    <row r="5" spans="1:21" ht="15.6" customHeight="1" x14ac:dyDescent="0.25">
      <c r="A5" s="76"/>
      <c r="B5" s="76"/>
      <c r="C5" s="33">
        <v>120</v>
      </c>
      <c r="D5" s="34" t="s">
        <v>27</v>
      </c>
      <c r="E5" s="37">
        <v>0.1</v>
      </c>
      <c r="F5" s="37">
        <v>0.5</v>
      </c>
      <c r="G5" s="38">
        <f t="shared" si="0"/>
        <v>1.7999999999999999E-2</v>
      </c>
      <c r="H5" s="38">
        <f t="shared" si="1"/>
        <v>1.7999999999999999E-2</v>
      </c>
      <c r="I5" s="39">
        <v>60000</v>
      </c>
      <c r="J5" s="37">
        <f t="shared" si="2"/>
        <v>1080</v>
      </c>
      <c r="K5" s="38">
        <f t="shared" si="3"/>
        <v>3.3333333333333335</v>
      </c>
      <c r="L5" s="40">
        <f t="shared" si="4"/>
        <v>18</v>
      </c>
      <c r="M5" s="72"/>
      <c r="N5" s="56">
        <f t="shared" si="5"/>
        <v>1</v>
      </c>
      <c r="O5" s="57"/>
      <c r="P5" s="58"/>
      <c r="Q5" s="58"/>
      <c r="R5" s="59">
        <f t="shared" si="6"/>
        <v>-1</v>
      </c>
      <c r="S5" s="59">
        <f t="shared" si="7"/>
        <v>-1</v>
      </c>
      <c r="T5" s="60">
        <f t="shared" si="8"/>
        <v>-1</v>
      </c>
      <c r="U5" s="42">
        <v>2.5000000000000001E-3</v>
      </c>
    </row>
    <row r="6" spans="1:21" ht="15.6" customHeight="1" x14ac:dyDescent="0.25">
      <c r="A6" s="76"/>
      <c r="B6" s="76"/>
      <c r="C6" s="33">
        <v>480</v>
      </c>
      <c r="D6" s="34" t="s">
        <v>27</v>
      </c>
      <c r="E6" s="37">
        <v>0.1</v>
      </c>
      <c r="F6" s="37">
        <v>0.8</v>
      </c>
      <c r="G6" s="38">
        <f t="shared" si="0"/>
        <v>0.11520000000000001</v>
      </c>
      <c r="H6" s="38">
        <f t="shared" si="1"/>
        <v>0.11520000000000001</v>
      </c>
      <c r="I6" s="39">
        <v>60000</v>
      </c>
      <c r="J6" s="37">
        <f t="shared" si="2"/>
        <v>6912.0000000000009</v>
      </c>
      <c r="K6" s="38">
        <f t="shared" si="3"/>
        <v>0.52083333333333326</v>
      </c>
      <c r="L6" s="40">
        <f t="shared" si="4"/>
        <v>115.20000000000002</v>
      </c>
      <c r="M6" s="72"/>
      <c r="N6" s="56">
        <f t="shared" si="5"/>
        <v>1</v>
      </c>
      <c r="O6" s="57"/>
      <c r="P6" s="58"/>
      <c r="Q6" s="58"/>
      <c r="R6" s="59">
        <f t="shared" si="6"/>
        <v>-1</v>
      </c>
      <c r="S6" s="59">
        <f t="shared" si="7"/>
        <v>-1</v>
      </c>
      <c r="T6" s="60">
        <f t="shared" si="8"/>
        <v>-1</v>
      </c>
      <c r="U6" s="42">
        <v>2.5000000000000001E-3</v>
      </c>
    </row>
    <row r="7" spans="1:21" ht="15.6" customHeight="1" x14ac:dyDescent="0.25">
      <c r="A7" s="76"/>
      <c r="B7" s="76"/>
      <c r="C7" s="33">
        <v>69</v>
      </c>
      <c r="D7" s="34" t="s">
        <v>28</v>
      </c>
      <c r="E7" s="37">
        <v>0.25</v>
      </c>
      <c r="F7" s="37">
        <v>1</v>
      </c>
      <c r="G7" s="37">
        <f t="shared" si="0"/>
        <v>5.1749999999999997E-2</v>
      </c>
      <c r="H7" s="37">
        <f t="shared" si="1"/>
        <v>5.1749999999999997E-2</v>
      </c>
      <c r="I7" s="39">
        <v>60000</v>
      </c>
      <c r="J7" s="37">
        <f t="shared" si="2"/>
        <v>3105</v>
      </c>
      <c r="K7" s="37">
        <f t="shared" si="3"/>
        <v>1.1594202898550725</v>
      </c>
      <c r="L7" s="41">
        <f t="shared" si="4"/>
        <v>51.75</v>
      </c>
      <c r="M7" s="72"/>
      <c r="N7" s="56">
        <f t="shared" si="5"/>
        <v>1</v>
      </c>
      <c r="O7" s="57"/>
      <c r="P7" s="58"/>
      <c r="Q7" s="58"/>
      <c r="R7" s="59">
        <f t="shared" si="6"/>
        <v>-1</v>
      </c>
      <c r="S7" s="59">
        <f t="shared" si="7"/>
        <v>-1</v>
      </c>
      <c r="T7" s="60">
        <f t="shared" si="8"/>
        <v>-1</v>
      </c>
      <c r="U7" s="42">
        <v>1E-3</v>
      </c>
    </row>
    <row r="8" spans="1:21" ht="15.6" customHeight="1" x14ac:dyDescent="0.25">
      <c r="A8" s="76"/>
      <c r="B8" s="76"/>
      <c r="C8" s="33">
        <v>120</v>
      </c>
      <c r="D8" s="34" t="s">
        <v>28</v>
      </c>
      <c r="E8" s="37">
        <v>0.25</v>
      </c>
      <c r="F8" s="37">
        <v>0.5</v>
      </c>
      <c r="G8" s="38">
        <f t="shared" si="0"/>
        <v>4.4999999999999998E-2</v>
      </c>
      <c r="H8" s="38">
        <f t="shared" si="1"/>
        <v>4.4999999999999998E-2</v>
      </c>
      <c r="I8" s="39">
        <v>60000</v>
      </c>
      <c r="J8" s="37">
        <f t="shared" si="2"/>
        <v>2700</v>
      </c>
      <c r="K8" s="38">
        <f t="shared" si="3"/>
        <v>1.3333333333333333</v>
      </c>
      <c r="L8" s="40">
        <f t="shared" si="4"/>
        <v>45</v>
      </c>
      <c r="M8" s="72"/>
      <c r="N8" s="56">
        <f t="shared" si="5"/>
        <v>1</v>
      </c>
      <c r="O8" s="62"/>
      <c r="P8" s="63"/>
      <c r="Q8" s="63"/>
      <c r="R8" s="59">
        <f t="shared" si="6"/>
        <v>-1</v>
      </c>
      <c r="S8" s="59">
        <f t="shared" si="7"/>
        <v>-1</v>
      </c>
      <c r="T8" s="60">
        <f t="shared" si="8"/>
        <v>-1</v>
      </c>
      <c r="U8" s="42">
        <v>2.5000000000000001E-3</v>
      </c>
    </row>
    <row r="9" spans="1:21" ht="15.6" customHeight="1" x14ac:dyDescent="0.25">
      <c r="A9" s="76"/>
      <c r="B9" s="76"/>
      <c r="C9" s="33">
        <v>480</v>
      </c>
      <c r="D9" s="34" t="s">
        <v>28</v>
      </c>
      <c r="E9" s="37">
        <v>0.25</v>
      </c>
      <c r="F9" s="37">
        <v>0.8</v>
      </c>
      <c r="G9" s="38">
        <f t="shared" si="0"/>
        <v>0.28799999999999998</v>
      </c>
      <c r="H9" s="38">
        <f t="shared" si="1"/>
        <v>0.28799999999999998</v>
      </c>
      <c r="I9" s="39">
        <v>50000</v>
      </c>
      <c r="J9" s="37">
        <f t="shared" si="2"/>
        <v>14399.999999999998</v>
      </c>
      <c r="K9" s="38">
        <f t="shared" si="3"/>
        <v>0.25000000000000006</v>
      </c>
      <c r="L9" s="40">
        <f t="shared" si="4"/>
        <v>239.99999999999997</v>
      </c>
      <c r="M9" s="72"/>
      <c r="N9" s="56">
        <f t="shared" si="5"/>
        <v>1</v>
      </c>
      <c r="O9" s="62"/>
      <c r="P9" s="63"/>
      <c r="Q9" s="63"/>
      <c r="R9" s="59">
        <f t="shared" si="6"/>
        <v>-1</v>
      </c>
      <c r="S9" s="59">
        <f t="shared" si="7"/>
        <v>-1</v>
      </c>
      <c r="T9" s="60">
        <f t="shared" si="8"/>
        <v>-1</v>
      </c>
      <c r="U9" s="42">
        <v>2.5000000000000001E-3</v>
      </c>
    </row>
    <row r="10" spans="1:21" ht="15.6" customHeight="1" x14ac:dyDescent="0.25">
      <c r="A10" s="76"/>
      <c r="B10" s="76"/>
      <c r="C10" s="33">
        <v>69</v>
      </c>
      <c r="D10" s="34" t="s">
        <v>29</v>
      </c>
      <c r="E10" s="37">
        <v>0.5</v>
      </c>
      <c r="F10" s="37">
        <v>1</v>
      </c>
      <c r="G10" s="37">
        <f t="shared" si="0"/>
        <v>0.10349999999999999</v>
      </c>
      <c r="H10" s="37">
        <f t="shared" si="1"/>
        <v>0.10349999999999999</v>
      </c>
      <c r="I10" s="39">
        <v>10000</v>
      </c>
      <c r="J10" s="37">
        <f t="shared" si="2"/>
        <v>1035</v>
      </c>
      <c r="K10" s="37">
        <f t="shared" si="3"/>
        <v>3.4782608695652173</v>
      </c>
      <c r="L10" s="41">
        <f t="shared" si="4"/>
        <v>17.25</v>
      </c>
      <c r="M10" s="72"/>
      <c r="N10" s="56">
        <f t="shared" si="5"/>
        <v>1</v>
      </c>
      <c r="O10" s="62"/>
      <c r="P10" s="63"/>
      <c r="Q10" s="63"/>
      <c r="R10" s="59">
        <f t="shared" si="6"/>
        <v>-1</v>
      </c>
      <c r="S10" s="59">
        <f t="shared" si="7"/>
        <v>-1</v>
      </c>
      <c r="T10" s="60">
        <f t="shared" si="8"/>
        <v>-1</v>
      </c>
      <c r="U10" s="42">
        <v>1E-3</v>
      </c>
    </row>
    <row r="11" spans="1:21" ht="15.6" customHeight="1" x14ac:dyDescent="0.25">
      <c r="A11" s="76"/>
      <c r="B11" s="76"/>
      <c r="C11" s="33">
        <v>120</v>
      </c>
      <c r="D11" s="34" t="s">
        <v>29</v>
      </c>
      <c r="E11" s="37">
        <v>0.5</v>
      </c>
      <c r="F11" s="37">
        <v>0.5</v>
      </c>
      <c r="G11" s="38">
        <f t="shared" si="0"/>
        <v>0.09</v>
      </c>
      <c r="H11" s="38">
        <f t="shared" si="1"/>
        <v>0.09</v>
      </c>
      <c r="I11" s="39">
        <v>10000</v>
      </c>
      <c r="J11" s="37">
        <f t="shared" si="2"/>
        <v>900</v>
      </c>
      <c r="K11" s="38">
        <f t="shared" si="3"/>
        <v>4</v>
      </c>
      <c r="L11" s="40">
        <f t="shared" si="4"/>
        <v>15</v>
      </c>
      <c r="M11" s="72"/>
      <c r="N11" s="56">
        <f t="shared" si="5"/>
        <v>1</v>
      </c>
      <c r="O11" s="62"/>
      <c r="P11" s="63"/>
      <c r="Q11" s="63"/>
      <c r="R11" s="59">
        <f t="shared" si="6"/>
        <v>-1</v>
      </c>
      <c r="S11" s="59">
        <f t="shared" si="7"/>
        <v>-1</v>
      </c>
      <c r="T11" s="60">
        <f t="shared" si="8"/>
        <v>-1</v>
      </c>
      <c r="U11" s="42">
        <v>1.5E-3</v>
      </c>
    </row>
    <row r="12" spans="1:21" ht="15.6" customHeight="1" x14ac:dyDescent="0.25">
      <c r="A12" s="76"/>
      <c r="B12" s="76"/>
      <c r="C12" s="33">
        <v>480</v>
      </c>
      <c r="D12" s="34" t="s">
        <v>29</v>
      </c>
      <c r="E12" s="37">
        <v>0.5</v>
      </c>
      <c r="F12" s="37">
        <v>0.8</v>
      </c>
      <c r="G12" s="38">
        <f t="shared" si="0"/>
        <v>0.57599999999999996</v>
      </c>
      <c r="H12" s="38">
        <f t="shared" si="1"/>
        <v>0.57599999999999996</v>
      </c>
      <c r="I12" s="39">
        <v>10000</v>
      </c>
      <c r="J12" s="37">
        <f t="shared" si="2"/>
        <v>5760</v>
      </c>
      <c r="K12" s="38">
        <f t="shared" si="3"/>
        <v>0.625</v>
      </c>
      <c r="L12" s="40">
        <f t="shared" si="4"/>
        <v>96</v>
      </c>
      <c r="M12" s="72"/>
      <c r="N12" s="56">
        <f t="shared" si="5"/>
        <v>1</v>
      </c>
      <c r="O12" s="62"/>
      <c r="P12" s="63"/>
      <c r="Q12" s="63"/>
      <c r="R12" s="59">
        <f t="shared" si="6"/>
        <v>-1</v>
      </c>
      <c r="S12" s="59">
        <f t="shared" si="7"/>
        <v>-1</v>
      </c>
      <c r="T12" s="60">
        <f t="shared" si="8"/>
        <v>-1</v>
      </c>
      <c r="U12" s="42">
        <v>1.5E-3</v>
      </c>
    </row>
    <row r="13" spans="1:21" ht="15.6" customHeight="1" x14ac:dyDescent="0.25">
      <c r="A13" s="76"/>
      <c r="B13" s="76"/>
      <c r="C13" s="33">
        <v>69</v>
      </c>
      <c r="D13" s="34" t="s">
        <v>30</v>
      </c>
      <c r="E13" s="37">
        <v>2.5</v>
      </c>
      <c r="F13" s="37">
        <v>1</v>
      </c>
      <c r="G13" s="37">
        <f t="shared" si="0"/>
        <v>0.51749999999999996</v>
      </c>
      <c r="H13" s="37">
        <f t="shared" si="1"/>
        <v>0.51749999999999996</v>
      </c>
      <c r="I13" s="39">
        <v>5000</v>
      </c>
      <c r="J13" s="37">
        <f t="shared" si="2"/>
        <v>2587.5</v>
      </c>
      <c r="K13" s="37">
        <f t="shared" si="3"/>
        <v>1.3913043478260869</v>
      </c>
      <c r="L13" s="41">
        <f t="shared" si="4"/>
        <v>43.125</v>
      </c>
      <c r="M13" s="72"/>
      <c r="N13" s="56">
        <f t="shared" si="5"/>
        <v>1</v>
      </c>
      <c r="O13" s="62"/>
      <c r="P13" s="63"/>
      <c r="Q13" s="63"/>
      <c r="R13" s="59">
        <f t="shared" si="6"/>
        <v>-1</v>
      </c>
      <c r="S13" s="59">
        <f t="shared" si="7"/>
        <v>-1</v>
      </c>
      <c r="T13" s="60">
        <f t="shared" si="8"/>
        <v>-1</v>
      </c>
      <c r="U13" s="42">
        <v>1E-3</v>
      </c>
    </row>
    <row r="14" spans="1:21" ht="15.6" customHeight="1" x14ac:dyDescent="0.25">
      <c r="A14" s="76"/>
      <c r="B14" s="76"/>
      <c r="C14" s="33">
        <v>120</v>
      </c>
      <c r="D14" s="34" t="s">
        <v>30</v>
      </c>
      <c r="E14" s="37">
        <v>2.5</v>
      </c>
      <c r="F14" s="37">
        <v>0.5</v>
      </c>
      <c r="G14" s="37">
        <f t="shared" si="0"/>
        <v>0.45</v>
      </c>
      <c r="H14" s="37">
        <f t="shared" si="1"/>
        <v>0.45</v>
      </c>
      <c r="I14" s="39">
        <v>5000</v>
      </c>
      <c r="J14" s="37">
        <f t="shared" si="2"/>
        <v>2250</v>
      </c>
      <c r="K14" s="37">
        <f t="shared" si="3"/>
        <v>1.6</v>
      </c>
      <c r="L14" s="41">
        <f t="shared" si="4"/>
        <v>37.5</v>
      </c>
      <c r="M14" s="72"/>
      <c r="N14" s="56">
        <f t="shared" si="5"/>
        <v>1</v>
      </c>
      <c r="O14" s="62"/>
      <c r="P14" s="63"/>
      <c r="Q14" s="63"/>
      <c r="R14" s="59">
        <f t="shared" si="6"/>
        <v>-1</v>
      </c>
      <c r="S14" s="59">
        <f t="shared" si="7"/>
        <v>-1</v>
      </c>
      <c r="T14" s="60">
        <f t="shared" si="8"/>
        <v>-1</v>
      </c>
      <c r="U14" s="42">
        <v>1.5E-3</v>
      </c>
    </row>
    <row r="15" spans="1:21" ht="15.6" customHeight="1" x14ac:dyDescent="0.25">
      <c r="A15" s="76"/>
      <c r="B15" s="76"/>
      <c r="C15" s="33">
        <v>480</v>
      </c>
      <c r="D15" s="34" t="s">
        <v>30</v>
      </c>
      <c r="E15" s="37">
        <v>2.5</v>
      </c>
      <c r="F15" s="37">
        <v>0.8</v>
      </c>
      <c r="G15" s="38">
        <f t="shared" si="0"/>
        <v>2.88</v>
      </c>
      <c r="H15" s="38">
        <f t="shared" si="1"/>
        <v>2.88</v>
      </c>
      <c r="I15" s="39">
        <v>5000</v>
      </c>
      <c r="J15" s="37">
        <f t="shared" si="2"/>
        <v>14400</v>
      </c>
      <c r="K15" s="38">
        <f t="shared" si="3"/>
        <v>0.25</v>
      </c>
      <c r="L15" s="40">
        <f t="shared" si="4"/>
        <v>240</v>
      </c>
      <c r="M15" s="72"/>
      <c r="N15" s="56">
        <f t="shared" si="5"/>
        <v>1</v>
      </c>
      <c r="O15" s="62"/>
      <c r="P15" s="63"/>
      <c r="Q15" s="63"/>
      <c r="R15" s="59">
        <f t="shared" si="6"/>
        <v>-1</v>
      </c>
      <c r="S15" s="59">
        <f t="shared" si="7"/>
        <v>-1</v>
      </c>
      <c r="T15" s="60">
        <f t="shared" si="8"/>
        <v>-1</v>
      </c>
      <c r="U15" s="42">
        <v>1.5E-3</v>
      </c>
    </row>
    <row r="16" spans="1:21" ht="15.6" customHeight="1" x14ac:dyDescent="0.25">
      <c r="A16" s="76"/>
      <c r="B16" s="76"/>
      <c r="C16" s="33">
        <v>69</v>
      </c>
      <c r="D16" s="34" t="s">
        <v>31</v>
      </c>
      <c r="E16" s="37">
        <v>6</v>
      </c>
      <c r="F16" s="37">
        <v>1</v>
      </c>
      <c r="G16" s="37">
        <f t="shared" si="0"/>
        <v>1.242</v>
      </c>
      <c r="H16" s="37">
        <f t="shared" si="1"/>
        <v>1.242</v>
      </c>
      <c r="I16" s="39">
        <v>5000</v>
      </c>
      <c r="J16" s="37">
        <f t="shared" si="2"/>
        <v>6210</v>
      </c>
      <c r="K16" s="37">
        <f t="shared" si="3"/>
        <v>0.57971014492753625</v>
      </c>
      <c r="L16" s="41">
        <f t="shared" si="4"/>
        <v>103.5</v>
      </c>
      <c r="M16" s="72"/>
      <c r="N16" s="56">
        <f t="shared" si="5"/>
        <v>1</v>
      </c>
      <c r="O16" s="62"/>
      <c r="P16" s="63"/>
      <c r="Q16" s="63"/>
      <c r="R16" s="59">
        <f t="shared" si="6"/>
        <v>-1</v>
      </c>
      <c r="S16" s="59">
        <f t="shared" si="7"/>
        <v>-1</v>
      </c>
      <c r="T16" s="60">
        <f t="shared" si="8"/>
        <v>-1</v>
      </c>
      <c r="U16" s="42">
        <v>1E-3</v>
      </c>
    </row>
    <row r="17" spans="1:21" ht="15.6" customHeight="1" x14ac:dyDescent="0.25">
      <c r="A17" s="76"/>
      <c r="B17" s="76"/>
      <c r="C17" s="33">
        <v>120</v>
      </c>
      <c r="D17" s="34" t="s">
        <v>31</v>
      </c>
      <c r="E17" s="37">
        <v>6</v>
      </c>
      <c r="F17" s="37">
        <v>0.5</v>
      </c>
      <c r="G17" s="38">
        <f t="shared" si="0"/>
        <v>1.08</v>
      </c>
      <c r="H17" s="38">
        <f t="shared" si="1"/>
        <v>1.08</v>
      </c>
      <c r="I17" s="39">
        <v>5000</v>
      </c>
      <c r="J17" s="37">
        <f t="shared" si="2"/>
        <v>5400</v>
      </c>
      <c r="K17" s="38">
        <f t="shared" si="3"/>
        <v>0.66666666666666663</v>
      </c>
      <c r="L17" s="40">
        <f t="shared" si="4"/>
        <v>90</v>
      </c>
      <c r="M17" s="72"/>
      <c r="N17" s="56">
        <f t="shared" si="5"/>
        <v>1</v>
      </c>
      <c r="O17" s="62"/>
      <c r="P17" s="63"/>
      <c r="Q17" s="63"/>
      <c r="R17" s="59">
        <f t="shared" si="6"/>
        <v>-1</v>
      </c>
      <c r="S17" s="59">
        <f t="shared" si="7"/>
        <v>-1</v>
      </c>
      <c r="T17" s="60">
        <f t="shared" si="8"/>
        <v>-1</v>
      </c>
      <c r="U17" s="42">
        <v>1.5E-3</v>
      </c>
    </row>
    <row r="18" spans="1:21" ht="15.6" customHeight="1" x14ac:dyDescent="0.25">
      <c r="A18" s="76"/>
      <c r="B18" s="77"/>
      <c r="C18" s="33">
        <v>480</v>
      </c>
      <c r="D18" s="34" t="s">
        <v>31</v>
      </c>
      <c r="E18" s="37">
        <v>6</v>
      </c>
      <c r="F18" s="37">
        <v>0.8</v>
      </c>
      <c r="G18" s="38">
        <f t="shared" si="0"/>
        <v>6.9119999999999999</v>
      </c>
      <c r="H18" s="38">
        <f t="shared" si="1"/>
        <v>6.9119999999999999</v>
      </c>
      <c r="I18" s="39">
        <v>2500</v>
      </c>
      <c r="J18" s="37">
        <f t="shared" si="2"/>
        <v>17280</v>
      </c>
      <c r="K18" s="38">
        <f t="shared" si="3"/>
        <v>0.20833333333333334</v>
      </c>
      <c r="L18" s="40">
        <f t="shared" si="4"/>
        <v>288</v>
      </c>
      <c r="M18" s="72"/>
      <c r="N18" s="56">
        <f t="shared" si="5"/>
        <v>1</v>
      </c>
      <c r="O18" s="62"/>
      <c r="P18" s="63"/>
      <c r="Q18" s="63"/>
      <c r="R18" s="59">
        <f t="shared" si="6"/>
        <v>-1</v>
      </c>
      <c r="S18" s="59">
        <f t="shared" si="7"/>
        <v>-1</v>
      </c>
      <c r="T18" s="60">
        <f t="shared" si="8"/>
        <v>-1</v>
      </c>
      <c r="U18" s="42">
        <v>1.5E-3</v>
      </c>
    </row>
    <row r="19" spans="1:21" ht="15.6" customHeight="1" x14ac:dyDescent="0.25">
      <c r="A19" s="76"/>
      <c r="B19" s="75" t="s">
        <v>32</v>
      </c>
      <c r="C19" s="35">
        <v>69</v>
      </c>
      <c r="D19" s="36" t="s">
        <v>26</v>
      </c>
      <c r="E19" s="38">
        <v>0.2</v>
      </c>
      <c r="F19" s="37">
        <v>1</v>
      </c>
      <c r="G19" s="38">
        <f t="shared" si="0"/>
        <v>4.1400000000000006E-2</v>
      </c>
      <c r="H19" s="38">
        <f t="shared" si="1"/>
        <v>4.1400000000000006E-2</v>
      </c>
      <c r="I19" s="39">
        <v>100000</v>
      </c>
      <c r="J19" s="37">
        <f t="shared" si="2"/>
        <v>4140.0000000000009</v>
      </c>
      <c r="K19" s="38">
        <f t="shared" si="3"/>
        <v>0.8695652173913041</v>
      </c>
      <c r="L19" s="40">
        <f t="shared" si="4"/>
        <v>69.000000000000014</v>
      </c>
      <c r="M19" s="72"/>
      <c r="N19" s="56">
        <f t="shared" si="5"/>
        <v>1</v>
      </c>
      <c r="O19" s="57"/>
      <c r="P19" s="58"/>
      <c r="Q19" s="58"/>
      <c r="R19" s="59">
        <f t="shared" si="6"/>
        <v>-1</v>
      </c>
      <c r="S19" s="59">
        <f t="shared" si="7"/>
        <v>-1</v>
      </c>
      <c r="T19" s="60">
        <f t="shared" si="8"/>
        <v>-1</v>
      </c>
      <c r="U19" s="42">
        <v>2E-3</v>
      </c>
    </row>
    <row r="20" spans="1:21" ht="15.6" customHeight="1" x14ac:dyDescent="0.25">
      <c r="A20" s="76"/>
      <c r="B20" s="76"/>
      <c r="C20" s="33">
        <v>69</v>
      </c>
      <c r="D20" s="34" t="s">
        <v>27</v>
      </c>
      <c r="E20" s="37">
        <v>0.4</v>
      </c>
      <c r="F20" s="37">
        <v>1</v>
      </c>
      <c r="G20" s="37">
        <f t="shared" si="0"/>
        <v>8.2800000000000012E-2</v>
      </c>
      <c r="H20" s="37">
        <f t="shared" si="1"/>
        <v>8.2800000000000012E-2</v>
      </c>
      <c r="I20" s="39">
        <v>100000</v>
      </c>
      <c r="J20" s="37">
        <f t="shared" si="2"/>
        <v>8280.0000000000018</v>
      </c>
      <c r="K20" s="37">
        <f t="shared" si="3"/>
        <v>0.43478260869565205</v>
      </c>
      <c r="L20" s="41">
        <f t="shared" si="4"/>
        <v>138.00000000000003</v>
      </c>
      <c r="M20" s="72"/>
      <c r="N20" s="56">
        <f t="shared" si="5"/>
        <v>1</v>
      </c>
      <c r="O20" s="57"/>
      <c r="P20" s="58"/>
      <c r="Q20" s="58"/>
      <c r="R20" s="59">
        <f t="shared" si="6"/>
        <v>-1</v>
      </c>
      <c r="S20" s="59">
        <f t="shared" si="7"/>
        <v>-1</v>
      </c>
      <c r="T20" s="60">
        <f t="shared" si="8"/>
        <v>-1</v>
      </c>
      <c r="U20" s="42">
        <v>2E-3</v>
      </c>
    </row>
    <row r="21" spans="1:21" ht="15.6" customHeight="1" x14ac:dyDescent="0.25">
      <c r="A21" s="76"/>
      <c r="B21" s="76"/>
      <c r="C21" s="33">
        <v>120</v>
      </c>
      <c r="D21" s="34" t="s">
        <v>27</v>
      </c>
      <c r="E21" s="37">
        <v>0.4</v>
      </c>
      <c r="F21" s="37">
        <v>0.5</v>
      </c>
      <c r="G21" s="38">
        <f t="shared" si="0"/>
        <v>7.1999999999999995E-2</v>
      </c>
      <c r="H21" s="38">
        <f t="shared" si="1"/>
        <v>7.1999999999999995E-2</v>
      </c>
      <c r="I21" s="39">
        <v>100000</v>
      </c>
      <c r="J21" s="37">
        <f t="shared" si="2"/>
        <v>7199.9999999999991</v>
      </c>
      <c r="K21" s="38">
        <f t="shared" si="3"/>
        <v>0.50000000000000011</v>
      </c>
      <c r="L21" s="40">
        <f t="shared" si="4"/>
        <v>119.99999999999999</v>
      </c>
      <c r="M21" s="72"/>
      <c r="N21" s="56">
        <f t="shared" si="5"/>
        <v>1</v>
      </c>
      <c r="O21" s="57"/>
      <c r="P21" s="58"/>
      <c r="Q21" s="58"/>
      <c r="R21" s="59">
        <f t="shared" si="6"/>
        <v>-1</v>
      </c>
      <c r="S21" s="59">
        <f t="shared" si="7"/>
        <v>-1</v>
      </c>
      <c r="T21" s="60">
        <f t="shared" si="8"/>
        <v>-1</v>
      </c>
      <c r="U21" s="42">
        <v>2.5000000000000001E-3</v>
      </c>
    </row>
    <row r="22" spans="1:21" ht="15.6" customHeight="1" x14ac:dyDescent="0.25">
      <c r="A22" s="76"/>
      <c r="B22" s="76"/>
      <c r="C22" s="33">
        <v>480</v>
      </c>
      <c r="D22" s="34" t="s">
        <v>27</v>
      </c>
      <c r="E22" s="37">
        <v>0.4</v>
      </c>
      <c r="F22" s="37">
        <v>0.8</v>
      </c>
      <c r="G22" s="38">
        <f t="shared" si="0"/>
        <v>0.46080000000000004</v>
      </c>
      <c r="H22" s="38">
        <f t="shared" si="1"/>
        <v>0.46080000000000004</v>
      </c>
      <c r="I22" s="39">
        <v>10000</v>
      </c>
      <c r="J22" s="37">
        <f t="shared" si="2"/>
        <v>4608</v>
      </c>
      <c r="K22" s="38">
        <f t="shared" si="3"/>
        <v>0.78125</v>
      </c>
      <c r="L22" s="40">
        <f t="shared" si="4"/>
        <v>76.8</v>
      </c>
      <c r="M22" s="72"/>
      <c r="N22" s="56">
        <f t="shared" si="5"/>
        <v>1</v>
      </c>
      <c r="O22" s="57"/>
      <c r="P22" s="58"/>
      <c r="Q22" s="58"/>
      <c r="R22" s="59">
        <f t="shared" si="6"/>
        <v>-1</v>
      </c>
      <c r="S22" s="59">
        <f t="shared" si="7"/>
        <v>-1</v>
      </c>
      <c r="T22" s="60">
        <f t="shared" si="8"/>
        <v>-1</v>
      </c>
      <c r="U22" s="42">
        <v>2.5000000000000001E-3</v>
      </c>
    </row>
    <row r="23" spans="1:21" ht="15.6" customHeight="1" x14ac:dyDescent="0.25">
      <c r="A23" s="76"/>
      <c r="B23" s="76"/>
      <c r="C23" s="33">
        <v>69</v>
      </c>
      <c r="D23" s="34" t="s">
        <v>28</v>
      </c>
      <c r="E23" s="37">
        <v>1</v>
      </c>
      <c r="F23" s="37">
        <v>1</v>
      </c>
      <c r="G23" s="37">
        <f t="shared" si="0"/>
        <v>0.20699999999999999</v>
      </c>
      <c r="H23" s="37">
        <f t="shared" si="1"/>
        <v>0.20699999999999999</v>
      </c>
      <c r="I23" s="39">
        <v>100000</v>
      </c>
      <c r="J23" s="37">
        <f t="shared" si="2"/>
        <v>20700</v>
      </c>
      <c r="K23" s="37">
        <f t="shared" si="3"/>
        <v>0.17391304347826086</v>
      </c>
      <c r="L23" s="41">
        <f t="shared" si="4"/>
        <v>345</v>
      </c>
      <c r="M23" s="72"/>
      <c r="N23" s="56">
        <f t="shared" si="5"/>
        <v>1</v>
      </c>
      <c r="O23" s="57"/>
      <c r="P23" s="58"/>
      <c r="Q23" s="58"/>
      <c r="R23" s="59">
        <f t="shared" si="6"/>
        <v>-1</v>
      </c>
      <c r="S23" s="59">
        <f t="shared" si="7"/>
        <v>-1</v>
      </c>
      <c r="T23" s="60">
        <f t="shared" si="8"/>
        <v>-1</v>
      </c>
      <c r="U23" s="42">
        <v>1E-3</v>
      </c>
    </row>
    <row r="24" spans="1:21" ht="15.6" customHeight="1" x14ac:dyDescent="0.25">
      <c r="A24" s="76"/>
      <c r="B24" s="76"/>
      <c r="C24" s="33">
        <v>120</v>
      </c>
      <c r="D24" s="34" t="s">
        <v>28</v>
      </c>
      <c r="E24" s="37">
        <v>1</v>
      </c>
      <c r="F24" s="37">
        <v>0.5</v>
      </c>
      <c r="G24" s="38">
        <f t="shared" si="0"/>
        <v>0.18</v>
      </c>
      <c r="H24" s="38">
        <f t="shared" si="1"/>
        <v>0.18</v>
      </c>
      <c r="I24" s="39">
        <v>100000</v>
      </c>
      <c r="J24" s="37">
        <f t="shared" si="2"/>
        <v>18000</v>
      </c>
      <c r="K24" s="38">
        <f t="shared" si="3"/>
        <v>0.2</v>
      </c>
      <c r="L24" s="40">
        <f t="shared" si="4"/>
        <v>300</v>
      </c>
      <c r="M24" s="72"/>
      <c r="N24" s="56">
        <f t="shared" si="5"/>
        <v>1</v>
      </c>
      <c r="O24" s="62"/>
      <c r="P24" s="63"/>
      <c r="Q24" s="63"/>
      <c r="R24" s="59">
        <f t="shared" si="6"/>
        <v>-1</v>
      </c>
      <c r="S24" s="59">
        <f t="shared" si="7"/>
        <v>-1</v>
      </c>
      <c r="T24" s="60">
        <f t="shared" si="8"/>
        <v>-1</v>
      </c>
      <c r="U24" s="42">
        <v>2.5000000000000001E-3</v>
      </c>
    </row>
    <row r="25" spans="1:21" ht="15.6" customHeight="1" x14ac:dyDescent="0.25">
      <c r="A25" s="76"/>
      <c r="B25" s="76"/>
      <c r="C25" s="33">
        <v>480</v>
      </c>
      <c r="D25" s="34" t="s">
        <v>28</v>
      </c>
      <c r="E25" s="37">
        <v>1</v>
      </c>
      <c r="F25" s="37">
        <v>0.8</v>
      </c>
      <c r="G25" s="38">
        <f t="shared" si="0"/>
        <v>1.1519999999999999</v>
      </c>
      <c r="H25" s="38">
        <f t="shared" si="1"/>
        <v>1.1519999999999999</v>
      </c>
      <c r="I25" s="39">
        <v>10000</v>
      </c>
      <c r="J25" s="37">
        <f t="shared" si="2"/>
        <v>11520</v>
      </c>
      <c r="K25" s="38">
        <f t="shared" si="3"/>
        <v>0.3125</v>
      </c>
      <c r="L25" s="40">
        <f t="shared" si="4"/>
        <v>192</v>
      </c>
      <c r="M25" s="72"/>
      <c r="N25" s="56">
        <f t="shared" si="5"/>
        <v>1</v>
      </c>
      <c r="O25" s="62"/>
      <c r="P25" s="63"/>
      <c r="Q25" s="63"/>
      <c r="R25" s="59">
        <f t="shared" si="6"/>
        <v>-1</v>
      </c>
      <c r="S25" s="59">
        <f t="shared" si="7"/>
        <v>-1</v>
      </c>
      <c r="T25" s="60">
        <f t="shared" si="8"/>
        <v>-1</v>
      </c>
      <c r="U25" s="42">
        <v>2.5000000000000001E-3</v>
      </c>
    </row>
    <row r="26" spans="1:21" ht="15.6" customHeight="1" x14ac:dyDescent="0.25">
      <c r="A26" s="76"/>
      <c r="B26" s="76"/>
      <c r="C26" s="33">
        <v>69</v>
      </c>
      <c r="D26" s="34" t="s">
        <v>29</v>
      </c>
      <c r="E26" s="37">
        <v>2</v>
      </c>
      <c r="F26" s="37">
        <v>1</v>
      </c>
      <c r="G26" s="37">
        <f t="shared" si="0"/>
        <v>0.41399999999999998</v>
      </c>
      <c r="H26" s="37">
        <f t="shared" si="1"/>
        <v>0.41399999999999998</v>
      </c>
      <c r="I26" s="39">
        <v>10000</v>
      </c>
      <c r="J26" s="37">
        <f t="shared" si="2"/>
        <v>4140</v>
      </c>
      <c r="K26" s="37">
        <f t="shared" si="3"/>
        <v>0.86956521739130432</v>
      </c>
      <c r="L26" s="41">
        <f t="shared" si="4"/>
        <v>69</v>
      </c>
      <c r="M26" s="72"/>
      <c r="N26" s="56">
        <f t="shared" si="5"/>
        <v>1</v>
      </c>
      <c r="O26" s="62"/>
      <c r="P26" s="63"/>
      <c r="Q26" s="63"/>
      <c r="R26" s="59">
        <f t="shared" si="6"/>
        <v>-1</v>
      </c>
      <c r="S26" s="59">
        <f t="shared" si="7"/>
        <v>-1</v>
      </c>
      <c r="T26" s="60">
        <f t="shared" si="8"/>
        <v>-1</v>
      </c>
      <c r="U26" s="42">
        <v>1E-3</v>
      </c>
    </row>
    <row r="27" spans="1:21" ht="15.6" customHeight="1" x14ac:dyDescent="0.25">
      <c r="A27" s="76"/>
      <c r="B27" s="76"/>
      <c r="C27" s="33">
        <v>120</v>
      </c>
      <c r="D27" s="34" t="s">
        <v>29</v>
      </c>
      <c r="E27" s="37">
        <v>2</v>
      </c>
      <c r="F27" s="37">
        <v>0.5</v>
      </c>
      <c r="G27" s="38">
        <f t="shared" si="0"/>
        <v>0.36</v>
      </c>
      <c r="H27" s="38">
        <f t="shared" si="1"/>
        <v>0.36</v>
      </c>
      <c r="I27" s="39">
        <v>10000</v>
      </c>
      <c r="J27" s="37">
        <f t="shared" si="2"/>
        <v>3600</v>
      </c>
      <c r="K27" s="38">
        <f t="shared" si="3"/>
        <v>1</v>
      </c>
      <c r="L27" s="40">
        <f t="shared" si="4"/>
        <v>60</v>
      </c>
      <c r="M27" s="72"/>
      <c r="N27" s="56">
        <f t="shared" si="5"/>
        <v>1</v>
      </c>
      <c r="O27" s="62"/>
      <c r="P27" s="63"/>
      <c r="Q27" s="63"/>
      <c r="R27" s="59">
        <f t="shared" si="6"/>
        <v>-1</v>
      </c>
      <c r="S27" s="59">
        <f t="shared" si="7"/>
        <v>-1</v>
      </c>
      <c r="T27" s="60">
        <f t="shared" si="8"/>
        <v>-1</v>
      </c>
      <c r="U27" s="42">
        <v>1.5E-3</v>
      </c>
    </row>
    <row r="28" spans="1:21" ht="15.6" customHeight="1" x14ac:dyDescent="0.25">
      <c r="A28" s="76"/>
      <c r="B28" s="76"/>
      <c r="C28" s="33">
        <v>480</v>
      </c>
      <c r="D28" s="34" t="s">
        <v>29</v>
      </c>
      <c r="E28" s="37">
        <v>2</v>
      </c>
      <c r="F28" s="37">
        <v>0.8</v>
      </c>
      <c r="G28" s="38">
        <f t="shared" si="0"/>
        <v>2.3039999999999998</v>
      </c>
      <c r="H28" s="38">
        <f t="shared" si="1"/>
        <v>2.3039999999999998</v>
      </c>
      <c r="I28" s="39">
        <v>5000</v>
      </c>
      <c r="J28" s="37">
        <f t="shared" si="2"/>
        <v>11520</v>
      </c>
      <c r="K28" s="38">
        <f t="shared" si="3"/>
        <v>0.3125</v>
      </c>
      <c r="L28" s="40">
        <f t="shared" si="4"/>
        <v>192</v>
      </c>
      <c r="M28" s="72"/>
      <c r="N28" s="56">
        <f t="shared" si="5"/>
        <v>1</v>
      </c>
      <c r="O28" s="62"/>
      <c r="P28" s="63"/>
      <c r="Q28" s="63"/>
      <c r="R28" s="59">
        <f t="shared" si="6"/>
        <v>-1</v>
      </c>
      <c r="S28" s="59">
        <f t="shared" si="7"/>
        <v>-1</v>
      </c>
      <c r="T28" s="60">
        <f t="shared" si="8"/>
        <v>-1</v>
      </c>
      <c r="U28" s="42">
        <v>1.5E-3</v>
      </c>
    </row>
    <row r="29" spans="1:21" ht="15.6" customHeight="1" x14ac:dyDescent="0.25">
      <c r="A29" s="76"/>
      <c r="B29" s="76"/>
      <c r="C29" s="33">
        <v>69</v>
      </c>
      <c r="D29" s="34" t="s">
        <v>30</v>
      </c>
      <c r="E29" s="37">
        <v>10</v>
      </c>
      <c r="F29" s="37">
        <v>1</v>
      </c>
      <c r="G29" s="37">
        <f t="shared" si="0"/>
        <v>2.0699999999999998</v>
      </c>
      <c r="H29" s="37">
        <f t="shared" si="1"/>
        <v>2.0699999999999998</v>
      </c>
      <c r="I29" s="39">
        <v>5000</v>
      </c>
      <c r="J29" s="37">
        <f t="shared" si="2"/>
        <v>10350</v>
      </c>
      <c r="K29" s="37">
        <f t="shared" si="3"/>
        <v>0.34782608695652173</v>
      </c>
      <c r="L29" s="41">
        <f t="shared" si="4"/>
        <v>172.5</v>
      </c>
      <c r="M29" s="72"/>
      <c r="N29" s="56">
        <f t="shared" si="5"/>
        <v>1</v>
      </c>
      <c r="O29" s="62"/>
      <c r="P29" s="63"/>
      <c r="Q29" s="63"/>
      <c r="R29" s="59">
        <f t="shared" si="6"/>
        <v>-1</v>
      </c>
      <c r="S29" s="59">
        <f t="shared" si="7"/>
        <v>-1</v>
      </c>
      <c r="T29" s="60">
        <f t="shared" si="8"/>
        <v>-1</v>
      </c>
      <c r="U29" s="42">
        <v>1E-3</v>
      </c>
    </row>
    <row r="30" spans="1:21" ht="15.6" customHeight="1" x14ac:dyDescent="0.25">
      <c r="A30" s="76"/>
      <c r="B30" s="76"/>
      <c r="C30" s="33">
        <v>120</v>
      </c>
      <c r="D30" s="34" t="s">
        <v>30</v>
      </c>
      <c r="E30" s="37">
        <v>10</v>
      </c>
      <c r="F30" s="37">
        <v>0.5</v>
      </c>
      <c r="G30" s="37">
        <f t="shared" si="0"/>
        <v>1.8</v>
      </c>
      <c r="H30" s="37">
        <f t="shared" si="1"/>
        <v>1.8</v>
      </c>
      <c r="I30" s="39">
        <v>5000</v>
      </c>
      <c r="J30" s="37">
        <f t="shared" si="2"/>
        <v>9000</v>
      </c>
      <c r="K30" s="37">
        <f t="shared" si="3"/>
        <v>0.4</v>
      </c>
      <c r="L30" s="41">
        <f t="shared" si="4"/>
        <v>150</v>
      </c>
      <c r="M30" s="72"/>
      <c r="N30" s="56">
        <f t="shared" si="5"/>
        <v>1</v>
      </c>
      <c r="O30" s="62"/>
      <c r="P30" s="63"/>
      <c r="Q30" s="63"/>
      <c r="R30" s="59">
        <f t="shared" si="6"/>
        <v>-1</v>
      </c>
      <c r="S30" s="59">
        <f t="shared" si="7"/>
        <v>-1</v>
      </c>
      <c r="T30" s="60">
        <f t="shared" si="8"/>
        <v>-1</v>
      </c>
      <c r="U30" s="42">
        <v>1.5E-3</v>
      </c>
    </row>
    <row r="31" spans="1:21" ht="15.6" customHeight="1" x14ac:dyDescent="0.25">
      <c r="A31" s="76"/>
      <c r="B31" s="76"/>
      <c r="C31" s="33">
        <v>480</v>
      </c>
      <c r="D31" s="34" t="s">
        <v>30</v>
      </c>
      <c r="E31" s="37">
        <v>10</v>
      </c>
      <c r="F31" s="37">
        <v>0.8</v>
      </c>
      <c r="G31" s="38">
        <f t="shared" si="0"/>
        <v>11.52</v>
      </c>
      <c r="H31" s="38">
        <f t="shared" si="1"/>
        <v>11.52</v>
      </c>
      <c r="I31" s="39">
        <v>1000</v>
      </c>
      <c r="J31" s="37">
        <f t="shared" si="2"/>
        <v>11520</v>
      </c>
      <c r="K31" s="38">
        <f t="shared" si="3"/>
        <v>0.3125</v>
      </c>
      <c r="L31" s="40">
        <f t="shared" si="4"/>
        <v>192</v>
      </c>
      <c r="M31" s="72"/>
      <c r="N31" s="56">
        <f t="shared" si="5"/>
        <v>1</v>
      </c>
      <c r="O31" s="62"/>
      <c r="P31" s="63"/>
      <c r="Q31" s="63"/>
      <c r="R31" s="59">
        <f t="shared" si="6"/>
        <v>-1</v>
      </c>
      <c r="S31" s="59">
        <f t="shared" si="7"/>
        <v>-1</v>
      </c>
      <c r="T31" s="60">
        <f t="shared" si="8"/>
        <v>-1</v>
      </c>
      <c r="U31" s="42">
        <v>1.5E-3</v>
      </c>
    </row>
    <row r="32" spans="1:21" ht="15.6" customHeight="1" x14ac:dyDescent="0.25">
      <c r="A32" s="76"/>
      <c r="B32" s="76"/>
      <c r="C32" s="33">
        <v>69</v>
      </c>
      <c r="D32" s="34" t="s">
        <v>31</v>
      </c>
      <c r="E32" s="37">
        <v>24</v>
      </c>
      <c r="F32" s="37">
        <v>1</v>
      </c>
      <c r="G32" s="37">
        <f t="shared" si="0"/>
        <v>4.968</v>
      </c>
      <c r="H32" s="37">
        <f t="shared" si="1"/>
        <v>4.968</v>
      </c>
      <c r="I32" s="39">
        <v>2500</v>
      </c>
      <c r="J32" s="37">
        <f t="shared" si="2"/>
        <v>12420</v>
      </c>
      <c r="K32" s="37">
        <f t="shared" si="3"/>
        <v>0.28985507246376813</v>
      </c>
      <c r="L32" s="41">
        <f t="shared" si="4"/>
        <v>207</v>
      </c>
      <c r="M32" s="72"/>
      <c r="N32" s="56">
        <f t="shared" si="5"/>
        <v>1</v>
      </c>
      <c r="O32" s="62"/>
      <c r="P32" s="63"/>
      <c r="Q32" s="63"/>
      <c r="R32" s="59">
        <f t="shared" si="6"/>
        <v>-1</v>
      </c>
      <c r="S32" s="59">
        <f t="shared" si="7"/>
        <v>-1</v>
      </c>
      <c r="T32" s="60">
        <f t="shared" si="8"/>
        <v>-1</v>
      </c>
      <c r="U32" s="42">
        <v>1E-3</v>
      </c>
    </row>
    <row r="33" spans="1:21" ht="15.6" customHeight="1" x14ac:dyDescent="0.25">
      <c r="A33" s="76"/>
      <c r="B33" s="76"/>
      <c r="C33" s="33">
        <v>120</v>
      </c>
      <c r="D33" s="34" t="s">
        <v>31</v>
      </c>
      <c r="E33" s="37">
        <v>24</v>
      </c>
      <c r="F33" s="37">
        <v>0.5</v>
      </c>
      <c r="G33" s="38">
        <f t="shared" si="0"/>
        <v>4.32</v>
      </c>
      <c r="H33" s="38">
        <f t="shared" si="1"/>
        <v>4.32</v>
      </c>
      <c r="I33" s="39">
        <v>2500</v>
      </c>
      <c r="J33" s="37">
        <f t="shared" si="2"/>
        <v>10800</v>
      </c>
      <c r="K33" s="38">
        <f t="shared" si="3"/>
        <v>0.33333333333333331</v>
      </c>
      <c r="L33" s="40">
        <f t="shared" si="4"/>
        <v>180</v>
      </c>
      <c r="M33" s="72"/>
      <c r="N33" s="56">
        <f t="shared" si="5"/>
        <v>1</v>
      </c>
      <c r="O33" s="62"/>
      <c r="P33" s="63"/>
      <c r="Q33" s="63"/>
      <c r="R33" s="59">
        <f t="shared" si="6"/>
        <v>-1</v>
      </c>
      <c r="S33" s="59">
        <f t="shared" si="7"/>
        <v>-1</v>
      </c>
      <c r="T33" s="60">
        <f t="shared" si="8"/>
        <v>-1</v>
      </c>
      <c r="U33" s="42">
        <v>1.5E-3</v>
      </c>
    </row>
    <row r="34" spans="1:21" ht="16.2" customHeight="1" thickBot="1" x14ac:dyDescent="0.3">
      <c r="A34" s="77"/>
      <c r="B34" s="77"/>
      <c r="C34" s="33">
        <v>480</v>
      </c>
      <c r="D34" s="34" t="s">
        <v>31</v>
      </c>
      <c r="E34" s="37">
        <v>24</v>
      </c>
      <c r="F34" s="37">
        <v>0.8</v>
      </c>
      <c r="G34" s="38">
        <f t="shared" si="0"/>
        <v>27.648</v>
      </c>
      <c r="H34" s="38">
        <f t="shared" si="1"/>
        <v>27.648</v>
      </c>
      <c r="I34" s="39">
        <v>500</v>
      </c>
      <c r="J34" s="37">
        <f t="shared" si="2"/>
        <v>13824</v>
      </c>
      <c r="K34" s="38">
        <f t="shared" si="3"/>
        <v>0.26041666666666669</v>
      </c>
      <c r="L34" s="40">
        <f t="shared" si="4"/>
        <v>230.4</v>
      </c>
      <c r="M34" s="73"/>
      <c r="N34" s="64">
        <f t="shared" si="5"/>
        <v>1</v>
      </c>
      <c r="O34" s="65"/>
      <c r="P34" s="66"/>
      <c r="Q34" s="66"/>
      <c r="R34" s="67">
        <f t="shared" si="6"/>
        <v>-1</v>
      </c>
      <c r="S34" s="67">
        <f t="shared" si="7"/>
        <v>-1</v>
      </c>
      <c r="T34" s="68">
        <f t="shared" si="8"/>
        <v>-1</v>
      </c>
      <c r="U34" s="42">
        <v>1.5E-3</v>
      </c>
    </row>
  </sheetData>
  <sheetProtection algorithmName="SHA-512" hashValue="0lRMsg84pX4PspQSCWmoeneJPXXPjcYcS/nrVY/GsTVGiD0yTlD5dtC3HBBbKnWrnP0gF1/h3ogJXqQ59wFSHw==" saltValue="acKElPBWy6lgbg4lLTqX5g==" spinCount="100000" sheet="1" objects="1" scenarios="1"/>
  <autoFilter ref="A2:U2" xr:uid="{00000000-0009-0000-0000-000007000000}">
    <filterColumn colId="3" showButton="0"/>
  </autoFilter>
  <mergeCells count="7">
    <mergeCell ref="A3:A34"/>
    <mergeCell ref="D2:E2"/>
    <mergeCell ref="O1:T1"/>
    <mergeCell ref="A1:L1"/>
    <mergeCell ref="B3:B18"/>
    <mergeCell ref="M1:N1"/>
    <mergeCell ref="B19:B34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4"/>
  <sheetViews>
    <sheetView topLeftCell="A11" workbookViewId="0">
      <selection activeCell="G23" sqref="G23"/>
    </sheetView>
  </sheetViews>
  <sheetFormatPr defaultColWidth="8.88671875" defaultRowHeight="15.6" x14ac:dyDescent="0.25"/>
  <cols>
    <col min="1" max="1" width="19.109375" style="32" customWidth="1"/>
    <col min="2" max="7" width="8.88671875" style="32" customWidth="1"/>
    <col min="8" max="9" width="10.6640625" style="32" customWidth="1"/>
    <col min="10" max="10" width="10.44140625" style="32" customWidth="1"/>
    <col min="11" max="11" width="13.44140625" style="32" customWidth="1"/>
    <col min="12" max="12" width="12.21875" style="32" customWidth="1"/>
    <col min="13" max="13" width="14.77734375" style="32" customWidth="1"/>
    <col min="14" max="14" width="10.5546875" style="32" bestFit="1" customWidth="1"/>
    <col min="15" max="16" width="13.88671875" style="32" bestFit="1" customWidth="1"/>
    <col min="17" max="17" width="11.44140625" style="32" customWidth="1"/>
    <col min="18" max="18" width="12.6640625" style="32" customWidth="1"/>
    <col min="19" max="19" width="10.88671875" style="32" customWidth="1"/>
    <col min="20" max="20" width="10.6640625" style="32" customWidth="1"/>
    <col min="21" max="21" width="19.44140625" style="32" bestFit="1" customWidth="1"/>
    <col min="22" max="22" width="8.88671875" style="32" customWidth="1"/>
    <col min="23" max="16384" width="8.88671875" style="32"/>
  </cols>
  <sheetData>
    <row r="1" spans="1:21" ht="16.8" customHeight="1" thickBo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79"/>
      <c r="M1" s="80" t="s">
        <v>1</v>
      </c>
      <c r="N1" s="82"/>
      <c r="O1" s="80" t="s">
        <v>2</v>
      </c>
      <c r="P1" s="81"/>
      <c r="Q1" s="81"/>
      <c r="R1" s="81"/>
      <c r="S1" s="81"/>
      <c r="T1" s="82"/>
      <c r="U1" s="31" t="s">
        <v>3</v>
      </c>
    </row>
    <row r="2" spans="1:21" ht="32.4" customHeight="1" x14ac:dyDescent="0.25">
      <c r="A2" s="43" t="s">
        <v>4</v>
      </c>
      <c r="B2" s="44" t="s">
        <v>5</v>
      </c>
      <c r="C2" s="45" t="s">
        <v>6</v>
      </c>
      <c r="D2" s="78" t="s">
        <v>7</v>
      </c>
      <c r="E2" s="79"/>
      <c r="F2" s="45" t="s">
        <v>8</v>
      </c>
      <c r="G2" s="45" t="s">
        <v>9</v>
      </c>
      <c r="H2" s="45" t="s">
        <v>10</v>
      </c>
      <c r="I2" s="45" t="s">
        <v>11</v>
      </c>
      <c r="J2" s="45" t="s">
        <v>12</v>
      </c>
      <c r="K2" s="45" t="s">
        <v>13</v>
      </c>
      <c r="L2" s="46" t="s">
        <v>14</v>
      </c>
      <c r="M2" s="48" t="s">
        <v>15</v>
      </c>
      <c r="N2" s="49" t="s">
        <v>16</v>
      </c>
      <c r="O2" s="50" t="s">
        <v>17</v>
      </c>
      <c r="P2" s="51" t="s">
        <v>18</v>
      </c>
      <c r="Q2" s="51" t="s">
        <v>19</v>
      </c>
      <c r="R2" s="51" t="s">
        <v>20</v>
      </c>
      <c r="S2" s="51" t="s">
        <v>21</v>
      </c>
      <c r="T2" s="49" t="s">
        <v>22</v>
      </c>
      <c r="U2" s="47" t="s">
        <v>23</v>
      </c>
    </row>
    <row r="3" spans="1:21" x14ac:dyDescent="0.25">
      <c r="A3" s="75" t="s">
        <v>113</v>
      </c>
      <c r="B3" s="75" t="s">
        <v>25</v>
      </c>
      <c r="C3" s="35">
        <v>69</v>
      </c>
      <c r="D3" s="36" t="s">
        <v>26</v>
      </c>
      <c r="E3" s="35">
        <v>0.05</v>
      </c>
      <c r="F3" s="37">
        <v>1</v>
      </c>
      <c r="G3" s="38">
        <f t="shared" ref="G3:G34" si="0">C3*E3*F3/1000*2</f>
        <v>6.9000000000000008E-3</v>
      </c>
      <c r="H3" s="38">
        <f t="shared" ref="H3:H34" si="1">G3</f>
        <v>6.9000000000000008E-3</v>
      </c>
      <c r="I3" s="39">
        <v>60000</v>
      </c>
      <c r="J3" s="37">
        <f t="shared" ref="J3:J34" si="2">H3*I3</f>
        <v>414.00000000000006</v>
      </c>
      <c r="K3" s="38">
        <f t="shared" ref="K3:K34" si="3">3600/J3</f>
        <v>8.695652173913043</v>
      </c>
      <c r="L3" s="40">
        <f t="shared" ref="L3:L34" si="4">J3/60</f>
        <v>6.9000000000000012</v>
      </c>
      <c r="M3" s="57"/>
      <c r="N3" s="56">
        <f t="shared" ref="N3:N34" si="5">ABS(M3-L3)/L3</f>
        <v>1</v>
      </c>
      <c r="O3" s="57"/>
      <c r="P3" s="58"/>
      <c r="Q3" s="58"/>
      <c r="R3" s="59">
        <f t="shared" ref="R3:R34" si="6">(O3-K3)/K3</f>
        <v>-1</v>
      </c>
      <c r="S3" s="59">
        <f t="shared" ref="S3:S34" si="7">(P3-K3)/K3</f>
        <v>-1</v>
      </c>
      <c r="T3" s="60">
        <f t="shared" ref="T3:T34" si="8">(Q3-K3)/K3</f>
        <v>-1</v>
      </c>
      <c r="U3" s="42">
        <v>2E-3</v>
      </c>
    </row>
    <row r="4" spans="1:21" x14ac:dyDescent="0.25">
      <c r="A4" s="76"/>
      <c r="B4" s="76"/>
      <c r="C4" s="33">
        <v>69</v>
      </c>
      <c r="D4" s="34" t="s">
        <v>27</v>
      </c>
      <c r="E4" s="33">
        <v>0.1</v>
      </c>
      <c r="F4" s="37">
        <v>1</v>
      </c>
      <c r="G4" s="38">
        <f t="shared" si="0"/>
        <v>1.3800000000000002E-2</v>
      </c>
      <c r="H4" s="37">
        <f t="shared" si="1"/>
        <v>1.3800000000000002E-2</v>
      </c>
      <c r="I4" s="39">
        <v>60000</v>
      </c>
      <c r="J4" s="37">
        <f t="shared" si="2"/>
        <v>828.00000000000011</v>
      </c>
      <c r="K4" s="37">
        <f t="shared" si="3"/>
        <v>4.3478260869565215</v>
      </c>
      <c r="L4" s="41">
        <f t="shared" si="4"/>
        <v>13.800000000000002</v>
      </c>
      <c r="M4" s="57"/>
      <c r="N4" s="56">
        <f t="shared" si="5"/>
        <v>1</v>
      </c>
      <c r="O4" s="57"/>
      <c r="P4" s="58"/>
      <c r="Q4" s="58"/>
      <c r="R4" s="59">
        <f t="shared" si="6"/>
        <v>-1</v>
      </c>
      <c r="S4" s="59">
        <f t="shared" si="7"/>
        <v>-1</v>
      </c>
      <c r="T4" s="60">
        <f t="shared" si="8"/>
        <v>-1</v>
      </c>
      <c r="U4" s="42">
        <v>2E-3</v>
      </c>
    </row>
    <row r="5" spans="1:21" x14ac:dyDescent="0.25">
      <c r="A5" s="76"/>
      <c r="B5" s="76"/>
      <c r="C5" s="33">
        <v>120</v>
      </c>
      <c r="D5" s="34" t="s">
        <v>27</v>
      </c>
      <c r="E5" s="33">
        <v>0.1</v>
      </c>
      <c r="F5" s="37">
        <v>0.5</v>
      </c>
      <c r="G5" s="38">
        <f t="shared" si="0"/>
        <v>1.2E-2</v>
      </c>
      <c r="H5" s="38">
        <f t="shared" si="1"/>
        <v>1.2E-2</v>
      </c>
      <c r="I5" s="39">
        <v>60000</v>
      </c>
      <c r="J5" s="37">
        <f t="shared" si="2"/>
        <v>720</v>
      </c>
      <c r="K5" s="38">
        <f t="shared" si="3"/>
        <v>5</v>
      </c>
      <c r="L5" s="40">
        <f t="shared" si="4"/>
        <v>12</v>
      </c>
      <c r="M5" s="57"/>
      <c r="N5" s="56">
        <f t="shared" si="5"/>
        <v>1</v>
      </c>
      <c r="O5" s="57"/>
      <c r="P5" s="58"/>
      <c r="Q5" s="58"/>
      <c r="R5" s="59">
        <f t="shared" si="6"/>
        <v>-1</v>
      </c>
      <c r="S5" s="59">
        <f t="shared" si="7"/>
        <v>-1</v>
      </c>
      <c r="T5" s="60">
        <f t="shared" si="8"/>
        <v>-1</v>
      </c>
      <c r="U5" s="42">
        <v>2.5000000000000001E-3</v>
      </c>
    </row>
    <row r="6" spans="1:21" x14ac:dyDescent="0.25">
      <c r="A6" s="76"/>
      <c r="B6" s="76"/>
      <c r="C6" s="33">
        <v>480</v>
      </c>
      <c r="D6" s="34" t="s">
        <v>27</v>
      </c>
      <c r="E6" s="33">
        <v>0.1</v>
      </c>
      <c r="F6" s="37">
        <v>0.8</v>
      </c>
      <c r="G6" s="38">
        <f t="shared" si="0"/>
        <v>7.6800000000000007E-2</v>
      </c>
      <c r="H6" s="38">
        <f t="shared" si="1"/>
        <v>7.6800000000000007E-2</v>
      </c>
      <c r="I6" s="39">
        <v>60000</v>
      </c>
      <c r="J6" s="37">
        <f t="shared" si="2"/>
        <v>4608</v>
      </c>
      <c r="K6" s="38">
        <f t="shared" si="3"/>
        <v>0.78125</v>
      </c>
      <c r="L6" s="40">
        <f t="shared" si="4"/>
        <v>76.8</v>
      </c>
      <c r="M6" s="57"/>
      <c r="N6" s="56">
        <f t="shared" si="5"/>
        <v>1</v>
      </c>
      <c r="O6" s="57"/>
      <c r="P6" s="58"/>
      <c r="Q6" s="58"/>
      <c r="R6" s="59">
        <f t="shared" si="6"/>
        <v>-1</v>
      </c>
      <c r="S6" s="59">
        <f t="shared" si="7"/>
        <v>-1</v>
      </c>
      <c r="T6" s="60">
        <f t="shared" si="8"/>
        <v>-1</v>
      </c>
      <c r="U6" s="42">
        <v>2.5000000000000001E-3</v>
      </c>
    </row>
    <row r="7" spans="1:21" x14ac:dyDescent="0.25">
      <c r="A7" s="76"/>
      <c r="B7" s="76"/>
      <c r="C7" s="33">
        <v>69</v>
      </c>
      <c r="D7" s="34" t="s">
        <v>28</v>
      </c>
      <c r="E7" s="33">
        <v>0.25</v>
      </c>
      <c r="F7" s="37">
        <v>1</v>
      </c>
      <c r="G7" s="38">
        <f t="shared" si="0"/>
        <v>3.4500000000000003E-2</v>
      </c>
      <c r="H7" s="37">
        <f t="shared" si="1"/>
        <v>3.4500000000000003E-2</v>
      </c>
      <c r="I7" s="39">
        <v>60000</v>
      </c>
      <c r="J7" s="37">
        <f t="shared" si="2"/>
        <v>2070</v>
      </c>
      <c r="K7" s="37">
        <f t="shared" si="3"/>
        <v>1.7391304347826086</v>
      </c>
      <c r="L7" s="41">
        <f t="shared" si="4"/>
        <v>34.5</v>
      </c>
      <c r="M7" s="57"/>
      <c r="N7" s="56">
        <f t="shared" si="5"/>
        <v>1</v>
      </c>
      <c r="O7" s="57"/>
      <c r="P7" s="58"/>
      <c r="Q7" s="58"/>
      <c r="R7" s="59">
        <f t="shared" si="6"/>
        <v>-1</v>
      </c>
      <c r="S7" s="59">
        <f t="shared" si="7"/>
        <v>-1</v>
      </c>
      <c r="T7" s="60">
        <f t="shared" si="8"/>
        <v>-1</v>
      </c>
      <c r="U7" s="42">
        <v>1E-3</v>
      </c>
    </row>
    <row r="8" spans="1:21" x14ac:dyDescent="0.25">
      <c r="A8" s="76"/>
      <c r="B8" s="76"/>
      <c r="C8" s="33">
        <v>120</v>
      </c>
      <c r="D8" s="34" t="s">
        <v>28</v>
      </c>
      <c r="E8" s="33">
        <v>0.25</v>
      </c>
      <c r="F8" s="37">
        <v>0.5</v>
      </c>
      <c r="G8" s="38">
        <f t="shared" si="0"/>
        <v>0.03</v>
      </c>
      <c r="H8" s="38">
        <f t="shared" si="1"/>
        <v>0.03</v>
      </c>
      <c r="I8" s="39">
        <v>60000</v>
      </c>
      <c r="J8" s="37">
        <f t="shared" si="2"/>
        <v>1800</v>
      </c>
      <c r="K8" s="38">
        <f t="shared" si="3"/>
        <v>2</v>
      </c>
      <c r="L8" s="40">
        <f t="shared" si="4"/>
        <v>30</v>
      </c>
      <c r="M8" s="57"/>
      <c r="N8" s="56">
        <f t="shared" si="5"/>
        <v>1</v>
      </c>
      <c r="O8" s="62"/>
      <c r="P8" s="63"/>
      <c r="Q8" s="63"/>
      <c r="R8" s="59">
        <f t="shared" si="6"/>
        <v>-1</v>
      </c>
      <c r="S8" s="59">
        <f t="shared" si="7"/>
        <v>-1</v>
      </c>
      <c r="T8" s="60">
        <f t="shared" si="8"/>
        <v>-1</v>
      </c>
      <c r="U8" s="42">
        <v>2.5000000000000001E-3</v>
      </c>
    </row>
    <row r="9" spans="1:21" x14ac:dyDescent="0.25">
      <c r="A9" s="76"/>
      <c r="B9" s="76"/>
      <c r="C9" s="33">
        <v>480</v>
      </c>
      <c r="D9" s="34" t="s">
        <v>28</v>
      </c>
      <c r="E9" s="33">
        <v>0.25</v>
      </c>
      <c r="F9" s="37">
        <v>0.8</v>
      </c>
      <c r="G9" s="38">
        <f t="shared" si="0"/>
        <v>0.192</v>
      </c>
      <c r="H9" s="38">
        <f t="shared" si="1"/>
        <v>0.192</v>
      </c>
      <c r="I9" s="39">
        <v>50000</v>
      </c>
      <c r="J9" s="37">
        <f t="shared" si="2"/>
        <v>9600</v>
      </c>
      <c r="K9" s="38">
        <f t="shared" si="3"/>
        <v>0.375</v>
      </c>
      <c r="L9" s="40">
        <f t="shared" si="4"/>
        <v>160</v>
      </c>
      <c r="M9" s="57"/>
      <c r="N9" s="56">
        <f t="shared" si="5"/>
        <v>1</v>
      </c>
      <c r="O9" s="62"/>
      <c r="P9" s="63"/>
      <c r="Q9" s="63"/>
      <c r="R9" s="59">
        <f t="shared" si="6"/>
        <v>-1</v>
      </c>
      <c r="S9" s="59">
        <f t="shared" si="7"/>
        <v>-1</v>
      </c>
      <c r="T9" s="60">
        <f t="shared" si="8"/>
        <v>-1</v>
      </c>
      <c r="U9" s="42">
        <v>2.5000000000000001E-3</v>
      </c>
    </row>
    <row r="10" spans="1:21" x14ac:dyDescent="0.25">
      <c r="A10" s="76"/>
      <c r="B10" s="76"/>
      <c r="C10" s="33">
        <v>69</v>
      </c>
      <c r="D10" s="34" t="s">
        <v>29</v>
      </c>
      <c r="E10" s="33">
        <v>0.5</v>
      </c>
      <c r="F10" s="37">
        <v>1</v>
      </c>
      <c r="G10" s="38">
        <f t="shared" si="0"/>
        <v>6.9000000000000006E-2</v>
      </c>
      <c r="H10" s="37">
        <f t="shared" si="1"/>
        <v>6.9000000000000006E-2</v>
      </c>
      <c r="I10" s="39">
        <v>10000</v>
      </c>
      <c r="J10" s="37">
        <f t="shared" si="2"/>
        <v>690.00000000000011</v>
      </c>
      <c r="K10" s="37">
        <f t="shared" si="3"/>
        <v>5.2173913043478253</v>
      </c>
      <c r="L10" s="41">
        <f t="shared" si="4"/>
        <v>11.500000000000002</v>
      </c>
      <c r="M10" s="57"/>
      <c r="N10" s="56">
        <f t="shared" si="5"/>
        <v>1</v>
      </c>
      <c r="O10" s="62"/>
      <c r="P10" s="63"/>
      <c r="Q10" s="63"/>
      <c r="R10" s="59">
        <f t="shared" si="6"/>
        <v>-1</v>
      </c>
      <c r="S10" s="59">
        <f t="shared" si="7"/>
        <v>-1</v>
      </c>
      <c r="T10" s="60">
        <f t="shared" si="8"/>
        <v>-1</v>
      </c>
      <c r="U10" s="42">
        <v>1E-3</v>
      </c>
    </row>
    <row r="11" spans="1:21" x14ac:dyDescent="0.25">
      <c r="A11" s="76"/>
      <c r="B11" s="76"/>
      <c r="C11" s="33">
        <v>120</v>
      </c>
      <c r="D11" s="34" t="s">
        <v>29</v>
      </c>
      <c r="E11" s="33">
        <v>0.5</v>
      </c>
      <c r="F11" s="37">
        <v>0.5</v>
      </c>
      <c r="G11" s="38">
        <f t="shared" si="0"/>
        <v>0.06</v>
      </c>
      <c r="H11" s="38">
        <f t="shared" si="1"/>
        <v>0.06</v>
      </c>
      <c r="I11" s="39">
        <v>10000</v>
      </c>
      <c r="J11" s="37">
        <f t="shared" si="2"/>
        <v>600</v>
      </c>
      <c r="K11" s="38">
        <f t="shared" si="3"/>
        <v>6</v>
      </c>
      <c r="L11" s="40">
        <f t="shared" si="4"/>
        <v>10</v>
      </c>
      <c r="M11" s="57"/>
      <c r="N11" s="56">
        <f t="shared" si="5"/>
        <v>1</v>
      </c>
      <c r="O11" s="62"/>
      <c r="P11" s="63"/>
      <c r="Q11" s="63"/>
      <c r="R11" s="59">
        <f t="shared" si="6"/>
        <v>-1</v>
      </c>
      <c r="S11" s="59">
        <f t="shared" si="7"/>
        <v>-1</v>
      </c>
      <c r="T11" s="60">
        <f t="shared" si="8"/>
        <v>-1</v>
      </c>
      <c r="U11" s="42">
        <v>1.5E-3</v>
      </c>
    </row>
    <row r="12" spans="1:21" x14ac:dyDescent="0.25">
      <c r="A12" s="76"/>
      <c r="B12" s="76"/>
      <c r="C12" s="33">
        <v>480</v>
      </c>
      <c r="D12" s="34" t="s">
        <v>29</v>
      </c>
      <c r="E12" s="33">
        <v>0.5</v>
      </c>
      <c r="F12" s="37">
        <v>0.8</v>
      </c>
      <c r="G12" s="38">
        <f t="shared" si="0"/>
        <v>0.38400000000000001</v>
      </c>
      <c r="H12" s="38">
        <f t="shared" si="1"/>
        <v>0.38400000000000001</v>
      </c>
      <c r="I12" s="39">
        <v>10000</v>
      </c>
      <c r="J12" s="37">
        <f t="shared" si="2"/>
        <v>3840</v>
      </c>
      <c r="K12" s="38">
        <f t="shared" si="3"/>
        <v>0.9375</v>
      </c>
      <c r="L12" s="40">
        <f t="shared" si="4"/>
        <v>64</v>
      </c>
      <c r="M12" s="57"/>
      <c r="N12" s="56">
        <f t="shared" si="5"/>
        <v>1</v>
      </c>
      <c r="O12" s="62"/>
      <c r="P12" s="63"/>
      <c r="Q12" s="63"/>
      <c r="R12" s="59">
        <f t="shared" si="6"/>
        <v>-1</v>
      </c>
      <c r="S12" s="59">
        <f t="shared" si="7"/>
        <v>-1</v>
      </c>
      <c r="T12" s="60">
        <f t="shared" si="8"/>
        <v>-1</v>
      </c>
      <c r="U12" s="42">
        <v>1.5E-3</v>
      </c>
    </row>
    <row r="13" spans="1:21" x14ac:dyDescent="0.25">
      <c r="A13" s="76"/>
      <c r="B13" s="76"/>
      <c r="C13" s="33">
        <v>69</v>
      </c>
      <c r="D13" s="34" t="s">
        <v>30</v>
      </c>
      <c r="E13" s="33">
        <v>2.5</v>
      </c>
      <c r="F13" s="37">
        <v>1</v>
      </c>
      <c r="G13" s="38">
        <f t="shared" si="0"/>
        <v>0.34499999999999997</v>
      </c>
      <c r="H13" s="37">
        <f t="shared" si="1"/>
        <v>0.34499999999999997</v>
      </c>
      <c r="I13" s="39">
        <v>5000</v>
      </c>
      <c r="J13" s="37">
        <f t="shared" si="2"/>
        <v>1724.9999999999998</v>
      </c>
      <c r="K13" s="37">
        <f t="shared" si="3"/>
        <v>2.0869565217391308</v>
      </c>
      <c r="L13" s="41">
        <f t="shared" si="4"/>
        <v>28.749999999999996</v>
      </c>
      <c r="M13" s="57"/>
      <c r="N13" s="56">
        <f t="shared" si="5"/>
        <v>1</v>
      </c>
      <c r="O13" s="62"/>
      <c r="P13" s="63"/>
      <c r="Q13" s="63"/>
      <c r="R13" s="59">
        <f t="shared" si="6"/>
        <v>-1</v>
      </c>
      <c r="S13" s="59">
        <f t="shared" si="7"/>
        <v>-1</v>
      </c>
      <c r="T13" s="60">
        <f t="shared" si="8"/>
        <v>-1</v>
      </c>
      <c r="U13" s="42">
        <v>1E-3</v>
      </c>
    </row>
    <row r="14" spans="1:21" x14ac:dyDescent="0.25">
      <c r="A14" s="76"/>
      <c r="B14" s="76"/>
      <c r="C14" s="33">
        <v>120</v>
      </c>
      <c r="D14" s="34" t="s">
        <v>30</v>
      </c>
      <c r="E14" s="33">
        <v>2.5</v>
      </c>
      <c r="F14" s="37">
        <v>0.5</v>
      </c>
      <c r="G14" s="38">
        <f t="shared" si="0"/>
        <v>0.3</v>
      </c>
      <c r="H14" s="37">
        <f t="shared" si="1"/>
        <v>0.3</v>
      </c>
      <c r="I14" s="39">
        <v>5000</v>
      </c>
      <c r="J14" s="37">
        <f t="shared" si="2"/>
        <v>1500</v>
      </c>
      <c r="K14" s="37">
        <f t="shared" si="3"/>
        <v>2.4</v>
      </c>
      <c r="L14" s="41">
        <f t="shared" si="4"/>
        <v>25</v>
      </c>
      <c r="M14" s="57"/>
      <c r="N14" s="56">
        <f t="shared" si="5"/>
        <v>1</v>
      </c>
      <c r="O14" s="62"/>
      <c r="P14" s="63"/>
      <c r="Q14" s="63"/>
      <c r="R14" s="59">
        <f t="shared" si="6"/>
        <v>-1</v>
      </c>
      <c r="S14" s="59">
        <f t="shared" si="7"/>
        <v>-1</v>
      </c>
      <c r="T14" s="60">
        <f t="shared" si="8"/>
        <v>-1</v>
      </c>
      <c r="U14" s="42">
        <v>1.5E-3</v>
      </c>
    </row>
    <row r="15" spans="1:21" x14ac:dyDescent="0.25">
      <c r="A15" s="76"/>
      <c r="B15" s="76"/>
      <c r="C15" s="33">
        <v>480</v>
      </c>
      <c r="D15" s="34" t="s">
        <v>30</v>
      </c>
      <c r="E15" s="33">
        <v>2.5</v>
      </c>
      <c r="F15" s="37">
        <v>0.8</v>
      </c>
      <c r="G15" s="38">
        <f t="shared" si="0"/>
        <v>1.92</v>
      </c>
      <c r="H15" s="38">
        <f t="shared" si="1"/>
        <v>1.92</v>
      </c>
      <c r="I15" s="39">
        <v>5000</v>
      </c>
      <c r="J15" s="37">
        <f t="shared" si="2"/>
        <v>9600</v>
      </c>
      <c r="K15" s="38">
        <f t="shared" si="3"/>
        <v>0.375</v>
      </c>
      <c r="L15" s="40">
        <f t="shared" si="4"/>
        <v>160</v>
      </c>
      <c r="M15" s="57"/>
      <c r="N15" s="56">
        <f t="shared" si="5"/>
        <v>1</v>
      </c>
      <c r="O15" s="62"/>
      <c r="P15" s="63"/>
      <c r="Q15" s="63"/>
      <c r="R15" s="59">
        <f t="shared" si="6"/>
        <v>-1</v>
      </c>
      <c r="S15" s="59">
        <f t="shared" si="7"/>
        <v>-1</v>
      </c>
      <c r="T15" s="60">
        <f t="shared" si="8"/>
        <v>-1</v>
      </c>
      <c r="U15" s="42">
        <v>1.5E-3</v>
      </c>
    </row>
    <row r="16" spans="1:21" x14ac:dyDescent="0.25">
      <c r="A16" s="76"/>
      <c r="B16" s="76"/>
      <c r="C16" s="33">
        <v>69</v>
      </c>
      <c r="D16" s="34" t="s">
        <v>31</v>
      </c>
      <c r="E16" s="33">
        <v>6</v>
      </c>
      <c r="F16" s="37">
        <v>1</v>
      </c>
      <c r="G16" s="38">
        <f t="shared" si="0"/>
        <v>0.82799999999999996</v>
      </c>
      <c r="H16" s="37">
        <f t="shared" si="1"/>
        <v>0.82799999999999996</v>
      </c>
      <c r="I16" s="39">
        <v>5000</v>
      </c>
      <c r="J16" s="37">
        <f t="shared" si="2"/>
        <v>4140</v>
      </c>
      <c r="K16" s="37">
        <f t="shared" si="3"/>
        <v>0.86956521739130432</v>
      </c>
      <c r="L16" s="41">
        <f t="shared" si="4"/>
        <v>69</v>
      </c>
      <c r="M16" s="57"/>
      <c r="N16" s="56">
        <f t="shared" si="5"/>
        <v>1</v>
      </c>
      <c r="O16" s="62"/>
      <c r="P16" s="63"/>
      <c r="Q16" s="63"/>
      <c r="R16" s="59">
        <f t="shared" si="6"/>
        <v>-1</v>
      </c>
      <c r="S16" s="59">
        <f t="shared" si="7"/>
        <v>-1</v>
      </c>
      <c r="T16" s="60">
        <f t="shared" si="8"/>
        <v>-1</v>
      </c>
      <c r="U16" s="42">
        <v>1E-3</v>
      </c>
    </row>
    <row r="17" spans="1:21" x14ac:dyDescent="0.25">
      <c r="A17" s="76"/>
      <c r="B17" s="76"/>
      <c r="C17" s="33">
        <v>120</v>
      </c>
      <c r="D17" s="34" t="s">
        <v>31</v>
      </c>
      <c r="E17" s="33">
        <v>6</v>
      </c>
      <c r="F17" s="37">
        <v>0.5</v>
      </c>
      <c r="G17" s="38">
        <f t="shared" si="0"/>
        <v>0.72</v>
      </c>
      <c r="H17" s="38">
        <f t="shared" si="1"/>
        <v>0.72</v>
      </c>
      <c r="I17" s="39">
        <v>5000</v>
      </c>
      <c r="J17" s="37">
        <f t="shared" si="2"/>
        <v>3600</v>
      </c>
      <c r="K17" s="38">
        <f t="shared" si="3"/>
        <v>1</v>
      </c>
      <c r="L17" s="40">
        <f t="shared" si="4"/>
        <v>60</v>
      </c>
      <c r="M17" s="57"/>
      <c r="N17" s="56">
        <f t="shared" si="5"/>
        <v>1</v>
      </c>
      <c r="O17" s="62"/>
      <c r="P17" s="63"/>
      <c r="Q17" s="63"/>
      <c r="R17" s="59">
        <f t="shared" si="6"/>
        <v>-1</v>
      </c>
      <c r="S17" s="59">
        <f t="shared" si="7"/>
        <v>-1</v>
      </c>
      <c r="T17" s="60">
        <f t="shared" si="8"/>
        <v>-1</v>
      </c>
      <c r="U17" s="42">
        <v>1.5E-3</v>
      </c>
    </row>
    <row r="18" spans="1:21" x14ac:dyDescent="0.25">
      <c r="A18" s="76"/>
      <c r="B18" s="77"/>
      <c r="C18" s="33">
        <v>480</v>
      </c>
      <c r="D18" s="34" t="s">
        <v>31</v>
      </c>
      <c r="E18" s="33">
        <v>6</v>
      </c>
      <c r="F18" s="37">
        <v>0.8</v>
      </c>
      <c r="G18" s="38">
        <f t="shared" si="0"/>
        <v>4.6079999999999997</v>
      </c>
      <c r="H18" s="38">
        <f t="shared" si="1"/>
        <v>4.6079999999999997</v>
      </c>
      <c r="I18" s="39">
        <v>2500</v>
      </c>
      <c r="J18" s="37">
        <f t="shared" si="2"/>
        <v>11520</v>
      </c>
      <c r="K18" s="38">
        <f t="shared" si="3"/>
        <v>0.3125</v>
      </c>
      <c r="L18" s="40">
        <f t="shared" si="4"/>
        <v>192</v>
      </c>
      <c r="M18" s="57"/>
      <c r="N18" s="56">
        <f t="shared" si="5"/>
        <v>1</v>
      </c>
      <c r="O18" s="62"/>
      <c r="P18" s="63"/>
      <c r="Q18" s="63"/>
      <c r="R18" s="59">
        <f t="shared" si="6"/>
        <v>-1</v>
      </c>
      <c r="S18" s="59">
        <f t="shared" si="7"/>
        <v>-1</v>
      </c>
      <c r="T18" s="60">
        <f t="shared" si="8"/>
        <v>-1</v>
      </c>
      <c r="U18" s="42">
        <v>1.5E-3</v>
      </c>
    </row>
    <row r="19" spans="1:21" x14ac:dyDescent="0.25">
      <c r="A19" s="76"/>
      <c r="B19" s="75" t="s">
        <v>32</v>
      </c>
      <c r="C19" s="35">
        <v>69</v>
      </c>
      <c r="D19" s="36" t="s">
        <v>26</v>
      </c>
      <c r="E19" s="35">
        <v>0.2</v>
      </c>
      <c r="F19" s="37">
        <v>1</v>
      </c>
      <c r="G19" s="38">
        <f t="shared" si="0"/>
        <v>2.7600000000000003E-2</v>
      </c>
      <c r="H19" s="38">
        <f t="shared" si="1"/>
        <v>2.7600000000000003E-2</v>
      </c>
      <c r="I19" s="39">
        <v>100000</v>
      </c>
      <c r="J19" s="37">
        <f t="shared" si="2"/>
        <v>2760.0000000000005</v>
      </c>
      <c r="K19" s="38">
        <f t="shared" si="3"/>
        <v>1.3043478260869563</v>
      </c>
      <c r="L19" s="40">
        <f t="shared" si="4"/>
        <v>46.000000000000007</v>
      </c>
      <c r="M19" s="57"/>
      <c r="N19" s="56">
        <f t="shared" si="5"/>
        <v>1</v>
      </c>
      <c r="O19" s="57"/>
      <c r="P19" s="58"/>
      <c r="Q19" s="58"/>
      <c r="R19" s="59">
        <f t="shared" si="6"/>
        <v>-1</v>
      </c>
      <c r="S19" s="59">
        <f t="shared" si="7"/>
        <v>-1</v>
      </c>
      <c r="T19" s="60">
        <f t="shared" si="8"/>
        <v>-1</v>
      </c>
      <c r="U19" s="42">
        <v>2E-3</v>
      </c>
    </row>
    <row r="20" spans="1:21" x14ac:dyDescent="0.25">
      <c r="A20" s="76"/>
      <c r="B20" s="76"/>
      <c r="C20" s="33">
        <v>69</v>
      </c>
      <c r="D20" s="34" t="s">
        <v>27</v>
      </c>
      <c r="E20" s="33">
        <v>0.4</v>
      </c>
      <c r="F20" s="37">
        <v>1</v>
      </c>
      <c r="G20" s="38">
        <f t="shared" si="0"/>
        <v>5.5200000000000006E-2</v>
      </c>
      <c r="H20" s="37">
        <f t="shared" si="1"/>
        <v>5.5200000000000006E-2</v>
      </c>
      <c r="I20" s="39">
        <v>100000</v>
      </c>
      <c r="J20" s="37">
        <f t="shared" si="2"/>
        <v>5520.0000000000009</v>
      </c>
      <c r="K20" s="37">
        <f t="shared" si="3"/>
        <v>0.65217391304347816</v>
      </c>
      <c r="L20" s="41">
        <f t="shared" si="4"/>
        <v>92.000000000000014</v>
      </c>
      <c r="M20" s="57"/>
      <c r="N20" s="56">
        <f t="shared" si="5"/>
        <v>1</v>
      </c>
      <c r="O20" s="57"/>
      <c r="P20" s="58"/>
      <c r="Q20" s="58"/>
      <c r="R20" s="59">
        <f t="shared" si="6"/>
        <v>-1</v>
      </c>
      <c r="S20" s="59">
        <f t="shared" si="7"/>
        <v>-1</v>
      </c>
      <c r="T20" s="60">
        <f t="shared" si="8"/>
        <v>-1</v>
      </c>
      <c r="U20" s="42">
        <v>2E-3</v>
      </c>
    </row>
    <row r="21" spans="1:21" x14ac:dyDescent="0.25">
      <c r="A21" s="76"/>
      <c r="B21" s="76"/>
      <c r="C21" s="33">
        <v>120</v>
      </c>
      <c r="D21" s="34" t="s">
        <v>27</v>
      </c>
      <c r="E21" s="33">
        <v>0.4</v>
      </c>
      <c r="F21" s="37">
        <v>0.5</v>
      </c>
      <c r="G21" s="38">
        <f t="shared" si="0"/>
        <v>4.8000000000000001E-2</v>
      </c>
      <c r="H21" s="38">
        <f t="shared" si="1"/>
        <v>4.8000000000000001E-2</v>
      </c>
      <c r="I21" s="39">
        <v>100000</v>
      </c>
      <c r="J21" s="37">
        <f t="shared" si="2"/>
        <v>4800</v>
      </c>
      <c r="K21" s="38">
        <f t="shared" si="3"/>
        <v>0.75</v>
      </c>
      <c r="L21" s="40">
        <f t="shared" si="4"/>
        <v>80</v>
      </c>
      <c r="M21" s="57"/>
      <c r="N21" s="56">
        <f t="shared" si="5"/>
        <v>1</v>
      </c>
      <c r="O21" s="57"/>
      <c r="P21" s="58"/>
      <c r="Q21" s="58"/>
      <c r="R21" s="59">
        <f t="shared" si="6"/>
        <v>-1</v>
      </c>
      <c r="S21" s="59">
        <f t="shared" si="7"/>
        <v>-1</v>
      </c>
      <c r="T21" s="60">
        <f t="shared" si="8"/>
        <v>-1</v>
      </c>
      <c r="U21" s="42">
        <v>2.5000000000000001E-3</v>
      </c>
    </row>
    <row r="22" spans="1:21" x14ac:dyDescent="0.25">
      <c r="A22" s="76"/>
      <c r="B22" s="76"/>
      <c r="C22" s="33">
        <v>480</v>
      </c>
      <c r="D22" s="34" t="s">
        <v>27</v>
      </c>
      <c r="E22" s="33">
        <v>0.4</v>
      </c>
      <c r="F22" s="37">
        <v>0.8</v>
      </c>
      <c r="G22" s="38">
        <f t="shared" si="0"/>
        <v>0.30720000000000003</v>
      </c>
      <c r="H22" s="38">
        <f t="shared" si="1"/>
        <v>0.30720000000000003</v>
      </c>
      <c r="I22" s="39">
        <v>10000</v>
      </c>
      <c r="J22" s="37">
        <f t="shared" si="2"/>
        <v>3072.0000000000005</v>
      </c>
      <c r="K22" s="38">
        <f t="shared" si="3"/>
        <v>1.1718749999999998</v>
      </c>
      <c r="L22" s="40">
        <f t="shared" si="4"/>
        <v>51.20000000000001</v>
      </c>
      <c r="M22" s="57"/>
      <c r="N22" s="56">
        <f t="shared" si="5"/>
        <v>1</v>
      </c>
      <c r="O22" s="57"/>
      <c r="P22" s="58"/>
      <c r="Q22" s="58"/>
      <c r="R22" s="59">
        <f t="shared" si="6"/>
        <v>-1</v>
      </c>
      <c r="S22" s="59">
        <f t="shared" si="7"/>
        <v>-1</v>
      </c>
      <c r="T22" s="60">
        <f t="shared" si="8"/>
        <v>-1</v>
      </c>
      <c r="U22" s="42">
        <v>2.5000000000000001E-3</v>
      </c>
    </row>
    <row r="23" spans="1:21" x14ac:dyDescent="0.25">
      <c r="A23" s="76"/>
      <c r="B23" s="76"/>
      <c r="C23" s="33">
        <v>69</v>
      </c>
      <c r="D23" s="34" t="s">
        <v>28</v>
      </c>
      <c r="E23" s="33">
        <v>1</v>
      </c>
      <c r="F23" s="37">
        <v>1</v>
      </c>
      <c r="G23" s="38">
        <f t="shared" si="0"/>
        <v>0.13800000000000001</v>
      </c>
      <c r="H23" s="37">
        <f t="shared" si="1"/>
        <v>0.13800000000000001</v>
      </c>
      <c r="I23" s="39">
        <v>100000</v>
      </c>
      <c r="J23" s="37">
        <f t="shared" si="2"/>
        <v>13800.000000000002</v>
      </c>
      <c r="K23" s="37">
        <f t="shared" si="3"/>
        <v>0.2608695652173913</v>
      </c>
      <c r="L23" s="41">
        <f t="shared" si="4"/>
        <v>230.00000000000003</v>
      </c>
      <c r="M23" s="57"/>
      <c r="N23" s="56">
        <f t="shared" si="5"/>
        <v>1</v>
      </c>
      <c r="O23" s="57"/>
      <c r="P23" s="58"/>
      <c r="Q23" s="58"/>
      <c r="R23" s="59">
        <f t="shared" si="6"/>
        <v>-1</v>
      </c>
      <c r="S23" s="59">
        <f t="shared" si="7"/>
        <v>-1</v>
      </c>
      <c r="T23" s="60">
        <f t="shared" si="8"/>
        <v>-1</v>
      </c>
      <c r="U23" s="42">
        <v>1E-3</v>
      </c>
    </row>
    <row r="24" spans="1:21" x14ac:dyDescent="0.25">
      <c r="A24" s="76"/>
      <c r="B24" s="76"/>
      <c r="C24" s="33">
        <v>120</v>
      </c>
      <c r="D24" s="34" t="s">
        <v>28</v>
      </c>
      <c r="E24" s="33">
        <v>1</v>
      </c>
      <c r="F24" s="37">
        <v>0.5</v>
      </c>
      <c r="G24" s="38">
        <f t="shared" si="0"/>
        <v>0.12</v>
      </c>
      <c r="H24" s="38">
        <f t="shared" si="1"/>
        <v>0.12</v>
      </c>
      <c r="I24" s="39">
        <v>100000</v>
      </c>
      <c r="J24" s="37">
        <f t="shared" si="2"/>
        <v>12000</v>
      </c>
      <c r="K24" s="38">
        <f t="shared" si="3"/>
        <v>0.3</v>
      </c>
      <c r="L24" s="40">
        <f t="shared" si="4"/>
        <v>200</v>
      </c>
      <c r="M24" s="57"/>
      <c r="N24" s="56">
        <f t="shared" si="5"/>
        <v>1</v>
      </c>
      <c r="O24" s="62"/>
      <c r="P24" s="63"/>
      <c r="Q24" s="63"/>
      <c r="R24" s="59">
        <f t="shared" si="6"/>
        <v>-1</v>
      </c>
      <c r="S24" s="59">
        <f t="shared" si="7"/>
        <v>-1</v>
      </c>
      <c r="T24" s="60">
        <f t="shared" si="8"/>
        <v>-1</v>
      </c>
      <c r="U24" s="42">
        <v>2.5000000000000001E-3</v>
      </c>
    </row>
    <row r="25" spans="1:21" x14ac:dyDescent="0.25">
      <c r="A25" s="76"/>
      <c r="B25" s="76"/>
      <c r="C25" s="33">
        <v>480</v>
      </c>
      <c r="D25" s="34" t="s">
        <v>28</v>
      </c>
      <c r="E25" s="33">
        <v>1</v>
      </c>
      <c r="F25" s="37">
        <v>0.8</v>
      </c>
      <c r="G25" s="38">
        <f t="shared" si="0"/>
        <v>0.76800000000000002</v>
      </c>
      <c r="H25" s="38">
        <f t="shared" si="1"/>
        <v>0.76800000000000002</v>
      </c>
      <c r="I25" s="39">
        <v>10000</v>
      </c>
      <c r="J25" s="37">
        <f t="shared" si="2"/>
        <v>7680</v>
      </c>
      <c r="K25" s="38">
        <f t="shared" si="3"/>
        <v>0.46875</v>
      </c>
      <c r="L25" s="40">
        <f t="shared" si="4"/>
        <v>128</v>
      </c>
      <c r="M25" s="57"/>
      <c r="N25" s="56">
        <f t="shared" si="5"/>
        <v>1</v>
      </c>
      <c r="O25" s="62"/>
      <c r="P25" s="63"/>
      <c r="Q25" s="63"/>
      <c r="R25" s="59">
        <f t="shared" si="6"/>
        <v>-1</v>
      </c>
      <c r="S25" s="59">
        <f t="shared" si="7"/>
        <v>-1</v>
      </c>
      <c r="T25" s="60">
        <f t="shared" si="8"/>
        <v>-1</v>
      </c>
      <c r="U25" s="42">
        <v>2.5000000000000001E-3</v>
      </c>
    </row>
    <row r="26" spans="1:21" x14ac:dyDescent="0.25">
      <c r="A26" s="76"/>
      <c r="B26" s="76"/>
      <c r="C26" s="33">
        <v>69</v>
      </c>
      <c r="D26" s="34" t="s">
        <v>29</v>
      </c>
      <c r="E26" s="33">
        <v>2</v>
      </c>
      <c r="F26" s="37">
        <v>1</v>
      </c>
      <c r="G26" s="38">
        <f t="shared" si="0"/>
        <v>0.27600000000000002</v>
      </c>
      <c r="H26" s="37">
        <f t="shared" si="1"/>
        <v>0.27600000000000002</v>
      </c>
      <c r="I26" s="39">
        <v>10000</v>
      </c>
      <c r="J26" s="37">
        <f t="shared" si="2"/>
        <v>2760.0000000000005</v>
      </c>
      <c r="K26" s="37">
        <f t="shared" si="3"/>
        <v>1.3043478260869563</v>
      </c>
      <c r="L26" s="41">
        <f t="shared" si="4"/>
        <v>46.000000000000007</v>
      </c>
      <c r="M26" s="57"/>
      <c r="N26" s="56">
        <f t="shared" si="5"/>
        <v>1</v>
      </c>
      <c r="O26" s="62"/>
      <c r="P26" s="63"/>
      <c r="Q26" s="63"/>
      <c r="R26" s="59">
        <f t="shared" si="6"/>
        <v>-1</v>
      </c>
      <c r="S26" s="59">
        <f t="shared" si="7"/>
        <v>-1</v>
      </c>
      <c r="T26" s="60">
        <f t="shared" si="8"/>
        <v>-1</v>
      </c>
      <c r="U26" s="42">
        <v>1E-3</v>
      </c>
    </row>
    <row r="27" spans="1:21" x14ac:dyDescent="0.25">
      <c r="A27" s="76"/>
      <c r="B27" s="76"/>
      <c r="C27" s="33">
        <v>120</v>
      </c>
      <c r="D27" s="34" t="s">
        <v>29</v>
      </c>
      <c r="E27" s="33">
        <v>2</v>
      </c>
      <c r="F27" s="37">
        <v>0.5</v>
      </c>
      <c r="G27" s="38">
        <f t="shared" si="0"/>
        <v>0.24</v>
      </c>
      <c r="H27" s="38">
        <f t="shared" si="1"/>
        <v>0.24</v>
      </c>
      <c r="I27" s="39">
        <v>10000</v>
      </c>
      <c r="J27" s="37">
        <f t="shared" si="2"/>
        <v>2400</v>
      </c>
      <c r="K27" s="38">
        <f t="shared" si="3"/>
        <v>1.5</v>
      </c>
      <c r="L27" s="40">
        <f t="shared" si="4"/>
        <v>40</v>
      </c>
      <c r="M27" s="57"/>
      <c r="N27" s="56">
        <f t="shared" si="5"/>
        <v>1</v>
      </c>
      <c r="O27" s="62"/>
      <c r="P27" s="63"/>
      <c r="Q27" s="63"/>
      <c r="R27" s="59">
        <f t="shared" si="6"/>
        <v>-1</v>
      </c>
      <c r="S27" s="59">
        <f t="shared" si="7"/>
        <v>-1</v>
      </c>
      <c r="T27" s="60">
        <f t="shared" si="8"/>
        <v>-1</v>
      </c>
      <c r="U27" s="42">
        <v>1.5E-3</v>
      </c>
    </row>
    <row r="28" spans="1:21" x14ac:dyDescent="0.25">
      <c r="A28" s="76"/>
      <c r="B28" s="76"/>
      <c r="C28" s="33">
        <v>480</v>
      </c>
      <c r="D28" s="34" t="s">
        <v>29</v>
      </c>
      <c r="E28" s="33">
        <v>2</v>
      </c>
      <c r="F28" s="37">
        <v>0.8</v>
      </c>
      <c r="G28" s="38">
        <f t="shared" si="0"/>
        <v>1.536</v>
      </c>
      <c r="H28" s="38">
        <f t="shared" si="1"/>
        <v>1.536</v>
      </c>
      <c r="I28" s="39">
        <v>5000</v>
      </c>
      <c r="J28" s="37">
        <f t="shared" si="2"/>
        <v>7680</v>
      </c>
      <c r="K28" s="38">
        <f t="shared" si="3"/>
        <v>0.46875</v>
      </c>
      <c r="L28" s="40">
        <f t="shared" si="4"/>
        <v>128</v>
      </c>
      <c r="M28" s="57"/>
      <c r="N28" s="56">
        <f t="shared" si="5"/>
        <v>1</v>
      </c>
      <c r="O28" s="62"/>
      <c r="P28" s="63"/>
      <c r="Q28" s="63"/>
      <c r="R28" s="59">
        <f t="shared" si="6"/>
        <v>-1</v>
      </c>
      <c r="S28" s="59">
        <f t="shared" si="7"/>
        <v>-1</v>
      </c>
      <c r="T28" s="60">
        <f t="shared" si="8"/>
        <v>-1</v>
      </c>
      <c r="U28" s="42">
        <v>1.5E-3</v>
      </c>
    </row>
    <row r="29" spans="1:21" x14ac:dyDescent="0.25">
      <c r="A29" s="76"/>
      <c r="B29" s="76"/>
      <c r="C29" s="33">
        <v>69</v>
      </c>
      <c r="D29" s="34" t="s">
        <v>30</v>
      </c>
      <c r="E29" s="33">
        <v>10</v>
      </c>
      <c r="F29" s="37">
        <v>1</v>
      </c>
      <c r="G29" s="38">
        <f t="shared" si="0"/>
        <v>1.38</v>
      </c>
      <c r="H29" s="37">
        <f t="shared" si="1"/>
        <v>1.38</v>
      </c>
      <c r="I29" s="39">
        <v>5000</v>
      </c>
      <c r="J29" s="37">
        <f t="shared" si="2"/>
        <v>6899.9999999999991</v>
      </c>
      <c r="K29" s="37">
        <f t="shared" si="3"/>
        <v>0.52173913043478271</v>
      </c>
      <c r="L29" s="41">
        <f t="shared" si="4"/>
        <v>114.99999999999999</v>
      </c>
      <c r="M29" s="57"/>
      <c r="N29" s="56">
        <f t="shared" si="5"/>
        <v>1</v>
      </c>
      <c r="O29" s="62"/>
      <c r="P29" s="63"/>
      <c r="Q29" s="63"/>
      <c r="R29" s="59">
        <f t="shared" si="6"/>
        <v>-1</v>
      </c>
      <c r="S29" s="59">
        <f t="shared" si="7"/>
        <v>-1</v>
      </c>
      <c r="T29" s="60">
        <f t="shared" si="8"/>
        <v>-1</v>
      </c>
      <c r="U29" s="42">
        <v>1E-3</v>
      </c>
    </row>
    <row r="30" spans="1:21" x14ac:dyDescent="0.25">
      <c r="A30" s="76"/>
      <c r="B30" s="76"/>
      <c r="C30" s="33">
        <v>120</v>
      </c>
      <c r="D30" s="34" t="s">
        <v>30</v>
      </c>
      <c r="E30" s="33">
        <v>10</v>
      </c>
      <c r="F30" s="37">
        <v>0.5</v>
      </c>
      <c r="G30" s="38">
        <f t="shared" si="0"/>
        <v>1.2</v>
      </c>
      <c r="H30" s="37">
        <f t="shared" si="1"/>
        <v>1.2</v>
      </c>
      <c r="I30" s="39">
        <v>5000</v>
      </c>
      <c r="J30" s="37">
        <f t="shared" si="2"/>
        <v>6000</v>
      </c>
      <c r="K30" s="37">
        <f t="shared" si="3"/>
        <v>0.6</v>
      </c>
      <c r="L30" s="41">
        <f t="shared" si="4"/>
        <v>100</v>
      </c>
      <c r="M30" s="57"/>
      <c r="N30" s="56">
        <f t="shared" si="5"/>
        <v>1</v>
      </c>
      <c r="O30" s="62"/>
      <c r="P30" s="63"/>
      <c r="Q30" s="63"/>
      <c r="R30" s="59">
        <f t="shared" si="6"/>
        <v>-1</v>
      </c>
      <c r="S30" s="59">
        <f t="shared" si="7"/>
        <v>-1</v>
      </c>
      <c r="T30" s="60">
        <f t="shared" si="8"/>
        <v>-1</v>
      </c>
      <c r="U30" s="42">
        <v>1.5E-3</v>
      </c>
    </row>
    <row r="31" spans="1:21" x14ac:dyDescent="0.25">
      <c r="A31" s="76"/>
      <c r="B31" s="76"/>
      <c r="C31" s="33">
        <v>480</v>
      </c>
      <c r="D31" s="34" t="s">
        <v>30</v>
      </c>
      <c r="E31" s="33">
        <v>10</v>
      </c>
      <c r="F31" s="37">
        <v>0.8</v>
      </c>
      <c r="G31" s="38">
        <f t="shared" si="0"/>
        <v>7.68</v>
      </c>
      <c r="H31" s="38">
        <f t="shared" si="1"/>
        <v>7.68</v>
      </c>
      <c r="I31" s="39">
        <v>1000</v>
      </c>
      <c r="J31" s="37">
        <f t="shared" si="2"/>
        <v>7680</v>
      </c>
      <c r="K31" s="38">
        <f t="shared" si="3"/>
        <v>0.46875</v>
      </c>
      <c r="L31" s="40">
        <f t="shared" si="4"/>
        <v>128</v>
      </c>
      <c r="M31" s="57"/>
      <c r="N31" s="56">
        <f t="shared" si="5"/>
        <v>1</v>
      </c>
      <c r="O31" s="62"/>
      <c r="P31" s="63"/>
      <c r="Q31" s="63"/>
      <c r="R31" s="59">
        <f t="shared" si="6"/>
        <v>-1</v>
      </c>
      <c r="S31" s="59">
        <f t="shared" si="7"/>
        <v>-1</v>
      </c>
      <c r="T31" s="60">
        <f t="shared" si="8"/>
        <v>-1</v>
      </c>
      <c r="U31" s="42">
        <v>1.5E-3</v>
      </c>
    </row>
    <row r="32" spans="1:21" x14ac:dyDescent="0.25">
      <c r="A32" s="76"/>
      <c r="B32" s="76"/>
      <c r="C32" s="33">
        <v>69</v>
      </c>
      <c r="D32" s="34" t="s">
        <v>31</v>
      </c>
      <c r="E32" s="33">
        <v>24</v>
      </c>
      <c r="F32" s="37">
        <v>1</v>
      </c>
      <c r="G32" s="38">
        <f t="shared" si="0"/>
        <v>3.3119999999999998</v>
      </c>
      <c r="H32" s="37">
        <f t="shared" si="1"/>
        <v>3.3119999999999998</v>
      </c>
      <c r="I32" s="39">
        <v>2500</v>
      </c>
      <c r="J32" s="37">
        <f t="shared" si="2"/>
        <v>8280</v>
      </c>
      <c r="K32" s="37">
        <f t="shared" si="3"/>
        <v>0.43478260869565216</v>
      </c>
      <c r="L32" s="41">
        <f t="shared" si="4"/>
        <v>138</v>
      </c>
      <c r="M32" s="57"/>
      <c r="N32" s="56">
        <f t="shared" si="5"/>
        <v>1</v>
      </c>
      <c r="O32" s="62"/>
      <c r="P32" s="63"/>
      <c r="Q32" s="63"/>
      <c r="R32" s="59">
        <f t="shared" si="6"/>
        <v>-1</v>
      </c>
      <c r="S32" s="59">
        <f t="shared" si="7"/>
        <v>-1</v>
      </c>
      <c r="T32" s="60">
        <f t="shared" si="8"/>
        <v>-1</v>
      </c>
      <c r="U32" s="42">
        <v>1E-3</v>
      </c>
    </row>
    <row r="33" spans="1:21" x14ac:dyDescent="0.25">
      <c r="A33" s="76"/>
      <c r="B33" s="76"/>
      <c r="C33" s="33">
        <v>120</v>
      </c>
      <c r="D33" s="34" t="s">
        <v>31</v>
      </c>
      <c r="E33" s="33">
        <v>24</v>
      </c>
      <c r="F33" s="37">
        <v>0.5</v>
      </c>
      <c r="G33" s="38">
        <f t="shared" si="0"/>
        <v>2.88</v>
      </c>
      <c r="H33" s="38">
        <f t="shared" si="1"/>
        <v>2.88</v>
      </c>
      <c r="I33" s="39">
        <v>2500</v>
      </c>
      <c r="J33" s="37">
        <f t="shared" si="2"/>
        <v>7200</v>
      </c>
      <c r="K33" s="38">
        <f t="shared" si="3"/>
        <v>0.5</v>
      </c>
      <c r="L33" s="40">
        <f t="shared" si="4"/>
        <v>120</v>
      </c>
      <c r="M33" s="57"/>
      <c r="N33" s="56">
        <f t="shared" si="5"/>
        <v>1</v>
      </c>
      <c r="O33" s="62"/>
      <c r="P33" s="63"/>
      <c r="Q33" s="63"/>
      <c r="R33" s="59">
        <f t="shared" si="6"/>
        <v>-1</v>
      </c>
      <c r="S33" s="59">
        <f t="shared" si="7"/>
        <v>-1</v>
      </c>
      <c r="T33" s="60">
        <f t="shared" si="8"/>
        <v>-1</v>
      </c>
      <c r="U33" s="42">
        <v>1.5E-3</v>
      </c>
    </row>
    <row r="34" spans="1:21" ht="16.2" customHeight="1" thickBot="1" x14ac:dyDescent="0.3">
      <c r="A34" s="77"/>
      <c r="B34" s="77"/>
      <c r="C34" s="33">
        <v>480</v>
      </c>
      <c r="D34" s="34" t="s">
        <v>31</v>
      </c>
      <c r="E34" s="33">
        <v>24</v>
      </c>
      <c r="F34" s="37">
        <v>0.8</v>
      </c>
      <c r="G34" s="38">
        <f t="shared" si="0"/>
        <v>18.431999999999999</v>
      </c>
      <c r="H34" s="38">
        <f t="shared" si="1"/>
        <v>18.431999999999999</v>
      </c>
      <c r="I34" s="39">
        <v>500</v>
      </c>
      <c r="J34" s="37">
        <f t="shared" si="2"/>
        <v>9216</v>
      </c>
      <c r="K34" s="38">
        <f t="shared" si="3"/>
        <v>0.390625</v>
      </c>
      <c r="L34" s="40">
        <f t="shared" si="4"/>
        <v>153.6</v>
      </c>
      <c r="M34" s="69"/>
      <c r="N34" s="56">
        <f t="shared" si="5"/>
        <v>1</v>
      </c>
      <c r="O34" s="65"/>
      <c r="P34" s="66"/>
      <c r="Q34" s="66"/>
      <c r="R34" s="67">
        <f t="shared" si="6"/>
        <v>-1</v>
      </c>
      <c r="S34" s="67">
        <f t="shared" si="7"/>
        <v>-1</v>
      </c>
      <c r="T34" s="68">
        <f t="shared" si="8"/>
        <v>-1</v>
      </c>
      <c r="U34" s="42">
        <v>1.5E-3</v>
      </c>
    </row>
  </sheetData>
  <sheetProtection algorithmName="SHA-512" hashValue="QBiBI/oFKWGnY33pHLkemClGs/qg60JVXkuPhFgRGX2PW4m4FYPly4h7J+19zWXTSIgv/kfNAsVhXSs5dXT/2Q==" saltValue="ol9fFWZbPkCLPikFhOqsdA==" spinCount="100000" sheet="1" objects="1" scenarios="1"/>
  <autoFilter ref="A2:U2" xr:uid="{00000000-0009-0000-0000-000008000000}">
    <filterColumn colId="3" showButton="0"/>
  </autoFilter>
  <mergeCells count="7">
    <mergeCell ref="A3:A34"/>
    <mergeCell ref="D2:E2"/>
    <mergeCell ref="O1:T1"/>
    <mergeCell ref="A1:L1"/>
    <mergeCell ref="B3:B18"/>
    <mergeCell ref="M1:N1"/>
    <mergeCell ref="B19:B34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4"/>
  <sheetViews>
    <sheetView topLeftCell="E1" workbookViewId="0">
      <selection activeCell="L35" sqref="L35"/>
    </sheetView>
  </sheetViews>
  <sheetFormatPr defaultColWidth="8.88671875" defaultRowHeight="15.6" x14ac:dyDescent="0.25"/>
  <cols>
    <col min="1" max="1" width="19.109375" style="32" customWidth="1"/>
    <col min="2" max="7" width="8.88671875" style="32" customWidth="1"/>
    <col min="8" max="9" width="10.6640625" style="32" customWidth="1"/>
    <col min="10" max="10" width="10.44140625" style="32" customWidth="1"/>
    <col min="11" max="11" width="13.44140625" style="32" customWidth="1"/>
    <col min="12" max="12" width="12.21875" style="32" customWidth="1"/>
    <col min="13" max="13" width="14.77734375" style="32" customWidth="1"/>
    <col min="14" max="14" width="10.5546875" style="32" bestFit="1" customWidth="1"/>
    <col min="15" max="16" width="13.88671875" style="32" bestFit="1" customWidth="1"/>
    <col min="17" max="17" width="11.44140625" style="32" customWidth="1"/>
    <col min="18" max="18" width="12.6640625" style="32" customWidth="1"/>
    <col min="19" max="19" width="10.88671875" style="32" customWidth="1"/>
    <col min="20" max="20" width="10.6640625" style="32" customWidth="1"/>
    <col min="21" max="21" width="19.44140625" style="32" bestFit="1" customWidth="1"/>
    <col min="22" max="22" width="8.88671875" style="32" customWidth="1"/>
    <col min="23" max="16384" width="8.88671875" style="32"/>
  </cols>
  <sheetData>
    <row r="1" spans="1:21" ht="16.8" customHeight="1" thickBo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79"/>
      <c r="M1" s="80" t="s">
        <v>1</v>
      </c>
      <c r="N1" s="82"/>
      <c r="O1" s="80" t="s">
        <v>2</v>
      </c>
      <c r="P1" s="81"/>
      <c r="Q1" s="81"/>
      <c r="R1" s="81"/>
      <c r="S1" s="81"/>
      <c r="T1" s="82"/>
      <c r="U1" s="31" t="s">
        <v>3</v>
      </c>
    </row>
    <row r="2" spans="1:21" ht="32.4" customHeight="1" x14ac:dyDescent="0.25">
      <c r="A2" s="43" t="s">
        <v>4</v>
      </c>
      <c r="B2" s="44" t="s">
        <v>5</v>
      </c>
      <c r="C2" s="45" t="s">
        <v>6</v>
      </c>
      <c r="D2" s="78" t="s">
        <v>7</v>
      </c>
      <c r="E2" s="79"/>
      <c r="F2" s="45" t="s">
        <v>8</v>
      </c>
      <c r="G2" s="45" t="s">
        <v>9</v>
      </c>
      <c r="H2" s="45" t="s">
        <v>10</v>
      </c>
      <c r="I2" s="45" t="s">
        <v>11</v>
      </c>
      <c r="J2" s="45" t="s">
        <v>12</v>
      </c>
      <c r="K2" s="45" t="s">
        <v>13</v>
      </c>
      <c r="L2" s="46" t="s">
        <v>14</v>
      </c>
      <c r="M2" s="48" t="s">
        <v>15</v>
      </c>
      <c r="N2" s="49" t="s">
        <v>16</v>
      </c>
      <c r="O2" s="50" t="s">
        <v>17</v>
      </c>
      <c r="P2" s="51" t="s">
        <v>18</v>
      </c>
      <c r="Q2" s="51" t="s">
        <v>19</v>
      </c>
      <c r="R2" s="51" t="s">
        <v>20</v>
      </c>
      <c r="S2" s="51" t="s">
        <v>21</v>
      </c>
      <c r="T2" s="49" t="s">
        <v>22</v>
      </c>
      <c r="U2" s="47" t="s">
        <v>23</v>
      </c>
    </row>
    <row r="3" spans="1:21" x14ac:dyDescent="0.25">
      <c r="A3" s="75" t="s">
        <v>24</v>
      </c>
      <c r="B3" s="75" t="s">
        <v>25</v>
      </c>
      <c r="C3" s="35">
        <v>69</v>
      </c>
      <c r="D3" s="36" t="s">
        <v>26</v>
      </c>
      <c r="E3" s="35">
        <v>0.05</v>
      </c>
      <c r="F3" s="37">
        <v>1</v>
      </c>
      <c r="G3" s="38">
        <f t="shared" ref="G3:G34" si="0">C3*E3*F3/1000*2</f>
        <v>6.9000000000000008E-3</v>
      </c>
      <c r="H3" s="38">
        <f t="shared" ref="H3:H34" si="1">G3</f>
        <v>6.9000000000000008E-3</v>
      </c>
      <c r="I3" s="39">
        <v>60000</v>
      </c>
      <c r="J3" s="37">
        <f t="shared" ref="J3:J34" si="2">H3*I3</f>
        <v>414.00000000000006</v>
      </c>
      <c r="K3" s="38">
        <f t="shared" ref="K3:K34" si="3">3600/J3</f>
        <v>8.695652173913043</v>
      </c>
      <c r="L3" s="40">
        <f t="shared" ref="L3:L34" si="4">J3/60</f>
        <v>6.9000000000000012</v>
      </c>
      <c r="M3" s="57"/>
      <c r="N3" s="56">
        <f t="shared" ref="N3:N34" si="5">ABS(M3-L3)/L3</f>
        <v>1</v>
      </c>
      <c r="O3" s="57"/>
      <c r="P3" s="58"/>
      <c r="Q3" s="58"/>
      <c r="R3" s="59">
        <f t="shared" ref="R3:R34" si="6">(O3-K3)/K3</f>
        <v>-1</v>
      </c>
      <c r="S3" s="59">
        <f t="shared" ref="S3:S34" si="7">(P3-K3)/K3</f>
        <v>-1</v>
      </c>
      <c r="T3" s="60">
        <f t="shared" ref="T3:T34" si="8">(Q3-K3)/K3</f>
        <v>-1</v>
      </c>
      <c r="U3" s="42">
        <v>2E-3</v>
      </c>
    </row>
    <row r="4" spans="1:21" x14ac:dyDescent="0.25">
      <c r="A4" s="76"/>
      <c r="B4" s="76"/>
      <c r="C4" s="33">
        <v>69</v>
      </c>
      <c r="D4" s="34" t="s">
        <v>27</v>
      </c>
      <c r="E4" s="33">
        <v>0.1</v>
      </c>
      <c r="F4" s="37">
        <v>1</v>
      </c>
      <c r="G4" s="38">
        <f t="shared" si="0"/>
        <v>1.3800000000000002E-2</v>
      </c>
      <c r="H4" s="37">
        <f t="shared" si="1"/>
        <v>1.3800000000000002E-2</v>
      </c>
      <c r="I4" s="39">
        <v>60000</v>
      </c>
      <c r="J4" s="37">
        <f t="shared" si="2"/>
        <v>828.00000000000011</v>
      </c>
      <c r="K4" s="37">
        <f t="shared" si="3"/>
        <v>4.3478260869565215</v>
      </c>
      <c r="L4" s="41">
        <f t="shared" si="4"/>
        <v>13.800000000000002</v>
      </c>
      <c r="M4" s="57"/>
      <c r="N4" s="56">
        <f t="shared" si="5"/>
        <v>1</v>
      </c>
      <c r="O4" s="57"/>
      <c r="P4" s="58"/>
      <c r="Q4" s="58"/>
      <c r="R4" s="59">
        <f t="shared" si="6"/>
        <v>-1</v>
      </c>
      <c r="S4" s="59">
        <f t="shared" si="7"/>
        <v>-1</v>
      </c>
      <c r="T4" s="60">
        <f t="shared" si="8"/>
        <v>-1</v>
      </c>
      <c r="U4" s="42">
        <v>2E-3</v>
      </c>
    </row>
    <row r="5" spans="1:21" x14ac:dyDescent="0.25">
      <c r="A5" s="76"/>
      <c r="B5" s="76"/>
      <c r="C5" s="33">
        <v>120</v>
      </c>
      <c r="D5" s="34" t="s">
        <v>27</v>
      </c>
      <c r="E5" s="33">
        <v>0.1</v>
      </c>
      <c r="F5" s="37">
        <v>0.5</v>
      </c>
      <c r="G5" s="38">
        <f t="shared" si="0"/>
        <v>1.2E-2</v>
      </c>
      <c r="H5" s="38">
        <f t="shared" si="1"/>
        <v>1.2E-2</v>
      </c>
      <c r="I5" s="39">
        <v>60000</v>
      </c>
      <c r="J5" s="37">
        <f t="shared" si="2"/>
        <v>720</v>
      </c>
      <c r="K5" s="38">
        <f t="shared" si="3"/>
        <v>5</v>
      </c>
      <c r="L5" s="40">
        <f t="shared" si="4"/>
        <v>12</v>
      </c>
      <c r="M5" s="57"/>
      <c r="N5" s="56">
        <f t="shared" si="5"/>
        <v>1</v>
      </c>
      <c r="O5" s="57"/>
      <c r="P5" s="58"/>
      <c r="Q5" s="58"/>
      <c r="R5" s="59">
        <f t="shared" si="6"/>
        <v>-1</v>
      </c>
      <c r="S5" s="59">
        <f t="shared" si="7"/>
        <v>-1</v>
      </c>
      <c r="T5" s="60">
        <f t="shared" si="8"/>
        <v>-1</v>
      </c>
      <c r="U5" s="42">
        <v>2.5000000000000001E-3</v>
      </c>
    </row>
    <row r="6" spans="1:21" x14ac:dyDescent="0.25">
      <c r="A6" s="76"/>
      <c r="B6" s="76"/>
      <c r="C6" s="33">
        <v>480</v>
      </c>
      <c r="D6" s="34" t="s">
        <v>27</v>
      </c>
      <c r="E6" s="33">
        <v>0.1</v>
      </c>
      <c r="F6" s="37">
        <v>0.8</v>
      </c>
      <c r="G6" s="38">
        <f t="shared" si="0"/>
        <v>7.6800000000000007E-2</v>
      </c>
      <c r="H6" s="38">
        <f t="shared" si="1"/>
        <v>7.6800000000000007E-2</v>
      </c>
      <c r="I6" s="39">
        <v>60000</v>
      </c>
      <c r="J6" s="37">
        <f t="shared" si="2"/>
        <v>4608</v>
      </c>
      <c r="K6" s="38">
        <f t="shared" si="3"/>
        <v>0.78125</v>
      </c>
      <c r="L6" s="40">
        <f t="shared" si="4"/>
        <v>76.8</v>
      </c>
      <c r="M6" s="57"/>
      <c r="N6" s="56">
        <f t="shared" si="5"/>
        <v>1</v>
      </c>
      <c r="O6" s="57"/>
      <c r="P6" s="58"/>
      <c r="Q6" s="58"/>
      <c r="R6" s="59">
        <f t="shared" si="6"/>
        <v>-1</v>
      </c>
      <c r="S6" s="59">
        <f t="shared" si="7"/>
        <v>-1</v>
      </c>
      <c r="T6" s="60">
        <f t="shared" si="8"/>
        <v>-1</v>
      </c>
      <c r="U6" s="42">
        <v>2.5000000000000001E-3</v>
      </c>
    </row>
    <row r="7" spans="1:21" x14ac:dyDescent="0.25">
      <c r="A7" s="76"/>
      <c r="B7" s="76"/>
      <c r="C7" s="33">
        <v>69</v>
      </c>
      <c r="D7" s="34" t="s">
        <v>28</v>
      </c>
      <c r="E7" s="33">
        <v>0.25</v>
      </c>
      <c r="F7" s="37">
        <v>1</v>
      </c>
      <c r="G7" s="38">
        <f t="shared" si="0"/>
        <v>3.4500000000000003E-2</v>
      </c>
      <c r="H7" s="37">
        <f t="shared" si="1"/>
        <v>3.4500000000000003E-2</v>
      </c>
      <c r="I7" s="39">
        <v>60000</v>
      </c>
      <c r="J7" s="37">
        <f t="shared" si="2"/>
        <v>2070</v>
      </c>
      <c r="K7" s="37">
        <f t="shared" si="3"/>
        <v>1.7391304347826086</v>
      </c>
      <c r="L7" s="41">
        <f t="shared" si="4"/>
        <v>34.5</v>
      </c>
      <c r="M7" s="57"/>
      <c r="N7" s="56">
        <f t="shared" si="5"/>
        <v>1</v>
      </c>
      <c r="O7" s="57"/>
      <c r="P7" s="58"/>
      <c r="Q7" s="58"/>
      <c r="R7" s="59">
        <f t="shared" si="6"/>
        <v>-1</v>
      </c>
      <c r="S7" s="59">
        <f t="shared" si="7"/>
        <v>-1</v>
      </c>
      <c r="T7" s="60">
        <f t="shared" si="8"/>
        <v>-1</v>
      </c>
      <c r="U7" s="42">
        <v>1E-3</v>
      </c>
    </row>
    <row r="8" spans="1:21" x14ac:dyDescent="0.25">
      <c r="A8" s="76"/>
      <c r="B8" s="76"/>
      <c r="C8" s="33">
        <v>120</v>
      </c>
      <c r="D8" s="34" t="s">
        <v>28</v>
      </c>
      <c r="E8" s="33">
        <v>0.25</v>
      </c>
      <c r="F8" s="37">
        <v>0.5</v>
      </c>
      <c r="G8" s="38">
        <f t="shared" si="0"/>
        <v>0.03</v>
      </c>
      <c r="H8" s="38">
        <f t="shared" si="1"/>
        <v>0.03</v>
      </c>
      <c r="I8" s="39">
        <v>60000</v>
      </c>
      <c r="J8" s="37">
        <f t="shared" si="2"/>
        <v>1800</v>
      </c>
      <c r="K8" s="38">
        <f t="shared" si="3"/>
        <v>2</v>
      </c>
      <c r="L8" s="40">
        <f t="shared" si="4"/>
        <v>30</v>
      </c>
      <c r="M8" s="57"/>
      <c r="N8" s="56">
        <f t="shared" si="5"/>
        <v>1</v>
      </c>
      <c r="O8" s="62"/>
      <c r="P8" s="63"/>
      <c r="Q8" s="63"/>
      <c r="R8" s="59">
        <f t="shared" si="6"/>
        <v>-1</v>
      </c>
      <c r="S8" s="59">
        <f t="shared" si="7"/>
        <v>-1</v>
      </c>
      <c r="T8" s="60">
        <f t="shared" si="8"/>
        <v>-1</v>
      </c>
      <c r="U8" s="42">
        <v>2.5000000000000001E-3</v>
      </c>
    </row>
    <row r="9" spans="1:21" x14ac:dyDescent="0.25">
      <c r="A9" s="76"/>
      <c r="B9" s="76"/>
      <c r="C9" s="33">
        <v>480</v>
      </c>
      <c r="D9" s="34" t="s">
        <v>28</v>
      </c>
      <c r="E9" s="33">
        <v>0.25</v>
      </c>
      <c r="F9" s="37">
        <v>0.8</v>
      </c>
      <c r="G9" s="38">
        <f t="shared" si="0"/>
        <v>0.192</v>
      </c>
      <c r="H9" s="38">
        <f t="shared" si="1"/>
        <v>0.192</v>
      </c>
      <c r="I9" s="39">
        <v>50000</v>
      </c>
      <c r="J9" s="37">
        <f t="shared" si="2"/>
        <v>9600</v>
      </c>
      <c r="K9" s="38">
        <f t="shared" si="3"/>
        <v>0.375</v>
      </c>
      <c r="L9" s="40">
        <f t="shared" si="4"/>
        <v>160</v>
      </c>
      <c r="M9" s="57"/>
      <c r="N9" s="56">
        <f t="shared" si="5"/>
        <v>1</v>
      </c>
      <c r="O9" s="62"/>
      <c r="P9" s="63"/>
      <c r="Q9" s="63"/>
      <c r="R9" s="59">
        <f t="shared" si="6"/>
        <v>-1</v>
      </c>
      <c r="S9" s="59">
        <f t="shared" si="7"/>
        <v>-1</v>
      </c>
      <c r="T9" s="60">
        <f t="shared" si="8"/>
        <v>-1</v>
      </c>
      <c r="U9" s="42">
        <v>2.5000000000000001E-3</v>
      </c>
    </row>
    <row r="10" spans="1:21" x14ac:dyDescent="0.25">
      <c r="A10" s="76"/>
      <c r="B10" s="76"/>
      <c r="C10" s="33">
        <v>69</v>
      </c>
      <c r="D10" s="34" t="s">
        <v>29</v>
      </c>
      <c r="E10" s="33">
        <v>0.5</v>
      </c>
      <c r="F10" s="37">
        <v>1</v>
      </c>
      <c r="G10" s="38">
        <f t="shared" si="0"/>
        <v>6.9000000000000006E-2</v>
      </c>
      <c r="H10" s="37">
        <f t="shared" si="1"/>
        <v>6.9000000000000006E-2</v>
      </c>
      <c r="I10" s="39">
        <v>10000</v>
      </c>
      <c r="J10" s="37">
        <f t="shared" si="2"/>
        <v>690.00000000000011</v>
      </c>
      <c r="K10" s="37">
        <f t="shared" si="3"/>
        <v>5.2173913043478253</v>
      </c>
      <c r="L10" s="41">
        <f t="shared" si="4"/>
        <v>11.500000000000002</v>
      </c>
      <c r="M10" s="57"/>
      <c r="N10" s="56">
        <f t="shared" si="5"/>
        <v>1</v>
      </c>
      <c r="O10" s="62"/>
      <c r="P10" s="63"/>
      <c r="Q10" s="63"/>
      <c r="R10" s="59">
        <f t="shared" si="6"/>
        <v>-1</v>
      </c>
      <c r="S10" s="59">
        <f t="shared" si="7"/>
        <v>-1</v>
      </c>
      <c r="T10" s="60">
        <f t="shared" si="8"/>
        <v>-1</v>
      </c>
      <c r="U10" s="42">
        <v>1E-3</v>
      </c>
    </row>
    <row r="11" spans="1:21" x14ac:dyDescent="0.25">
      <c r="A11" s="76"/>
      <c r="B11" s="76"/>
      <c r="C11" s="33">
        <v>120</v>
      </c>
      <c r="D11" s="34" t="s">
        <v>29</v>
      </c>
      <c r="E11" s="33">
        <v>0.5</v>
      </c>
      <c r="F11" s="37">
        <v>0.5</v>
      </c>
      <c r="G11" s="38">
        <f t="shared" si="0"/>
        <v>0.06</v>
      </c>
      <c r="H11" s="38">
        <f t="shared" si="1"/>
        <v>0.06</v>
      </c>
      <c r="I11" s="39">
        <v>10000</v>
      </c>
      <c r="J11" s="37">
        <f t="shared" si="2"/>
        <v>600</v>
      </c>
      <c r="K11" s="38">
        <f t="shared" si="3"/>
        <v>6</v>
      </c>
      <c r="L11" s="40">
        <f t="shared" si="4"/>
        <v>10</v>
      </c>
      <c r="M11" s="57"/>
      <c r="N11" s="56">
        <f t="shared" si="5"/>
        <v>1</v>
      </c>
      <c r="O11" s="62"/>
      <c r="P11" s="63"/>
      <c r="Q11" s="63"/>
      <c r="R11" s="59">
        <f t="shared" si="6"/>
        <v>-1</v>
      </c>
      <c r="S11" s="59">
        <f t="shared" si="7"/>
        <v>-1</v>
      </c>
      <c r="T11" s="60">
        <f t="shared" si="8"/>
        <v>-1</v>
      </c>
      <c r="U11" s="42">
        <v>1.5E-3</v>
      </c>
    </row>
    <row r="12" spans="1:21" x14ac:dyDescent="0.25">
      <c r="A12" s="76"/>
      <c r="B12" s="76"/>
      <c r="C12" s="33">
        <v>480</v>
      </c>
      <c r="D12" s="34" t="s">
        <v>29</v>
      </c>
      <c r="E12" s="33">
        <v>0.5</v>
      </c>
      <c r="F12" s="37">
        <v>0.8</v>
      </c>
      <c r="G12" s="38">
        <f t="shared" si="0"/>
        <v>0.38400000000000001</v>
      </c>
      <c r="H12" s="38">
        <f t="shared" si="1"/>
        <v>0.38400000000000001</v>
      </c>
      <c r="I12" s="39">
        <v>10000</v>
      </c>
      <c r="J12" s="37">
        <f t="shared" si="2"/>
        <v>3840</v>
      </c>
      <c r="K12" s="38">
        <f t="shared" si="3"/>
        <v>0.9375</v>
      </c>
      <c r="L12" s="40">
        <f t="shared" si="4"/>
        <v>64</v>
      </c>
      <c r="M12" s="57"/>
      <c r="N12" s="56">
        <f t="shared" si="5"/>
        <v>1</v>
      </c>
      <c r="O12" s="62"/>
      <c r="P12" s="63"/>
      <c r="Q12" s="63"/>
      <c r="R12" s="59">
        <f t="shared" si="6"/>
        <v>-1</v>
      </c>
      <c r="S12" s="59">
        <f t="shared" si="7"/>
        <v>-1</v>
      </c>
      <c r="T12" s="60">
        <f t="shared" si="8"/>
        <v>-1</v>
      </c>
      <c r="U12" s="42">
        <v>1.5E-3</v>
      </c>
    </row>
    <row r="13" spans="1:21" x14ac:dyDescent="0.25">
      <c r="A13" s="76"/>
      <c r="B13" s="76"/>
      <c r="C13" s="33">
        <v>69</v>
      </c>
      <c r="D13" s="34" t="s">
        <v>30</v>
      </c>
      <c r="E13" s="33">
        <v>2.5</v>
      </c>
      <c r="F13" s="37">
        <v>1</v>
      </c>
      <c r="G13" s="38">
        <f t="shared" si="0"/>
        <v>0.34499999999999997</v>
      </c>
      <c r="H13" s="37">
        <f t="shared" si="1"/>
        <v>0.34499999999999997</v>
      </c>
      <c r="I13" s="39">
        <v>5000</v>
      </c>
      <c r="J13" s="37">
        <f t="shared" si="2"/>
        <v>1724.9999999999998</v>
      </c>
      <c r="K13" s="37">
        <f t="shared" si="3"/>
        <v>2.0869565217391308</v>
      </c>
      <c r="L13" s="41">
        <f t="shared" si="4"/>
        <v>28.749999999999996</v>
      </c>
      <c r="M13" s="57"/>
      <c r="N13" s="56">
        <f t="shared" si="5"/>
        <v>1</v>
      </c>
      <c r="O13" s="62"/>
      <c r="P13" s="63"/>
      <c r="Q13" s="63"/>
      <c r="R13" s="59">
        <f t="shared" si="6"/>
        <v>-1</v>
      </c>
      <c r="S13" s="59">
        <f t="shared" si="7"/>
        <v>-1</v>
      </c>
      <c r="T13" s="60">
        <f t="shared" si="8"/>
        <v>-1</v>
      </c>
      <c r="U13" s="42">
        <v>1E-3</v>
      </c>
    </row>
    <row r="14" spans="1:21" x14ac:dyDescent="0.25">
      <c r="A14" s="76"/>
      <c r="B14" s="76"/>
      <c r="C14" s="33">
        <v>120</v>
      </c>
      <c r="D14" s="34" t="s">
        <v>30</v>
      </c>
      <c r="E14" s="33">
        <v>2.5</v>
      </c>
      <c r="F14" s="37">
        <v>0.5</v>
      </c>
      <c r="G14" s="38">
        <f t="shared" si="0"/>
        <v>0.3</v>
      </c>
      <c r="H14" s="37">
        <f t="shared" si="1"/>
        <v>0.3</v>
      </c>
      <c r="I14" s="39">
        <v>5000</v>
      </c>
      <c r="J14" s="37">
        <f t="shared" si="2"/>
        <v>1500</v>
      </c>
      <c r="K14" s="37">
        <f t="shared" si="3"/>
        <v>2.4</v>
      </c>
      <c r="L14" s="41">
        <f t="shared" si="4"/>
        <v>25</v>
      </c>
      <c r="M14" s="57"/>
      <c r="N14" s="56">
        <f t="shared" si="5"/>
        <v>1</v>
      </c>
      <c r="O14" s="62"/>
      <c r="P14" s="63"/>
      <c r="Q14" s="63"/>
      <c r="R14" s="59">
        <f t="shared" si="6"/>
        <v>-1</v>
      </c>
      <c r="S14" s="59">
        <f t="shared" si="7"/>
        <v>-1</v>
      </c>
      <c r="T14" s="60">
        <f t="shared" si="8"/>
        <v>-1</v>
      </c>
      <c r="U14" s="42">
        <v>1.5E-3</v>
      </c>
    </row>
    <row r="15" spans="1:21" x14ac:dyDescent="0.25">
      <c r="A15" s="76"/>
      <c r="B15" s="76"/>
      <c r="C15" s="33">
        <v>480</v>
      </c>
      <c r="D15" s="34" t="s">
        <v>30</v>
      </c>
      <c r="E15" s="33">
        <v>2.5</v>
      </c>
      <c r="F15" s="37">
        <v>0.8</v>
      </c>
      <c r="G15" s="38">
        <f t="shared" si="0"/>
        <v>1.92</v>
      </c>
      <c r="H15" s="38">
        <f t="shared" si="1"/>
        <v>1.92</v>
      </c>
      <c r="I15" s="39">
        <v>5000</v>
      </c>
      <c r="J15" s="37">
        <f t="shared" si="2"/>
        <v>9600</v>
      </c>
      <c r="K15" s="38">
        <f t="shared" si="3"/>
        <v>0.375</v>
      </c>
      <c r="L15" s="40">
        <f t="shared" si="4"/>
        <v>160</v>
      </c>
      <c r="M15" s="57"/>
      <c r="N15" s="56">
        <f t="shared" si="5"/>
        <v>1</v>
      </c>
      <c r="O15" s="62"/>
      <c r="P15" s="63"/>
      <c r="Q15" s="63"/>
      <c r="R15" s="59">
        <f t="shared" si="6"/>
        <v>-1</v>
      </c>
      <c r="S15" s="59">
        <f t="shared" si="7"/>
        <v>-1</v>
      </c>
      <c r="T15" s="60">
        <f t="shared" si="8"/>
        <v>-1</v>
      </c>
      <c r="U15" s="42">
        <v>1.5E-3</v>
      </c>
    </row>
    <row r="16" spans="1:21" x14ac:dyDescent="0.25">
      <c r="A16" s="76"/>
      <c r="B16" s="76"/>
      <c r="C16" s="33">
        <v>69</v>
      </c>
      <c r="D16" s="34" t="s">
        <v>31</v>
      </c>
      <c r="E16" s="33">
        <v>6</v>
      </c>
      <c r="F16" s="37">
        <v>1</v>
      </c>
      <c r="G16" s="38">
        <f t="shared" si="0"/>
        <v>0.82799999999999996</v>
      </c>
      <c r="H16" s="37">
        <f t="shared" si="1"/>
        <v>0.82799999999999996</v>
      </c>
      <c r="I16" s="39">
        <v>5000</v>
      </c>
      <c r="J16" s="37">
        <f t="shared" si="2"/>
        <v>4140</v>
      </c>
      <c r="K16" s="37">
        <f t="shared" si="3"/>
        <v>0.86956521739130432</v>
      </c>
      <c r="L16" s="41">
        <f t="shared" si="4"/>
        <v>69</v>
      </c>
      <c r="M16" s="57"/>
      <c r="N16" s="56">
        <f t="shared" si="5"/>
        <v>1</v>
      </c>
      <c r="O16" s="62"/>
      <c r="P16" s="63"/>
      <c r="Q16" s="63"/>
      <c r="R16" s="59">
        <f t="shared" si="6"/>
        <v>-1</v>
      </c>
      <c r="S16" s="59">
        <f t="shared" si="7"/>
        <v>-1</v>
      </c>
      <c r="T16" s="60">
        <f t="shared" si="8"/>
        <v>-1</v>
      </c>
      <c r="U16" s="42">
        <v>1E-3</v>
      </c>
    </row>
    <row r="17" spans="1:21" x14ac:dyDescent="0.25">
      <c r="A17" s="76"/>
      <c r="B17" s="76"/>
      <c r="C17" s="33">
        <v>120</v>
      </c>
      <c r="D17" s="34" t="s">
        <v>31</v>
      </c>
      <c r="E17" s="33">
        <v>6</v>
      </c>
      <c r="F17" s="37">
        <v>0.5</v>
      </c>
      <c r="G17" s="38">
        <f t="shared" si="0"/>
        <v>0.72</v>
      </c>
      <c r="H17" s="38">
        <f t="shared" si="1"/>
        <v>0.72</v>
      </c>
      <c r="I17" s="39">
        <v>5000</v>
      </c>
      <c r="J17" s="37">
        <f t="shared" si="2"/>
        <v>3600</v>
      </c>
      <c r="K17" s="38">
        <f t="shared" si="3"/>
        <v>1</v>
      </c>
      <c r="L17" s="40">
        <f t="shared" si="4"/>
        <v>60</v>
      </c>
      <c r="M17" s="57"/>
      <c r="N17" s="56">
        <f t="shared" si="5"/>
        <v>1</v>
      </c>
      <c r="O17" s="62"/>
      <c r="P17" s="63"/>
      <c r="Q17" s="63"/>
      <c r="R17" s="59">
        <f t="shared" si="6"/>
        <v>-1</v>
      </c>
      <c r="S17" s="59">
        <f t="shared" si="7"/>
        <v>-1</v>
      </c>
      <c r="T17" s="60">
        <f t="shared" si="8"/>
        <v>-1</v>
      </c>
      <c r="U17" s="42">
        <v>1.5E-3</v>
      </c>
    </row>
    <row r="18" spans="1:21" x14ac:dyDescent="0.25">
      <c r="A18" s="76"/>
      <c r="B18" s="77"/>
      <c r="C18" s="33">
        <v>480</v>
      </c>
      <c r="D18" s="34" t="s">
        <v>31</v>
      </c>
      <c r="E18" s="33">
        <v>6</v>
      </c>
      <c r="F18" s="37">
        <v>0.8</v>
      </c>
      <c r="G18" s="38">
        <f t="shared" si="0"/>
        <v>4.6079999999999997</v>
      </c>
      <c r="H18" s="38">
        <f t="shared" si="1"/>
        <v>4.6079999999999997</v>
      </c>
      <c r="I18" s="39">
        <v>2500</v>
      </c>
      <c r="J18" s="37">
        <f t="shared" si="2"/>
        <v>11520</v>
      </c>
      <c r="K18" s="38">
        <f t="shared" si="3"/>
        <v>0.3125</v>
      </c>
      <c r="L18" s="40">
        <f t="shared" si="4"/>
        <v>192</v>
      </c>
      <c r="M18" s="57"/>
      <c r="N18" s="56">
        <f t="shared" si="5"/>
        <v>1</v>
      </c>
      <c r="O18" s="62"/>
      <c r="P18" s="63"/>
      <c r="Q18" s="63"/>
      <c r="R18" s="59">
        <f t="shared" si="6"/>
        <v>-1</v>
      </c>
      <c r="S18" s="59">
        <f t="shared" si="7"/>
        <v>-1</v>
      </c>
      <c r="T18" s="60">
        <f t="shared" si="8"/>
        <v>-1</v>
      </c>
      <c r="U18" s="42">
        <v>1.5E-3</v>
      </c>
    </row>
    <row r="19" spans="1:21" x14ac:dyDescent="0.25">
      <c r="A19" s="76"/>
      <c r="B19" s="75" t="s">
        <v>32</v>
      </c>
      <c r="C19" s="35">
        <v>69</v>
      </c>
      <c r="D19" s="36" t="s">
        <v>26</v>
      </c>
      <c r="E19" s="35">
        <v>0.2</v>
      </c>
      <c r="F19" s="37">
        <v>1</v>
      </c>
      <c r="G19" s="38">
        <f t="shared" si="0"/>
        <v>2.7600000000000003E-2</v>
      </c>
      <c r="H19" s="38">
        <f t="shared" si="1"/>
        <v>2.7600000000000003E-2</v>
      </c>
      <c r="I19" s="39">
        <v>100000</v>
      </c>
      <c r="J19" s="37">
        <f t="shared" si="2"/>
        <v>2760.0000000000005</v>
      </c>
      <c r="K19" s="38">
        <f t="shared" si="3"/>
        <v>1.3043478260869563</v>
      </c>
      <c r="L19" s="40">
        <f t="shared" si="4"/>
        <v>46.000000000000007</v>
      </c>
      <c r="M19" s="57"/>
      <c r="N19" s="56">
        <f t="shared" si="5"/>
        <v>1</v>
      </c>
      <c r="O19" s="57"/>
      <c r="P19" s="58"/>
      <c r="Q19" s="58"/>
      <c r="R19" s="59">
        <f t="shared" si="6"/>
        <v>-1</v>
      </c>
      <c r="S19" s="59">
        <f t="shared" si="7"/>
        <v>-1</v>
      </c>
      <c r="T19" s="60">
        <f t="shared" si="8"/>
        <v>-1</v>
      </c>
      <c r="U19" s="42">
        <v>2E-3</v>
      </c>
    </row>
    <row r="20" spans="1:21" x14ac:dyDescent="0.25">
      <c r="A20" s="76"/>
      <c r="B20" s="76"/>
      <c r="C20" s="33">
        <v>69</v>
      </c>
      <c r="D20" s="34" t="s">
        <v>27</v>
      </c>
      <c r="E20" s="33">
        <v>0.4</v>
      </c>
      <c r="F20" s="37">
        <v>1</v>
      </c>
      <c r="G20" s="38">
        <f t="shared" si="0"/>
        <v>5.5200000000000006E-2</v>
      </c>
      <c r="H20" s="37">
        <f t="shared" si="1"/>
        <v>5.5200000000000006E-2</v>
      </c>
      <c r="I20" s="39">
        <v>100000</v>
      </c>
      <c r="J20" s="37">
        <f t="shared" si="2"/>
        <v>5520.0000000000009</v>
      </c>
      <c r="K20" s="37">
        <f t="shared" si="3"/>
        <v>0.65217391304347816</v>
      </c>
      <c r="L20" s="41">
        <f t="shared" si="4"/>
        <v>92.000000000000014</v>
      </c>
      <c r="M20" s="57"/>
      <c r="N20" s="56">
        <f t="shared" si="5"/>
        <v>1</v>
      </c>
      <c r="O20" s="57"/>
      <c r="P20" s="58"/>
      <c r="Q20" s="58"/>
      <c r="R20" s="59">
        <f t="shared" si="6"/>
        <v>-1</v>
      </c>
      <c r="S20" s="59">
        <f t="shared" si="7"/>
        <v>-1</v>
      </c>
      <c r="T20" s="60">
        <f t="shared" si="8"/>
        <v>-1</v>
      </c>
      <c r="U20" s="42">
        <v>2E-3</v>
      </c>
    </row>
    <row r="21" spans="1:21" x14ac:dyDescent="0.25">
      <c r="A21" s="76"/>
      <c r="B21" s="76"/>
      <c r="C21" s="33">
        <v>120</v>
      </c>
      <c r="D21" s="34" t="s">
        <v>27</v>
      </c>
      <c r="E21" s="33">
        <v>0.4</v>
      </c>
      <c r="F21" s="37">
        <v>0.5</v>
      </c>
      <c r="G21" s="38">
        <f t="shared" si="0"/>
        <v>4.8000000000000001E-2</v>
      </c>
      <c r="H21" s="38">
        <f t="shared" si="1"/>
        <v>4.8000000000000001E-2</v>
      </c>
      <c r="I21" s="39">
        <v>100000</v>
      </c>
      <c r="J21" s="37">
        <f t="shared" si="2"/>
        <v>4800</v>
      </c>
      <c r="K21" s="38">
        <f t="shared" si="3"/>
        <v>0.75</v>
      </c>
      <c r="L21" s="40">
        <f t="shared" si="4"/>
        <v>80</v>
      </c>
      <c r="M21" s="57"/>
      <c r="N21" s="56">
        <f t="shared" si="5"/>
        <v>1</v>
      </c>
      <c r="O21" s="57"/>
      <c r="P21" s="58"/>
      <c r="Q21" s="58"/>
      <c r="R21" s="59">
        <f t="shared" si="6"/>
        <v>-1</v>
      </c>
      <c r="S21" s="59">
        <f t="shared" si="7"/>
        <v>-1</v>
      </c>
      <c r="T21" s="60">
        <f t="shared" si="8"/>
        <v>-1</v>
      </c>
      <c r="U21" s="42">
        <v>2.5000000000000001E-3</v>
      </c>
    </row>
    <row r="22" spans="1:21" x14ac:dyDescent="0.25">
      <c r="A22" s="76"/>
      <c r="B22" s="76"/>
      <c r="C22" s="33">
        <v>480</v>
      </c>
      <c r="D22" s="34" t="s">
        <v>27</v>
      </c>
      <c r="E22" s="33">
        <v>0.4</v>
      </c>
      <c r="F22" s="37">
        <v>0.8</v>
      </c>
      <c r="G22" s="38">
        <f t="shared" si="0"/>
        <v>0.30720000000000003</v>
      </c>
      <c r="H22" s="38">
        <f t="shared" si="1"/>
        <v>0.30720000000000003</v>
      </c>
      <c r="I22" s="39">
        <v>10000</v>
      </c>
      <c r="J22" s="37">
        <f t="shared" si="2"/>
        <v>3072.0000000000005</v>
      </c>
      <c r="K22" s="38">
        <f t="shared" si="3"/>
        <v>1.1718749999999998</v>
      </c>
      <c r="L22" s="40">
        <f t="shared" si="4"/>
        <v>51.20000000000001</v>
      </c>
      <c r="M22" s="57"/>
      <c r="N22" s="56">
        <f t="shared" si="5"/>
        <v>1</v>
      </c>
      <c r="O22" s="57"/>
      <c r="P22" s="58"/>
      <c r="Q22" s="58"/>
      <c r="R22" s="59">
        <f t="shared" si="6"/>
        <v>-1</v>
      </c>
      <c r="S22" s="59">
        <f t="shared" si="7"/>
        <v>-1</v>
      </c>
      <c r="T22" s="60">
        <f t="shared" si="8"/>
        <v>-1</v>
      </c>
      <c r="U22" s="42">
        <v>2.5000000000000001E-3</v>
      </c>
    </row>
    <row r="23" spans="1:21" x14ac:dyDescent="0.25">
      <c r="A23" s="76"/>
      <c r="B23" s="76"/>
      <c r="C23" s="33">
        <v>69</v>
      </c>
      <c r="D23" s="34" t="s">
        <v>28</v>
      </c>
      <c r="E23" s="33">
        <v>1</v>
      </c>
      <c r="F23" s="37">
        <v>1</v>
      </c>
      <c r="G23" s="38">
        <f t="shared" si="0"/>
        <v>0.13800000000000001</v>
      </c>
      <c r="H23" s="37">
        <f t="shared" si="1"/>
        <v>0.13800000000000001</v>
      </c>
      <c r="I23" s="39">
        <v>100000</v>
      </c>
      <c r="J23" s="37">
        <f t="shared" si="2"/>
        <v>13800.000000000002</v>
      </c>
      <c r="K23" s="37">
        <f t="shared" si="3"/>
        <v>0.2608695652173913</v>
      </c>
      <c r="L23" s="41">
        <f t="shared" si="4"/>
        <v>230.00000000000003</v>
      </c>
      <c r="M23" s="57"/>
      <c r="N23" s="56">
        <f t="shared" si="5"/>
        <v>1</v>
      </c>
      <c r="O23" s="57"/>
      <c r="P23" s="58"/>
      <c r="Q23" s="58"/>
      <c r="R23" s="59">
        <f t="shared" si="6"/>
        <v>-1</v>
      </c>
      <c r="S23" s="59">
        <f t="shared" si="7"/>
        <v>-1</v>
      </c>
      <c r="T23" s="60">
        <f t="shared" si="8"/>
        <v>-1</v>
      </c>
      <c r="U23" s="42">
        <v>1E-3</v>
      </c>
    </row>
    <row r="24" spans="1:21" x14ac:dyDescent="0.25">
      <c r="A24" s="76"/>
      <c r="B24" s="76"/>
      <c r="C24" s="33">
        <v>120</v>
      </c>
      <c r="D24" s="34" t="s">
        <v>28</v>
      </c>
      <c r="E24" s="33">
        <v>1</v>
      </c>
      <c r="F24" s="37">
        <v>0.5</v>
      </c>
      <c r="G24" s="38">
        <f t="shared" si="0"/>
        <v>0.12</v>
      </c>
      <c r="H24" s="38">
        <f t="shared" si="1"/>
        <v>0.12</v>
      </c>
      <c r="I24" s="39">
        <v>100000</v>
      </c>
      <c r="J24" s="37">
        <f t="shared" si="2"/>
        <v>12000</v>
      </c>
      <c r="K24" s="38">
        <f t="shared" si="3"/>
        <v>0.3</v>
      </c>
      <c r="L24" s="40">
        <f t="shared" si="4"/>
        <v>200</v>
      </c>
      <c r="M24" s="57"/>
      <c r="N24" s="56">
        <f t="shared" si="5"/>
        <v>1</v>
      </c>
      <c r="O24" s="62"/>
      <c r="P24" s="63"/>
      <c r="Q24" s="63"/>
      <c r="R24" s="59">
        <f t="shared" si="6"/>
        <v>-1</v>
      </c>
      <c r="S24" s="59">
        <f t="shared" si="7"/>
        <v>-1</v>
      </c>
      <c r="T24" s="60">
        <f t="shared" si="8"/>
        <v>-1</v>
      </c>
      <c r="U24" s="42">
        <v>2.5000000000000001E-3</v>
      </c>
    </row>
    <row r="25" spans="1:21" x14ac:dyDescent="0.25">
      <c r="A25" s="76"/>
      <c r="B25" s="76"/>
      <c r="C25" s="33">
        <v>480</v>
      </c>
      <c r="D25" s="34" t="s">
        <v>28</v>
      </c>
      <c r="E25" s="33">
        <v>1</v>
      </c>
      <c r="F25" s="37">
        <v>0.8</v>
      </c>
      <c r="G25" s="38">
        <f t="shared" si="0"/>
        <v>0.76800000000000002</v>
      </c>
      <c r="H25" s="38">
        <f t="shared" si="1"/>
        <v>0.76800000000000002</v>
      </c>
      <c r="I25" s="39">
        <v>10000</v>
      </c>
      <c r="J25" s="37">
        <f t="shared" si="2"/>
        <v>7680</v>
      </c>
      <c r="K25" s="38">
        <f t="shared" si="3"/>
        <v>0.46875</v>
      </c>
      <c r="L25" s="40">
        <f t="shared" si="4"/>
        <v>128</v>
      </c>
      <c r="M25" s="57"/>
      <c r="N25" s="56">
        <f t="shared" si="5"/>
        <v>1</v>
      </c>
      <c r="O25" s="62"/>
      <c r="P25" s="63"/>
      <c r="Q25" s="63"/>
      <c r="R25" s="59">
        <f t="shared" si="6"/>
        <v>-1</v>
      </c>
      <c r="S25" s="59">
        <f t="shared" si="7"/>
        <v>-1</v>
      </c>
      <c r="T25" s="60">
        <f t="shared" si="8"/>
        <v>-1</v>
      </c>
      <c r="U25" s="42">
        <v>2.5000000000000001E-3</v>
      </c>
    </row>
    <row r="26" spans="1:21" x14ac:dyDescent="0.25">
      <c r="A26" s="76"/>
      <c r="B26" s="76"/>
      <c r="C26" s="33">
        <v>69</v>
      </c>
      <c r="D26" s="34" t="s">
        <v>29</v>
      </c>
      <c r="E26" s="33">
        <v>2</v>
      </c>
      <c r="F26" s="37">
        <v>1</v>
      </c>
      <c r="G26" s="38">
        <f t="shared" si="0"/>
        <v>0.27600000000000002</v>
      </c>
      <c r="H26" s="37">
        <f t="shared" si="1"/>
        <v>0.27600000000000002</v>
      </c>
      <c r="I26" s="39">
        <v>10000</v>
      </c>
      <c r="J26" s="37">
        <f t="shared" si="2"/>
        <v>2760.0000000000005</v>
      </c>
      <c r="K26" s="37">
        <f t="shared" si="3"/>
        <v>1.3043478260869563</v>
      </c>
      <c r="L26" s="41">
        <f t="shared" si="4"/>
        <v>46.000000000000007</v>
      </c>
      <c r="M26" s="57"/>
      <c r="N26" s="56">
        <f t="shared" si="5"/>
        <v>1</v>
      </c>
      <c r="O26" s="62"/>
      <c r="P26" s="63"/>
      <c r="Q26" s="63"/>
      <c r="R26" s="59">
        <f t="shared" si="6"/>
        <v>-1</v>
      </c>
      <c r="S26" s="59">
        <f t="shared" si="7"/>
        <v>-1</v>
      </c>
      <c r="T26" s="60">
        <f t="shared" si="8"/>
        <v>-1</v>
      </c>
      <c r="U26" s="42">
        <v>1E-3</v>
      </c>
    </row>
    <row r="27" spans="1:21" x14ac:dyDescent="0.25">
      <c r="A27" s="76"/>
      <c r="B27" s="76"/>
      <c r="C27" s="33">
        <v>120</v>
      </c>
      <c r="D27" s="34" t="s">
        <v>29</v>
      </c>
      <c r="E27" s="33">
        <v>2</v>
      </c>
      <c r="F27" s="37">
        <v>0.5</v>
      </c>
      <c r="G27" s="38">
        <f t="shared" si="0"/>
        <v>0.24</v>
      </c>
      <c r="H27" s="38">
        <f t="shared" si="1"/>
        <v>0.24</v>
      </c>
      <c r="I27" s="39">
        <v>10000</v>
      </c>
      <c r="J27" s="37">
        <f t="shared" si="2"/>
        <v>2400</v>
      </c>
      <c r="K27" s="38">
        <f t="shared" si="3"/>
        <v>1.5</v>
      </c>
      <c r="L27" s="40">
        <f t="shared" si="4"/>
        <v>40</v>
      </c>
      <c r="M27" s="57"/>
      <c r="N27" s="56">
        <f t="shared" si="5"/>
        <v>1</v>
      </c>
      <c r="O27" s="62"/>
      <c r="P27" s="63"/>
      <c r="Q27" s="63"/>
      <c r="R27" s="59">
        <f t="shared" si="6"/>
        <v>-1</v>
      </c>
      <c r="S27" s="59">
        <f t="shared" si="7"/>
        <v>-1</v>
      </c>
      <c r="T27" s="60">
        <f t="shared" si="8"/>
        <v>-1</v>
      </c>
      <c r="U27" s="42">
        <v>1.5E-3</v>
      </c>
    </row>
    <row r="28" spans="1:21" x14ac:dyDescent="0.25">
      <c r="A28" s="76"/>
      <c r="B28" s="76"/>
      <c r="C28" s="33">
        <v>480</v>
      </c>
      <c r="D28" s="34" t="s">
        <v>29</v>
      </c>
      <c r="E28" s="33">
        <v>2</v>
      </c>
      <c r="F28" s="37">
        <v>0.8</v>
      </c>
      <c r="G28" s="38">
        <f t="shared" si="0"/>
        <v>1.536</v>
      </c>
      <c r="H28" s="38">
        <f t="shared" si="1"/>
        <v>1.536</v>
      </c>
      <c r="I28" s="39">
        <v>5000</v>
      </c>
      <c r="J28" s="37">
        <f t="shared" si="2"/>
        <v>7680</v>
      </c>
      <c r="K28" s="38">
        <f t="shared" si="3"/>
        <v>0.46875</v>
      </c>
      <c r="L28" s="40">
        <f t="shared" si="4"/>
        <v>128</v>
      </c>
      <c r="M28" s="57"/>
      <c r="N28" s="56">
        <f t="shared" si="5"/>
        <v>1</v>
      </c>
      <c r="O28" s="62"/>
      <c r="P28" s="63"/>
      <c r="Q28" s="63"/>
      <c r="R28" s="59">
        <f t="shared" si="6"/>
        <v>-1</v>
      </c>
      <c r="S28" s="59">
        <f t="shared" si="7"/>
        <v>-1</v>
      </c>
      <c r="T28" s="60">
        <f t="shared" si="8"/>
        <v>-1</v>
      </c>
      <c r="U28" s="42">
        <v>1.5E-3</v>
      </c>
    </row>
    <row r="29" spans="1:21" x14ac:dyDescent="0.25">
      <c r="A29" s="76"/>
      <c r="B29" s="76"/>
      <c r="C29" s="33">
        <v>69</v>
      </c>
      <c r="D29" s="34" t="s">
        <v>30</v>
      </c>
      <c r="E29" s="33">
        <v>10</v>
      </c>
      <c r="F29" s="37">
        <v>1</v>
      </c>
      <c r="G29" s="38">
        <f t="shared" si="0"/>
        <v>1.38</v>
      </c>
      <c r="H29" s="37">
        <f t="shared" si="1"/>
        <v>1.38</v>
      </c>
      <c r="I29" s="39">
        <v>5000</v>
      </c>
      <c r="J29" s="37">
        <f t="shared" si="2"/>
        <v>6899.9999999999991</v>
      </c>
      <c r="K29" s="37">
        <f t="shared" si="3"/>
        <v>0.52173913043478271</v>
      </c>
      <c r="L29" s="41">
        <f t="shared" si="4"/>
        <v>114.99999999999999</v>
      </c>
      <c r="M29" s="57"/>
      <c r="N29" s="56">
        <f t="shared" si="5"/>
        <v>1</v>
      </c>
      <c r="O29" s="62"/>
      <c r="P29" s="63"/>
      <c r="Q29" s="63"/>
      <c r="R29" s="59">
        <f t="shared" si="6"/>
        <v>-1</v>
      </c>
      <c r="S29" s="59">
        <f t="shared" si="7"/>
        <v>-1</v>
      </c>
      <c r="T29" s="60">
        <f t="shared" si="8"/>
        <v>-1</v>
      </c>
      <c r="U29" s="42">
        <v>1E-3</v>
      </c>
    </row>
    <row r="30" spans="1:21" x14ac:dyDescent="0.25">
      <c r="A30" s="76"/>
      <c r="B30" s="76"/>
      <c r="C30" s="33">
        <v>120</v>
      </c>
      <c r="D30" s="34" t="s">
        <v>30</v>
      </c>
      <c r="E30" s="33">
        <v>10</v>
      </c>
      <c r="F30" s="37">
        <v>0.5</v>
      </c>
      <c r="G30" s="38">
        <f t="shared" si="0"/>
        <v>1.2</v>
      </c>
      <c r="H30" s="37">
        <f t="shared" si="1"/>
        <v>1.2</v>
      </c>
      <c r="I30" s="39">
        <v>5000</v>
      </c>
      <c r="J30" s="37">
        <f t="shared" si="2"/>
        <v>6000</v>
      </c>
      <c r="K30" s="37">
        <f t="shared" si="3"/>
        <v>0.6</v>
      </c>
      <c r="L30" s="41">
        <f t="shared" si="4"/>
        <v>100</v>
      </c>
      <c r="M30" s="57"/>
      <c r="N30" s="56">
        <f t="shared" si="5"/>
        <v>1</v>
      </c>
      <c r="O30" s="62"/>
      <c r="P30" s="63"/>
      <c r="Q30" s="63"/>
      <c r="R30" s="59">
        <f t="shared" si="6"/>
        <v>-1</v>
      </c>
      <c r="S30" s="59">
        <f t="shared" si="7"/>
        <v>-1</v>
      </c>
      <c r="T30" s="60">
        <f t="shared" si="8"/>
        <v>-1</v>
      </c>
      <c r="U30" s="42">
        <v>1.5E-3</v>
      </c>
    </row>
    <row r="31" spans="1:21" x14ac:dyDescent="0.25">
      <c r="A31" s="76"/>
      <c r="B31" s="76"/>
      <c r="C31" s="33">
        <v>480</v>
      </c>
      <c r="D31" s="34" t="s">
        <v>30</v>
      </c>
      <c r="E31" s="33">
        <v>10</v>
      </c>
      <c r="F31" s="37">
        <v>0.8</v>
      </c>
      <c r="G31" s="38">
        <f t="shared" si="0"/>
        <v>7.68</v>
      </c>
      <c r="H31" s="38">
        <f t="shared" si="1"/>
        <v>7.68</v>
      </c>
      <c r="I31" s="39">
        <v>1000</v>
      </c>
      <c r="J31" s="37">
        <f t="shared" si="2"/>
        <v>7680</v>
      </c>
      <c r="K31" s="38">
        <f t="shared" si="3"/>
        <v>0.46875</v>
      </c>
      <c r="L31" s="40">
        <f t="shared" si="4"/>
        <v>128</v>
      </c>
      <c r="M31" s="57"/>
      <c r="N31" s="56">
        <f t="shared" si="5"/>
        <v>1</v>
      </c>
      <c r="O31" s="62"/>
      <c r="P31" s="63"/>
      <c r="Q31" s="63"/>
      <c r="R31" s="59">
        <f t="shared" si="6"/>
        <v>-1</v>
      </c>
      <c r="S31" s="59">
        <f t="shared" si="7"/>
        <v>-1</v>
      </c>
      <c r="T31" s="60">
        <f t="shared" si="8"/>
        <v>-1</v>
      </c>
      <c r="U31" s="42">
        <v>1.5E-3</v>
      </c>
    </row>
    <row r="32" spans="1:21" x14ac:dyDescent="0.25">
      <c r="A32" s="76"/>
      <c r="B32" s="76"/>
      <c r="C32" s="33">
        <v>69</v>
      </c>
      <c r="D32" s="34" t="s">
        <v>31</v>
      </c>
      <c r="E32" s="33">
        <v>24</v>
      </c>
      <c r="F32" s="37">
        <v>1</v>
      </c>
      <c r="G32" s="38">
        <f t="shared" si="0"/>
        <v>3.3119999999999998</v>
      </c>
      <c r="H32" s="37">
        <f t="shared" si="1"/>
        <v>3.3119999999999998</v>
      </c>
      <c r="I32" s="39">
        <v>2500</v>
      </c>
      <c r="J32" s="37">
        <f t="shared" si="2"/>
        <v>8280</v>
      </c>
      <c r="K32" s="37">
        <f t="shared" si="3"/>
        <v>0.43478260869565216</v>
      </c>
      <c r="L32" s="41">
        <f t="shared" si="4"/>
        <v>138</v>
      </c>
      <c r="M32" s="57"/>
      <c r="N32" s="56">
        <f t="shared" si="5"/>
        <v>1</v>
      </c>
      <c r="O32" s="62"/>
      <c r="P32" s="63"/>
      <c r="Q32" s="63"/>
      <c r="R32" s="59">
        <f t="shared" si="6"/>
        <v>-1</v>
      </c>
      <c r="S32" s="59">
        <f t="shared" si="7"/>
        <v>-1</v>
      </c>
      <c r="T32" s="60">
        <f t="shared" si="8"/>
        <v>-1</v>
      </c>
      <c r="U32" s="42">
        <v>1E-3</v>
      </c>
    </row>
    <row r="33" spans="1:21" x14ac:dyDescent="0.25">
      <c r="A33" s="76"/>
      <c r="B33" s="76"/>
      <c r="C33" s="33">
        <v>120</v>
      </c>
      <c r="D33" s="34" t="s">
        <v>31</v>
      </c>
      <c r="E33" s="33">
        <v>24</v>
      </c>
      <c r="F33" s="37">
        <v>0.5</v>
      </c>
      <c r="G33" s="38">
        <f t="shared" si="0"/>
        <v>2.88</v>
      </c>
      <c r="H33" s="38">
        <f t="shared" si="1"/>
        <v>2.88</v>
      </c>
      <c r="I33" s="39">
        <v>2500</v>
      </c>
      <c r="J33" s="37">
        <f t="shared" si="2"/>
        <v>7200</v>
      </c>
      <c r="K33" s="38">
        <f t="shared" si="3"/>
        <v>0.5</v>
      </c>
      <c r="L33" s="40">
        <f t="shared" si="4"/>
        <v>120</v>
      </c>
      <c r="M33" s="57"/>
      <c r="N33" s="56">
        <f t="shared" si="5"/>
        <v>1</v>
      </c>
      <c r="O33" s="62"/>
      <c r="P33" s="63"/>
      <c r="Q33" s="63"/>
      <c r="R33" s="59">
        <f t="shared" si="6"/>
        <v>-1</v>
      </c>
      <c r="S33" s="59">
        <f t="shared" si="7"/>
        <v>-1</v>
      </c>
      <c r="T33" s="60">
        <f t="shared" si="8"/>
        <v>-1</v>
      </c>
      <c r="U33" s="42">
        <v>1.5E-3</v>
      </c>
    </row>
    <row r="34" spans="1:21" ht="16.2" customHeight="1" thickBot="1" x14ac:dyDescent="0.3">
      <c r="A34" s="77"/>
      <c r="B34" s="77"/>
      <c r="C34" s="33">
        <v>480</v>
      </c>
      <c r="D34" s="34" t="s">
        <v>31</v>
      </c>
      <c r="E34" s="33">
        <v>24</v>
      </c>
      <c r="F34" s="37">
        <v>0.8</v>
      </c>
      <c r="G34" s="38">
        <f t="shared" si="0"/>
        <v>18.431999999999999</v>
      </c>
      <c r="H34" s="38">
        <f t="shared" si="1"/>
        <v>18.431999999999999</v>
      </c>
      <c r="I34" s="39">
        <v>500</v>
      </c>
      <c r="J34" s="37">
        <f t="shared" si="2"/>
        <v>9216</v>
      </c>
      <c r="K34" s="38">
        <f t="shared" si="3"/>
        <v>0.390625</v>
      </c>
      <c r="L34" s="40">
        <f t="shared" si="4"/>
        <v>153.6</v>
      </c>
      <c r="M34" s="69"/>
      <c r="N34" s="56">
        <f t="shared" si="5"/>
        <v>1</v>
      </c>
      <c r="O34" s="65"/>
      <c r="P34" s="66"/>
      <c r="Q34" s="66"/>
      <c r="R34" s="67">
        <f t="shared" si="6"/>
        <v>-1</v>
      </c>
      <c r="S34" s="67">
        <f t="shared" si="7"/>
        <v>-1</v>
      </c>
      <c r="T34" s="68">
        <f t="shared" si="8"/>
        <v>-1</v>
      </c>
      <c r="U34" s="42">
        <v>1.5E-3</v>
      </c>
    </row>
  </sheetData>
  <sheetProtection algorithmName="SHA-512" hashValue="Xk+Jv7IENZPKzXtwSS58mWcRzVbATfQbvI8YlQ5qmhJXHGyeZb1eArN9fyktRsDnjIEX4JNufx17wO+NV7ZL8g==" saltValue="wy2Dl4Sc91vHIJQwznwfyQ==" spinCount="100000" sheet="1" objects="1" scenarios="1"/>
  <autoFilter ref="A2:U2" xr:uid="{00000000-0009-0000-0000-000009000000}">
    <filterColumn colId="3" showButton="0"/>
  </autoFilter>
  <mergeCells count="7">
    <mergeCell ref="A3:A34"/>
    <mergeCell ref="D2:E2"/>
    <mergeCell ref="O1:T1"/>
    <mergeCell ref="A1:L1"/>
    <mergeCell ref="B3:B18"/>
    <mergeCell ref="M1:N1"/>
    <mergeCell ref="B19:B34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4"/>
  <sheetViews>
    <sheetView topLeftCell="A8" workbookViewId="0">
      <selection activeCell="G21" sqref="G21"/>
    </sheetView>
  </sheetViews>
  <sheetFormatPr defaultColWidth="8.88671875" defaultRowHeight="15.6" x14ac:dyDescent="0.25"/>
  <cols>
    <col min="1" max="1" width="19.109375" style="32" customWidth="1"/>
    <col min="2" max="7" width="8.88671875" style="32" customWidth="1"/>
    <col min="8" max="9" width="10.6640625" style="32" customWidth="1"/>
    <col min="10" max="10" width="11.44140625" style="32" customWidth="1"/>
    <col min="11" max="11" width="13.44140625" style="32" customWidth="1"/>
    <col min="12" max="12" width="11" style="32" customWidth="1"/>
    <col min="13" max="13" width="14.77734375" style="32" customWidth="1"/>
    <col min="14" max="14" width="12.33203125" style="32" customWidth="1"/>
    <col min="15" max="15" width="13.44140625" style="32" bestFit="1" customWidth="1"/>
    <col min="16" max="16" width="13.88671875" style="32" bestFit="1" customWidth="1"/>
    <col min="17" max="17" width="11.44140625" style="32" customWidth="1"/>
    <col min="18" max="18" width="12.6640625" style="32" customWidth="1"/>
    <col min="19" max="19" width="10.88671875" style="32" customWidth="1"/>
    <col min="20" max="20" width="10.6640625" style="32" customWidth="1"/>
    <col min="21" max="21" width="19.44140625" style="32" bestFit="1" customWidth="1"/>
    <col min="22" max="22" width="8.88671875" style="32" customWidth="1"/>
    <col min="23" max="16384" width="8.88671875" style="32"/>
  </cols>
  <sheetData>
    <row r="1" spans="1:21" ht="16.8" customHeight="1" thickBo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79"/>
      <c r="M1" s="80" t="s">
        <v>1</v>
      </c>
      <c r="N1" s="82"/>
      <c r="O1" s="80" t="s">
        <v>2</v>
      </c>
      <c r="P1" s="81"/>
      <c r="Q1" s="81"/>
      <c r="R1" s="81"/>
      <c r="S1" s="81"/>
      <c r="T1" s="82"/>
      <c r="U1" s="31" t="s">
        <v>3</v>
      </c>
    </row>
    <row r="2" spans="1:21" ht="32.4" customHeight="1" x14ac:dyDescent="0.25">
      <c r="A2" s="43" t="s">
        <v>4</v>
      </c>
      <c r="B2" s="44" t="s">
        <v>5</v>
      </c>
      <c r="C2" s="45" t="s">
        <v>6</v>
      </c>
      <c r="D2" s="78" t="s">
        <v>7</v>
      </c>
      <c r="E2" s="79"/>
      <c r="F2" s="45" t="s">
        <v>8</v>
      </c>
      <c r="G2" s="45" t="s">
        <v>9</v>
      </c>
      <c r="H2" s="45" t="s">
        <v>10</v>
      </c>
      <c r="I2" s="45" t="s">
        <v>11</v>
      </c>
      <c r="J2" s="45" t="s">
        <v>12</v>
      </c>
      <c r="K2" s="45" t="s">
        <v>13</v>
      </c>
      <c r="L2" s="46" t="s">
        <v>14</v>
      </c>
      <c r="M2" s="48" t="s">
        <v>15</v>
      </c>
      <c r="N2" s="49" t="s">
        <v>16</v>
      </c>
      <c r="O2" s="50" t="s">
        <v>17</v>
      </c>
      <c r="P2" s="51" t="s">
        <v>18</v>
      </c>
      <c r="Q2" s="51" t="s">
        <v>19</v>
      </c>
      <c r="R2" s="51" t="s">
        <v>20</v>
      </c>
      <c r="S2" s="51" t="s">
        <v>21</v>
      </c>
      <c r="T2" s="49" t="s">
        <v>22</v>
      </c>
      <c r="U2" s="47" t="s">
        <v>23</v>
      </c>
    </row>
    <row r="3" spans="1:21" x14ac:dyDescent="0.25">
      <c r="A3" s="75" t="s">
        <v>114</v>
      </c>
      <c r="B3" s="75" t="s">
        <v>25</v>
      </c>
      <c r="C3" s="35">
        <v>69</v>
      </c>
      <c r="D3" s="36" t="s">
        <v>26</v>
      </c>
      <c r="E3" s="35">
        <v>0.05</v>
      </c>
      <c r="F3" s="37">
        <v>1</v>
      </c>
      <c r="G3" s="38">
        <f t="shared" ref="G3:G34" si="0">C3*E3*F3/1000*2</f>
        <v>6.9000000000000008E-3</v>
      </c>
      <c r="H3" s="38">
        <f t="shared" ref="H3:H34" si="1">G3</f>
        <v>6.9000000000000008E-3</v>
      </c>
      <c r="I3" s="39">
        <v>60000</v>
      </c>
      <c r="J3" s="37">
        <f t="shared" ref="J3:J34" si="2">H3*I3</f>
        <v>414.00000000000006</v>
      </c>
      <c r="K3" s="38">
        <f t="shared" ref="K3:K34" si="3">3600/J3</f>
        <v>8.695652173913043</v>
      </c>
      <c r="L3" s="40">
        <f t="shared" ref="L3:L34" si="4">J3/60</f>
        <v>6.9000000000000012</v>
      </c>
      <c r="M3" s="57"/>
      <c r="N3" s="56">
        <f t="shared" ref="N3:N34" si="5">ABS(M3-L3)/L3</f>
        <v>1</v>
      </c>
      <c r="O3" s="57"/>
      <c r="P3" s="58"/>
      <c r="Q3" s="58"/>
      <c r="R3" s="59">
        <f t="shared" ref="R3:R34" si="6">(O3-K3)/K3</f>
        <v>-1</v>
      </c>
      <c r="S3" s="59">
        <f t="shared" ref="S3:S34" si="7">(P3-K3)/K3</f>
        <v>-1</v>
      </c>
      <c r="T3" s="60">
        <f t="shared" ref="T3:T34" si="8">(Q3-K3)/K3</f>
        <v>-1</v>
      </c>
      <c r="U3" s="42">
        <v>2E-3</v>
      </c>
    </row>
    <row r="4" spans="1:21" x14ac:dyDescent="0.25">
      <c r="A4" s="76"/>
      <c r="B4" s="76"/>
      <c r="C4" s="33">
        <v>69</v>
      </c>
      <c r="D4" s="34" t="s">
        <v>27</v>
      </c>
      <c r="E4" s="33">
        <v>0.1</v>
      </c>
      <c r="F4" s="37">
        <v>1</v>
      </c>
      <c r="G4" s="38">
        <f t="shared" si="0"/>
        <v>1.3800000000000002E-2</v>
      </c>
      <c r="H4" s="37">
        <f t="shared" si="1"/>
        <v>1.3800000000000002E-2</v>
      </c>
      <c r="I4" s="39">
        <v>60000</v>
      </c>
      <c r="J4" s="37">
        <f t="shared" si="2"/>
        <v>828.00000000000011</v>
      </c>
      <c r="K4" s="37">
        <f t="shared" si="3"/>
        <v>4.3478260869565215</v>
      </c>
      <c r="L4" s="41">
        <f t="shared" si="4"/>
        <v>13.800000000000002</v>
      </c>
      <c r="M4" s="57"/>
      <c r="N4" s="56">
        <f t="shared" si="5"/>
        <v>1</v>
      </c>
      <c r="O4" s="57"/>
      <c r="P4" s="58"/>
      <c r="Q4" s="58"/>
      <c r="R4" s="59">
        <f t="shared" si="6"/>
        <v>-1</v>
      </c>
      <c r="S4" s="59">
        <f t="shared" si="7"/>
        <v>-1</v>
      </c>
      <c r="T4" s="60">
        <f t="shared" si="8"/>
        <v>-1</v>
      </c>
      <c r="U4" s="42">
        <v>2E-3</v>
      </c>
    </row>
    <row r="5" spans="1:21" x14ac:dyDescent="0.25">
      <c r="A5" s="76"/>
      <c r="B5" s="76"/>
      <c r="C5" s="33">
        <v>120</v>
      </c>
      <c r="D5" s="34" t="s">
        <v>27</v>
      </c>
      <c r="E5" s="33">
        <v>0.1</v>
      </c>
      <c r="F5" s="37">
        <v>0.5</v>
      </c>
      <c r="G5" s="38">
        <f t="shared" si="0"/>
        <v>1.2E-2</v>
      </c>
      <c r="H5" s="38">
        <f t="shared" si="1"/>
        <v>1.2E-2</v>
      </c>
      <c r="I5" s="39">
        <v>60000</v>
      </c>
      <c r="J5" s="37">
        <f t="shared" si="2"/>
        <v>720</v>
      </c>
      <c r="K5" s="38">
        <f t="shared" si="3"/>
        <v>5</v>
      </c>
      <c r="L5" s="40">
        <f t="shared" si="4"/>
        <v>12</v>
      </c>
      <c r="M5" s="57"/>
      <c r="N5" s="56">
        <f t="shared" si="5"/>
        <v>1</v>
      </c>
      <c r="O5" s="57"/>
      <c r="P5" s="58"/>
      <c r="Q5" s="58"/>
      <c r="R5" s="59">
        <f t="shared" si="6"/>
        <v>-1</v>
      </c>
      <c r="S5" s="59">
        <f t="shared" si="7"/>
        <v>-1</v>
      </c>
      <c r="T5" s="60">
        <f t="shared" si="8"/>
        <v>-1</v>
      </c>
      <c r="U5" s="42">
        <v>2.5000000000000001E-3</v>
      </c>
    </row>
    <row r="6" spans="1:21" x14ac:dyDescent="0.25">
      <c r="A6" s="76"/>
      <c r="B6" s="76"/>
      <c r="C6" s="33">
        <v>480</v>
      </c>
      <c r="D6" s="34" t="s">
        <v>27</v>
      </c>
      <c r="E6" s="33">
        <v>0.1</v>
      </c>
      <c r="F6" s="37">
        <v>0.8</v>
      </c>
      <c r="G6" s="38">
        <f t="shared" si="0"/>
        <v>7.6800000000000007E-2</v>
      </c>
      <c r="H6" s="38">
        <f t="shared" si="1"/>
        <v>7.6800000000000007E-2</v>
      </c>
      <c r="I6" s="39">
        <v>60000</v>
      </c>
      <c r="J6" s="37">
        <f t="shared" si="2"/>
        <v>4608</v>
      </c>
      <c r="K6" s="38">
        <f t="shared" si="3"/>
        <v>0.78125</v>
      </c>
      <c r="L6" s="40">
        <f t="shared" si="4"/>
        <v>76.8</v>
      </c>
      <c r="M6" s="57"/>
      <c r="N6" s="56">
        <f t="shared" si="5"/>
        <v>1</v>
      </c>
      <c r="O6" s="57"/>
      <c r="P6" s="58"/>
      <c r="Q6" s="58"/>
      <c r="R6" s="59">
        <f t="shared" si="6"/>
        <v>-1</v>
      </c>
      <c r="S6" s="59">
        <f t="shared" si="7"/>
        <v>-1</v>
      </c>
      <c r="T6" s="59">
        <f t="shared" si="8"/>
        <v>-1</v>
      </c>
      <c r="U6" s="42">
        <v>2.5000000000000001E-3</v>
      </c>
    </row>
    <row r="7" spans="1:21" x14ac:dyDescent="0.25">
      <c r="A7" s="76"/>
      <c r="B7" s="76"/>
      <c r="C7" s="33">
        <v>69</v>
      </c>
      <c r="D7" s="34" t="s">
        <v>28</v>
      </c>
      <c r="E7" s="33">
        <v>0.25</v>
      </c>
      <c r="F7" s="37">
        <v>1</v>
      </c>
      <c r="G7" s="38">
        <f t="shared" si="0"/>
        <v>3.4500000000000003E-2</v>
      </c>
      <c r="H7" s="37">
        <f t="shared" si="1"/>
        <v>3.4500000000000003E-2</v>
      </c>
      <c r="I7" s="39">
        <v>60000</v>
      </c>
      <c r="J7" s="37">
        <f t="shared" si="2"/>
        <v>2070</v>
      </c>
      <c r="K7" s="37">
        <f t="shared" si="3"/>
        <v>1.7391304347826086</v>
      </c>
      <c r="L7" s="41">
        <f t="shared" si="4"/>
        <v>34.5</v>
      </c>
      <c r="M7" s="57"/>
      <c r="N7" s="56">
        <f t="shared" si="5"/>
        <v>1</v>
      </c>
      <c r="O7" s="57"/>
      <c r="P7" s="58"/>
      <c r="Q7" s="58"/>
      <c r="R7" s="59">
        <f t="shared" si="6"/>
        <v>-1</v>
      </c>
      <c r="S7" s="59">
        <f t="shared" si="7"/>
        <v>-1</v>
      </c>
      <c r="T7" s="60">
        <f t="shared" si="8"/>
        <v>-1</v>
      </c>
      <c r="U7" s="42">
        <v>1E-3</v>
      </c>
    </row>
    <row r="8" spans="1:21" x14ac:dyDescent="0.25">
      <c r="A8" s="76"/>
      <c r="B8" s="76"/>
      <c r="C8" s="33">
        <v>120</v>
      </c>
      <c r="D8" s="34" t="s">
        <v>28</v>
      </c>
      <c r="E8" s="33">
        <v>0.25</v>
      </c>
      <c r="F8" s="37">
        <v>0.5</v>
      </c>
      <c r="G8" s="38">
        <f t="shared" si="0"/>
        <v>0.03</v>
      </c>
      <c r="H8" s="38">
        <f t="shared" si="1"/>
        <v>0.03</v>
      </c>
      <c r="I8" s="39">
        <v>60000</v>
      </c>
      <c r="J8" s="37">
        <f t="shared" si="2"/>
        <v>1800</v>
      </c>
      <c r="K8" s="38">
        <f t="shared" si="3"/>
        <v>2</v>
      </c>
      <c r="L8" s="40">
        <f t="shared" si="4"/>
        <v>30</v>
      </c>
      <c r="M8" s="57"/>
      <c r="N8" s="56">
        <f t="shared" si="5"/>
        <v>1</v>
      </c>
      <c r="O8" s="62"/>
      <c r="P8" s="63"/>
      <c r="Q8" s="63"/>
      <c r="R8" s="59">
        <f t="shared" si="6"/>
        <v>-1</v>
      </c>
      <c r="S8" s="59">
        <f t="shared" si="7"/>
        <v>-1</v>
      </c>
      <c r="T8" s="60">
        <f t="shared" si="8"/>
        <v>-1</v>
      </c>
      <c r="U8" s="42">
        <v>2.5000000000000001E-3</v>
      </c>
    </row>
    <row r="9" spans="1:21" x14ac:dyDescent="0.25">
      <c r="A9" s="76"/>
      <c r="B9" s="76"/>
      <c r="C9" s="33">
        <v>480</v>
      </c>
      <c r="D9" s="34" t="s">
        <v>28</v>
      </c>
      <c r="E9" s="33">
        <v>0.25</v>
      </c>
      <c r="F9" s="37">
        <v>0.8</v>
      </c>
      <c r="G9" s="38">
        <f t="shared" si="0"/>
        <v>0.192</v>
      </c>
      <c r="H9" s="38">
        <f t="shared" si="1"/>
        <v>0.192</v>
      </c>
      <c r="I9" s="39">
        <v>50000</v>
      </c>
      <c r="J9" s="37">
        <f t="shared" si="2"/>
        <v>9600</v>
      </c>
      <c r="K9" s="38">
        <f t="shared" si="3"/>
        <v>0.375</v>
      </c>
      <c r="L9" s="40">
        <f t="shared" si="4"/>
        <v>160</v>
      </c>
      <c r="M9" s="57"/>
      <c r="N9" s="56">
        <f t="shared" si="5"/>
        <v>1</v>
      </c>
      <c r="O9" s="62"/>
      <c r="P9" s="63"/>
      <c r="Q9" s="63"/>
      <c r="R9" s="59">
        <f t="shared" si="6"/>
        <v>-1</v>
      </c>
      <c r="S9" s="59">
        <f t="shared" si="7"/>
        <v>-1</v>
      </c>
      <c r="T9" s="60">
        <f t="shared" si="8"/>
        <v>-1</v>
      </c>
      <c r="U9" s="42">
        <v>2.5000000000000001E-3</v>
      </c>
    </row>
    <row r="10" spans="1:21" x14ac:dyDescent="0.25">
      <c r="A10" s="76"/>
      <c r="B10" s="76"/>
      <c r="C10" s="33">
        <v>69</v>
      </c>
      <c r="D10" s="34" t="s">
        <v>29</v>
      </c>
      <c r="E10" s="33">
        <v>0.5</v>
      </c>
      <c r="F10" s="37">
        <v>1</v>
      </c>
      <c r="G10" s="38">
        <f t="shared" si="0"/>
        <v>6.9000000000000006E-2</v>
      </c>
      <c r="H10" s="37">
        <f t="shared" si="1"/>
        <v>6.9000000000000006E-2</v>
      </c>
      <c r="I10" s="39">
        <v>10000</v>
      </c>
      <c r="J10" s="37">
        <f t="shared" si="2"/>
        <v>690.00000000000011</v>
      </c>
      <c r="K10" s="37">
        <f t="shared" si="3"/>
        <v>5.2173913043478253</v>
      </c>
      <c r="L10" s="41">
        <f t="shared" si="4"/>
        <v>11.500000000000002</v>
      </c>
      <c r="M10" s="57"/>
      <c r="N10" s="56">
        <f t="shared" si="5"/>
        <v>1</v>
      </c>
      <c r="O10" s="62"/>
      <c r="P10" s="63"/>
      <c r="Q10" s="63"/>
      <c r="R10" s="59">
        <f t="shared" si="6"/>
        <v>-1</v>
      </c>
      <c r="S10" s="59">
        <f t="shared" si="7"/>
        <v>-1</v>
      </c>
      <c r="T10" s="60">
        <f t="shared" si="8"/>
        <v>-1</v>
      </c>
      <c r="U10" s="42">
        <v>1E-3</v>
      </c>
    </row>
    <row r="11" spans="1:21" x14ac:dyDescent="0.25">
      <c r="A11" s="76"/>
      <c r="B11" s="76"/>
      <c r="C11" s="33">
        <v>120</v>
      </c>
      <c r="D11" s="34" t="s">
        <v>29</v>
      </c>
      <c r="E11" s="33">
        <v>0.5</v>
      </c>
      <c r="F11" s="37">
        <v>0.5</v>
      </c>
      <c r="G11" s="38">
        <f t="shared" si="0"/>
        <v>0.06</v>
      </c>
      <c r="H11" s="38">
        <f t="shared" si="1"/>
        <v>0.06</v>
      </c>
      <c r="I11" s="39">
        <v>10000</v>
      </c>
      <c r="J11" s="37">
        <f t="shared" si="2"/>
        <v>600</v>
      </c>
      <c r="K11" s="38">
        <f t="shared" si="3"/>
        <v>6</v>
      </c>
      <c r="L11" s="40">
        <f t="shared" si="4"/>
        <v>10</v>
      </c>
      <c r="M11" s="57"/>
      <c r="N11" s="56">
        <f t="shared" si="5"/>
        <v>1</v>
      </c>
      <c r="O11" s="62"/>
      <c r="P11" s="63"/>
      <c r="Q11" s="63"/>
      <c r="R11" s="59">
        <f t="shared" si="6"/>
        <v>-1</v>
      </c>
      <c r="S11" s="59">
        <f t="shared" si="7"/>
        <v>-1</v>
      </c>
      <c r="T11" s="60">
        <f t="shared" si="8"/>
        <v>-1</v>
      </c>
      <c r="U11" s="42">
        <v>1.5E-3</v>
      </c>
    </row>
    <row r="12" spans="1:21" x14ac:dyDescent="0.25">
      <c r="A12" s="76"/>
      <c r="B12" s="76"/>
      <c r="C12" s="33">
        <v>480</v>
      </c>
      <c r="D12" s="34" t="s">
        <v>29</v>
      </c>
      <c r="E12" s="33">
        <v>0.5</v>
      </c>
      <c r="F12" s="37">
        <v>0.8</v>
      </c>
      <c r="G12" s="38">
        <f t="shared" si="0"/>
        <v>0.38400000000000001</v>
      </c>
      <c r="H12" s="38">
        <f t="shared" si="1"/>
        <v>0.38400000000000001</v>
      </c>
      <c r="I12" s="39">
        <v>10000</v>
      </c>
      <c r="J12" s="37">
        <f t="shared" si="2"/>
        <v>3840</v>
      </c>
      <c r="K12" s="38">
        <f t="shared" si="3"/>
        <v>0.9375</v>
      </c>
      <c r="L12" s="40">
        <f t="shared" si="4"/>
        <v>64</v>
      </c>
      <c r="M12" s="57"/>
      <c r="N12" s="56">
        <f t="shared" si="5"/>
        <v>1</v>
      </c>
      <c r="O12" s="62"/>
      <c r="P12" s="63"/>
      <c r="Q12" s="63"/>
      <c r="R12" s="59">
        <f t="shared" si="6"/>
        <v>-1</v>
      </c>
      <c r="S12" s="59">
        <f t="shared" si="7"/>
        <v>-1</v>
      </c>
      <c r="T12" s="60">
        <f t="shared" si="8"/>
        <v>-1</v>
      </c>
      <c r="U12" s="42">
        <v>1.5E-3</v>
      </c>
    </row>
    <row r="13" spans="1:21" x14ac:dyDescent="0.25">
      <c r="A13" s="76"/>
      <c r="B13" s="76"/>
      <c r="C13" s="33">
        <v>69</v>
      </c>
      <c r="D13" s="34" t="s">
        <v>30</v>
      </c>
      <c r="E13" s="33">
        <v>2.5</v>
      </c>
      <c r="F13" s="37">
        <v>1</v>
      </c>
      <c r="G13" s="38">
        <f t="shared" si="0"/>
        <v>0.34499999999999997</v>
      </c>
      <c r="H13" s="37">
        <f t="shared" si="1"/>
        <v>0.34499999999999997</v>
      </c>
      <c r="I13" s="39">
        <v>5000</v>
      </c>
      <c r="J13" s="37">
        <f t="shared" si="2"/>
        <v>1724.9999999999998</v>
      </c>
      <c r="K13" s="37">
        <f t="shared" si="3"/>
        <v>2.0869565217391308</v>
      </c>
      <c r="L13" s="41">
        <f t="shared" si="4"/>
        <v>28.749999999999996</v>
      </c>
      <c r="M13" s="57"/>
      <c r="N13" s="56">
        <f t="shared" si="5"/>
        <v>1</v>
      </c>
      <c r="O13" s="62"/>
      <c r="P13" s="63"/>
      <c r="Q13" s="63"/>
      <c r="R13" s="59">
        <f t="shared" si="6"/>
        <v>-1</v>
      </c>
      <c r="S13" s="59">
        <f t="shared" si="7"/>
        <v>-1</v>
      </c>
      <c r="T13" s="60">
        <f t="shared" si="8"/>
        <v>-1</v>
      </c>
      <c r="U13" s="42">
        <v>1E-3</v>
      </c>
    </row>
    <row r="14" spans="1:21" x14ac:dyDescent="0.25">
      <c r="A14" s="76"/>
      <c r="B14" s="76"/>
      <c r="C14" s="33">
        <v>120</v>
      </c>
      <c r="D14" s="34" t="s">
        <v>30</v>
      </c>
      <c r="E14" s="33">
        <v>2.5</v>
      </c>
      <c r="F14" s="37">
        <v>0.5</v>
      </c>
      <c r="G14" s="38">
        <f t="shared" si="0"/>
        <v>0.3</v>
      </c>
      <c r="H14" s="37">
        <f t="shared" si="1"/>
        <v>0.3</v>
      </c>
      <c r="I14" s="39">
        <v>5000</v>
      </c>
      <c r="J14" s="37">
        <f t="shared" si="2"/>
        <v>1500</v>
      </c>
      <c r="K14" s="37">
        <f t="shared" si="3"/>
        <v>2.4</v>
      </c>
      <c r="L14" s="41">
        <f t="shared" si="4"/>
        <v>25</v>
      </c>
      <c r="M14" s="57"/>
      <c r="N14" s="56">
        <f t="shared" si="5"/>
        <v>1</v>
      </c>
      <c r="O14" s="62"/>
      <c r="P14" s="63"/>
      <c r="Q14" s="63"/>
      <c r="R14" s="59">
        <f t="shared" si="6"/>
        <v>-1</v>
      </c>
      <c r="S14" s="59">
        <f t="shared" si="7"/>
        <v>-1</v>
      </c>
      <c r="T14" s="60">
        <f t="shared" si="8"/>
        <v>-1</v>
      </c>
      <c r="U14" s="42">
        <v>1.5E-3</v>
      </c>
    </row>
    <row r="15" spans="1:21" x14ac:dyDescent="0.25">
      <c r="A15" s="76"/>
      <c r="B15" s="76"/>
      <c r="C15" s="33">
        <v>480</v>
      </c>
      <c r="D15" s="34" t="s">
        <v>30</v>
      </c>
      <c r="E15" s="33">
        <v>2.5</v>
      </c>
      <c r="F15" s="37">
        <v>0.8</v>
      </c>
      <c r="G15" s="38">
        <f t="shared" si="0"/>
        <v>1.92</v>
      </c>
      <c r="H15" s="38">
        <f t="shared" si="1"/>
        <v>1.92</v>
      </c>
      <c r="I15" s="39">
        <v>5000</v>
      </c>
      <c r="J15" s="37">
        <f t="shared" si="2"/>
        <v>9600</v>
      </c>
      <c r="K15" s="38">
        <f t="shared" si="3"/>
        <v>0.375</v>
      </c>
      <c r="L15" s="40">
        <f t="shared" si="4"/>
        <v>160</v>
      </c>
      <c r="M15" s="57"/>
      <c r="N15" s="56">
        <f t="shared" si="5"/>
        <v>1</v>
      </c>
      <c r="O15" s="62"/>
      <c r="P15" s="63"/>
      <c r="Q15" s="63"/>
      <c r="R15" s="59">
        <f t="shared" si="6"/>
        <v>-1</v>
      </c>
      <c r="S15" s="59">
        <f t="shared" si="7"/>
        <v>-1</v>
      </c>
      <c r="T15" s="60">
        <f t="shared" si="8"/>
        <v>-1</v>
      </c>
      <c r="U15" s="42">
        <v>1.5E-3</v>
      </c>
    </row>
    <row r="16" spans="1:21" x14ac:dyDescent="0.25">
      <c r="A16" s="76"/>
      <c r="B16" s="76"/>
      <c r="C16" s="33">
        <v>69</v>
      </c>
      <c r="D16" s="34" t="s">
        <v>31</v>
      </c>
      <c r="E16" s="33">
        <v>6</v>
      </c>
      <c r="F16" s="37">
        <v>1</v>
      </c>
      <c r="G16" s="38">
        <f t="shared" si="0"/>
        <v>0.82799999999999996</v>
      </c>
      <c r="H16" s="37">
        <f t="shared" si="1"/>
        <v>0.82799999999999996</v>
      </c>
      <c r="I16" s="39">
        <v>5000</v>
      </c>
      <c r="J16" s="37">
        <f t="shared" si="2"/>
        <v>4140</v>
      </c>
      <c r="K16" s="37">
        <f t="shared" si="3"/>
        <v>0.86956521739130432</v>
      </c>
      <c r="L16" s="41">
        <f t="shared" si="4"/>
        <v>69</v>
      </c>
      <c r="M16" s="57"/>
      <c r="N16" s="56">
        <f t="shared" si="5"/>
        <v>1</v>
      </c>
      <c r="O16" s="62"/>
      <c r="P16" s="63"/>
      <c r="Q16" s="63"/>
      <c r="R16" s="59">
        <f t="shared" si="6"/>
        <v>-1</v>
      </c>
      <c r="S16" s="59">
        <f t="shared" si="7"/>
        <v>-1</v>
      </c>
      <c r="T16" s="60">
        <f t="shared" si="8"/>
        <v>-1</v>
      </c>
      <c r="U16" s="42">
        <v>1E-3</v>
      </c>
    </row>
    <row r="17" spans="1:21" x14ac:dyDescent="0.25">
      <c r="A17" s="76"/>
      <c r="B17" s="76"/>
      <c r="C17" s="33">
        <v>120</v>
      </c>
      <c r="D17" s="34" t="s">
        <v>31</v>
      </c>
      <c r="E17" s="33">
        <v>6</v>
      </c>
      <c r="F17" s="37">
        <v>0.5</v>
      </c>
      <c r="G17" s="38">
        <f t="shared" si="0"/>
        <v>0.72</v>
      </c>
      <c r="H17" s="38">
        <f t="shared" si="1"/>
        <v>0.72</v>
      </c>
      <c r="I17" s="39">
        <v>5000</v>
      </c>
      <c r="J17" s="37">
        <f t="shared" si="2"/>
        <v>3600</v>
      </c>
      <c r="K17" s="38">
        <f t="shared" si="3"/>
        <v>1</v>
      </c>
      <c r="L17" s="40">
        <f t="shared" si="4"/>
        <v>60</v>
      </c>
      <c r="M17" s="57"/>
      <c r="N17" s="56">
        <f t="shared" si="5"/>
        <v>1</v>
      </c>
      <c r="O17" s="62"/>
      <c r="P17" s="63"/>
      <c r="Q17" s="63"/>
      <c r="R17" s="59">
        <f t="shared" si="6"/>
        <v>-1</v>
      </c>
      <c r="S17" s="59">
        <f t="shared" si="7"/>
        <v>-1</v>
      </c>
      <c r="T17" s="60">
        <f t="shared" si="8"/>
        <v>-1</v>
      </c>
      <c r="U17" s="42">
        <v>1.5E-3</v>
      </c>
    </row>
    <row r="18" spans="1:21" x14ac:dyDescent="0.25">
      <c r="A18" s="76"/>
      <c r="B18" s="77"/>
      <c r="C18" s="33">
        <v>480</v>
      </c>
      <c r="D18" s="34" t="s">
        <v>31</v>
      </c>
      <c r="E18" s="33">
        <v>6</v>
      </c>
      <c r="F18" s="37">
        <v>0.8</v>
      </c>
      <c r="G18" s="38">
        <f t="shared" si="0"/>
        <v>4.6079999999999997</v>
      </c>
      <c r="H18" s="38">
        <f t="shared" si="1"/>
        <v>4.6079999999999997</v>
      </c>
      <c r="I18" s="39">
        <v>2500</v>
      </c>
      <c r="J18" s="37">
        <f t="shared" si="2"/>
        <v>11520</v>
      </c>
      <c r="K18" s="38">
        <f t="shared" si="3"/>
        <v>0.3125</v>
      </c>
      <c r="L18" s="40">
        <f t="shared" si="4"/>
        <v>192</v>
      </c>
      <c r="M18" s="57"/>
      <c r="N18" s="56">
        <f t="shared" si="5"/>
        <v>1</v>
      </c>
      <c r="O18" s="62"/>
      <c r="P18" s="63"/>
      <c r="Q18" s="63"/>
      <c r="R18" s="59">
        <f t="shared" si="6"/>
        <v>-1</v>
      </c>
      <c r="S18" s="59">
        <f t="shared" si="7"/>
        <v>-1</v>
      </c>
      <c r="T18" s="60">
        <f t="shared" si="8"/>
        <v>-1</v>
      </c>
      <c r="U18" s="42">
        <v>1.5E-3</v>
      </c>
    </row>
    <row r="19" spans="1:21" x14ac:dyDescent="0.25">
      <c r="A19" s="76"/>
      <c r="B19" s="75" t="s">
        <v>32</v>
      </c>
      <c r="C19" s="35">
        <v>69</v>
      </c>
      <c r="D19" s="36" t="s">
        <v>26</v>
      </c>
      <c r="E19" s="35">
        <v>0.2</v>
      </c>
      <c r="F19" s="37">
        <v>1</v>
      </c>
      <c r="G19" s="38">
        <f t="shared" si="0"/>
        <v>2.7600000000000003E-2</v>
      </c>
      <c r="H19" s="38">
        <f t="shared" si="1"/>
        <v>2.7600000000000003E-2</v>
      </c>
      <c r="I19" s="39">
        <v>100000</v>
      </c>
      <c r="J19" s="37">
        <f t="shared" si="2"/>
        <v>2760.0000000000005</v>
      </c>
      <c r="K19" s="38">
        <f t="shared" si="3"/>
        <v>1.3043478260869563</v>
      </c>
      <c r="L19" s="40">
        <f t="shared" si="4"/>
        <v>46.000000000000007</v>
      </c>
      <c r="M19" s="57"/>
      <c r="N19" s="56">
        <f t="shared" si="5"/>
        <v>1</v>
      </c>
      <c r="O19" s="57"/>
      <c r="P19" s="58"/>
      <c r="Q19" s="58"/>
      <c r="R19" s="59">
        <f t="shared" si="6"/>
        <v>-1</v>
      </c>
      <c r="S19" s="59">
        <f t="shared" si="7"/>
        <v>-1</v>
      </c>
      <c r="T19" s="60">
        <f t="shared" si="8"/>
        <v>-1</v>
      </c>
      <c r="U19" s="42">
        <v>2E-3</v>
      </c>
    </row>
    <row r="20" spans="1:21" x14ac:dyDescent="0.25">
      <c r="A20" s="76"/>
      <c r="B20" s="76"/>
      <c r="C20" s="33">
        <v>69</v>
      </c>
      <c r="D20" s="34" t="s">
        <v>27</v>
      </c>
      <c r="E20" s="33">
        <v>0.4</v>
      </c>
      <c r="F20" s="37">
        <v>1</v>
      </c>
      <c r="G20" s="38">
        <f t="shared" si="0"/>
        <v>5.5200000000000006E-2</v>
      </c>
      <c r="H20" s="37">
        <f t="shared" si="1"/>
        <v>5.5200000000000006E-2</v>
      </c>
      <c r="I20" s="39">
        <v>100000</v>
      </c>
      <c r="J20" s="37">
        <f t="shared" si="2"/>
        <v>5520.0000000000009</v>
      </c>
      <c r="K20" s="37">
        <f t="shared" si="3"/>
        <v>0.65217391304347816</v>
      </c>
      <c r="L20" s="41">
        <f t="shared" si="4"/>
        <v>92.000000000000014</v>
      </c>
      <c r="M20" s="57"/>
      <c r="N20" s="56">
        <f t="shared" si="5"/>
        <v>1</v>
      </c>
      <c r="O20" s="57"/>
      <c r="P20" s="58"/>
      <c r="Q20" s="58"/>
      <c r="R20" s="59">
        <f t="shared" si="6"/>
        <v>-1</v>
      </c>
      <c r="S20" s="59">
        <f t="shared" si="7"/>
        <v>-1</v>
      </c>
      <c r="T20" s="60">
        <f t="shared" si="8"/>
        <v>-1</v>
      </c>
      <c r="U20" s="42">
        <v>2E-3</v>
      </c>
    </row>
    <row r="21" spans="1:21" x14ac:dyDescent="0.25">
      <c r="A21" s="76"/>
      <c r="B21" s="76"/>
      <c r="C21" s="33">
        <v>120</v>
      </c>
      <c r="D21" s="34" t="s">
        <v>27</v>
      </c>
      <c r="E21" s="33">
        <v>0.4</v>
      </c>
      <c r="F21" s="37">
        <v>0.5</v>
      </c>
      <c r="G21" s="38">
        <f t="shared" si="0"/>
        <v>4.8000000000000001E-2</v>
      </c>
      <c r="H21" s="38">
        <f t="shared" si="1"/>
        <v>4.8000000000000001E-2</v>
      </c>
      <c r="I21" s="39">
        <v>100000</v>
      </c>
      <c r="J21" s="37">
        <f t="shared" si="2"/>
        <v>4800</v>
      </c>
      <c r="K21" s="38">
        <f t="shared" si="3"/>
        <v>0.75</v>
      </c>
      <c r="L21" s="40">
        <f t="shared" si="4"/>
        <v>80</v>
      </c>
      <c r="M21" s="57"/>
      <c r="N21" s="56">
        <f t="shared" si="5"/>
        <v>1</v>
      </c>
      <c r="O21" s="57"/>
      <c r="P21" s="58"/>
      <c r="Q21" s="58"/>
      <c r="R21" s="59">
        <f t="shared" si="6"/>
        <v>-1</v>
      </c>
      <c r="S21" s="59">
        <f t="shared" si="7"/>
        <v>-1</v>
      </c>
      <c r="T21" s="60">
        <f t="shared" si="8"/>
        <v>-1</v>
      </c>
      <c r="U21" s="42">
        <v>2.5000000000000001E-3</v>
      </c>
    </row>
    <row r="22" spans="1:21" x14ac:dyDescent="0.25">
      <c r="A22" s="76"/>
      <c r="B22" s="76"/>
      <c r="C22" s="33">
        <v>480</v>
      </c>
      <c r="D22" s="34" t="s">
        <v>27</v>
      </c>
      <c r="E22" s="33">
        <v>0.4</v>
      </c>
      <c r="F22" s="37">
        <v>0.8</v>
      </c>
      <c r="G22" s="38">
        <f t="shared" si="0"/>
        <v>0.30720000000000003</v>
      </c>
      <c r="H22" s="38">
        <f t="shared" si="1"/>
        <v>0.30720000000000003</v>
      </c>
      <c r="I22" s="39">
        <v>10000</v>
      </c>
      <c r="J22" s="37">
        <f t="shared" si="2"/>
        <v>3072.0000000000005</v>
      </c>
      <c r="K22" s="38">
        <f t="shared" si="3"/>
        <v>1.1718749999999998</v>
      </c>
      <c r="L22" s="40">
        <f t="shared" si="4"/>
        <v>51.20000000000001</v>
      </c>
      <c r="M22" s="57"/>
      <c r="N22" s="56">
        <f t="shared" si="5"/>
        <v>1</v>
      </c>
      <c r="O22" s="57"/>
      <c r="P22" s="58"/>
      <c r="Q22" s="58"/>
      <c r="R22" s="59">
        <f t="shared" si="6"/>
        <v>-1</v>
      </c>
      <c r="S22" s="59">
        <f t="shared" si="7"/>
        <v>-1</v>
      </c>
      <c r="T22" s="60">
        <f t="shared" si="8"/>
        <v>-1</v>
      </c>
      <c r="U22" s="42">
        <v>2.5000000000000001E-3</v>
      </c>
    </row>
    <row r="23" spans="1:21" x14ac:dyDescent="0.25">
      <c r="A23" s="76"/>
      <c r="B23" s="76"/>
      <c r="C23" s="33">
        <v>69</v>
      </c>
      <c r="D23" s="34" t="s">
        <v>28</v>
      </c>
      <c r="E23" s="33">
        <v>1</v>
      </c>
      <c r="F23" s="37">
        <v>1</v>
      </c>
      <c r="G23" s="38">
        <f t="shared" si="0"/>
        <v>0.13800000000000001</v>
      </c>
      <c r="H23" s="37">
        <f t="shared" si="1"/>
        <v>0.13800000000000001</v>
      </c>
      <c r="I23" s="39">
        <v>100000</v>
      </c>
      <c r="J23" s="37">
        <f t="shared" si="2"/>
        <v>13800.000000000002</v>
      </c>
      <c r="K23" s="37">
        <f t="shared" si="3"/>
        <v>0.2608695652173913</v>
      </c>
      <c r="L23" s="41">
        <f t="shared" si="4"/>
        <v>230.00000000000003</v>
      </c>
      <c r="M23" s="57"/>
      <c r="N23" s="56">
        <f t="shared" si="5"/>
        <v>1</v>
      </c>
      <c r="O23" s="57"/>
      <c r="P23" s="58"/>
      <c r="Q23" s="58"/>
      <c r="R23" s="59">
        <f t="shared" si="6"/>
        <v>-1</v>
      </c>
      <c r="S23" s="59">
        <f t="shared" si="7"/>
        <v>-1</v>
      </c>
      <c r="T23" s="60">
        <f t="shared" si="8"/>
        <v>-1</v>
      </c>
      <c r="U23" s="42">
        <v>1E-3</v>
      </c>
    </row>
    <row r="24" spans="1:21" x14ac:dyDescent="0.25">
      <c r="A24" s="76"/>
      <c r="B24" s="76"/>
      <c r="C24" s="33">
        <v>120</v>
      </c>
      <c r="D24" s="34" t="s">
        <v>28</v>
      </c>
      <c r="E24" s="33">
        <v>1</v>
      </c>
      <c r="F24" s="37">
        <v>0.5</v>
      </c>
      <c r="G24" s="38">
        <f t="shared" si="0"/>
        <v>0.12</v>
      </c>
      <c r="H24" s="38">
        <f t="shared" si="1"/>
        <v>0.12</v>
      </c>
      <c r="I24" s="39">
        <v>100000</v>
      </c>
      <c r="J24" s="37">
        <f t="shared" si="2"/>
        <v>12000</v>
      </c>
      <c r="K24" s="38">
        <f t="shared" si="3"/>
        <v>0.3</v>
      </c>
      <c r="L24" s="40">
        <f t="shared" si="4"/>
        <v>200</v>
      </c>
      <c r="M24" s="57"/>
      <c r="N24" s="56">
        <f t="shared" si="5"/>
        <v>1</v>
      </c>
      <c r="O24" s="62"/>
      <c r="P24" s="63"/>
      <c r="Q24" s="63"/>
      <c r="R24" s="59">
        <f t="shared" si="6"/>
        <v>-1</v>
      </c>
      <c r="S24" s="59">
        <f t="shared" si="7"/>
        <v>-1</v>
      </c>
      <c r="T24" s="60">
        <f t="shared" si="8"/>
        <v>-1</v>
      </c>
      <c r="U24" s="42">
        <v>2.5000000000000001E-3</v>
      </c>
    </row>
    <row r="25" spans="1:21" x14ac:dyDescent="0.25">
      <c r="A25" s="76"/>
      <c r="B25" s="76"/>
      <c r="C25" s="33">
        <v>480</v>
      </c>
      <c r="D25" s="34" t="s">
        <v>28</v>
      </c>
      <c r="E25" s="33">
        <v>1</v>
      </c>
      <c r="F25" s="37">
        <v>0.8</v>
      </c>
      <c r="G25" s="38">
        <f t="shared" si="0"/>
        <v>0.76800000000000002</v>
      </c>
      <c r="H25" s="38">
        <f t="shared" si="1"/>
        <v>0.76800000000000002</v>
      </c>
      <c r="I25" s="39">
        <v>10000</v>
      </c>
      <c r="J25" s="37">
        <f t="shared" si="2"/>
        <v>7680</v>
      </c>
      <c r="K25" s="38">
        <f t="shared" si="3"/>
        <v>0.46875</v>
      </c>
      <c r="L25" s="40">
        <f t="shared" si="4"/>
        <v>128</v>
      </c>
      <c r="M25" s="57"/>
      <c r="N25" s="56">
        <f t="shared" si="5"/>
        <v>1</v>
      </c>
      <c r="O25" s="62"/>
      <c r="P25" s="63"/>
      <c r="Q25" s="63"/>
      <c r="R25" s="59">
        <f t="shared" si="6"/>
        <v>-1</v>
      </c>
      <c r="S25" s="59">
        <f t="shared" si="7"/>
        <v>-1</v>
      </c>
      <c r="T25" s="60">
        <f t="shared" si="8"/>
        <v>-1</v>
      </c>
      <c r="U25" s="42">
        <v>2.5000000000000001E-3</v>
      </c>
    </row>
    <row r="26" spans="1:21" x14ac:dyDescent="0.25">
      <c r="A26" s="76"/>
      <c r="B26" s="76"/>
      <c r="C26" s="33">
        <v>69</v>
      </c>
      <c r="D26" s="34" t="s">
        <v>29</v>
      </c>
      <c r="E26" s="33">
        <v>2</v>
      </c>
      <c r="F26" s="37">
        <v>1</v>
      </c>
      <c r="G26" s="38">
        <f t="shared" si="0"/>
        <v>0.27600000000000002</v>
      </c>
      <c r="H26" s="37">
        <f t="shared" si="1"/>
        <v>0.27600000000000002</v>
      </c>
      <c r="I26" s="39">
        <v>10000</v>
      </c>
      <c r="J26" s="37">
        <f t="shared" si="2"/>
        <v>2760.0000000000005</v>
      </c>
      <c r="K26" s="37">
        <f t="shared" si="3"/>
        <v>1.3043478260869563</v>
      </c>
      <c r="L26" s="41">
        <f t="shared" si="4"/>
        <v>46.000000000000007</v>
      </c>
      <c r="M26" s="57"/>
      <c r="N26" s="56">
        <f t="shared" si="5"/>
        <v>1</v>
      </c>
      <c r="O26" s="62"/>
      <c r="P26" s="63"/>
      <c r="Q26" s="63"/>
      <c r="R26" s="59">
        <f t="shared" si="6"/>
        <v>-1</v>
      </c>
      <c r="S26" s="59">
        <f t="shared" si="7"/>
        <v>-1</v>
      </c>
      <c r="T26" s="60">
        <f t="shared" si="8"/>
        <v>-1</v>
      </c>
      <c r="U26" s="42">
        <v>1E-3</v>
      </c>
    </row>
    <row r="27" spans="1:21" x14ac:dyDescent="0.25">
      <c r="A27" s="76"/>
      <c r="B27" s="76"/>
      <c r="C27" s="33">
        <v>120</v>
      </c>
      <c r="D27" s="34" t="s">
        <v>29</v>
      </c>
      <c r="E27" s="33">
        <v>2</v>
      </c>
      <c r="F27" s="37">
        <v>0.5</v>
      </c>
      <c r="G27" s="38">
        <f t="shared" si="0"/>
        <v>0.24</v>
      </c>
      <c r="H27" s="38">
        <f t="shared" si="1"/>
        <v>0.24</v>
      </c>
      <c r="I27" s="39">
        <v>10000</v>
      </c>
      <c r="J27" s="37">
        <f t="shared" si="2"/>
        <v>2400</v>
      </c>
      <c r="K27" s="38">
        <f t="shared" si="3"/>
        <v>1.5</v>
      </c>
      <c r="L27" s="40">
        <f t="shared" si="4"/>
        <v>40</v>
      </c>
      <c r="M27" s="57"/>
      <c r="N27" s="56">
        <f t="shared" si="5"/>
        <v>1</v>
      </c>
      <c r="O27" s="62"/>
      <c r="P27" s="63"/>
      <c r="Q27" s="63"/>
      <c r="R27" s="59">
        <f t="shared" si="6"/>
        <v>-1</v>
      </c>
      <c r="S27" s="59">
        <f t="shared" si="7"/>
        <v>-1</v>
      </c>
      <c r="T27" s="60">
        <f t="shared" si="8"/>
        <v>-1</v>
      </c>
      <c r="U27" s="42">
        <v>1.5E-3</v>
      </c>
    </row>
    <row r="28" spans="1:21" x14ac:dyDescent="0.25">
      <c r="A28" s="76"/>
      <c r="B28" s="76"/>
      <c r="C28" s="33">
        <v>480</v>
      </c>
      <c r="D28" s="34" t="s">
        <v>29</v>
      </c>
      <c r="E28" s="33">
        <v>2</v>
      </c>
      <c r="F28" s="37">
        <v>0.8</v>
      </c>
      <c r="G28" s="38">
        <f t="shared" si="0"/>
        <v>1.536</v>
      </c>
      <c r="H28" s="38">
        <f t="shared" si="1"/>
        <v>1.536</v>
      </c>
      <c r="I28" s="39">
        <v>5000</v>
      </c>
      <c r="J28" s="37">
        <f t="shared" si="2"/>
        <v>7680</v>
      </c>
      <c r="K28" s="38">
        <f t="shared" si="3"/>
        <v>0.46875</v>
      </c>
      <c r="L28" s="40">
        <f t="shared" si="4"/>
        <v>128</v>
      </c>
      <c r="M28" s="57"/>
      <c r="N28" s="56">
        <f t="shared" si="5"/>
        <v>1</v>
      </c>
      <c r="O28" s="62"/>
      <c r="P28" s="63"/>
      <c r="Q28" s="63"/>
      <c r="R28" s="59">
        <f t="shared" si="6"/>
        <v>-1</v>
      </c>
      <c r="S28" s="59">
        <f t="shared" si="7"/>
        <v>-1</v>
      </c>
      <c r="T28" s="60">
        <f t="shared" si="8"/>
        <v>-1</v>
      </c>
      <c r="U28" s="42">
        <v>1.5E-3</v>
      </c>
    </row>
    <row r="29" spans="1:21" x14ac:dyDescent="0.25">
      <c r="A29" s="76"/>
      <c r="B29" s="76"/>
      <c r="C29" s="33">
        <v>69</v>
      </c>
      <c r="D29" s="34" t="s">
        <v>30</v>
      </c>
      <c r="E29" s="33">
        <v>10</v>
      </c>
      <c r="F29" s="37">
        <v>1</v>
      </c>
      <c r="G29" s="38">
        <f t="shared" si="0"/>
        <v>1.38</v>
      </c>
      <c r="H29" s="37">
        <f t="shared" si="1"/>
        <v>1.38</v>
      </c>
      <c r="I29" s="39">
        <v>5000</v>
      </c>
      <c r="J29" s="37">
        <f t="shared" si="2"/>
        <v>6899.9999999999991</v>
      </c>
      <c r="K29" s="37">
        <f t="shared" si="3"/>
        <v>0.52173913043478271</v>
      </c>
      <c r="L29" s="41">
        <f t="shared" si="4"/>
        <v>114.99999999999999</v>
      </c>
      <c r="M29" s="57"/>
      <c r="N29" s="56">
        <f t="shared" si="5"/>
        <v>1</v>
      </c>
      <c r="O29" s="62"/>
      <c r="P29" s="63"/>
      <c r="Q29" s="63"/>
      <c r="R29" s="59">
        <f t="shared" si="6"/>
        <v>-1</v>
      </c>
      <c r="S29" s="59">
        <f t="shared" si="7"/>
        <v>-1</v>
      </c>
      <c r="T29" s="60">
        <f t="shared" si="8"/>
        <v>-1</v>
      </c>
      <c r="U29" s="42">
        <v>1E-3</v>
      </c>
    </row>
    <row r="30" spans="1:21" x14ac:dyDescent="0.25">
      <c r="A30" s="76"/>
      <c r="B30" s="76"/>
      <c r="C30" s="33">
        <v>120</v>
      </c>
      <c r="D30" s="34" t="s">
        <v>30</v>
      </c>
      <c r="E30" s="33">
        <v>10</v>
      </c>
      <c r="F30" s="37">
        <v>0.5</v>
      </c>
      <c r="G30" s="38">
        <f t="shared" si="0"/>
        <v>1.2</v>
      </c>
      <c r="H30" s="37">
        <f t="shared" si="1"/>
        <v>1.2</v>
      </c>
      <c r="I30" s="39">
        <v>5000</v>
      </c>
      <c r="J30" s="37">
        <f t="shared" si="2"/>
        <v>6000</v>
      </c>
      <c r="K30" s="37">
        <f t="shared" si="3"/>
        <v>0.6</v>
      </c>
      <c r="L30" s="41">
        <f t="shared" si="4"/>
        <v>100</v>
      </c>
      <c r="M30" s="57"/>
      <c r="N30" s="56">
        <f t="shared" si="5"/>
        <v>1</v>
      </c>
      <c r="O30" s="62"/>
      <c r="P30" s="63"/>
      <c r="Q30" s="63"/>
      <c r="R30" s="59">
        <f t="shared" si="6"/>
        <v>-1</v>
      </c>
      <c r="S30" s="59">
        <f t="shared" si="7"/>
        <v>-1</v>
      </c>
      <c r="T30" s="60">
        <f t="shared" si="8"/>
        <v>-1</v>
      </c>
      <c r="U30" s="42">
        <v>1.5E-3</v>
      </c>
    </row>
    <row r="31" spans="1:21" x14ac:dyDescent="0.25">
      <c r="A31" s="76"/>
      <c r="B31" s="76"/>
      <c r="C31" s="33">
        <v>480</v>
      </c>
      <c r="D31" s="34" t="s">
        <v>30</v>
      </c>
      <c r="E31" s="33">
        <v>10</v>
      </c>
      <c r="F31" s="37">
        <v>0.8</v>
      </c>
      <c r="G31" s="38">
        <f t="shared" si="0"/>
        <v>7.68</v>
      </c>
      <c r="H31" s="38">
        <f t="shared" si="1"/>
        <v>7.68</v>
      </c>
      <c r="I31" s="39">
        <v>1000</v>
      </c>
      <c r="J31" s="37">
        <f t="shared" si="2"/>
        <v>7680</v>
      </c>
      <c r="K31" s="38">
        <f t="shared" si="3"/>
        <v>0.46875</v>
      </c>
      <c r="L31" s="40">
        <f t="shared" si="4"/>
        <v>128</v>
      </c>
      <c r="M31" s="57"/>
      <c r="N31" s="56">
        <f t="shared" si="5"/>
        <v>1</v>
      </c>
      <c r="O31" s="62"/>
      <c r="P31" s="63"/>
      <c r="Q31" s="63"/>
      <c r="R31" s="59">
        <f t="shared" si="6"/>
        <v>-1</v>
      </c>
      <c r="S31" s="59">
        <f t="shared" si="7"/>
        <v>-1</v>
      </c>
      <c r="T31" s="60">
        <f t="shared" si="8"/>
        <v>-1</v>
      </c>
      <c r="U31" s="42">
        <v>1.5E-3</v>
      </c>
    </row>
    <row r="32" spans="1:21" x14ac:dyDescent="0.25">
      <c r="A32" s="76"/>
      <c r="B32" s="76"/>
      <c r="C32" s="33">
        <v>69</v>
      </c>
      <c r="D32" s="34" t="s">
        <v>31</v>
      </c>
      <c r="E32" s="33">
        <v>24</v>
      </c>
      <c r="F32" s="37">
        <v>1</v>
      </c>
      <c r="G32" s="38">
        <f t="shared" si="0"/>
        <v>3.3119999999999998</v>
      </c>
      <c r="H32" s="37">
        <f t="shared" si="1"/>
        <v>3.3119999999999998</v>
      </c>
      <c r="I32" s="39">
        <v>2500</v>
      </c>
      <c r="J32" s="37">
        <f t="shared" si="2"/>
        <v>8280</v>
      </c>
      <c r="K32" s="37">
        <f t="shared" si="3"/>
        <v>0.43478260869565216</v>
      </c>
      <c r="L32" s="41">
        <f t="shared" si="4"/>
        <v>138</v>
      </c>
      <c r="M32" s="57"/>
      <c r="N32" s="56">
        <f t="shared" si="5"/>
        <v>1</v>
      </c>
      <c r="O32" s="62"/>
      <c r="P32" s="63"/>
      <c r="Q32" s="63"/>
      <c r="R32" s="59">
        <f t="shared" si="6"/>
        <v>-1</v>
      </c>
      <c r="S32" s="59">
        <f t="shared" si="7"/>
        <v>-1</v>
      </c>
      <c r="T32" s="60">
        <f t="shared" si="8"/>
        <v>-1</v>
      </c>
      <c r="U32" s="42">
        <v>1E-3</v>
      </c>
    </row>
    <row r="33" spans="1:21" x14ac:dyDescent="0.25">
      <c r="A33" s="76"/>
      <c r="B33" s="76"/>
      <c r="C33" s="33">
        <v>120</v>
      </c>
      <c r="D33" s="34" t="s">
        <v>31</v>
      </c>
      <c r="E33" s="33">
        <v>24</v>
      </c>
      <c r="F33" s="37">
        <v>0.5</v>
      </c>
      <c r="G33" s="38">
        <f t="shared" si="0"/>
        <v>2.88</v>
      </c>
      <c r="H33" s="38">
        <f t="shared" si="1"/>
        <v>2.88</v>
      </c>
      <c r="I33" s="39">
        <v>2500</v>
      </c>
      <c r="J33" s="37">
        <f t="shared" si="2"/>
        <v>7200</v>
      </c>
      <c r="K33" s="38">
        <f t="shared" si="3"/>
        <v>0.5</v>
      </c>
      <c r="L33" s="40">
        <f t="shared" si="4"/>
        <v>120</v>
      </c>
      <c r="M33" s="57"/>
      <c r="N33" s="56">
        <f t="shared" si="5"/>
        <v>1</v>
      </c>
      <c r="O33" s="62"/>
      <c r="P33" s="63"/>
      <c r="Q33" s="63"/>
      <c r="R33" s="59">
        <f t="shared" si="6"/>
        <v>-1</v>
      </c>
      <c r="S33" s="59">
        <f t="shared" si="7"/>
        <v>-1</v>
      </c>
      <c r="T33" s="60">
        <f t="shared" si="8"/>
        <v>-1</v>
      </c>
      <c r="U33" s="42">
        <v>1.5E-3</v>
      </c>
    </row>
    <row r="34" spans="1:21" ht="16.2" customHeight="1" thickBot="1" x14ac:dyDescent="0.3">
      <c r="A34" s="77"/>
      <c r="B34" s="77"/>
      <c r="C34" s="33">
        <v>480</v>
      </c>
      <c r="D34" s="34" t="s">
        <v>31</v>
      </c>
      <c r="E34" s="33">
        <v>24</v>
      </c>
      <c r="F34" s="37">
        <v>0.8</v>
      </c>
      <c r="G34" s="38">
        <f t="shared" si="0"/>
        <v>18.431999999999999</v>
      </c>
      <c r="H34" s="38">
        <f t="shared" si="1"/>
        <v>18.431999999999999</v>
      </c>
      <c r="I34" s="39">
        <v>500</v>
      </c>
      <c r="J34" s="37">
        <f t="shared" si="2"/>
        <v>9216</v>
      </c>
      <c r="K34" s="38">
        <f t="shared" si="3"/>
        <v>0.390625</v>
      </c>
      <c r="L34" s="40">
        <f t="shared" si="4"/>
        <v>153.6</v>
      </c>
      <c r="M34" s="69"/>
      <c r="N34" s="56">
        <f t="shared" si="5"/>
        <v>1</v>
      </c>
      <c r="O34" s="65"/>
      <c r="P34" s="66"/>
      <c r="Q34" s="66"/>
      <c r="R34" s="67">
        <f t="shared" si="6"/>
        <v>-1</v>
      </c>
      <c r="S34" s="67">
        <f t="shared" si="7"/>
        <v>-1</v>
      </c>
      <c r="T34" s="68">
        <f t="shared" si="8"/>
        <v>-1</v>
      </c>
      <c r="U34" s="42">
        <v>1.5E-3</v>
      </c>
    </row>
  </sheetData>
  <sheetProtection algorithmName="SHA-512" hashValue="O/E9reF5ZbfmXVqY9HpiW2WtmwbU6kKIE8/FwAOnGHQ5nJp26Aa+h8JBfPt3FpUIIzi4c7gXXBhT4bQc4xQoZw==" saltValue="MB7G2y3nkagFvjPh5MNjWA==" spinCount="100000" sheet="1" objects="1" scenarios="1"/>
  <autoFilter ref="A2:U2" xr:uid="{00000000-0009-0000-0000-00000A000000}">
    <filterColumn colId="3" showButton="0"/>
  </autoFilter>
  <mergeCells count="7">
    <mergeCell ref="A3:A34"/>
    <mergeCell ref="D2:E2"/>
    <mergeCell ref="O1:T1"/>
    <mergeCell ref="A1:L1"/>
    <mergeCell ref="B3:B18"/>
    <mergeCell ref="M1:N1"/>
    <mergeCell ref="B19:B34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4"/>
  <sheetViews>
    <sheetView workbookViewId="0">
      <selection activeCell="Q3" sqref="O3:Q3"/>
    </sheetView>
  </sheetViews>
  <sheetFormatPr defaultRowHeight="13.8" x14ac:dyDescent="0.25"/>
  <cols>
    <col min="1" max="1" width="19.5546875" style="74" customWidth="1"/>
    <col min="3" max="3" width="9" style="74" bestFit="1" customWidth="1"/>
    <col min="4" max="4" width="14.33203125" style="74" customWidth="1"/>
    <col min="5" max="8" width="9" style="74" bestFit="1" customWidth="1"/>
    <col min="9" max="9" width="9.77734375" style="74" customWidth="1"/>
    <col min="10" max="10" width="11" style="74" customWidth="1"/>
    <col min="11" max="11" width="14.109375" style="74" customWidth="1"/>
    <col min="12" max="12" width="11" style="74" customWidth="1"/>
    <col min="13" max="13" width="14.44140625" style="74" customWidth="1"/>
    <col min="14" max="14" width="10.88671875" style="74" bestFit="1" customWidth="1"/>
    <col min="15" max="15" width="14.88671875" style="74" customWidth="1"/>
    <col min="16" max="16" width="15.33203125" style="74" customWidth="1"/>
    <col min="17" max="17" width="14.44140625" style="74" customWidth="1"/>
    <col min="18" max="18" width="11.109375" style="74" bestFit="1" customWidth="1"/>
    <col min="19" max="20" width="10.88671875" style="74" bestFit="1" customWidth="1"/>
    <col min="21" max="21" width="19.5546875" style="74" bestFit="1" customWidth="1"/>
  </cols>
  <sheetData>
    <row r="1" spans="1:21" ht="16.8" customHeight="1" thickBo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79"/>
      <c r="M1" s="80" t="s">
        <v>1</v>
      </c>
      <c r="N1" s="82"/>
      <c r="O1" s="80" t="s">
        <v>2</v>
      </c>
      <c r="P1" s="81"/>
      <c r="Q1" s="81"/>
      <c r="R1" s="81"/>
      <c r="S1" s="81"/>
      <c r="T1" s="82"/>
      <c r="U1" s="31" t="s">
        <v>3</v>
      </c>
    </row>
    <row r="2" spans="1:21" ht="40.200000000000003" customHeight="1" x14ac:dyDescent="0.25">
      <c r="A2" s="43" t="s">
        <v>4</v>
      </c>
      <c r="B2" s="44" t="s">
        <v>5</v>
      </c>
      <c r="C2" s="45" t="s">
        <v>6</v>
      </c>
      <c r="D2" s="78" t="s">
        <v>7</v>
      </c>
      <c r="E2" s="79"/>
      <c r="F2" s="45" t="s">
        <v>8</v>
      </c>
      <c r="G2" s="45" t="s">
        <v>9</v>
      </c>
      <c r="H2" s="45" t="s">
        <v>10</v>
      </c>
      <c r="I2" s="45" t="s">
        <v>11</v>
      </c>
      <c r="J2" s="45" t="s">
        <v>12</v>
      </c>
      <c r="K2" s="45" t="s">
        <v>13</v>
      </c>
      <c r="L2" s="46" t="s">
        <v>14</v>
      </c>
      <c r="M2" s="48" t="s">
        <v>15</v>
      </c>
      <c r="N2" s="49" t="s">
        <v>16</v>
      </c>
      <c r="O2" s="50" t="s">
        <v>17</v>
      </c>
      <c r="P2" s="51" t="s">
        <v>18</v>
      </c>
      <c r="Q2" s="51" t="s">
        <v>19</v>
      </c>
      <c r="R2" s="51" t="s">
        <v>20</v>
      </c>
      <c r="S2" s="51" t="s">
        <v>21</v>
      </c>
      <c r="T2" s="49" t="s">
        <v>22</v>
      </c>
      <c r="U2" s="47" t="s">
        <v>23</v>
      </c>
    </row>
    <row r="3" spans="1:21" ht="15.6" customHeight="1" x14ac:dyDescent="0.25">
      <c r="A3" s="75" t="s">
        <v>115</v>
      </c>
      <c r="B3" s="75" t="s">
        <v>25</v>
      </c>
      <c r="C3" s="35">
        <v>69</v>
      </c>
      <c r="D3" s="36" t="s">
        <v>26</v>
      </c>
      <c r="E3" s="38">
        <v>0.05</v>
      </c>
      <c r="F3" s="37">
        <v>1</v>
      </c>
      <c r="G3" s="38">
        <f t="shared" ref="G3:G34" si="0">C3*E3*F3*3/1000</f>
        <v>1.0350000000000002E-2</v>
      </c>
      <c r="H3" s="38">
        <f t="shared" ref="H3:H34" si="1">G3</f>
        <v>1.0350000000000002E-2</v>
      </c>
      <c r="I3" s="39">
        <v>60000</v>
      </c>
      <c r="J3" s="37">
        <f t="shared" ref="J3:J34" si="2">H3*I3</f>
        <v>621.00000000000011</v>
      </c>
      <c r="K3" s="38">
        <f t="shared" ref="K3:K34" si="3">3600/J3</f>
        <v>5.7971014492753614</v>
      </c>
      <c r="L3" s="40">
        <f t="shared" ref="L3:L34" si="4">J3/60</f>
        <v>10.350000000000001</v>
      </c>
      <c r="M3" s="72"/>
      <c r="N3" s="56">
        <f t="shared" ref="N3:N34" si="5">ABS(M3-L3)/L3</f>
        <v>1</v>
      </c>
      <c r="O3" s="57"/>
      <c r="P3" s="58"/>
      <c r="Q3" s="58"/>
      <c r="R3" s="59">
        <f t="shared" ref="R3:R34" si="6">(O3-K3)/K3</f>
        <v>-1</v>
      </c>
      <c r="S3" s="59">
        <f t="shared" ref="S3:S34" si="7">(P3-K3)/K3</f>
        <v>-1</v>
      </c>
      <c r="T3" s="60">
        <f t="shared" ref="T3:T34" si="8">(Q3-K3)/K3</f>
        <v>-1</v>
      </c>
      <c r="U3" s="42">
        <v>2E-3</v>
      </c>
    </row>
    <row r="4" spans="1:21" ht="15.6" customHeight="1" x14ac:dyDescent="0.25">
      <c r="A4" s="76"/>
      <c r="B4" s="76"/>
      <c r="C4" s="33">
        <v>69</v>
      </c>
      <c r="D4" s="34" t="s">
        <v>27</v>
      </c>
      <c r="E4" s="37">
        <v>0.1</v>
      </c>
      <c r="F4" s="37">
        <v>1</v>
      </c>
      <c r="G4" s="37">
        <f t="shared" si="0"/>
        <v>2.0700000000000003E-2</v>
      </c>
      <c r="H4" s="37">
        <f t="shared" si="1"/>
        <v>2.0700000000000003E-2</v>
      </c>
      <c r="I4" s="39">
        <v>60000</v>
      </c>
      <c r="J4" s="37">
        <f t="shared" si="2"/>
        <v>1242.0000000000002</v>
      </c>
      <c r="K4" s="37">
        <f t="shared" si="3"/>
        <v>2.8985507246376807</v>
      </c>
      <c r="L4" s="41">
        <f t="shared" si="4"/>
        <v>20.700000000000003</v>
      </c>
      <c r="M4" s="72"/>
      <c r="N4" s="56">
        <f t="shared" si="5"/>
        <v>1</v>
      </c>
      <c r="O4" s="57"/>
      <c r="P4" s="58"/>
      <c r="Q4" s="58"/>
      <c r="R4" s="59">
        <f t="shared" si="6"/>
        <v>-1</v>
      </c>
      <c r="S4" s="59">
        <f t="shared" si="7"/>
        <v>-1</v>
      </c>
      <c r="T4" s="60">
        <f t="shared" si="8"/>
        <v>-1</v>
      </c>
      <c r="U4" s="42">
        <v>2E-3</v>
      </c>
    </row>
    <row r="5" spans="1:21" ht="15.6" customHeight="1" x14ac:dyDescent="0.25">
      <c r="A5" s="76"/>
      <c r="B5" s="76"/>
      <c r="C5" s="33">
        <v>120</v>
      </c>
      <c r="D5" s="34" t="s">
        <v>27</v>
      </c>
      <c r="E5" s="37">
        <v>0.1</v>
      </c>
      <c r="F5" s="37">
        <v>0.5</v>
      </c>
      <c r="G5" s="38">
        <f t="shared" si="0"/>
        <v>1.7999999999999999E-2</v>
      </c>
      <c r="H5" s="38">
        <f t="shared" si="1"/>
        <v>1.7999999999999999E-2</v>
      </c>
      <c r="I5" s="39">
        <v>60000</v>
      </c>
      <c r="J5" s="37">
        <f t="shared" si="2"/>
        <v>1080</v>
      </c>
      <c r="K5" s="38">
        <f t="shared" si="3"/>
        <v>3.3333333333333335</v>
      </c>
      <c r="L5" s="40">
        <f t="shared" si="4"/>
        <v>18</v>
      </c>
      <c r="M5" s="72"/>
      <c r="N5" s="56">
        <f t="shared" si="5"/>
        <v>1</v>
      </c>
      <c r="O5" s="57"/>
      <c r="P5" s="58"/>
      <c r="Q5" s="58"/>
      <c r="R5" s="59">
        <f t="shared" si="6"/>
        <v>-1</v>
      </c>
      <c r="S5" s="59">
        <f t="shared" si="7"/>
        <v>-1</v>
      </c>
      <c r="T5" s="60">
        <f t="shared" si="8"/>
        <v>-1</v>
      </c>
      <c r="U5" s="42">
        <v>2.5000000000000001E-3</v>
      </c>
    </row>
    <row r="6" spans="1:21" ht="15.6" customHeight="1" x14ac:dyDescent="0.25">
      <c r="A6" s="76"/>
      <c r="B6" s="76"/>
      <c r="C6" s="33">
        <v>480</v>
      </c>
      <c r="D6" s="34" t="s">
        <v>27</v>
      </c>
      <c r="E6" s="37">
        <v>0.1</v>
      </c>
      <c r="F6" s="37">
        <v>0.8</v>
      </c>
      <c r="G6" s="38">
        <f t="shared" si="0"/>
        <v>0.11520000000000001</v>
      </c>
      <c r="H6" s="38">
        <f t="shared" si="1"/>
        <v>0.11520000000000001</v>
      </c>
      <c r="I6" s="39">
        <v>60000</v>
      </c>
      <c r="J6" s="37">
        <f t="shared" si="2"/>
        <v>6912.0000000000009</v>
      </c>
      <c r="K6" s="38">
        <f t="shared" si="3"/>
        <v>0.52083333333333326</v>
      </c>
      <c r="L6" s="40">
        <f t="shared" si="4"/>
        <v>115.20000000000002</v>
      </c>
      <c r="M6" s="72"/>
      <c r="N6" s="56">
        <f t="shared" si="5"/>
        <v>1</v>
      </c>
      <c r="O6" s="57"/>
      <c r="P6" s="58"/>
      <c r="Q6" s="58"/>
      <c r="R6" s="59">
        <f t="shared" si="6"/>
        <v>-1</v>
      </c>
      <c r="S6" s="59">
        <f t="shared" si="7"/>
        <v>-1</v>
      </c>
      <c r="T6" s="60">
        <f t="shared" si="8"/>
        <v>-1</v>
      </c>
      <c r="U6" s="42">
        <v>2.5000000000000001E-3</v>
      </c>
    </row>
    <row r="7" spans="1:21" ht="15.6" customHeight="1" x14ac:dyDescent="0.25">
      <c r="A7" s="76"/>
      <c r="B7" s="76"/>
      <c r="C7" s="33">
        <v>69</v>
      </c>
      <c r="D7" s="34" t="s">
        <v>28</v>
      </c>
      <c r="E7" s="37">
        <v>0.25</v>
      </c>
      <c r="F7" s="37">
        <v>1</v>
      </c>
      <c r="G7" s="37">
        <f t="shared" si="0"/>
        <v>5.1749999999999997E-2</v>
      </c>
      <c r="H7" s="37">
        <f t="shared" si="1"/>
        <v>5.1749999999999997E-2</v>
      </c>
      <c r="I7" s="39">
        <v>60000</v>
      </c>
      <c r="J7" s="37">
        <f t="shared" si="2"/>
        <v>3105</v>
      </c>
      <c r="K7" s="37">
        <f t="shared" si="3"/>
        <v>1.1594202898550725</v>
      </c>
      <c r="L7" s="41">
        <f t="shared" si="4"/>
        <v>51.75</v>
      </c>
      <c r="M7" s="72"/>
      <c r="N7" s="56">
        <f t="shared" si="5"/>
        <v>1</v>
      </c>
      <c r="O7" s="57"/>
      <c r="P7" s="58"/>
      <c r="Q7" s="58"/>
      <c r="R7" s="59">
        <f t="shared" si="6"/>
        <v>-1</v>
      </c>
      <c r="S7" s="59">
        <f t="shared" si="7"/>
        <v>-1</v>
      </c>
      <c r="T7" s="60">
        <f t="shared" si="8"/>
        <v>-1</v>
      </c>
      <c r="U7" s="42">
        <v>1E-3</v>
      </c>
    </row>
    <row r="8" spans="1:21" ht="15.6" customHeight="1" x14ac:dyDescent="0.25">
      <c r="A8" s="76"/>
      <c r="B8" s="76"/>
      <c r="C8" s="33">
        <v>120</v>
      </c>
      <c r="D8" s="34" t="s">
        <v>28</v>
      </c>
      <c r="E8" s="37">
        <v>0.25</v>
      </c>
      <c r="F8" s="37">
        <v>0.5</v>
      </c>
      <c r="G8" s="38">
        <f t="shared" si="0"/>
        <v>4.4999999999999998E-2</v>
      </c>
      <c r="H8" s="38">
        <f t="shared" si="1"/>
        <v>4.4999999999999998E-2</v>
      </c>
      <c r="I8" s="39">
        <v>60000</v>
      </c>
      <c r="J8" s="37">
        <f t="shared" si="2"/>
        <v>2700</v>
      </c>
      <c r="K8" s="38">
        <f t="shared" si="3"/>
        <v>1.3333333333333333</v>
      </c>
      <c r="L8" s="40">
        <f t="shared" si="4"/>
        <v>45</v>
      </c>
      <c r="M8" s="72"/>
      <c r="N8" s="56">
        <f t="shared" si="5"/>
        <v>1</v>
      </c>
      <c r="O8" s="62"/>
      <c r="P8" s="63"/>
      <c r="Q8" s="63"/>
      <c r="R8" s="59">
        <f t="shared" si="6"/>
        <v>-1</v>
      </c>
      <c r="S8" s="59">
        <f t="shared" si="7"/>
        <v>-1</v>
      </c>
      <c r="T8" s="60">
        <f t="shared" si="8"/>
        <v>-1</v>
      </c>
      <c r="U8" s="42">
        <v>2.5000000000000001E-3</v>
      </c>
    </row>
    <row r="9" spans="1:21" ht="15.6" customHeight="1" x14ac:dyDescent="0.25">
      <c r="A9" s="76"/>
      <c r="B9" s="76"/>
      <c r="C9" s="33">
        <v>480</v>
      </c>
      <c r="D9" s="34" t="s">
        <v>28</v>
      </c>
      <c r="E9" s="37">
        <v>0.25</v>
      </c>
      <c r="F9" s="37">
        <v>0.8</v>
      </c>
      <c r="G9" s="38">
        <f t="shared" si="0"/>
        <v>0.28799999999999998</v>
      </c>
      <c r="H9" s="38">
        <f t="shared" si="1"/>
        <v>0.28799999999999998</v>
      </c>
      <c r="I9" s="39">
        <v>50000</v>
      </c>
      <c r="J9" s="37">
        <f t="shared" si="2"/>
        <v>14399.999999999998</v>
      </c>
      <c r="K9" s="38">
        <f t="shared" si="3"/>
        <v>0.25000000000000006</v>
      </c>
      <c r="L9" s="40">
        <f t="shared" si="4"/>
        <v>239.99999999999997</v>
      </c>
      <c r="M9" s="72"/>
      <c r="N9" s="56">
        <f t="shared" si="5"/>
        <v>1</v>
      </c>
      <c r="O9" s="62"/>
      <c r="P9" s="63"/>
      <c r="Q9" s="63"/>
      <c r="R9" s="59">
        <f t="shared" si="6"/>
        <v>-1</v>
      </c>
      <c r="S9" s="59">
        <f t="shared" si="7"/>
        <v>-1</v>
      </c>
      <c r="T9" s="60">
        <f t="shared" si="8"/>
        <v>-1</v>
      </c>
      <c r="U9" s="42">
        <v>2.5000000000000001E-3</v>
      </c>
    </row>
    <row r="10" spans="1:21" ht="15.6" customHeight="1" x14ac:dyDescent="0.25">
      <c r="A10" s="76"/>
      <c r="B10" s="76"/>
      <c r="C10" s="33">
        <v>69</v>
      </c>
      <c r="D10" s="34" t="s">
        <v>29</v>
      </c>
      <c r="E10" s="37">
        <v>0.5</v>
      </c>
      <c r="F10" s="37">
        <v>1</v>
      </c>
      <c r="G10" s="37">
        <f t="shared" si="0"/>
        <v>0.10349999999999999</v>
      </c>
      <c r="H10" s="37">
        <f t="shared" si="1"/>
        <v>0.10349999999999999</v>
      </c>
      <c r="I10" s="39">
        <v>10000</v>
      </c>
      <c r="J10" s="37">
        <f t="shared" si="2"/>
        <v>1035</v>
      </c>
      <c r="K10" s="37">
        <f t="shared" si="3"/>
        <v>3.4782608695652173</v>
      </c>
      <c r="L10" s="41">
        <f t="shared" si="4"/>
        <v>17.25</v>
      </c>
      <c r="M10" s="72"/>
      <c r="N10" s="56">
        <f t="shared" si="5"/>
        <v>1</v>
      </c>
      <c r="O10" s="62"/>
      <c r="P10" s="63"/>
      <c r="Q10" s="63"/>
      <c r="R10" s="59">
        <f t="shared" si="6"/>
        <v>-1</v>
      </c>
      <c r="S10" s="59">
        <f t="shared" si="7"/>
        <v>-1</v>
      </c>
      <c r="T10" s="60">
        <f t="shared" si="8"/>
        <v>-1</v>
      </c>
      <c r="U10" s="42">
        <v>1E-3</v>
      </c>
    </row>
    <row r="11" spans="1:21" ht="15.6" customHeight="1" x14ac:dyDescent="0.25">
      <c r="A11" s="76"/>
      <c r="B11" s="76"/>
      <c r="C11" s="33">
        <v>120</v>
      </c>
      <c r="D11" s="34" t="s">
        <v>29</v>
      </c>
      <c r="E11" s="37">
        <v>0.5</v>
      </c>
      <c r="F11" s="37">
        <v>0.5</v>
      </c>
      <c r="G11" s="38">
        <f t="shared" si="0"/>
        <v>0.09</v>
      </c>
      <c r="H11" s="38">
        <f t="shared" si="1"/>
        <v>0.09</v>
      </c>
      <c r="I11" s="39">
        <v>10000</v>
      </c>
      <c r="J11" s="37">
        <f t="shared" si="2"/>
        <v>900</v>
      </c>
      <c r="K11" s="38">
        <f t="shared" si="3"/>
        <v>4</v>
      </c>
      <c r="L11" s="40">
        <f t="shared" si="4"/>
        <v>15</v>
      </c>
      <c r="M11" s="72"/>
      <c r="N11" s="56">
        <f t="shared" si="5"/>
        <v>1</v>
      </c>
      <c r="O11" s="62"/>
      <c r="P11" s="63"/>
      <c r="Q11" s="63"/>
      <c r="R11" s="59">
        <f t="shared" si="6"/>
        <v>-1</v>
      </c>
      <c r="S11" s="59">
        <f t="shared" si="7"/>
        <v>-1</v>
      </c>
      <c r="T11" s="60">
        <f t="shared" si="8"/>
        <v>-1</v>
      </c>
      <c r="U11" s="42">
        <v>1.5E-3</v>
      </c>
    </row>
    <row r="12" spans="1:21" ht="15.6" customHeight="1" x14ac:dyDescent="0.25">
      <c r="A12" s="76"/>
      <c r="B12" s="76"/>
      <c r="C12" s="33">
        <v>480</v>
      </c>
      <c r="D12" s="34" t="s">
        <v>29</v>
      </c>
      <c r="E12" s="37">
        <v>0.5</v>
      </c>
      <c r="F12" s="37">
        <v>0.8</v>
      </c>
      <c r="G12" s="38">
        <f t="shared" si="0"/>
        <v>0.57599999999999996</v>
      </c>
      <c r="H12" s="38">
        <f t="shared" si="1"/>
        <v>0.57599999999999996</v>
      </c>
      <c r="I12" s="39">
        <v>10000</v>
      </c>
      <c r="J12" s="37">
        <f t="shared" si="2"/>
        <v>5760</v>
      </c>
      <c r="K12" s="38">
        <f t="shared" si="3"/>
        <v>0.625</v>
      </c>
      <c r="L12" s="40">
        <f t="shared" si="4"/>
        <v>96</v>
      </c>
      <c r="M12" s="72"/>
      <c r="N12" s="56">
        <f t="shared" si="5"/>
        <v>1</v>
      </c>
      <c r="O12" s="62"/>
      <c r="P12" s="63"/>
      <c r="Q12" s="63"/>
      <c r="R12" s="59">
        <f t="shared" si="6"/>
        <v>-1</v>
      </c>
      <c r="S12" s="59">
        <f t="shared" si="7"/>
        <v>-1</v>
      </c>
      <c r="T12" s="60">
        <f t="shared" si="8"/>
        <v>-1</v>
      </c>
      <c r="U12" s="42">
        <v>1.5E-3</v>
      </c>
    </row>
    <row r="13" spans="1:21" ht="15.6" customHeight="1" x14ac:dyDescent="0.25">
      <c r="A13" s="76"/>
      <c r="B13" s="76"/>
      <c r="C13" s="33">
        <v>69</v>
      </c>
      <c r="D13" s="34" t="s">
        <v>30</v>
      </c>
      <c r="E13" s="37">
        <v>2.5</v>
      </c>
      <c r="F13" s="37">
        <v>1</v>
      </c>
      <c r="G13" s="37">
        <f t="shared" si="0"/>
        <v>0.51749999999999996</v>
      </c>
      <c r="H13" s="37">
        <f t="shared" si="1"/>
        <v>0.51749999999999996</v>
      </c>
      <c r="I13" s="39">
        <v>5000</v>
      </c>
      <c r="J13" s="37">
        <f t="shared" si="2"/>
        <v>2587.5</v>
      </c>
      <c r="K13" s="37">
        <f t="shared" si="3"/>
        <v>1.3913043478260869</v>
      </c>
      <c r="L13" s="41">
        <f t="shared" si="4"/>
        <v>43.125</v>
      </c>
      <c r="M13" s="72"/>
      <c r="N13" s="56">
        <f t="shared" si="5"/>
        <v>1</v>
      </c>
      <c r="O13" s="62"/>
      <c r="P13" s="63"/>
      <c r="Q13" s="63"/>
      <c r="R13" s="59">
        <f t="shared" si="6"/>
        <v>-1</v>
      </c>
      <c r="S13" s="59">
        <f t="shared" si="7"/>
        <v>-1</v>
      </c>
      <c r="T13" s="60">
        <f t="shared" si="8"/>
        <v>-1</v>
      </c>
      <c r="U13" s="42">
        <v>1E-3</v>
      </c>
    </row>
    <row r="14" spans="1:21" ht="15.6" customHeight="1" x14ac:dyDescent="0.25">
      <c r="A14" s="76"/>
      <c r="B14" s="76"/>
      <c r="C14" s="33">
        <v>120</v>
      </c>
      <c r="D14" s="34" t="s">
        <v>30</v>
      </c>
      <c r="E14" s="37">
        <v>2.5</v>
      </c>
      <c r="F14" s="37">
        <v>0.5</v>
      </c>
      <c r="G14" s="37">
        <f t="shared" si="0"/>
        <v>0.45</v>
      </c>
      <c r="H14" s="37">
        <f t="shared" si="1"/>
        <v>0.45</v>
      </c>
      <c r="I14" s="39">
        <v>5000</v>
      </c>
      <c r="J14" s="37">
        <f t="shared" si="2"/>
        <v>2250</v>
      </c>
      <c r="K14" s="37">
        <f t="shared" si="3"/>
        <v>1.6</v>
      </c>
      <c r="L14" s="41">
        <f t="shared" si="4"/>
        <v>37.5</v>
      </c>
      <c r="M14" s="72"/>
      <c r="N14" s="56">
        <f t="shared" si="5"/>
        <v>1</v>
      </c>
      <c r="O14" s="62"/>
      <c r="P14" s="63"/>
      <c r="Q14" s="63"/>
      <c r="R14" s="59">
        <f t="shared" si="6"/>
        <v>-1</v>
      </c>
      <c r="S14" s="59">
        <f t="shared" si="7"/>
        <v>-1</v>
      </c>
      <c r="T14" s="60">
        <f t="shared" si="8"/>
        <v>-1</v>
      </c>
      <c r="U14" s="42">
        <v>1.5E-3</v>
      </c>
    </row>
    <row r="15" spans="1:21" ht="15.6" customHeight="1" x14ac:dyDescent="0.25">
      <c r="A15" s="76"/>
      <c r="B15" s="76"/>
      <c r="C15" s="33">
        <v>480</v>
      </c>
      <c r="D15" s="34" t="s">
        <v>30</v>
      </c>
      <c r="E15" s="37">
        <v>2.5</v>
      </c>
      <c r="F15" s="37">
        <v>0.8</v>
      </c>
      <c r="G15" s="38">
        <f t="shared" si="0"/>
        <v>2.88</v>
      </c>
      <c r="H15" s="38">
        <f t="shared" si="1"/>
        <v>2.88</v>
      </c>
      <c r="I15" s="39">
        <v>5000</v>
      </c>
      <c r="J15" s="37">
        <f t="shared" si="2"/>
        <v>14400</v>
      </c>
      <c r="K15" s="38">
        <f t="shared" si="3"/>
        <v>0.25</v>
      </c>
      <c r="L15" s="40">
        <f t="shared" si="4"/>
        <v>240</v>
      </c>
      <c r="M15" s="72"/>
      <c r="N15" s="56">
        <f t="shared" si="5"/>
        <v>1</v>
      </c>
      <c r="O15" s="62"/>
      <c r="P15" s="63"/>
      <c r="Q15" s="63"/>
      <c r="R15" s="59">
        <f t="shared" si="6"/>
        <v>-1</v>
      </c>
      <c r="S15" s="59">
        <f t="shared" si="7"/>
        <v>-1</v>
      </c>
      <c r="T15" s="60">
        <f t="shared" si="8"/>
        <v>-1</v>
      </c>
      <c r="U15" s="42">
        <v>1.5E-3</v>
      </c>
    </row>
    <row r="16" spans="1:21" ht="15.6" customHeight="1" x14ac:dyDescent="0.25">
      <c r="A16" s="76"/>
      <c r="B16" s="76"/>
      <c r="C16" s="33">
        <v>69</v>
      </c>
      <c r="D16" s="34" t="s">
        <v>31</v>
      </c>
      <c r="E16" s="37">
        <v>6</v>
      </c>
      <c r="F16" s="37">
        <v>1</v>
      </c>
      <c r="G16" s="37">
        <f t="shared" si="0"/>
        <v>1.242</v>
      </c>
      <c r="H16" s="37">
        <f t="shared" si="1"/>
        <v>1.242</v>
      </c>
      <c r="I16" s="39">
        <v>5000</v>
      </c>
      <c r="J16" s="37">
        <f t="shared" si="2"/>
        <v>6210</v>
      </c>
      <c r="K16" s="37">
        <f t="shared" si="3"/>
        <v>0.57971014492753625</v>
      </c>
      <c r="L16" s="41">
        <f t="shared" si="4"/>
        <v>103.5</v>
      </c>
      <c r="M16" s="72"/>
      <c r="N16" s="56">
        <f t="shared" si="5"/>
        <v>1</v>
      </c>
      <c r="O16" s="62"/>
      <c r="P16" s="63"/>
      <c r="Q16" s="63"/>
      <c r="R16" s="59">
        <f t="shared" si="6"/>
        <v>-1</v>
      </c>
      <c r="S16" s="59">
        <f t="shared" si="7"/>
        <v>-1</v>
      </c>
      <c r="T16" s="60">
        <f t="shared" si="8"/>
        <v>-1</v>
      </c>
      <c r="U16" s="42">
        <v>1E-3</v>
      </c>
    </row>
    <row r="17" spans="1:21" ht="15.6" customHeight="1" x14ac:dyDescent="0.25">
      <c r="A17" s="76"/>
      <c r="B17" s="76"/>
      <c r="C17" s="33">
        <v>120</v>
      </c>
      <c r="D17" s="34" t="s">
        <v>31</v>
      </c>
      <c r="E17" s="37">
        <v>6</v>
      </c>
      <c r="F17" s="37">
        <v>0.5</v>
      </c>
      <c r="G17" s="38">
        <f t="shared" si="0"/>
        <v>1.08</v>
      </c>
      <c r="H17" s="38">
        <f t="shared" si="1"/>
        <v>1.08</v>
      </c>
      <c r="I17" s="39">
        <v>5000</v>
      </c>
      <c r="J17" s="37">
        <f t="shared" si="2"/>
        <v>5400</v>
      </c>
      <c r="K17" s="38">
        <f t="shared" si="3"/>
        <v>0.66666666666666663</v>
      </c>
      <c r="L17" s="40">
        <f t="shared" si="4"/>
        <v>90</v>
      </c>
      <c r="M17" s="72"/>
      <c r="N17" s="56">
        <f t="shared" si="5"/>
        <v>1</v>
      </c>
      <c r="O17" s="62"/>
      <c r="P17" s="63"/>
      <c r="Q17" s="63"/>
      <c r="R17" s="59">
        <f t="shared" si="6"/>
        <v>-1</v>
      </c>
      <c r="S17" s="59">
        <f t="shared" si="7"/>
        <v>-1</v>
      </c>
      <c r="T17" s="60">
        <f t="shared" si="8"/>
        <v>-1</v>
      </c>
      <c r="U17" s="42">
        <v>1.5E-3</v>
      </c>
    </row>
    <row r="18" spans="1:21" ht="15.6" customHeight="1" x14ac:dyDescent="0.25">
      <c r="A18" s="76"/>
      <c r="B18" s="77"/>
      <c r="C18" s="33">
        <v>480</v>
      </c>
      <c r="D18" s="34" t="s">
        <v>31</v>
      </c>
      <c r="E18" s="37">
        <v>6</v>
      </c>
      <c r="F18" s="37">
        <v>0.8</v>
      </c>
      <c r="G18" s="38">
        <f t="shared" si="0"/>
        <v>6.9119999999999999</v>
      </c>
      <c r="H18" s="38">
        <f t="shared" si="1"/>
        <v>6.9119999999999999</v>
      </c>
      <c r="I18" s="39">
        <v>2500</v>
      </c>
      <c r="J18" s="37">
        <f t="shared" si="2"/>
        <v>17280</v>
      </c>
      <c r="K18" s="38">
        <f t="shared" si="3"/>
        <v>0.20833333333333334</v>
      </c>
      <c r="L18" s="40">
        <f t="shared" si="4"/>
        <v>288</v>
      </c>
      <c r="M18" s="72"/>
      <c r="N18" s="56">
        <f t="shared" si="5"/>
        <v>1</v>
      </c>
      <c r="O18" s="62"/>
      <c r="P18" s="63"/>
      <c r="Q18" s="63"/>
      <c r="R18" s="59">
        <f t="shared" si="6"/>
        <v>-1</v>
      </c>
      <c r="S18" s="59">
        <f t="shared" si="7"/>
        <v>-1</v>
      </c>
      <c r="T18" s="60">
        <f t="shared" si="8"/>
        <v>-1</v>
      </c>
      <c r="U18" s="42">
        <v>1.5E-3</v>
      </c>
    </row>
    <row r="19" spans="1:21" ht="15.6" customHeight="1" x14ac:dyDescent="0.25">
      <c r="A19" s="76"/>
      <c r="B19" s="75" t="s">
        <v>32</v>
      </c>
      <c r="C19" s="35">
        <v>69</v>
      </c>
      <c r="D19" s="36" t="s">
        <v>26</v>
      </c>
      <c r="E19" s="38">
        <v>0.2</v>
      </c>
      <c r="F19" s="37">
        <v>1</v>
      </c>
      <c r="G19" s="38">
        <f t="shared" si="0"/>
        <v>4.1400000000000006E-2</v>
      </c>
      <c r="H19" s="38">
        <f t="shared" si="1"/>
        <v>4.1400000000000006E-2</v>
      </c>
      <c r="I19" s="39">
        <v>100000</v>
      </c>
      <c r="J19" s="37">
        <f t="shared" si="2"/>
        <v>4140.0000000000009</v>
      </c>
      <c r="K19" s="38">
        <f t="shared" si="3"/>
        <v>0.8695652173913041</v>
      </c>
      <c r="L19" s="40">
        <f t="shared" si="4"/>
        <v>69.000000000000014</v>
      </c>
      <c r="M19" s="72"/>
      <c r="N19" s="56">
        <f t="shared" si="5"/>
        <v>1</v>
      </c>
      <c r="O19" s="57"/>
      <c r="P19" s="58"/>
      <c r="Q19" s="58"/>
      <c r="R19" s="59">
        <f t="shared" si="6"/>
        <v>-1</v>
      </c>
      <c r="S19" s="59">
        <f t="shared" si="7"/>
        <v>-1</v>
      </c>
      <c r="T19" s="60">
        <f t="shared" si="8"/>
        <v>-1</v>
      </c>
      <c r="U19" s="42">
        <v>2E-3</v>
      </c>
    </row>
    <row r="20" spans="1:21" ht="15.6" customHeight="1" x14ac:dyDescent="0.25">
      <c r="A20" s="76"/>
      <c r="B20" s="76"/>
      <c r="C20" s="33">
        <v>69</v>
      </c>
      <c r="D20" s="34" t="s">
        <v>27</v>
      </c>
      <c r="E20" s="37">
        <v>0.4</v>
      </c>
      <c r="F20" s="37">
        <v>1</v>
      </c>
      <c r="G20" s="37">
        <f t="shared" si="0"/>
        <v>8.2800000000000012E-2</v>
      </c>
      <c r="H20" s="37">
        <f t="shared" si="1"/>
        <v>8.2800000000000012E-2</v>
      </c>
      <c r="I20" s="39">
        <v>100000</v>
      </c>
      <c r="J20" s="37">
        <f t="shared" si="2"/>
        <v>8280.0000000000018</v>
      </c>
      <c r="K20" s="37">
        <f t="shared" si="3"/>
        <v>0.43478260869565205</v>
      </c>
      <c r="L20" s="41">
        <f t="shared" si="4"/>
        <v>138.00000000000003</v>
      </c>
      <c r="M20" s="72"/>
      <c r="N20" s="56">
        <f t="shared" si="5"/>
        <v>1</v>
      </c>
      <c r="O20" s="57"/>
      <c r="P20" s="58"/>
      <c r="Q20" s="58"/>
      <c r="R20" s="59">
        <f t="shared" si="6"/>
        <v>-1</v>
      </c>
      <c r="S20" s="59">
        <f t="shared" si="7"/>
        <v>-1</v>
      </c>
      <c r="T20" s="60">
        <f t="shared" si="8"/>
        <v>-1</v>
      </c>
      <c r="U20" s="42">
        <v>2E-3</v>
      </c>
    </row>
    <row r="21" spans="1:21" ht="15.6" customHeight="1" x14ac:dyDescent="0.25">
      <c r="A21" s="76"/>
      <c r="B21" s="76"/>
      <c r="C21" s="33">
        <v>120</v>
      </c>
      <c r="D21" s="34" t="s">
        <v>27</v>
      </c>
      <c r="E21" s="37">
        <v>0.4</v>
      </c>
      <c r="F21" s="37">
        <v>0.5</v>
      </c>
      <c r="G21" s="38">
        <f t="shared" si="0"/>
        <v>7.1999999999999995E-2</v>
      </c>
      <c r="H21" s="38">
        <f t="shared" si="1"/>
        <v>7.1999999999999995E-2</v>
      </c>
      <c r="I21" s="39">
        <v>100000</v>
      </c>
      <c r="J21" s="37">
        <f t="shared" si="2"/>
        <v>7199.9999999999991</v>
      </c>
      <c r="K21" s="38">
        <f t="shared" si="3"/>
        <v>0.50000000000000011</v>
      </c>
      <c r="L21" s="40">
        <f t="shared" si="4"/>
        <v>119.99999999999999</v>
      </c>
      <c r="M21" s="72"/>
      <c r="N21" s="56">
        <f t="shared" si="5"/>
        <v>1</v>
      </c>
      <c r="O21" s="57"/>
      <c r="P21" s="58"/>
      <c r="Q21" s="58"/>
      <c r="R21" s="59">
        <f t="shared" si="6"/>
        <v>-1</v>
      </c>
      <c r="S21" s="59">
        <f t="shared" si="7"/>
        <v>-1</v>
      </c>
      <c r="T21" s="60">
        <f t="shared" si="8"/>
        <v>-1</v>
      </c>
      <c r="U21" s="42">
        <v>2.5000000000000001E-3</v>
      </c>
    </row>
    <row r="22" spans="1:21" ht="15.6" customHeight="1" x14ac:dyDescent="0.25">
      <c r="A22" s="76"/>
      <c r="B22" s="76"/>
      <c r="C22" s="33">
        <v>480</v>
      </c>
      <c r="D22" s="34" t="s">
        <v>27</v>
      </c>
      <c r="E22" s="37">
        <v>0.4</v>
      </c>
      <c r="F22" s="37">
        <v>0.8</v>
      </c>
      <c r="G22" s="38">
        <f t="shared" si="0"/>
        <v>0.46080000000000004</v>
      </c>
      <c r="H22" s="38">
        <f t="shared" si="1"/>
        <v>0.46080000000000004</v>
      </c>
      <c r="I22" s="39">
        <v>10000</v>
      </c>
      <c r="J22" s="37">
        <f t="shared" si="2"/>
        <v>4608</v>
      </c>
      <c r="K22" s="38">
        <f t="shared" si="3"/>
        <v>0.78125</v>
      </c>
      <c r="L22" s="40">
        <f t="shared" si="4"/>
        <v>76.8</v>
      </c>
      <c r="M22" s="72"/>
      <c r="N22" s="56">
        <f t="shared" si="5"/>
        <v>1</v>
      </c>
      <c r="O22" s="57"/>
      <c r="P22" s="58"/>
      <c r="Q22" s="58"/>
      <c r="R22" s="59">
        <f t="shared" si="6"/>
        <v>-1</v>
      </c>
      <c r="S22" s="59">
        <f t="shared" si="7"/>
        <v>-1</v>
      </c>
      <c r="T22" s="60">
        <f t="shared" si="8"/>
        <v>-1</v>
      </c>
      <c r="U22" s="42">
        <v>2.5000000000000001E-3</v>
      </c>
    </row>
    <row r="23" spans="1:21" ht="15.6" customHeight="1" x14ac:dyDescent="0.25">
      <c r="A23" s="76"/>
      <c r="B23" s="76"/>
      <c r="C23" s="33">
        <v>69</v>
      </c>
      <c r="D23" s="34" t="s">
        <v>28</v>
      </c>
      <c r="E23" s="37">
        <v>1</v>
      </c>
      <c r="F23" s="37">
        <v>1</v>
      </c>
      <c r="G23" s="37">
        <f t="shared" si="0"/>
        <v>0.20699999999999999</v>
      </c>
      <c r="H23" s="37">
        <f t="shared" si="1"/>
        <v>0.20699999999999999</v>
      </c>
      <c r="I23" s="39">
        <v>100000</v>
      </c>
      <c r="J23" s="37">
        <f t="shared" si="2"/>
        <v>20700</v>
      </c>
      <c r="K23" s="37">
        <f t="shared" si="3"/>
        <v>0.17391304347826086</v>
      </c>
      <c r="L23" s="41">
        <f t="shared" si="4"/>
        <v>345</v>
      </c>
      <c r="M23" s="72"/>
      <c r="N23" s="56">
        <f t="shared" si="5"/>
        <v>1</v>
      </c>
      <c r="O23" s="57"/>
      <c r="P23" s="58"/>
      <c r="Q23" s="58"/>
      <c r="R23" s="59">
        <f t="shared" si="6"/>
        <v>-1</v>
      </c>
      <c r="S23" s="59">
        <f t="shared" si="7"/>
        <v>-1</v>
      </c>
      <c r="T23" s="60">
        <f t="shared" si="8"/>
        <v>-1</v>
      </c>
      <c r="U23" s="42">
        <v>1E-3</v>
      </c>
    </row>
    <row r="24" spans="1:21" ht="15.6" customHeight="1" x14ac:dyDescent="0.25">
      <c r="A24" s="76"/>
      <c r="B24" s="76"/>
      <c r="C24" s="33">
        <v>120</v>
      </c>
      <c r="D24" s="34" t="s">
        <v>28</v>
      </c>
      <c r="E24" s="37">
        <v>1</v>
      </c>
      <c r="F24" s="37">
        <v>0.5</v>
      </c>
      <c r="G24" s="38">
        <f t="shared" si="0"/>
        <v>0.18</v>
      </c>
      <c r="H24" s="38">
        <f t="shared" si="1"/>
        <v>0.18</v>
      </c>
      <c r="I24" s="39">
        <v>100000</v>
      </c>
      <c r="J24" s="37">
        <f t="shared" si="2"/>
        <v>18000</v>
      </c>
      <c r="K24" s="38">
        <f t="shared" si="3"/>
        <v>0.2</v>
      </c>
      <c r="L24" s="40">
        <f t="shared" si="4"/>
        <v>300</v>
      </c>
      <c r="M24" s="72"/>
      <c r="N24" s="56">
        <f t="shared" si="5"/>
        <v>1</v>
      </c>
      <c r="O24" s="62"/>
      <c r="P24" s="63"/>
      <c r="Q24" s="63"/>
      <c r="R24" s="59">
        <f t="shared" si="6"/>
        <v>-1</v>
      </c>
      <c r="S24" s="59">
        <f t="shared" si="7"/>
        <v>-1</v>
      </c>
      <c r="T24" s="60">
        <f t="shared" si="8"/>
        <v>-1</v>
      </c>
      <c r="U24" s="42">
        <v>2.5000000000000001E-3</v>
      </c>
    </row>
    <row r="25" spans="1:21" ht="15.6" customHeight="1" x14ac:dyDescent="0.25">
      <c r="A25" s="76"/>
      <c r="B25" s="76"/>
      <c r="C25" s="33">
        <v>480</v>
      </c>
      <c r="D25" s="34" t="s">
        <v>28</v>
      </c>
      <c r="E25" s="37">
        <v>1</v>
      </c>
      <c r="F25" s="37">
        <v>0.8</v>
      </c>
      <c r="G25" s="38">
        <f t="shared" si="0"/>
        <v>1.1519999999999999</v>
      </c>
      <c r="H25" s="38">
        <f t="shared" si="1"/>
        <v>1.1519999999999999</v>
      </c>
      <c r="I25" s="39">
        <v>10000</v>
      </c>
      <c r="J25" s="37">
        <f t="shared" si="2"/>
        <v>11520</v>
      </c>
      <c r="K25" s="38">
        <f t="shared" si="3"/>
        <v>0.3125</v>
      </c>
      <c r="L25" s="40">
        <f t="shared" si="4"/>
        <v>192</v>
      </c>
      <c r="M25" s="72"/>
      <c r="N25" s="56">
        <f t="shared" si="5"/>
        <v>1</v>
      </c>
      <c r="O25" s="62"/>
      <c r="P25" s="63"/>
      <c r="Q25" s="63"/>
      <c r="R25" s="59">
        <f t="shared" si="6"/>
        <v>-1</v>
      </c>
      <c r="S25" s="59">
        <f t="shared" si="7"/>
        <v>-1</v>
      </c>
      <c r="T25" s="60">
        <f t="shared" si="8"/>
        <v>-1</v>
      </c>
      <c r="U25" s="42">
        <v>2.5000000000000001E-3</v>
      </c>
    </row>
    <row r="26" spans="1:21" ht="15.6" customHeight="1" x14ac:dyDescent="0.25">
      <c r="A26" s="76"/>
      <c r="B26" s="76"/>
      <c r="C26" s="33">
        <v>69</v>
      </c>
      <c r="D26" s="34" t="s">
        <v>29</v>
      </c>
      <c r="E26" s="37">
        <v>2</v>
      </c>
      <c r="F26" s="37">
        <v>1</v>
      </c>
      <c r="G26" s="37">
        <f t="shared" si="0"/>
        <v>0.41399999999999998</v>
      </c>
      <c r="H26" s="37">
        <f t="shared" si="1"/>
        <v>0.41399999999999998</v>
      </c>
      <c r="I26" s="39">
        <v>10000</v>
      </c>
      <c r="J26" s="37">
        <f t="shared" si="2"/>
        <v>4140</v>
      </c>
      <c r="K26" s="37">
        <f t="shared" si="3"/>
        <v>0.86956521739130432</v>
      </c>
      <c r="L26" s="41">
        <f t="shared" si="4"/>
        <v>69</v>
      </c>
      <c r="M26" s="72"/>
      <c r="N26" s="56">
        <f t="shared" si="5"/>
        <v>1</v>
      </c>
      <c r="O26" s="62"/>
      <c r="P26" s="63"/>
      <c r="Q26" s="63"/>
      <c r="R26" s="59">
        <f t="shared" si="6"/>
        <v>-1</v>
      </c>
      <c r="S26" s="59">
        <f t="shared" si="7"/>
        <v>-1</v>
      </c>
      <c r="T26" s="60">
        <f t="shared" si="8"/>
        <v>-1</v>
      </c>
      <c r="U26" s="42">
        <v>1E-3</v>
      </c>
    </row>
    <row r="27" spans="1:21" ht="15.6" customHeight="1" x14ac:dyDescent="0.25">
      <c r="A27" s="76"/>
      <c r="B27" s="76"/>
      <c r="C27" s="33">
        <v>120</v>
      </c>
      <c r="D27" s="34" t="s">
        <v>29</v>
      </c>
      <c r="E27" s="37">
        <v>2</v>
      </c>
      <c r="F27" s="37">
        <v>0.5</v>
      </c>
      <c r="G27" s="38">
        <f t="shared" si="0"/>
        <v>0.36</v>
      </c>
      <c r="H27" s="38">
        <f t="shared" si="1"/>
        <v>0.36</v>
      </c>
      <c r="I27" s="39">
        <v>10000</v>
      </c>
      <c r="J27" s="37">
        <f t="shared" si="2"/>
        <v>3600</v>
      </c>
      <c r="K27" s="38">
        <f t="shared" si="3"/>
        <v>1</v>
      </c>
      <c r="L27" s="40">
        <f t="shared" si="4"/>
        <v>60</v>
      </c>
      <c r="M27" s="72"/>
      <c r="N27" s="56">
        <f t="shared" si="5"/>
        <v>1</v>
      </c>
      <c r="O27" s="62"/>
      <c r="P27" s="63"/>
      <c r="Q27" s="63"/>
      <c r="R27" s="59">
        <f t="shared" si="6"/>
        <v>-1</v>
      </c>
      <c r="S27" s="59">
        <f t="shared" si="7"/>
        <v>-1</v>
      </c>
      <c r="T27" s="60">
        <f t="shared" si="8"/>
        <v>-1</v>
      </c>
      <c r="U27" s="42">
        <v>1.5E-3</v>
      </c>
    </row>
    <row r="28" spans="1:21" ht="15.6" customHeight="1" x14ac:dyDescent="0.25">
      <c r="A28" s="76"/>
      <c r="B28" s="76"/>
      <c r="C28" s="33">
        <v>480</v>
      </c>
      <c r="D28" s="34" t="s">
        <v>29</v>
      </c>
      <c r="E28" s="37">
        <v>2</v>
      </c>
      <c r="F28" s="37">
        <v>0.8</v>
      </c>
      <c r="G28" s="38">
        <f t="shared" si="0"/>
        <v>2.3039999999999998</v>
      </c>
      <c r="H28" s="38">
        <f t="shared" si="1"/>
        <v>2.3039999999999998</v>
      </c>
      <c r="I28" s="39">
        <v>5000</v>
      </c>
      <c r="J28" s="37">
        <f t="shared" si="2"/>
        <v>11520</v>
      </c>
      <c r="K28" s="38">
        <f t="shared" si="3"/>
        <v>0.3125</v>
      </c>
      <c r="L28" s="40">
        <f t="shared" si="4"/>
        <v>192</v>
      </c>
      <c r="M28" s="72"/>
      <c r="N28" s="56">
        <f t="shared" si="5"/>
        <v>1</v>
      </c>
      <c r="O28" s="62"/>
      <c r="P28" s="63"/>
      <c r="Q28" s="63"/>
      <c r="R28" s="59">
        <f t="shared" si="6"/>
        <v>-1</v>
      </c>
      <c r="S28" s="59">
        <f t="shared" si="7"/>
        <v>-1</v>
      </c>
      <c r="T28" s="60">
        <f t="shared" si="8"/>
        <v>-1</v>
      </c>
      <c r="U28" s="42">
        <v>1.5E-3</v>
      </c>
    </row>
    <row r="29" spans="1:21" ht="15.6" customHeight="1" x14ac:dyDescent="0.25">
      <c r="A29" s="76"/>
      <c r="B29" s="76"/>
      <c r="C29" s="33">
        <v>69</v>
      </c>
      <c r="D29" s="34" t="s">
        <v>30</v>
      </c>
      <c r="E29" s="37">
        <v>10</v>
      </c>
      <c r="F29" s="37">
        <v>1</v>
      </c>
      <c r="G29" s="37">
        <f t="shared" si="0"/>
        <v>2.0699999999999998</v>
      </c>
      <c r="H29" s="37">
        <f t="shared" si="1"/>
        <v>2.0699999999999998</v>
      </c>
      <c r="I29" s="39">
        <v>5000</v>
      </c>
      <c r="J29" s="37">
        <f t="shared" si="2"/>
        <v>10350</v>
      </c>
      <c r="K29" s="37">
        <f t="shared" si="3"/>
        <v>0.34782608695652173</v>
      </c>
      <c r="L29" s="41">
        <f t="shared" si="4"/>
        <v>172.5</v>
      </c>
      <c r="M29" s="72"/>
      <c r="N29" s="56">
        <f t="shared" si="5"/>
        <v>1</v>
      </c>
      <c r="O29" s="62"/>
      <c r="P29" s="63"/>
      <c r="Q29" s="63"/>
      <c r="R29" s="59">
        <f t="shared" si="6"/>
        <v>-1</v>
      </c>
      <c r="S29" s="59">
        <f t="shared" si="7"/>
        <v>-1</v>
      </c>
      <c r="T29" s="60">
        <f t="shared" si="8"/>
        <v>-1</v>
      </c>
      <c r="U29" s="42">
        <v>1E-3</v>
      </c>
    </row>
    <row r="30" spans="1:21" ht="15.6" customHeight="1" x14ac:dyDescent="0.25">
      <c r="A30" s="76"/>
      <c r="B30" s="76"/>
      <c r="C30" s="33">
        <v>120</v>
      </c>
      <c r="D30" s="34" t="s">
        <v>30</v>
      </c>
      <c r="E30" s="37">
        <v>10</v>
      </c>
      <c r="F30" s="37">
        <v>0.5</v>
      </c>
      <c r="G30" s="37">
        <f t="shared" si="0"/>
        <v>1.8</v>
      </c>
      <c r="H30" s="37">
        <f t="shared" si="1"/>
        <v>1.8</v>
      </c>
      <c r="I30" s="39">
        <v>5000</v>
      </c>
      <c r="J30" s="37">
        <f t="shared" si="2"/>
        <v>9000</v>
      </c>
      <c r="K30" s="37">
        <f t="shared" si="3"/>
        <v>0.4</v>
      </c>
      <c r="L30" s="41">
        <f t="shared" si="4"/>
        <v>150</v>
      </c>
      <c r="M30" s="72"/>
      <c r="N30" s="56">
        <f t="shared" si="5"/>
        <v>1</v>
      </c>
      <c r="O30" s="62"/>
      <c r="P30" s="63"/>
      <c r="Q30" s="63"/>
      <c r="R30" s="59">
        <f t="shared" si="6"/>
        <v>-1</v>
      </c>
      <c r="S30" s="59">
        <f t="shared" si="7"/>
        <v>-1</v>
      </c>
      <c r="T30" s="60">
        <f t="shared" si="8"/>
        <v>-1</v>
      </c>
      <c r="U30" s="42">
        <v>1.5E-3</v>
      </c>
    </row>
    <row r="31" spans="1:21" ht="15.6" customHeight="1" x14ac:dyDescent="0.25">
      <c r="A31" s="76"/>
      <c r="B31" s="76"/>
      <c r="C31" s="33">
        <v>480</v>
      </c>
      <c r="D31" s="34" t="s">
        <v>30</v>
      </c>
      <c r="E31" s="37">
        <v>10</v>
      </c>
      <c r="F31" s="37">
        <v>0.8</v>
      </c>
      <c r="G31" s="38">
        <f t="shared" si="0"/>
        <v>11.52</v>
      </c>
      <c r="H31" s="38">
        <f t="shared" si="1"/>
        <v>11.52</v>
      </c>
      <c r="I31" s="39">
        <v>1000</v>
      </c>
      <c r="J31" s="37">
        <f t="shared" si="2"/>
        <v>11520</v>
      </c>
      <c r="K31" s="38">
        <f t="shared" si="3"/>
        <v>0.3125</v>
      </c>
      <c r="L31" s="40">
        <f t="shared" si="4"/>
        <v>192</v>
      </c>
      <c r="M31" s="72"/>
      <c r="N31" s="56">
        <f t="shared" si="5"/>
        <v>1</v>
      </c>
      <c r="O31" s="62"/>
      <c r="P31" s="63"/>
      <c r="Q31" s="63"/>
      <c r="R31" s="59">
        <f t="shared" si="6"/>
        <v>-1</v>
      </c>
      <c r="S31" s="59">
        <f t="shared" si="7"/>
        <v>-1</v>
      </c>
      <c r="T31" s="60">
        <f t="shared" si="8"/>
        <v>-1</v>
      </c>
      <c r="U31" s="42">
        <v>1.5E-3</v>
      </c>
    </row>
    <row r="32" spans="1:21" ht="15.6" customHeight="1" x14ac:dyDescent="0.25">
      <c r="A32" s="76"/>
      <c r="B32" s="76"/>
      <c r="C32" s="33">
        <v>69</v>
      </c>
      <c r="D32" s="34" t="s">
        <v>31</v>
      </c>
      <c r="E32" s="37">
        <v>24</v>
      </c>
      <c r="F32" s="37">
        <v>1</v>
      </c>
      <c r="G32" s="37">
        <f t="shared" si="0"/>
        <v>4.968</v>
      </c>
      <c r="H32" s="37">
        <f t="shared" si="1"/>
        <v>4.968</v>
      </c>
      <c r="I32" s="39">
        <v>2500</v>
      </c>
      <c r="J32" s="37">
        <f t="shared" si="2"/>
        <v>12420</v>
      </c>
      <c r="K32" s="37">
        <f t="shared" si="3"/>
        <v>0.28985507246376813</v>
      </c>
      <c r="L32" s="41">
        <f t="shared" si="4"/>
        <v>207</v>
      </c>
      <c r="M32" s="72"/>
      <c r="N32" s="56">
        <f t="shared" si="5"/>
        <v>1</v>
      </c>
      <c r="O32" s="62"/>
      <c r="P32" s="63"/>
      <c r="Q32" s="63"/>
      <c r="R32" s="59">
        <f t="shared" si="6"/>
        <v>-1</v>
      </c>
      <c r="S32" s="59">
        <f t="shared" si="7"/>
        <v>-1</v>
      </c>
      <c r="T32" s="60">
        <f t="shared" si="8"/>
        <v>-1</v>
      </c>
      <c r="U32" s="42">
        <v>1E-3</v>
      </c>
    </row>
    <row r="33" spans="1:21" ht="15.6" customHeight="1" x14ac:dyDescent="0.25">
      <c r="A33" s="76"/>
      <c r="B33" s="76"/>
      <c r="C33" s="33">
        <v>120</v>
      </c>
      <c r="D33" s="34" t="s">
        <v>31</v>
      </c>
      <c r="E33" s="37">
        <v>24</v>
      </c>
      <c r="F33" s="37">
        <v>0.5</v>
      </c>
      <c r="G33" s="38">
        <f t="shared" si="0"/>
        <v>4.32</v>
      </c>
      <c r="H33" s="38">
        <f t="shared" si="1"/>
        <v>4.32</v>
      </c>
      <c r="I33" s="39">
        <v>2500</v>
      </c>
      <c r="J33" s="37">
        <f t="shared" si="2"/>
        <v>10800</v>
      </c>
      <c r="K33" s="38">
        <f t="shared" si="3"/>
        <v>0.33333333333333331</v>
      </c>
      <c r="L33" s="40">
        <f t="shared" si="4"/>
        <v>180</v>
      </c>
      <c r="M33" s="72"/>
      <c r="N33" s="56">
        <f t="shared" si="5"/>
        <v>1</v>
      </c>
      <c r="O33" s="62"/>
      <c r="P33" s="63"/>
      <c r="Q33" s="63"/>
      <c r="R33" s="59">
        <f t="shared" si="6"/>
        <v>-1</v>
      </c>
      <c r="S33" s="59">
        <f t="shared" si="7"/>
        <v>-1</v>
      </c>
      <c r="T33" s="60">
        <f t="shared" si="8"/>
        <v>-1</v>
      </c>
      <c r="U33" s="42">
        <v>1.5E-3</v>
      </c>
    </row>
    <row r="34" spans="1:21" ht="16.2" customHeight="1" thickBot="1" x14ac:dyDescent="0.3">
      <c r="A34" s="77"/>
      <c r="B34" s="77"/>
      <c r="C34" s="33">
        <v>480</v>
      </c>
      <c r="D34" s="34" t="s">
        <v>31</v>
      </c>
      <c r="E34" s="37">
        <v>24</v>
      </c>
      <c r="F34" s="37">
        <v>0.8</v>
      </c>
      <c r="G34" s="38">
        <f t="shared" si="0"/>
        <v>27.648</v>
      </c>
      <c r="H34" s="38">
        <f t="shared" si="1"/>
        <v>27.648</v>
      </c>
      <c r="I34" s="39">
        <v>500</v>
      </c>
      <c r="J34" s="37">
        <f t="shared" si="2"/>
        <v>13824</v>
      </c>
      <c r="K34" s="38">
        <f t="shared" si="3"/>
        <v>0.26041666666666669</v>
      </c>
      <c r="L34" s="40">
        <f t="shared" si="4"/>
        <v>230.4</v>
      </c>
      <c r="M34" s="73"/>
      <c r="N34" s="64">
        <f t="shared" si="5"/>
        <v>1</v>
      </c>
      <c r="O34" s="65"/>
      <c r="P34" s="66"/>
      <c r="Q34" s="66"/>
      <c r="R34" s="67">
        <f t="shared" si="6"/>
        <v>-1</v>
      </c>
      <c r="S34" s="67">
        <f t="shared" si="7"/>
        <v>-1</v>
      </c>
      <c r="T34" s="68">
        <f t="shared" si="8"/>
        <v>-1</v>
      </c>
      <c r="U34" s="42">
        <v>1.5E-3</v>
      </c>
    </row>
  </sheetData>
  <sheetProtection algorithmName="SHA-512" hashValue="FK1ES9rGuqkOnhRoIwIJoWz3cDx/FPrPfP0puHIuDMDycXjVBGcc0kdQpAz8qjXVGWHpUH4lJptXR1TJWn7PMQ==" saltValue="YC60vG179zmD+B+07RMZaQ==" spinCount="100000" sheet="1" objects="1" scenarios="1"/>
  <autoFilter ref="A2:U2" xr:uid="{00000000-0009-0000-0000-00000B000000}">
    <filterColumn colId="3" showButton="0"/>
  </autoFilter>
  <mergeCells count="7">
    <mergeCell ref="A3:A34"/>
    <mergeCell ref="D2:E2"/>
    <mergeCell ref="O1:T1"/>
    <mergeCell ref="A1:L1"/>
    <mergeCell ref="B3:B18"/>
    <mergeCell ref="M1:N1"/>
    <mergeCell ref="B19:B34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61" workbookViewId="0">
      <selection activeCell="D77" sqref="D77"/>
    </sheetView>
  </sheetViews>
  <sheetFormatPr defaultRowHeight="13.8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AcuRev1320 第一轮脉冲精度测试</vt:lpstr>
      <vt:lpstr>精度快速测试测点</vt:lpstr>
      <vt:lpstr>mV-脉冲灯测点分析</vt:lpstr>
      <vt:lpstr>mA-脉冲灯测点分析</vt:lpstr>
      <vt:lpstr>说明</vt:lpstr>
      <vt:lpstr>1E2W_脉冲灯测点</vt:lpstr>
      <vt:lpstr>3E4W Y_脉冲灯测点</vt:lpstr>
      <vt:lpstr>2E3W_Delta_脉冲灯测点</vt:lpstr>
      <vt:lpstr>2E3w1p_脉冲灯测点(optional)</vt:lpstr>
      <vt:lpstr>2E3wN_脉冲灯测点(optional)</vt:lpstr>
      <vt:lpstr>2.5E4wY接线_脉冲灯测点(optional)</vt:lpstr>
      <vt:lpstr>3E3wD接线_脉冲灯测点(optional)</vt:lpstr>
      <vt:lpstr>各类接线方式能量数据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Congsong Liu</dc:creator>
  <cp:lastModifiedBy>Renjie Jiao</cp:lastModifiedBy>
  <dcterms:created xsi:type="dcterms:W3CDTF">2026-02-10T07:37:02Z</dcterms:created>
  <dcterms:modified xsi:type="dcterms:W3CDTF">2026-07-01T06:43:33Z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0x010100231CBA751B461D429504C304F44BF873</vt:lpwstr>
  </property>
</Properties>
</file>