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92" visibility="visible" windowHeight="9840" windowWidth="24000"/>
  </bookViews>
  <sheets>
    <sheet name="封面" sheetId="1" state="visible" r:id="rId1"/>
    <sheet name="变更履历" sheetId="2" state="visible" r:id="rId2"/>
    <sheet name="AIDL接口" sheetId="3" state="visible" r:id="rId3"/>
    <sheet name="Sheet1" sheetId="4" state="visible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localSheetId="1" name="Activity">'[1]Data Definition'!#REF!</definedName>
    <definedName name="Activity">'[1]Data Definition'!#REF!</definedName>
    <definedName name="biangeng">[2]信息定义!#REF!</definedName>
    <definedName localSheetId="1" name="CMRight">'[1]Data Definition'!$L$6:$L$10</definedName>
    <definedName name="CMRight">'[1]Data Definition'!$L$6:$L$10</definedName>
    <definedName localSheetId="1" name="e.total">[3]同行评审!$M$8</definedName>
    <definedName name="e.total">[3]同行评审!$M$8</definedName>
    <definedName name="effort.ta">[4]引言!#REF!</definedName>
    <definedName name="ERUQRQR">[3]同行评审!#REF!</definedName>
    <definedName localSheetId="1" name="MeasureKind">[2]信息定义!#REF!</definedName>
    <definedName name="MeasureKind">[2]信息定义!#REF!</definedName>
    <definedName localSheetId="1" name="MilestoneName">'[1]Data Definition'!$D$6:$D$15</definedName>
    <definedName name="MilestoneName">'[1]Data Definition'!$D$6:$D$15</definedName>
    <definedName localSheetId="1" name="_ML1">[5]分类数据!$C$3</definedName>
    <definedName name="__ML1">[5]分类数据!$C$3</definedName>
    <definedName localSheetId="1" name="_ML10">[5]分类数据!$C$12</definedName>
    <definedName name="__ML10">[5]分类数据!$C$12</definedName>
    <definedName localSheetId="1" name="_ML2">[5]分类数据!$C$4</definedName>
    <definedName name="__ML2">[5]分类数据!$C$4</definedName>
    <definedName localSheetId="1" name="_ML3">[5]分类数据!$C$5</definedName>
    <definedName name="__ML3">[5]分类数据!$C$5</definedName>
    <definedName localSheetId="1" name="_ML4">[5]分类数据!$C$6</definedName>
    <definedName name="__ML4">[5]分类数据!$C$6</definedName>
    <definedName name="_ML48">[5]分类数据!$C$7</definedName>
    <definedName localSheetId="1" name="_ML5">[5]分类数据!$C$7</definedName>
    <definedName name="__ML5">[5]分类数据!$C$7</definedName>
    <definedName localSheetId="1" name="_ML6">[5]分类数据!$C$8</definedName>
    <definedName name="__ML6">[5]分类数据!$C$8</definedName>
    <definedName localSheetId="1" name="_ML7">[5]分类数据!$C$9</definedName>
    <definedName name="__ML7">[5]分类数据!$C$9</definedName>
    <definedName localSheetId="1" name="_ML8">[5]分类数据!$C$10</definedName>
    <definedName name="__ML8">[5]分类数据!$C$10</definedName>
    <definedName localSheetId="1" name="_ML9">[5]分类数据!$C$11</definedName>
    <definedName name="__ML9">[5]分类数据!$C$11</definedName>
    <definedName localSheetId="1" name="ModuleName">'[1]Data Definition'!$E$6:$E$25</definedName>
    <definedName name="ModuleName">'[1]Data Definition'!$E$6:$E$25</definedName>
    <definedName localSheetId="1" name="ProductKind">'[1]Data Definition'!$G$6:$G$21</definedName>
    <definedName name="ProductKind">'[1]Data Definition'!$G$6:$G$21</definedName>
    <definedName localSheetId="1" name="ReviewKind">'[1]Data Definition'!$H$6:$H$8</definedName>
    <definedName name="ReviewKind">'[1]Data Definition'!$H$6:$H$8</definedName>
    <definedName name="RFPQR03ADADADADADAD">[3]同行评审!#REF!</definedName>
    <definedName name="size.ta">[4]引言!#REF!</definedName>
    <definedName localSheetId="1" name="StaffName">'[1]Data Definition'!$F$6:$F$25</definedName>
    <definedName name="StaffName">'[1]Data Definition'!$F$6:$F$25</definedName>
    <definedName localSheetId="1" name="StatOKNG">'[1]Data Definition'!$J$6:$J$11</definedName>
    <definedName name="StatOKNG">'[1]Data Definition'!$J$6:$J$11</definedName>
    <definedName localSheetId="1" name="StatOpenClose">[6]信息定义!$K$6:$K$10</definedName>
    <definedName name="StatOpenClose">[6]信息定义!$K$6:$K$10</definedName>
    <definedName localSheetId="1" name="StatYesNo">[6]信息定义!$I$6:$I$10</definedName>
    <definedName name="StatYesNo">[6]信息定义!$I$6:$I$10</definedName>
    <definedName localSheetId="1" name="t.all">[3]同行评审!#REF!</definedName>
    <definedName name="t.all">[3]同行评审!#REF!</definedName>
    <definedName localSheetId="1" name="t.at">[3]同行评审!#REF!</definedName>
    <definedName name="t.at">[3]同行评审!#REF!</definedName>
    <definedName localSheetId="1" name="t.dd">[3]同行评审!#REF!</definedName>
    <definedName name="t.dd">[3]同行评审!#REF!</definedName>
    <definedName localSheetId="1" name="t.it">[3]同行评审!#REF!</definedName>
    <definedName name="t.it">[3]同行评审!#REF!</definedName>
    <definedName localSheetId="1" name="t.pd">[3]同行评审!#REF!</definedName>
    <definedName name="t.pd">[3]同行评审!#REF!</definedName>
    <definedName localSheetId="1" name="t.pr">[3]同行评审!#REF!</definedName>
    <definedName name="t.pr">[3]同行评审!#REF!</definedName>
    <definedName localSheetId="1" name="t.ra">[3]同行评审!#REF!</definedName>
    <definedName name="t.ra">[3]同行评审!#REF!</definedName>
    <definedName localSheetId="1" name="t.sd">[3]同行评审!#REF!</definedName>
    <definedName name="t.sd">[3]同行评审!#REF!</definedName>
    <definedName localSheetId="1" name="t.st1">[3]同行评审!#REF!</definedName>
    <definedName name="t.st1">[3]同行评审!#REF!</definedName>
    <definedName localSheetId="1" name="t.st2">[3]同行评审!#REF!</definedName>
    <definedName name="t.st2">[3]同行评审!#REF!</definedName>
    <definedName localSheetId="1" name="t.st3">[3]同行评审!#REF!</definedName>
    <definedName name="t.st3">[3]同行评审!#REF!</definedName>
    <definedName localSheetId="1" name="t.ut">[3]同行评审!#REF!</definedName>
    <definedName name="t.ut">[3]同行评审!#REF!</definedName>
    <definedName localSheetId="1" name="TestPhase">'[1]Data Definition'!#REF!</definedName>
    <definedName name="TestPhase">'[1]Data Definition'!#REF!</definedName>
    <definedName name="Total.type">#REF!</definedName>
    <definedName localSheetId="1" name="tp.ra">[3]同行评审!#REF!</definedName>
    <definedName name="tp.ra">[3]同行评审!#REF!</definedName>
    <definedName localSheetId="1" name="WORKDAYS">'[7]1.概述'!$H$4</definedName>
    <definedName name="WORKDAYS">'[7]1.概述'!$H$4</definedName>
    <definedName name="担当">[8]分类数据!$D$3</definedName>
    <definedName localSheetId="1" name="工作产品">[9]信息定义!$H$6:$H$20</definedName>
    <definedName name="工作产品">[9]信息定义!$H$6:$H$20</definedName>
    <definedName name="阶段">[8]分类数据!$B$3:$B$14</definedName>
    <definedName name="模块">[8]分类数据!$C$3</definedName>
    <definedName name="评审类别">[8]分类数据!$F$3:$F$5</definedName>
    <definedName name="状态">[8]分类数据!$G$3:$G$4</definedName>
    <definedName localSheetId="0" name="_xlnm.Print_Area">'封面'!$A$1:$K$45</definedName>
    <definedName localSheetId="1" name="_xlnm.Print_Area">'变更履历'!$A$1:$L$34</definedName>
  </definedNames>
  <calcPr calcId="144525" fullCalcOnLoad="1"/>
</workbook>
</file>

<file path=xl/styles.xml><?xml version="1.0" encoding="utf-8"?>
<styleSheet xmlns="http://schemas.openxmlformats.org/spreadsheetml/2006/main">
  <numFmts count="5">
    <numFmt formatCode="0.0" numFmtId="164"/>
    <numFmt formatCode="_(* #,##0_);_(* \(#,##0\);_(* &quot;-&quot;??_);_(@_)" numFmtId="165"/>
    <numFmt formatCode="_(&quot;\&quot;* #,##0_);_(&quot;\&quot;* \(#,##0\);_(&quot;\&quot;* &quot;-&quot;??_);_(@_)" numFmtId="166"/>
    <numFmt formatCode="_(&quot;\&quot;* #,##0_);_(&quot;\&quot;* \(#,##0\);_(&quot;\&quot;* &quot;-&quot;_);_(@_)" numFmtId="167"/>
    <numFmt formatCode="mmm" numFmtId="168"/>
  </numFmts>
  <fonts count="58">
    <font>
      <name val="宋体"/>
      <charset val="134"/>
      <sz val="12"/>
    </font>
    <font>
      <name val="宋体"/>
      <charset val="134"/>
      <color rgb="FF000000"/>
      <sz val="12"/>
    </font>
    <font>
      <name val="微软雅黑"/>
      <charset val="134"/>
      <b val="1"/>
      <sz val="9"/>
    </font>
    <font>
      <name val="微软雅黑"/>
      <charset val="134"/>
      <sz val="9"/>
    </font>
    <font>
      <name val="微软雅黑"/>
      <charset val="134"/>
      <color rgb="FF000000"/>
      <sz val="9"/>
    </font>
    <font>
      <name val="宋体"/>
      <charset val="134"/>
      <sz val="9"/>
    </font>
    <font>
      <name val="微软雅黑"/>
      <charset val="134"/>
      <color rgb="FFFF0000"/>
      <sz val="9"/>
    </font>
    <font>
      <name val="黑体"/>
      <charset val="134"/>
      <sz val="24"/>
    </font>
    <font>
      <name val="宋体"/>
      <charset val="134"/>
      <b val="1"/>
      <sz val="10"/>
    </font>
    <font>
      <name val="宋体"/>
      <charset val="134"/>
      <sz val="11"/>
      <scheme val="minor"/>
    </font>
    <font>
      <name val="宋体"/>
      <charset val="134"/>
      <color theme="1"/>
      <sz val="11"/>
      <scheme val="minor"/>
    </font>
    <font>
      <name val="黑体"/>
      <charset val="134"/>
      <sz val="22"/>
    </font>
    <font>
      <name val="楷体_GB2312"/>
      <charset val="134"/>
      <b val="1"/>
      <sz val="12"/>
    </font>
    <font>
      <name val="宋体"/>
      <charset val="134"/>
      <sz val="11"/>
    </font>
    <font>
      <name val="MS Song"/>
      <charset val="0"/>
      <sz val="12"/>
    </font>
    <font>
      <name val="幼圆"/>
      <charset val="134"/>
      <sz val="14"/>
    </font>
    <font>
      <name val="黑体"/>
      <charset val="134"/>
      <sz val="14"/>
    </font>
    <font>
      <name val="Times New Roman"/>
      <charset val="0"/>
      <sz val="14"/>
    </font>
    <font>
      <name val="宋体"/>
      <charset val="134"/>
      <b val="1"/>
      <i val="1"/>
      <color indexed="12"/>
      <sz val="14"/>
    </font>
    <font>
      <name val="MS Song"/>
      <charset val="0"/>
      <sz val="14"/>
    </font>
    <font>
      <name val="Times New Roman"/>
      <charset val="0"/>
      <sz val="12"/>
    </font>
    <font>
      <name val="黑体"/>
      <charset val="134"/>
      <sz val="36"/>
    </font>
    <font>
      <name val="黑体"/>
      <charset val="134"/>
      <sz val="18"/>
    </font>
    <font>
      <name val="楷体_GB2312"/>
      <charset val="134"/>
      <sz val="18"/>
    </font>
    <font>
      <name val="幼圆"/>
      <charset val="134"/>
      <sz val="12"/>
    </font>
    <font>
      <name val="幼圆"/>
      <charset val="134"/>
      <b val="1"/>
      <sz val="10.5"/>
    </font>
    <font>
      <name val="Arial"/>
      <charset val="0"/>
      <b val="1"/>
      <sz val="6.5"/>
    </font>
    <font>
      <name val="宋体"/>
      <charset val="134"/>
      <color theme="0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color rgb="FF3F3F76"/>
      <sz val="11"/>
      <scheme val="minor"/>
    </font>
    <font>
      <name val="ＭＳ Ｐゴシック"/>
      <charset val="134"/>
      <sz val="11"/>
    </font>
    <font>
      <name val="宋体"/>
      <charset val="134"/>
      <color rgb="FF9C0006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ＭＳ Ｐゴシック"/>
      <charset val="134"/>
      <color indexed="12"/>
      <sz val="11"/>
      <u val="single"/>
    </font>
    <font>
      <name val="ＭＳ Ｐゴシック"/>
      <charset val="134"/>
      <color indexed="36"/>
      <sz val="11"/>
      <u val="single"/>
    </font>
    <font>
      <name val="黑体"/>
      <charset val="134"/>
      <sz val="12"/>
    </font>
    <font>
      <name val="楷体_GB2312"/>
      <charset val="134"/>
      <color indexed="10"/>
      <sz val="10"/>
    </font>
    <font>
      <name val="宋体"/>
      <charset val="134"/>
      <b val="1"/>
      <color theme="3"/>
      <sz val="18"/>
      <scheme val="maj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rgb="FF3F3F3F"/>
      <sz val="11"/>
      <scheme val="minor"/>
    </font>
    <font>
      <name val="Arial"/>
      <charset val="0"/>
      <sz val="10"/>
    </font>
    <font>
      <name val="宋体"/>
      <charset val="134"/>
      <b val="1"/>
      <color rgb="FFFA7D00"/>
      <sz val="11"/>
      <scheme val="minor"/>
    </font>
    <font>
      <name val="Times New Roman"/>
      <charset val="0"/>
      <sz val="8"/>
    </font>
    <font>
      <name val="宋体"/>
      <charset val="134"/>
      <b val="1"/>
      <color theme="0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b val="1"/>
      <color theme="1"/>
      <sz val="11"/>
      <scheme val="minor"/>
    </font>
    <font>
      <name val="仿宋体"/>
      <charset val="134"/>
      <sz val="10"/>
    </font>
    <font>
      <name val="Arial"/>
      <charset val="0"/>
      <b val="1"/>
      <sz val="12"/>
    </font>
    <font>
      <name val="MS Sans Serif"/>
      <charset val="0"/>
      <b val="1"/>
      <sz val="10"/>
    </font>
    <font>
      <name val="Helv"/>
      <charset val="0"/>
      <sz val="10"/>
    </font>
    <font>
      <name val="Times New Roman"/>
      <charset val="0"/>
      <sz val="10"/>
    </font>
    <font>
      <name val="MS Sans Serif"/>
      <charset val="0"/>
      <sz val="10"/>
    </font>
    <font>
      <name val="宋体"/>
      <charset val="134"/>
      <sz val="9"/>
    </font>
    <font>
      <name val="宋体"/>
      <charset val="134"/>
      <b val="1"/>
      <sz val="9"/>
    </font>
  </fonts>
  <fills count="3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0" fontId="0" numFmtId="44">
      <alignment vertical="center"/>
    </xf>
    <xf applyAlignment="1" borderId="0" fillId="0" fontId="0" numFmtId="0">
      <alignment vertical="center"/>
    </xf>
    <xf applyAlignment="1" borderId="0" fillId="14" fontId="10" numFmtId="0">
      <alignment vertical="center"/>
    </xf>
    <xf borderId="0" fillId="0" fontId="0" numFmtId="0"/>
    <xf applyAlignment="1" borderId="27" fillId="16" fontId="30" numFmtId="0">
      <alignment vertical="center"/>
    </xf>
    <xf applyAlignment="1" borderId="0" fillId="0" fontId="0" numFmtId="41">
      <alignment vertical="center"/>
    </xf>
    <xf applyAlignment="1" borderId="0" fillId="13" fontId="10" numFmtId="0">
      <alignment vertical="center"/>
    </xf>
    <xf applyAlignment="1" borderId="0" fillId="17" fontId="32" numFmtId="0">
      <alignment vertical="center"/>
    </xf>
    <xf applyAlignment="1" borderId="0" fillId="0" fontId="0" numFmtId="43">
      <alignment vertical="center"/>
    </xf>
    <xf applyAlignment="1" borderId="0" fillId="19" fontId="27" numFmtId="0">
      <alignment vertical="center"/>
    </xf>
    <xf applyAlignment="1" applyProtection="1" borderId="0" fillId="0" fontId="35" numFmtId="0">
      <alignment vertical="top"/>
      <protection hidden="0" locked="0"/>
    </xf>
    <xf borderId="0" fillId="0" fontId="0" numFmtId="0"/>
    <xf applyAlignment="1" borderId="0" fillId="0" fontId="0" numFmtId="9">
      <alignment vertical="center"/>
    </xf>
    <xf applyAlignment="1" applyProtection="1" borderId="0" fillId="0" fontId="36" numFmtId="0">
      <alignment vertical="top"/>
      <protection hidden="0" locked="0"/>
    </xf>
    <xf applyAlignment="1" borderId="0" fillId="0" fontId="38" numFmtId="0">
      <alignment wrapText="1"/>
    </xf>
    <xf applyAlignment="1" borderId="28" fillId="21" fontId="0" numFmtId="0">
      <alignment vertical="center"/>
    </xf>
    <xf applyAlignment="1" borderId="0" fillId="0" fontId="0" numFmtId="0">
      <alignment vertical="center"/>
    </xf>
    <xf applyAlignment="1" borderId="0" fillId="10" fontId="27" numFmtId="0">
      <alignment vertical="center"/>
    </xf>
    <xf applyAlignment="1" borderId="0" fillId="0" fontId="34" numFmtId="0">
      <alignment vertical="center"/>
    </xf>
    <xf applyAlignment="1" borderId="0" fillId="0" fontId="29" numFmtId="0">
      <alignment vertical="center"/>
    </xf>
    <xf applyAlignment="1" borderId="0" fillId="0" fontId="39" numFmtId="0">
      <alignment vertical="center"/>
    </xf>
    <xf applyAlignment="1" borderId="0" fillId="0" fontId="0" numFmtId="0">
      <alignment vertical="center"/>
    </xf>
    <xf applyAlignment="1" borderId="0" fillId="0" fontId="33" numFmtId="0">
      <alignment vertical="center"/>
    </xf>
    <xf applyAlignment="1" borderId="29" fillId="0" fontId="40" numFmtId="0">
      <alignment vertical="center"/>
    </xf>
    <xf applyAlignment="1" borderId="30" fillId="0" fontId="41" numFmtId="0">
      <alignment vertical="center"/>
    </xf>
    <xf applyAlignment="1" borderId="0" fillId="25" fontId="27" numFmtId="0">
      <alignment vertical="center"/>
    </xf>
    <xf applyAlignment="1" borderId="31" fillId="0" fontId="34" numFmtId="0">
      <alignment vertical="center"/>
    </xf>
    <xf applyAlignment="1" borderId="0" fillId="9" fontId="27" numFmtId="0">
      <alignment vertical="center"/>
    </xf>
    <xf applyAlignment="1" borderId="33" fillId="26" fontId="43" numFmtId="0">
      <alignment vertical="center"/>
    </xf>
    <xf applyAlignment="1" borderId="27" fillId="26" fontId="45" numFmtId="0">
      <alignment vertical="center"/>
    </xf>
    <xf applyAlignment="1" borderId="34" fillId="28" fontId="47" numFmtId="0">
      <alignment vertical="center"/>
    </xf>
    <xf borderId="0" fillId="0" fontId="12" numFmtId="0"/>
    <xf applyAlignment="1" borderId="0" fillId="7" fontId="10" numFmtId="0">
      <alignment vertical="center"/>
    </xf>
    <xf applyAlignment="1" borderId="0" fillId="32" fontId="27" numFmtId="0">
      <alignment vertical="center"/>
    </xf>
    <xf applyAlignment="1" borderId="32" fillId="0" fontId="42" numFmtId="0">
      <alignment vertical="center"/>
    </xf>
    <xf borderId="0" fillId="0" fontId="0" numFmtId="0"/>
    <xf applyAlignment="1" borderId="35" fillId="0" fontId="49" numFmtId="0">
      <alignment vertical="center"/>
    </xf>
    <xf applyAlignment="1" borderId="0" fillId="33" fontId="48" numFmtId="0">
      <alignment vertical="center"/>
    </xf>
    <xf applyAlignment="1" borderId="0" fillId="15" fontId="28" numFmtId="0">
      <alignment vertical="center"/>
    </xf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0" fontId="37" numFmtId="0">
      <alignment vertical="top"/>
    </xf>
    <xf applyAlignment="1" borderId="0" fillId="6" fontId="10" numFmtId="0">
      <alignment vertical="center"/>
    </xf>
    <xf applyAlignment="1" borderId="0" fillId="35" fontId="27" numFmtId="0">
      <alignment vertical="center"/>
    </xf>
    <xf applyAlignment="1" borderId="0" fillId="34" fontId="10" numFmtId="0">
      <alignment vertical="center"/>
    </xf>
    <xf applyAlignment="1" borderId="0" fillId="27" fontId="10" numFmtId="0">
      <alignment vertical="center"/>
    </xf>
    <xf borderId="0" fillId="0" fontId="31" numFmtId="41"/>
    <xf applyAlignment="1" borderId="0" fillId="5" fontId="10" numFmtId="0">
      <alignment vertical="center"/>
    </xf>
    <xf applyAlignment="1" borderId="0" fillId="0" fontId="0" numFmtId="0">
      <alignment vertical="center"/>
    </xf>
    <xf applyAlignment="1" borderId="0" fillId="20" fontId="10" numFmtId="0">
      <alignment vertical="center"/>
    </xf>
    <xf applyAlignment="1" borderId="0" fillId="31" fontId="27" numFmtId="0">
      <alignment vertical="center"/>
    </xf>
    <xf applyAlignment="1" borderId="0" fillId="24" fontId="27" numFmtId="0">
      <alignment vertical="center"/>
    </xf>
    <xf borderId="0" fillId="0" fontId="0" numFmtId="0"/>
    <xf applyAlignment="1" borderId="0" fillId="18" fontId="10" numFmtId="0">
      <alignment vertical="center"/>
    </xf>
    <xf applyAlignment="1" borderId="0" fillId="12" fontId="10" numFmtId="0">
      <alignment vertical="center"/>
    </xf>
    <xf applyAlignment="1" borderId="0" fillId="23" fontId="27" numFmtId="0">
      <alignment vertical="center"/>
    </xf>
    <xf applyAlignment="1" borderId="0" fillId="30" fontId="10" numFmtId="0">
      <alignment vertical="center"/>
    </xf>
    <xf applyAlignment="1" borderId="0" fillId="8" fontId="27" numFmtId="0">
      <alignment vertical="center"/>
    </xf>
    <xf applyAlignment="1" borderId="0" fillId="22" fontId="27" numFmtId="0">
      <alignment vertical="center"/>
    </xf>
    <xf applyAlignment="1" borderId="0" fillId="11" fontId="10" numFmtId="0">
      <alignment vertical="center"/>
    </xf>
    <xf applyAlignment="1" borderId="0" fillId="29" fontId="27" numFmtId="0">
      <alignment vertical="center"/>
    </xf>
    <xf borderId="0" fillId="0" fontId="0" numFmtId="0"/>
    <xf borderId="0" fillId="0" fontId="31" numFmtId="165"/>
    <xf borderId="0" fillId="0" fontId="0" numFmtId="0"/>
    <xf borderId="0" fillId="0" fontId="0" numFmtId="0"/>
    <xf borderId="0" fillId="0" fontId="0" numFmtId="0"/>
    <xf borderId="0" fillId="0" fontId="31" numFmtId="166"/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50" numFmtId="0"/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0" numFmtId="0"/>
    <xf applyAlignment="1" borderId="36" fillId="0" fontId="51" numFmtId="0">
      <alignment horizontal="left" vertical="center"/>
    </xf>
    <xf borderId="0" fillId="0" fontId="31" numFmtId="0"/>
    <xf applyAlignment="1" borderId="0" fillId="0" fontId="0" numFmtId="0">
      <alignment vertical="center"/>
    </xf>
    <xf borderId="0" fillId="0" fontId="52" numFmtId="0"/>
    <xf borderId="0" fillId="0" fontId="53" numFmtId="0"/>
    <xf borderId="0" fillId="0" fontId="52" numFmtId="0"/>
    <xf applyAlignment="1" borderId="0" fillId="0" fontId="0" numFmtId="0">
      <alignment vertical="center"/>
    </xf>
    <xf borderId="0" fillId="0" fontId="0" numFmtId="0"/>
    <xf borderId="0" fillId="0" fontId="46" numFmtId="0"/>
    <xf borderId="0" fillId="0" fontId="54" numFmtId="0"/>
    <xf applyAlignment="1" applyProtection="1" borderId="0" fillId="0" fontId="36" numFmtId="0">
      <alignment vertical="top"/>
      <protection hidden="0" locked="0"/>
    </xf>
    <xf applyAlignment="1" borderId="0" fillId="0" fontId="0" numFmtId="0">
      <alignment vertical="center"/>
    </xf>
    <xf applyAlignment="1" borderId="37" fillId="0" fontId="51" numFmtId="0">
      <alignment horizontal="left" vertical="center"/>
    </xf>
    <xf borderId="0" fillId="0" fontId="31" numFmtId="167"/>
    <xf borderId="0" fillId="0" fontId="0" numFmtId="0"/>
    <xf borderId="0" fillId="0" fontId="44" numFmtId="0"/>
    <xf borderId="0" fillId="0" fontId="31" numFmtId="0"/>
    <xf borderId="0" fillId="0" fontId="0" numFmtId="168"/>
    <xf applyAlignment="1" borderId="0" fillId="0" fontId="0" numFmtId="0">
      <alignment vertical="center"/>
    </xf>
    <xf borderId="0" fillId="0" fontId="0" numFmtId="0"/>
    <xf borderId="0" fillId="0" fontId="0" numFmtId="0"/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55" numFmtId="15"/>
  </cellStyleXfs>
  <cellXfs count="139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left" vertical="center" wrapText="1"/>
    </xf>
    <xf applyAlignment="1" borderId="1" fillId="0" fontId="3" numFmtId="0" pivotButton="0" quotePrefix="0" xfId="0">
      <alignment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left" vertical="center" wrapText="1"/>
    </xf>
    <xf applyAlignment="1" borderId="1" fillId="0" fontId="4" numFmtId="0" pivotButton="0" quotePrefix="0" xfId="0">
      <alignment vertical="center" wrapText="1"/>
    </xf>
    <xf applyAlignment="1" borderId="1" fillId="0" fontId="3" numFmtId="0" pivotButton="0" quotePrefix="0" xfId="0">
      <alignment vertical="center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2" numFmtId="0" pivotButton="0" quotePrefix="0" xfId="0">
      <alignment horizontal="left" vertical="center" wrapText="1"/>
    </xf>
    <xf applyAlignment="1" borderId="3" fillId="0" fontId="2" numFmtId="0" pivotButton="0" quotePrefix="0" xfId="0">
      <alignment horizontal="center" vertical="center" wrapText="1"/>
    </xf>
    <xf applyAlignment="1" applyProtection="1" borderId="1" fillId="0" fontId="3" numFmtId="0" pivotButton="0" quotePrefix="0" xfId="0">
      <alignment vertical="center" wrapText="1"/>
      <protection hidden="0" locked="0"/>
    </xf>
    <xf applyAlignment="1" borderId="2" fillId="0" fontId="3" numFmtId="0" pivotButton="0" quotePrefix="0" xfId="0">
      <alignment vertical="center" wrapText="1"/>
    </xf>
    <xf applyAlignment="1" borderId="3" fillId="0" fontId="3" numFmtId="0" pivotButton="0" quotePrefix="0" xfId="0">
      <alignment vertical="center" wrapText="1"/>
    </xf>
    <xf applyAlignment="1" applyProtection="1" borderId="1" fillId="0" fontId="4" numFmtId="0" pivotButton="0" quotePrefix="0" xfId="0">
      <alignment vertical="center" wrapText="1"/>
      <protection hidden="0" locked="0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 wrapText="1"/>
    </xf>
    <xf applyAlignment="1" borderId="1" fillId="0" fontId="3" numFmtId="49" pivotButton="0" quotePrefix="0" xfId="0">
      <alignment vertical="center" wrapText="1"/>
    </xf>
    <xf applyAlignment="1" borderId="1" fillId="0" fontId="4" numFmtId="49" pivotButton="0" quotePrefix="0" xfId="0">
      <alignment vertical="center" wrapText="1"/>
    </xf>
    <xf applyAlignment="1" borderId="1" fillId="0" fontId="3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2" fontId="3" numFmtId="0" pivotButton="0" quotePrefix="0" xfId="0">
      <alignment horizontal="left" vertical="center" wrapText="1"/>
    </xf>
    <xf applyAlignment="1" borderId="1" fillId="2" fontId="3" numFmtId="0" pivotButton="0" quotePrefix="0" xfId="0">
      <alignment vertical="center" wrapText="1"/>
    </xf>
    <xf applyAlignment="1" borderId="1" fillId="2" fontId="3" numFmtId="0" pivotButton="0" quotePrefix="0" xfId="0">
      <alignment vertical="center"/>
    </xf>
    <xf applyAlignment="1" borderId="3" fillId="2" fontId="3" numFmtId="0" pivotButton="0" quotePrefix="0" xfId="0">
      <alignment vertical="center" wrapText="1"/>
    </xf>
    <xf applyAlignment="1" applyProtection="1" borderId="1" fillId="2" fontId="3" numFmtId="0" pivotButton="0" quotePrefix="0" xfId="0">
      <alignment vertical="center" wrapText="1"/>
      <protection hidden="0" locked="0"/>
    </xf>
    <xf applyAlignment="1" borderId="2" fillId="2" fontId="3" numFmtId="0" pivotButton="0" quotePrefix="0" xfId="0">
      <alignment vertical="center" wrapText="1"/>
    </xf>
    <xf applyAlignment="1" borderId="1" fillId="3" fontId="3" numFmtId="0" pivotButton="0" quotePrefix="0" xfId="0">
      <alignment vertical="center" wrapText="1"/>
    </xf>
    <xf applyAlignment="1" borderId="2" fillId="3" fontId="3" numFmtId="0" pivotButton="0" quotePrefix="0" xfId="0">
      <alignment vertical="center" wrapText="1"/>
    </xf>
    <xf applyAlignment="1" borderId="1" fillId="2" fontId="3" numFmtId="49" pivotButton="0" quotePrefix="0" xfId="0">
      <alignment vertical="center" wrapText="1"/>
    </xf>
    <xf applyAlignment="1" borderId="1" fillId="0" fontId="6" numFmtId="0" pivotButton="0" quotePrefix="0" xfId="0">
      <alignment vertical="center" wrapText="1"/>
    </xf>
    <xf applyAlignment="1" borderId="1" fillId="0" fontId="4" numFmtId="0" pivotButton="0" quotePrefix="0" xfId="0">
      <alignment vertical="center" wrapText="1"/>
    </xf>
    <xf applyAlignment="1" borderId="1" fillId="0" fontId="4" numFmtId="0" pivotButton="0" quotePrefix="0" xfId="0">
      <alignment vertical="center"/>
    </xf>
    <xf applyAlignment="1" borderId="2" fillId="0" fontId="3" numFmtId="0" pivotButton="0" quotePrefix="0" xfId="0">
      <alignment horizontal="left" vertical="center" wrapText="1"/>
    </xf>
    <xf applyAlignment="1" borderId="3" fillId="0" fontId="3" numFmtId="0" pivotButton="0" quotePrefix="0" xfId="0">
      <alignment horizontal="left" vertical="center" wrapText="1"/>
    </xf>
    <xf applyAlignment="1" borderId="3" fillId="0" fontId="4" numFmtId="0" pivotButton="0" quotePrefix="0" xfId="0">
      <alignment horizontal="left" vertical="center" wrapText="1"/>
    </xf>
    <xf applyAlignment="1" borderId="1" fillId="2" fontId="4" numFmtId="0" pivotButton="0" quotePrefix="0" xfId="0">
      <alignment vertical="center" wrapText="1"/>
    </xf>
    <xf applyAlignment="1" borderId="2" fillId="2" fontId="4" numFmtId="0" pivotButton="0" quotePrefix="0" xfId="0">
      <alignment vertical="center" wrapText="1"/>
    </xf>
    <xf applyAlignment="1" borderId="2" fillId="0" fontId="4" numFmtId="0" pivotButton="0" quotePrefix="0" xfId="0">
      <alignment horizontal="left" vertical="center" wrapText="1"/>
    </xf>
    <xf borderId="0" fillId="0" fontId="0" numFmtId="0" pivotButton="0" quotePrefix="0" xfId="89"/>
    <xf borderId="0" fillId="0" fontId="0" numFmtId="0" pivotButton="0" quotePrefix="0" xfId="89"/>
    <xf applyAlignment="1" borderId="0" fillId="0" fontId="0" numFmtId="0" pivotButton="0" quotePrefix="0" xfId="89">
      <alignment horizontal="center"/>
    </xf>
    <xf applyAlignment="1" borderId="0" fillId="0" fontId="7" numFmtId="0" pivotButton="0" quotePrefix="0" xfId="41">
      <alignment horizontal="center" vertical="center"/>
    </xf>
    <xf applyAlignment="1" borderId="0" fillId="0" fontId="0" numFmtId="0" pivotButton="0" quotePrefix="0" xfId="41">
      <alignment horizontal="center" vertical="center"/>
    </xf>
    <xf applyAlignment="1" borderId="0" fillId="0" fontId="0" numFmtId="0" pivotButton="0" quotePrefix="0" xfId="41">
      <alignment horizontal="centerContinuous" vertical="center"/>
    </xf>
    <xf borderId="0" fillId="0" fontId="0" numFmtId="0" pivotButton="0" quotePrefix="0" xfId="89"/>
    <xf applyAlignment="1" borderId="4" fillId="4" fontId="8" numFmtId="0" pivotButton="0" quotePrefix="0" xfId="41">
      <alignment horizontal="center" vertical="center" wrapText="1"/>
    </xf>
    <xf applyAlignment="1" borderId="5" fillId="4" fontId="8" numFmtId="0" pivotButton="0" quotePrefix="0" xfId="41">
      <alignment horizontal="center" vertical="center" wrapText="1"/>
    </xf>
    <xf borderId="0" fillId="0" fontId="0" numFmtId="0" pivotButton="0" quotePrefix="0" xfId="89"/>
    <xf applyAlignment="1" borderId="6" fillId="0" fontId="9" numFmtId="0" pivotButton="0" quotePrefix="0" xfId="41">
      <alignment horizontal="center" vertical="center" wrapText="1"/>
    </xf>
    <xf applyAlignment="1" borderId="1" fillId="0" fontId="9" numFmtId="49" pivotButton="0" quotePrefix="0" xfId="50">
      <alignment horizontal="center" vertical="center" wrapText="1"/>
    </xf>
    <xf applyAlignment="1" borderId="1" fillId="0" fontId="9" numFmtId="164" pivotButton="0" quotePrefix="0" xfId="41">
      <alignment horizontal="center" vertical="center" wrapText="1"/>
    </xf>
    <xf applyAlignment="1" borderId="1" fillId="0" fontId="9" numFmtId="0" pivotButton="0" quotePrefix="0" xfId="50">
      <alignment horizontal="left" vertical="center" wrapText="1"/>
    </xf>
    <xf applyAlignment="1" borderId="7" fillId="0" fontId="9" numFmtId="0" pivotButton="0" quotePrefix="0" xfId="41">
      <alignment horizontal="left" vertical="center" wrapText="1"/>
    </xf>
    <xf applyAlignment="1" borderId="7" fillId="0" fontId="9" numFmtId="164" pivotButton="0" quotePrefix="0" xfId="41">
      <alignment horizontal="center" vertical="center" wrapText="1"/>
    </xf>
    <xf applyAlignment="1" borderId="7" fillId="0" fontId="9" numFmtId="0" pivotButton="0" quotePrefix="0" xfId="50">
      <alignment horizontal="left" vertical="center" wrapText="1"/>
    </xf>
    <xf applyAlignment="1" borderId="8" fillId="0" fontId="9" numFmtId="0" pivotButton="0" quotePrefix="0" xfId="41">
      <alignment horizontal="center" vertical="center" wrapText="1"/>
    </xf>
    <xf applyAlignment="1" borderId="7" fillId="0" fontId="9" numFmtId="49" pivotButton="0" quotePrefix="0" xfId="50">
      <alignment horizontal="center" vertical="center" wrapText="1"/>
    </xf>
    <xf applyAlignment="1" borderId="1" fillId="0" fontId="9" numFmtId="0" pivotButton="0" quotePrefix="0" xfId="91">
      <alignment horizontal="left" vertical="center" wrapText="1"/>
    </xf>
    <xf applyAlignment="1" borderId="8" fillId="0" fontId="10" numFmtId="0" pivotButton="0" quotePrefix="0" xfId="41">
      <alignment horizontal="center" vertical="center" wrapText="1"/>
    </xf>
    <xf applyAlignment="1" borderId="7" fillId="0" fontId="10" numFmtId="49" pivotButton="0" quotePrefix="0" xfId="50">
      <alignment horizontal="center" vertical="center" wrapText="1"/>
    </xf>
    <xf applyAlignment="1" borderId="7" fillId="0" fontId="10" numFmtId="164" pivotButton="0" quotePrefix="0" xfId="41">
      <alignment horizontal="center" vertical="center" wrapText="1"/>
    </xf>
    <xf applyAlignment="1" borderId="7" fillId="0" fontId="10" numFmtId="0" pivotButton="0" quotePrefix="0" xfId="91">
      <alignment horizontal="left" vertical="center" wrapText="1"/>
    </xf>
    <xf applyAlignment="1" borderId="1" fillId="0" fontId="10" numFmtId="0" pivotButton="0" quotePrefix="0" xfId="50">
      <alignment horizontal="left" vertical="center" wrapText="1"/>
    </xf>
    <xf applyAlignment="1" borderId="7" fillId="0" fontId="10" numFmtId="0" pivotButton="0" quotePrefix="0" xfId="50">
      <alignment horizontal="left" vertical="center" wrapText="1"/>
    </xf>
    <xf applyAlignment="1" borderId="7" fillId="0" fontId="9" numFmtId="0" pivotButton="0" quotePrefix="0" xfId="91">
      <alignment horizontal="left" vertical="center" wrapText="1"/>
    </xf>
    <xf applyAlignment="1" borderId="9" fillId="0" fontId="9" numFmtId="0" pivotButton="0" quotePrefix="0" xfId="41">
      <alignment horizontal="center" vertical="center" wrapText="1"/>
    </xf>
    <xf applyAlignment="1" borderId="10" fillId="0" fontId="9" numFmtId="49" pivotButton="0" quotePrefix="0" xfId="41">
      <alignment horizontal="center" vertical="center" wrapText="1"/>
    </xf>
    <xf applyAlignment="1" borderId="10" fillId="0" fontId="9" numFmtId="164" pivotButton="0" quotePrefix="0" xfId="41">
      <alignment horizontal="center" vertical="center" wrapText="1"/>
    </xf>
    <xf applyAlignment="1" borderId="10" fillId="0" fontId="9" numFmtId="0" pivotButton="0" quotePrefix="0" xfId="41">
      <alignment horizontal="left" vertical="center" wrapText="1"/>
    </xf>
    <xf applyAlignment="1" borderId="0" fillId="0" fontId="11" numFmtId="0" pivotButton="0" quotePrefix="0" xfId="41">
      <alignment vertical="center"/>
    </xf>
    <xf applyAlignment="1" borderId="11" fillId="4" fontId="8" numFmtId="0" pivotButton="0" quotePrefix="0" xfId="41">
      <alignment horizontal="center" vertical="center" wrapText="1"/>
    </xf>
    <xf applyAlignment="1" borderId="12" fillId="4" fontId="8" numFmtId="0" pivotButton="0" quotePrefix="0" xfId="41">
      <alignment horizontal="center" vertical="center" wrapText="1"/>
    </xf>
    <xf applyAlignment="1" borderId="0" fillId="0" fontId="12" numFmtId="0" pivotButton="0" quotePrefix="0" xfId="41">
      <alignment horizontal="center" vertical="center" wrapText="1"/>
    </xf>
    <xf applyAlignment="1" borderId="1" fillId="0" fontId="9" numFmtId="14" pivotButton="0" quotePrefix="0" xfId="50">
      <alignment horizontal="left" vertical="center" wrapText="1"/>
    </xf>
    <xf applyAlignment="1" borderId="1" fillId="0" fontId="9" numFmtId="0" pivotButton="0" quotePrefix="0" xfId="41">
      <alignment horizontal="left" vertical="center" wrapText="1"/>
    </xf>
    <xf applyAlignment="1" borderId="13" fillId="0" fontId="9" numFmtId="14" pivotButton="0" quotePrefix="0" xfId="41">
      <alignment horizontal="left" vertical="center" wrapText="1"/>
    </xf>
    <xf applyAlignment="1" borderId="0" fillId="0" fontId="13" numFmtId="14" pivotButton="0" quotePrefix="0" xfId="41">
      <alignment horizontal="center" vertical="center" wrapText="1"/>
    </xf>
    <xf applyAlignment="1" borderId="0" fillId="0" fontId="13" numFmtId="0" pivotButton="0" quotePrefix="0" xfId="41">
      <alignment horizontal="center" vertical="center" wrapText="1"/>
    </xf>
    <xf applyAlignment="1" borderId="14" fillId="0" fontId="9" numFmtId="0" pivotButton="0" quotePrefix="0" xfId="41">
      <alignment horizontal="left" vertical="center" wrapText="1"/>
    </xf>
    <xf applyAlignment="1" borderId="15" fillId="0" fontId="9" numFmtId="14" pivotButton="0" quotePrefix="0" xfId="41">
      <alignment horizontal="left" vertical="center" wrapText="1"/>
    </xf>
    <xf applyAlignment="1" borderId="14" fillId="0" fontId="9" numFmtId="14" pivotButton="0" quotePrefix="0" xfId="41">
      <alignment horizontal="left" vertical="center" wrapText="1"/>
    </xf>
    <xf applyAlignment="1" borderId="1" fillId="0" fontId="10" numFmtId="14" pivotButton="0" quotePrefix="0" xfId="50">
      <alignment horizontal="left" vertical="center" wrapText="1"/>
    </xf>
    <xf applyAlignment="1" borderId="14" fillId="0" fontId="10" numFmtId="14" pivotButton="0" quotePrefix="0" xfId="41">
      <alignment horizontal="left" vertical="center" wrapText="1"/>
    </xf>
    <xf applyAlignment="1" borderId="15" fillId="0" fontId="10" numFmtId="14" pivotButton="0" quotePrefix="0" xfId="41">
      <alignment horizontal="left" vertical="center" wrapText="1"/>
    </xf>
    <xf applyAlignment="1" borderId="7" fillId="0" fontId="10" numFmtId="14" pivotButton="0" quotePrefix="0" xfId="50">
      <alignment horizontal="left" vertical="center" wrapText="1"/>
    </xf>
    <xf applyAlignment="1" borderId="7" fillId="0" fontId="9" numFmtId="14" pivotButton="0" quotePrefix="0" xfId="50">
      <alignment horizontal="left" vertical="center" wrapText="1"/>
    </xf>
    <xf applyAlignment="1" borderId="16" fillId="0" fontId="9" numFmtId="0" pivotButton="0" quotePrefix="0" xfId="41">
      <alignment horizontal="left" vertical="center" wrapText="1"/>
    </xf>
    <xf applyAlignment="1" borderId="17" fillId="0" fontId="9" numFmtId="0" pivotButton="0" quotePrefix="0" xfId="41">
      <alignment horizontal="left" vertical="center" wrapText="1"/>
    </xf>
    <xf applyAlignment="1" borderId="0" fillId="0" fontId="0" numFmtId="0" pivotButton="0" quotePrefix="0" xfId="73">
      <alignment vertical="center"/>
    </xf>
    <xf applyAlignment="1" borderId="0" fillId="0" fontId="0" numFmtId="0" pivotButton="0" quotePrefix="0" xfId="95">
      <alignment wrapText="1"/>
    </xf>
    <xf applyAlignment="1" borderId="0" fillId="0" fontId="0" numFmtId="0" pivotButton="0" quotePrefix="0" xfId="95">
      <alignment vertical="center" wrapText="1"/>
    </xf>
    <xf applyAlignment="1" borderId="0" fillId="0" fontId="14" numFmtId="0" pivotButton="0" quotePrefix="0" xfId="95">
      <alignment vertical="center" wrapText="1"/>
    </xf>
    <xf applyAlignment="1" borderId="0" fillId="0" fontId="0" numFmtId="0" pivotButton="0" quotePrefix="0" xfId="73">
      <alignment vertical="center"/>
    </xf>
    <xf applyAlignment="1" borderId="18" fillId="0" fontId="0" numFmtId="0" pivotButton="0" quotePrefix="0" xfId="73">
      <alignment vertical="center"/>
    </xf>
    <xf borderId="0" fillId="0" fontId="15" numFmtId="0" pivotButton="0" quotePrefix="0" xfId="95"/>
    <xf applyAlignment="1" borderId="0" fillId="0" fontId="16" numFmtId="0" pivotButton="0" quotePrefix="0" xfId="95">
      <alignment horizontal="left" wrapText="1"/>
    </xf>
    <xf applyAlignment="1" borderId="0" fillId="0" fontId="17" numFmtId="0" pivotButton="0" quotePrefix="0" xfId="95">
      <alignment wrapText="1"/>
    </xf>
    <xf applyAlignment="1" borderId="0" fillId="0" fontId="15" numFmtId="0" pivotButton="0" quotePrefix="0" xfId="95">
      <alignment horizontal="left" vertical="center"/>
    </xf>
    <xf applyAlignment="1" borderId="0" fillId="0" fontId="15" numFmtId="0" pivotButton="0" quotePrefix="0" xfId="95">
      <alignment horizontal="left" vertical="center" wrapText="1"/>
    </xf>
    <xf borderId="0" fillId="0" fontId="18" numFmtId="0" pivotButton="0" quotePrefix="0" xfId="95"/>
    <xf applyAlignment="1" borderId="0" fillId="0" fontId="19" numFmtId="0" pivotButton="0" quotePrefix="0" xfId="95">
      <alignment horizontal="left" vertical="center"/>
    </xf>
    <xf applyAlignment="1" borderId="0" fillId="0" fontId="20" numFmtId="0" pivotButton="0" quotePrefix="0" xfId="95">
      <alignment horizontal="left" vertical="top" wrapText="1"/>
    </xf>
    <xf applyAlignment="1" borderId="0" fillId="0" fontId="20" numFmtId="0" pivotButton="0" quotePrefix="0" xfId="95">
      <alignment wrapText="1"/>
    </xf>
    <xf applyAlignment="1" borderId="0" fillId="0" fontId="21" numFmtId="0" pivotButton="0" quotePrefix="0" xfId="95">
      <alignment horizontal="center" vertical="top" wrapText="1"/>
    </xf>
    <xf applyAlignment="1" borderId="0" fillId="0" fontId="22" numFmtId="0" pivotButton="0" quotePrefix="0" xfId="95">
      <alignment horizontal="center" vertical="top" wrapText="1"/>
    </xf>
    <xf applyAlignment="1" borderId="0" fillId="0" fontId="20" numFmtId="0" pivotButton="0" quotePrefix="0" xfId="95">
      <alignment vertical="top" wrapText="1"/>
    </xf>
    <xf applyAlignment="1" borderId="0" fillId="0" fontId="23" numFmtId="0" pivotButton="0" quotePrefix="0" xfId="95">
      <alignment horizontal="center" wrapText="1"/>
    </xf>
    <xf applyAlignment="1" borderId="19" fillId="0" fontId="24" numFmtId="0" pivotButton="0" quotePrefix="0" xfId="95">
      <alignment horizontal="center" vertical="center" wrapText="1"/>
    </xf>
    <xf applyAlignment="1" borderId="20" fillId="0" fontId="24" numFmtId="0" pivotButton="0" quotePrefix="0" xfId="95">
      <alignment horizontal="left" vertical="center" wrapText="1"/>
    </xf>
    <xf applyAlignment="1" borderId="20" fillId="0" fontId="24" numFmtId="0" pivotButton="0" quotePrefix="0" xfId="95">
      <alignment horizontal="center" vertical="center" wrapText="1"/>
    </xf>
    <xf applyAlignment="1" borderId="21" fillId="0" fontId="24" numFmtId="0" pivotButton="0" quotePrefix="0" xfId="95">
      <alignment horizontal="center" vertical="center" wrapText="1"/>
    </xf>
    <xf applyAlignment="1" borderId="1" fillId="0" fontId="24" numFmtId="0" pivotButton="0" quotePrefix="0" xfId="95">
      <alignment vertical="center" wrapText="1"/>
    </xf>
    <xf applyAlignment="1" borderId="1" fillId="0" fontId="24" numFmtId="0" pivotButton="0" quotePrefix="0" xfId="95">
      <alignment horizontal="center" vertical="center" wrapText="1"/>
    </xf>
    <xf applyAlignment="1" borderId="22" fillId="0" fontId="24" numFmtId="0" pivotButton="0" quotePrefix="0" xfId="95">
      <alignment horizontal="center" vertical="center" wrapText="1"/>
    </xf>
    <xf applyAlignment="1" borderId="23" fillId="0" fontId="24" numFmtId="14" pivotButton="0" quotePrefix="0" xfId="95">
      <alignment horizontal="left" vertical="center" wrapText="1"/>
    </xf>
    <xf applyAlignment="1" borderId="23" fillId="0" fontId="24" numFmtId="0" pivotButton="0" quotePrefix="0" xfId="95">
      <alignment horizontal="center" vertical="center" wrapText="1"/>
    </xf>
    <xf applyAlignment="1" borderId="0" fillId="0" fontId="25" numFmtId="0" pivotButton="0" quotePrefix="0" xfId="73">
      <alignment horizontal="right" vertical="center"/>
    </xf>
    <xf applyAlignment="1" borderId="18" fillId="0" fontId="26" numFmtId="0" pivotButton="0" quotePrefix="0" xfId="73">
      <alignment horizontal="right" vertical="center"/>
    </xf>
    <xf applyAlignment="1" borderId="0" fillId="0" fontId="15" numFmtId="0" pivotButton="0" quotePrefix="0" xfId="95">
      <alignment horizontal="right" vertical="center" wrapText="1"/>
    </xf>
    <xf applyAlignment="1" borderId="0" fillId="0" fontId="19" numFmtId="0" pivotButton="0" quotePrefix="0" xfId="95">
      <alignment vertical="center" wrapText="1"/>
    </xf>
    <xf applyAlignment="1" borderId="24" fillId="0" fontId="24" numFmtId="0" pivotButton="0" quotePrefix="0" xfId="95">
      <alignment horizontal="left" vertical="center" wrapText="1"/>
    </xf>
    <xf applyAlignment="1" borderId="25" fillId="0" fontId="24" numFmtId="0" pivotButton="0" quotePrefix="0" xfId="95">
      <alignment vertical="center" wrapText="1"/>
    </xf>
    <xf applyAlignment="1" borderId="26" fillId="0" fontId="24" numFmtId="14" pivotButton="0" quotePrefix="0" xfId="95">
      <alignment horizontal="left" vertical="center" wrapText="1"/>
    </xf>
    <xf borderId="0" fillId="0" fontId="0" numFmtId="0" pivotButton="0" quotePrefix="0" xfId="0"/>
    <xf applyAlignment="1" borderId="1" fillId="0" fontId="9" numFmtId="164" pivotButton="0" quotePrefix="0" xfId="41">
      <alignment horizontal="center" vertical="center" wrapText="1"/>
    </xf>
    <xf applyAlignment="1" borderId="7" fillId="0" fontId="9" numFmtId="164" pivotButton="0" quotePrefix="0" xfId="41">
      <alignment horizontal="center" vertical="center" wrapText="1"/>
    </xf>
    <xf applyAlignment="1" borderId="7" fillId="0" fontId="10" numFmtId="164" pivotButton="0" quotePrefix="0" xfId="41">
      <alignment horizontal="center" vertical="center" wrapText="1"/>
    </xf>
    <xf applyAlignment="1" borderId="10" fillId="0" fontId="9" numFmtId="164" pivotButton="0" quotePrefix="0" xfId="41">
      <alignment horizontal="center" vertical="center" wrapText="1"/>
    </xf>
  </cellXfs>
  <cellStyles count="99">
    <cellStyle builtinId="0" name="常规" xfId="0"/>
    <cellStyle builtinId="7" name="货币[0]" xfId="1"/>
    <cellStyle builtinId="4" name="货币" xfId="2"/>
    <cellStyle name="常规 44" xfId="3"/>
    <cellStyle builtinId="38" name="20% - 强调文字颜色 3" xfId="4"/>
    <cellStyle name="常规_Sheet2 4 2" xfId="5"/>
    <cellStyle builtinId="20" name="输入" xfId="6"/>
    <cellStyle builtinId="6" name="千位分隔[0]" xfId="7"/>
    <cellStyle builtinId="39" name="40% - 强调文字颜色 3" xfId="8"/>
    <cellStyle builtinId="27" name="差" xfId="9"/>
    <cellStyle builtinId="3" name="千位分隔" xfId="10"/>
    <cellStyle builtinId="40" name="60% - 强调文字颜色 3" xfId="11"/>
    <cellStyle builtinId="8" name="超链接" xfId="12"/>
    <cellStyle name="常规_Sheet2 2" xfId="13"/>
    <cellStyle builtinId="5" name="百分比" xfId="14"/>
    <cellStyle builtinId="9" name="已访问的超链接" xfId="15"/>
    <cellStyle name="说明" xfId="16"/>
    <cellStyle builtinId="10" name="注释" xfId="17"/>
    <cellStyle name="常规 6" xfId="18"/>
    <cellStyle builtinId="36" name="60% - 强调文字颜色 2" xfId="19"/>
    <cellStyle builtinId="19" name="标题 4" xfId="20"/>
    <cellStyle builtinId="11" name="警告文本" xfId="21"/>
    <cellStyle builtinId="15" name="标题" xfId="22"/>
    <cellStyle name="常规 5 2" xfId="23"/>
    <cellStyle builtinId="53" name="解释性文本" xfId="24"/>
    <cellStyle builtinId="16" name="标题 1" xfId="25"/>
    <cellStyle builtinId="17" name="标题 2" xfId="26"/>
    <cellStyle builtinId="32" name="60% - 强调文字颜色 1" xfId="27"/>
    <cellStyle builtinId="18" name="标题 3" xfId="28"/>
    <cellStyle builtinId="44" name="60% - 强调文字颜色 4" xfId="29"/>
    <cellStyle builtinId="21" name="输出" xfId="30"/>
    <cellStyle builtinId="22" name="计算" xfId="31"/>
    <cellStyle builtinId="23" name="检查单元格" xfId="32"/>
    <cellStyle name="段落标题2" xfId="33"/>
    <cellStyle builtinId="50" name="20% - 强调文字颜色 6" xfId="34"/>
    <cellStyle builtinId="33" name="强调文字颜色 2" xfId="35"/>
    <cellStyle builtinId="24" name="链接单元格" xfId="36"/>
    <cellStyle name="常规_Sheet2" xfId="37"/>
    <cellStyle builtinId="25" name="汇总" xfId="38"/>
    <cellStyle builtinId="26" name="好" xfId="39"/>
    <cellStyle builtinId="28" name="适中" xfId="40"/>
    <cellStyle name="常规_封页 2" xfId="41"/>
    <cellStyle name="常规 6 2 2" xfId="42"/>
    <cellStyle name="段落标题1" xfId="43"/>
    <cellStyle builtinId="46" name="20% - 强调文字颜色 5" xfId="44"/>
    <cellStyle builtinId="29" name="强调文字颜色 1" xfId="45"/>
    <cellStyle builtinId="30" name="20% - 强调文字颜色 1" xfId="46"/>
    <cellStyle builtinId="31" name="40% - 强调文字颜色 1" xfId="47"/>
    <cellStyle name="桁区切り_(D)日程計画" xfId="48"/>
    <cellStyle builtinId="34" name="20% - 强调文字颜色 2" xfId="49"/>
    <cellStyle name="常规_封页" xfId="50"/>
    <cellStyle builtinId="35" name="40% - 强调文字颜色 2" xfId="51"/>
    <cellStyle builtinId="37" name="强调文字颜色 3" xfId="52"/>
    <cellStyle builtinId="41" name="强调文字颜色 4" xfId="53"/>
    <cellStyle name="常规_Sheet2 3 2 2" xfId="54"/>
    <cellStyle builtinId="42" name="20% - 强调文字颜色 4" xfId="55"/>
    <cellStyle builtinId="43" name="40% - 强调文字颜色 4" xfId="56"/>
    <cellStyle builtinId="45" name="强调文字颜色 5" xfId="57"/>
    <cellStyle builtinId="47" name="40% - 强调文字颜色 5" xfId="58"/>
    <cellStyle builtinId="48" name="60% - 强调文字颜色 5" xfId="59"/>
    <cellStyle builtinId="49" name="强调文字颜色 6" xfId="60"/>
    <cellStyle builtinId="51" name="40% - 强调文字颜色 6" xfId="61"/>
    <cellStyle builtinId="52" name="60% - 强调文字颜色 6" xfId="62"/>
    <cellStyle name="千位_laroux" xfId="63"/>
    <cellStyle name="桁区切り [0.00]_(D)日程計画" xfId="64"/>
    <cellStyle name="常规_Sheet3" xfId="65"/>
    <cellStyle name="常规_Sheet2 3" xfId="66"/>
    <cellStyle name="千位[0]_laroux" xfId="67"/>
    <cellStyle name="通貨 [0.00]_(D)日程計画" xfId="68"/>
    <cellStyle name="常规 6 2" xfId="69"/>
    <cellStyle name="常规 5" xfId="70"/>
    <cellStyle name="普通_laroux" xfId="71"/>
    <cellStyle name="常规 4" xfId="72"/>
    <cellStyle name="常规_KN-QR06-H02 Bug List (version 2)" xfId="73"/>
    <cellStyle name="常规 11" xfId="74"/>
    <cellStyle name="Header1" xfId="75"/>
    <cellStyle name="標準_(D)日程計画" xfId="76"/>
    <cellStyle name="常规 2" xfId="77"/>
    <cellStyle name="ColLevel_1" xfId="78"/>
    <cellStyle name="样式 1" xfId="79"/>
    <cellStyle name="RowLevel_1" xfId="80"/>
    <cellStyle name="常规 3 2" xfId="81"/>
    <cellStyle name="常规_Sheet2 4" xfId="82"/>
    <cellStyle name="Normal_#10-Headcount" xfId="83"/>
    <cellStyle name="New Times Roman" xfId="84"/>
    <cellStyle name="表示済みのハイパーリンク_02_1st_2ndOTP対応機能一覧_一応完成版" xfId="85"/>
    <cellStyle name="常规 2 3 2" xfId="86"/>
    <cellStyle name="Header2" xfId="87"/>
    <cellStyle name="通貨_(D)日程計画" xfId="88"/>
    <cellStyle name="常规_QA计划 2" xfId="89"/>
    <cellStyle name="Normal_sst1E0" xfId="90"/>
    <cellStyle name="標準_VP CheckList" xfId="91"/>
    <cellStyle name="Calc Currency (0)" xfId="92"/>
    <cellStyle name="常规 3" xfId="93"/>
    <cellStyle name="常规_Sheet2 5 2" xfId="94"/>
    <cellStyle name="常规_QA计划" xfId="95"/>
    <cellStyle name="常规 2 2" xfId="96"/>
    <cellStyle name="常规 2 3" xfId="97"/>
    <cellStyle name="Date" xfId="98"/>
  </cellStyles>
  <dxfs count="4">
    <dxf>
      <fill>
        <patternFill patternType="solid">
          <bgColor rgb="FF00B0F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PivotStyle="PivotStyleLight16" defaultTableStyle="TableStyleMedium9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/xl/externalLinks/externalLink2.xml" Type="http://schemas.openxmlformats.org/officeDocument/2006/relationships/externalLink" /><Relationship Id="rId7" Target="/xl/externalLinks/externalLink3.xml" Type="http://schemas.openxmlformats.org/officeDocument/2006/relationships/externalLink" /><Relationship Id="rId8" Target="/xl/externalLinks/externalLink4.xml" Type="http://schemas.openxmlformats.org/officeDocument/2006/relationships/externalLink" /><Relationship Id="rId9" Target="/xl/externalLinks/externalLink5.xml" Type="http://schemas.openxmlformats.org/officeDocument/2006/relationships/externalLink" /><Relationship Id="rId10" Target="/xl/externalLinks/externalLink6.xml" Type="http://schemas.openxmlformats.org/officeDocument/2006/relationships/externalLink" /><Relationship Id="rId11" Target="/xl/externalLinks/externalLink7.xml" Type="http://schemas.openxmlformats.org/officeDocument/2006/relationships/externalLink" /><Relationship Id="rId12" Target="/xl/externalLinks/externalLink8.xml" Type="http://schemas.openxmlformats.org/officeDocument/2006/relationships/externalLink" /><Relationship Id="rId13" Target="/xl/externalLinks/externalLink9.xml" Type="http://schemas.openxmlformats.org/officeDocument/2006/relationships/externalLink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xinmingd</author>
  </authors>
  <commentList>
    <comment authorId="0" ref="B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6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7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8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9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0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1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2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3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4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6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161925</colOff>
      <row>1</row>
      <rowOff>76200</rowOff>
    </from>
    <to>
      <col>9</col>
      <colOff>704215</colOff>
      <row>4</row>
      <rowOff>161925</rowOff>
    </to>
    <pic>
      <nvPicPr>
        <cNvPr id="304814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61950" y="257175"/>
          <a:ext cx="6409690" cy="628650"/>
        </a:xfrm>
        <a:prstGeom prst="rect">
          <avLst/>
        </a:prstGeom>
        <a:noFill/>
        <a:ln w="9525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\PIC%20Work\2005\&#25991;&#20214;&#20462;&#25913;\&#27169;&#26495;\IPPR-B_&#20462;&#25913;&#33609;&#31295;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\PIC%20Work\2005\&#25991;&#20214;&#20462;&#25913;\&#27169;&#26495;\&#36719;&#20214;&#24320;&#21457;&#35745;&#21010;_&#20462;&#25913;&#33609;&#31295;.xls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\CA%20Quality%20Syetem\NADL&#36136;&#37327;&#20307;&#31995;&#25991;&#20214;\OSSP-V\6.&#27169;&#26495;\&#39033;&#30446;&#24635;&#32467;&#25253;&#21578;-IV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file:///\\Picserver\vss\temp\sst3.xls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\CA%20Quality%20Syetem\NADL&#36136;&#37327;&#20307;&#31995;&#25991;&#20214;\OSSP-V\6.&#27169;&#26495;\IPPR-IV.xls" TargetMode="External" Type="http://schemas.openxmlformats.org/officeDocument/2006/relationships/externalLinkPath" /></Relationships>
</file>

<file path=xl/externalLinks/_rels/externalLink6.xml.rels><Relationships xmlns="http://schemas.openxmlformats.org/package/2006/relationships"><Relationship Id="rId1" Target="\QualityWork\OSSP2004\&#31649;&#29702;&#24211;\6.&#27169;&#26495;\&#36719;&#20214;&#24320;&#21457;&#35745;&#21010;-B.xls" TargetMode="External" Type="http://schemas.openxmlformats.org/officeDocument/2006/relationships/externalLinkPath" /></Relationships>
</file>

<file path=xl/externalLinks/_rels/externalLink7.xml.rels><Relationships xmlns="http://schemas.openxmlformats.org/package/2006/relationships"><Relationship Id="rId1" Target="\CA%20Quality%20Syetem\NADL&#36136;&#37327;&#20307;&#31995;&#25991;&#20214;\OSSP-V\6.&#27169;&#26495;\&#37324;&#31243;&#30865;&#24635;&#32467;&#25253;&#21578;-IV.xls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file:///\\Picserver\vss\temp\sst4E.xls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\Documents%20and%20Settings\lvht\Local%20Settings\Temporary%20Internet%20Files\OLK35A\&#39033;&#30446;&#24635;&#32467;&#25253;&#21578;-B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Cover"/>
      <sheetName val="Table"/>
      <sheetName val="Data Definition"/>
      <sheetName val="Project Status"/>
      <sheetName val="Issues Tracking"/>
      <sheetName val="Requirements Tracking"/>
      <sheetName val="Review Tracking"/>
      <sheetName val="Test Tracking"/>
      <sheetName val="Project DB"/>
      <sheetName val="IPPR-B_修改草稿"/>
      <sheetName val="Calcul"/>
      <sheetName val="Data"/>
      <sheetName val="#REF!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目标及策略"/>
      <sheetName val="里程碑管理"/>
      <sheetName val="规模管理"/>
      <sheetName val="质量管理"/>
      <sheetName val="质量管理-详细"/>
      <sheetName val="成本管理"/>
      <sheetName val="工作量管理"/>
      <sheetName val="进度管理"/>
      <sheetName val="进度管理-详细"/>
      <sheetName val="关键计算机资源"/>
      <sheetName val="人员管理"/>
      <sheetName val="环境管理"/>
      <sheetName val="风险管理"/>
      <sheetName val="组间协调管理"/>
      <sheetName val="培训管理"/>
      <sheetName val="项目数据库(PDB)"/>
      <sheetName val="階層表"/>
      <sheetName val="穐山cst shot total 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  <sheetName val="Coding Detail(NISSAN)"/>
      <sheetName val="PullDown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引言"/>
      <sheetName val="生产率"/>
      <sheetName val="质量"/>
      <sheetName val="工作量"/>
      <sheetName val="进度"/>
      <sheetName val="同行评审"/>
      <sheetName val="基础数据"/>
      <sheetName val="信息定义"/>
      <sheetName val="职位体系"/>
      <sheetName val="Data Definition"/>
      <sheetName val="3级明细余额表.dbf"/>
      <sheetName val="P&amp;A"/>
      <sheetName val="vocabulary"/>
      <sheetName val="Calibration"/>
      <sheetName val="CVBS"/>
      <sheetName val="RGB"/>
      <sheetName val="分类数据"/>
      <sheetName val="Sheet1"/>
      <sheetName val="MAP_ED_ROAD"/>
      <sheetName val="Coding Detail(NISSAN)"/>
      <sheetName val="リスト選択用"/>
      <sheetName val="調査シート"/>
      <sheetName val="SRC"/>
      <sheetName val="371国内試設変通知（日車記入）"/>
      <sheetName val="PullDown"/>
      <sheetName val="Nomenclature"/>
      <sheetName val="S"/>
      <sheetName val="1.概述"/>
      <sheetName val="Contacts"/>
      <sheetName val="不正データ管理表"/>
      <sheetName val="Ref"/>
      <sheetName val="ﾌﾟﾚﾋﾞｭｰﾃﾞｰﾀ仕様"/>
      <sheetName val="Sheet2"/>
      <sheetName val="前提2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  <sheetName val="#REF!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进度管理"/>
      <sheetName val="规模及工作量"/>
      <sheetName val="质量管理"/>
      <sheetName val="关键计算机资源"/>
      <sheetName val="资源"/>
      <sheetName val="度量及定量管理"/>
      <sheetName val="风险管理"/>
      <sheetName val="组间协调"/>
      <sheetName val="培训"/>
      <sheetName val="配置管理"/>
      <sheetName val="配置库权限"/>
      <sheetName val="同行评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refreshError="1" sheetId="19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  <sheetName val="Sheet1"/>
      <sheetName val="調査シート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  <sheetName val="分_数据"/>
      <sheetName val="信息定义"/>
      <sheetName val="同行评审"/>
      <sheetName val="P&amp;A"/>
      <sheetName val="3级明细余额表.dbf"/>
      <sheetName val="实习考核"/>
      <sheetName val="1.概述"/>
      <sheetName val="Contacts"/>
      <sheetName val="封面"/>
      <sheetName val="PullDown"/>
      <sheetName val="Data Definition"/>
      <sheetName val="基础数据"/>
      <sheetName val="不具合記録簿"/>
      <sheetName val="Flooring Calc"/>
      <sheetName val="01-05 est"/>
      <sheetName val="リスト選択用"/>
      <sheetName val="インデックス容量計算シート"/>
      <sheetName val="Nomenclature"/>
      <sheetName val="ﾌﾟﾚﾋﾞｭｰﾃﾞｰﾀ仕様"/>
      <sheetName val="Calcul"/>
      <sheetName val="Data"/>
      <sheetName val="調査シート"/>
      <sheetName val="S"/>
      <sheetName val="Sheet2"/>
      <sheetName val="1.9.18.ﾏﾙﾁﾁｬﾝﾈﾙ情報表示"/>
      <sheetName val="TableList"/>
      <sheetName val="职位体系"/>
      <sheetName val="vocabulary"/>
      <sheetName val="Calibration"/>
      <sheetName val="CVBS"/>
      <sheetName val="RGB"/>
      <sheetName val="ROUTE"/>
      <sheetName val="Sheet1"/>
      <sheetName val="候補リスト"/>
      <sheetName val="引言"/>
      <sheetName val="勤務ｼﾌﾄﾍﾞｰｽ表 下期"/>
      <sheetName val="分_数据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信息定义"/>
      <sheetName val="基本信息"/>
      <sheetName val="目标及策略"/>
      <sheetName val="质量"/>
      <sheetName val="工作量"/>
      <sheetName val="进度"/>
      <sheetName val="过程性能"/>
      <sheetName val="需求管理"/>
      <sheetName val="风险管理"/>
      <sheetName val="问题和建议"/>
      <sheetName val="优秀实践"/>
      <sheetName val="优秀产品"/>
      <sheetName val="总体总结"/>
      <sheetName val="附录1"/>
      <sheetName val="附录2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5"/>
  <sheetViews>
    <sheetView showGridLines="0" topLeftCell="A25" view="pageBreakPreview" workbookViewId="0" zoomScaleNormal="70">
      <selection activeCell="O17" sqref="O17"/>
    </sheetView>
  </sheetViews>
  <sheetFormatPr baseColWidth="8" defaultColWidth="9" defaultRowHeight="14.25" outlineLevelCol="0"/>
  <cols>
    <col customWidth="1" max="2" min="1" style="103" width="2.625"/>
    <col customWidth="1" max="10" min="3" style="103" width="10.625"/>
    <col customWidth="1" max="12" min="11" style="103" width="2.625"/>
    <col customWidth="1" max="16384" min="13" style="103" width="9"/>
  </cols>
  <sheetData>
    <row r="1">
      <c r="A1" s="103" t="n"/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</row>
    <row customFormat="1" r="2" s="103"/>
    <row r="3">
      <c r="A3" s="103" t="n"/>
      <c r="B3" s="103" t="n"/>
      <c r="C3" s="103" t="n"/>
      <c r="D3" s="103" t="n"/>
      <c r="E3" s="103" t="n"/>
      <c r="F3" s="103" t="n"/>
      <c r="G3" s="103" t="n"/>
      <c r="H3" s="103" t="n"/>
      <c r="I3" s="103" t="n"/>
      <c r="J3" s="103" t="n"/>
      <c r="K3" s="103" t="n"/>
      <c r="L3" s="103" t="n"/>
    </row>
    <row r="4">
      <c r="B4" s="103" t="n"/>
      <c r="C4" s="103" t="n"/>
      <c r="D4" s="103" t="n"/>
      <c r="E4" s="103" t="n"/>
      <c r="F4" s="103" t="n"/>
      <c r="G4" s="103" t="n"/>
      <c r="H4" s="103" t="n"/>
      <c r="I4" s="103" t="n"/>
      <c r="J4" s="127" t="n"/>
    </row>
    <row r="5">
      <c r="B5" s="103" t="n"/>
      <c r="C5" s="104" t="n"/>
      <c r="D5" s="104" t="n"/>
      <c r="E5" s="104" t="n"/>
      <c r="F5" s="104" t="n"/>
      <c r="G5" s="104" t="n"/>
      <c r="H5" s="104" t="n"/>
      <c r="I5" s="104" t="n"/>
      <c r="J5" s="128" t="n"/>
      <c r="L5" s="103" t="n"/>
    </row>
    <row customHeight="1" ht="11.25" r="7" s="134"/>
    <row customFormat="1" customHeight="1" ht="19.5" r="8" s="100">
      <c r="C8" s="105" t="inlineStr">
        <is>
          <t>受控编号：KBD_FSER05_QR0003</t>
        </is>
      </c>
      <c r="D8" s="106" t="n"/>
      <c r="E8" s="107" t="n"/>
      <c r="F8" s="107" t="n"/>
      <c r="G8" s="107" t="n"/>
      <c r="H8" s="107" t="n"/>
      <c r="I8" s="107" t="n"/>
    </row>
    <row customFormat="1" customHeight="1" ht="17.25" r="9" s="101">
      <c r="C9" s="108" t="inlineStr">
        <is>
          <t>文档编号：PNYYYYnnn_ITC</t>
        </is>
      </c>
      <c r="D9" s="109" t="n"/>
      <c r="E9" s="109" t="n"/>
      <c r="F9" s="109" t="n"/>
      <c r="G9" s="109" t="n"/>
      <c r="H9" s="109" t="n"/>
      <c r="I9" s="129" t="n"/>
    </row>
    <row customFormat="1" customHeight="1" ht="17.25" r="10" s="101">
      <c r="C10" s="108" t="inlineStr">
        <is>
          <t>密    级：机密</t>
        </is>
      </c>
      <c r="D10" s="109" t="n"/>
      <c r="E10" s="109" t="n"/>
      <c r="F10" s="109" t="n"/>
      <c r="G10" s="109" t="n"/>
      <c r="H10" s="109" t="n"/>
      <c r="I10" s="129" t="n"/>
    </row>
    <row customFormat="1" customHeight="1" ht="17.25" r="11" s="101">
      <c r="C11" s="108" t="n"/>
      <c r="D11" s="109" t="n"/>
      <c r="E11" s="109" t="n"/>
      <c r="F11" s="109" t="n"/>
      <c r="G11" s="109" t="n"/>
      <c r="H11" s="109" t="n"/>
      <c r="I11" s="129" t="n"/>
    </row>
    <row customFormat="1" customHeight="1" ht="17.25" r="12" s="101">
      <c r="C12" s="108" t="n"/>
      <c r="D12" s="109" t="n"/>
      <c r="E12" s="109" t="n"/>
      <c r="F12" s="109" t="n"/>
      <c r="G12" s="109" t="n"/>
      <c r="H12" s="109" t="n"/>
      <c r="I12" s="129" t="n"/>
    </row>
    <row customFormat="1" customHeight="1" ht="17.25" r="13" s="101">
      <c r="C13" s="108" t="n"/>
      <c r="D13" s="109" t="n"/>
      <c r="E13" s="109" t="n"/>
      <c r="F13" s="109" t="n"/>
      <c r="G13" s="109" t="n"/>
      <c r="H13" s="109" t="n"/>
      <c r="I13" s="129" t="n"/>
    </row>
    <row customFormat="1" customHeight="1" ht="17.25" r="14" s="101">
      <c r="C14" s="108" t="n"/>
      <c r="D14" s="109" t="n"/>
      <c r="E14" s="109" t="n"/>
      <c r="F14" s="109" t="n"/>
      <c r="G14" s="109" t="n"/>
      <c r="H14" s="109" t="n"/>
      <c r="I14" s="129" t="n"/>
    </row>
    <row customFormat="1" customHeight="1" ht="17.25" r="15" s="101">
      <c r="C15" s="108" t="n"/>
      <c r="D15" s="109" t="n"/>
      <c r="E15" s="109" t="n"/>
      <c r="F15" s="109" t="n"/>
      <c r="G15" s="109" t="n"/>
      <c r="H15" s="109" t="n"/>
      <c r="I15" s="129" t="n"/>
    </row>
    <row customFormat="1" customHeight="1" ht="17.25" r="16" s="101">
      <c r="C16" s="108" t="n"/>
      <c r="D16" s="109" t="n"/>
      <c r="E16" s="109" t="n"/>
      <c r="F16" s="109" t="n"/>
      <c r="G16" s="109" t="n"/>
      <c r="H16" s="109" t="n"/>
      <c r="I16" s="129" t="n"/>
    </row>
    <row customFormat="1" customHeight="1" ht="17.25" r="17" s="101">
      <c r="C17" s="108" t="n"/>
      <c r="D17" s="109" t="n"/>
      <c r="E17" s="109" t="n"/>
      <c r="F17" s="109" t="n"/>
      <c r="G17" s="109" t="n"/>
      <c r="H17" s="109" t="n"/>
      <c r="I17" s="129" t="n"/>
    </row>
    <row customFormat="1" customHeight="1" ht="18.75" r="18" s="102">
      <c r="C18" s="110" t="n"/>
      <c r="D18" s="111" t="n"/>
      <c r="E18" s="111" t="n"/>
      <c r="F18" s="111" t="n"/>
      <c r="G18" s="111" t="n"/>
      <c r="H18" s="111" t="n"/>
      <c r="I18" s="130" t="n"/>
    </row>
    <row customFormat="1" customHeight="1" ht="46.5" r="19" s="100">
      <c r="A19" s="112" t="n"/>
      <c r="B19" s="113" t="n"/>
      <c r="C19" s="114" t="inlineStr">
        <is>
          <t xml:space="preserve">HMI_系统测试用例
</t>
        </is>
      </c>
    </row>
    <row customFormat="1" customHeight="1" ht="12" r="20" s="100">
      <c r="A20" s="112" t="n"/>
      <c r="B20" s="113" t="n"/>
    </row>
    <row customFormat="1" customHeight="1" ht="46.5" r="21" s="100">
      <c r="A21" s="112" t="n"/>
      <c r="B21" s="113" t="n"/>
      <c r="C21" s="114" t="n"/>
    </row>
    <row customFormat="1" customHeight="1" ht="15.75" r="22" s="100">
      <c r="A22" s="112" t="n"/>
    </row>
    <row customFormat="1" customHeight="1" ht="15.75" r="23" s="100">
      <c r="A23" s="112" t="n"/>
    </row>
    <row customFormat="1" customHeight="1" ht="22.5" r="24" s="100">
      <c r="C24" s="115" t="n"/>
    </row>
    <row customFormat="1" customHeight="1" ht="15.75" r="25" s="100">
      <c r="A25" s="112" t="n"/>
      <c r="B25" s="116" t="n"/>
      <c r="C25" s="113" t="n"/>
      <c r="D25" s="113" t="n"/>
      <c r="E25" s="113" t="n"/>
      <c r="F25" s="113" t="n"/>
      <c r="G25" s="113" t="n"/>
      <c r="H25" s="113" t="n"/>
      <c r="I25" s="113" t="n"/>
    </row>
    <row customFormat="1" customHeight="1" ht="15.75" r="26" s="100">
      <c r="A26" s="112" t="n"/>
      <c r="B26" s="116" t="n"/>
      <c r="C26" s="113" t="n"/>
      <c r="D26" s="113" t="n"/>
      <c r="E26" s="113" t="n"/>
      <c r="F26" s="113" t="n"/>
      <c r="G26" s="113" t="n"/>
      <c r="H26" s="113" t="n"/>
      <c r="I26" s="113" t="n"/>
    </row>
    <row customFormat="1" customHeight="1" ht="15.75" r="27" s="100">
      <c r="A27" s="112" t="n"/>
      <c r="B27" s="116" t="n"/>
      <c r="C27" s="113" t="n"/>
      <c r="D27" s="113" t="n"/>
      <c r="E27" s="113" t="n"/>
      <c r="F27" s="113" t="n"/>
      <c r="G27" s="113" t="n"/>
      <c r="H27" s="113" t="n"/>
      <c r="I27" s="113" t="n"/>
    </row>
    <row customFormat="1" customHeight="1" ht="15.75" r="28" s="100">
      <c r="A28" s="112" t="n"/>
      <c r="B28" s="116" t="n"/>
      <c r="C28" s="113" t="n"/>
      <c r="D28" s="113" t="n"/>
      <c r="E28" s="113" t="n"/>
      <c r="F28" s="113" t="n"/>
      <c r="G28" s="113" t="n"/>
      <c r="H28" s="113" t="n"/>
      <c r="I28" s="113" t="n"/>
    </row>
    <row customFormat="1" customHeight="1" ht="15.75" r="29" s="100">
      <c r="A29" s="112" t="n"/>
      <c r="B29" s="116" t="n"/>
      <c r="C29" s="113" t="n"/>
      <c r="D29" s="113" t="n"/>
      <c r="E29" s="113" t="n"/>
      <c r="F29" s="113" t="n"/>
      <c r="G29" s="113" t="n"/>
      <c r="H29" s="113" t="n"/>
      <c r="I29" s="113" t="n"/>
    </row>
    <row customFormat="1" customHeight="1" ht="15.75" r="30" s="100">
      <c r="A30" s="112" t="n"/>
      <c r="B30" s="116" t="n"/>
      <c r="C30" s="113" t="n"/>
      <c r="D30" s="113" t="n"/>
      <c r="E30" s="113" t="n"/>
      <c r="F30" s="113" t="n"/>
      <c r="G30" s="113" t="n"/>
      <c r="H30" s="113" t="n"/>
      <c r="I30" s="113" t="n"/>
    </row>
    <row customFormat="1" customHeight="1" ht="15.75" r="31" s="100">
      <c r="A31" s="112" t="n"/>
      <c r="B31" s="116" t="n"/>
      <c r="C31" s="113" t="n"/>
      <c r="D31" s="113" t="n"/>
      <c r="E31" s="113" t="n"/>
      <c r="F31" s="113" t="n"/>
      <c r="G31" s="113" t="n"/>
      <c r="H31" s="113" t="n"/>
      <c r="I31" s="113" t="n"/>
    </row>
    <row customFormat="1" customHeight="1" ht="15.75" r="32" s="100">
      <c r="A32" s="112" t="n"/>
      <c r="B32" s="116" t="n"/>
      <c r="C32" s="113" t="n"/>
      <c r="D32" s="113" t="n"/>
      <c r="E32" s="113" t="n"/>
      <c r="F32" s="113" t="n"/>
      <c r="G32" s="113" t="n"/>
      <c r="H32" s="113" t="n"/>
      <c r="I32" s="113" t="n"/>
    </row>
    <row customFormat="1" customHeight="1" ht="15.75" r="33" s="100">
      <c r="A33" s="112" t="n"/>
      <c r="B33" s="116" t="n"/>
      <c r="C33" s="113" t="n"/>
      <c r="D33" s="113" t="n"/>
      <c r="E33" s="113" t="n"/>
      <c r="F33" s="113" t="n"/>
      <c r="G33" s="113" t="n"/>
      <c r="H33" s="113" t="n"/>
      <c r="I33" s="113" t="n"/>
    </row>
    <row customFormat="1" customHeight="1" ht="15.75" r="34" s="100">
      <c r="A34" s="112" t="n"/>
      <c r="B34" s="116" t="n"/>
      <c r="C34" s="113" t="n"/>
      <c r="D34" s="113" t="n"/>
      <c r="E34" s="113" t="n"/>
      <c r="F34" s="113" t="n"/>
      <c r="G34" s="113" t="n"/>
      <c r="H34" s="113" t="n"/>
      <c r="I34" s="113" t="n"/>
    </row>
    <row customFormat="1" customHeight="1" ht="15.75" r="35" s="100">
      <c r="A35" s="112" t="n"/>
      <c r="B35" s="113" t="n"/>
      <c r="C35" s="113" t="n"/>
      <c r="D35" s="113" t="n"/>
      <c r="E35" s="113" t="n"/>
      <c r="F35" s="113" t="n"/>
      <c r="G35" s="113" t="n"/>
      <c r="H35" s="113" t="n"/>
      <c r="I35" s="113" t="n"/>
    </row>
    <row customFormat="1" customHeight="1" ht="15.75" r="36" s="100">
      <c r="A36" s="112" t="n"/>
      <c r="B36" s="113" t="n"/>
      <c r="C36" s="113" t="n"/>
      <c r="D36" s="113" t="n"/>
      <c r="E36" s="113" t="n"/>
      <c r="F36" s="113" t="n"/>
      <c r="G36" s="113" t="n"/>
      <c r="H36" s="113" t="n"/>
      <c r="I36" s="113" t="n"/>
    </row>
    <row customFormat="1" customHeight="1" ht="15.75" r="37" s="100">
      <c r="A37" s="112" t="n"/>
      <c r="B37" s="113" t="n"/>
      <c r="C37" s="113" t="n"/>
      <c r="D37" s="113" t="n"/>
      <c r="E37" s="113" t="n"/>
      <c r="F37" s="113" t="n"/>
      <c r="G37" s="113" t="n"/>
      <c r="H37" s="113" t="n"/>
      <c r="I37" s="113" t="n"/>
    </row>
    <row customFormat="1" customHeight="1" ht="22.5" r="38" s="100">
      <c r="A38" s="112" t="n"/>
      <c r="B38" s="113" t="n"/>
      <c r="C38" s="117" t="inlineStr">
        <is>
          <t>武汉中海庭数据技术有限公司</t>
        </is>
      </c>
    </row>
    <row customFormat="1" customHeight="1" ht="15.75" r="39" s="100">
      <c r="A39" s="112" t="n"/>
      <c r="B39" s="113" t="n"/>
      <c r="C39" s="113" t="n"/>
      <c r="D39" s="113" t="n"/>
      <c r="E39" s="113" t="n"/>
      <c r="F39" s="113" t="n"/>
      <c r="G39" s="113" t="n"/>
      <c r="H39" s="113" t="n"/>
      <c r="I39" s="113" t="n"/>
    </row>
    <row customFormat="1" customHeight="1" ht="15.75" r="40" s="100">
      <c r="A40" s="112" t="n"/>
      <c r="B40" s="113" t="n"/>
      <c r="C40" s="113" t="n"/>
      <c r="D40" s="113" t="n"/>
      <c r="E40" s="113" t="n"/>
      <c r="F40" s="113" t="n"/>
      <c r="G40" s="113" t="n"/>
      <c r="H40" s="113" t="n"/>
      <c r="I40" s="113" t="n"/>
    </row>
    <row customFormat="1" customHeight="1" ht="16.5" r="41" s="100">
      <c r="A41" s="112" t="n"/>
      <c r="B41" s="113" t="n"/>
      <c r="C41" s="113" t="n"/>
      <c r="D41" s="113" t="n"/>
      <c r="E41" s="113" t="n"/>
      <c r="F41" s="113" t="n"/>
      <c r="G41" s="113" t="n"/>
      <c r="H41" s="113" t="n"/>
      <c r="I41" s="113" t="n"/>
    </row>
    <row customFormat="1" r="42" s="100">
      <c r="D42" s="118" t="inlineStr">
        <is>
          <t>编    制</t>
        </is>
      </c>
      <c r="E42" s="119" t="n"/>
      <c r="F42" s="120" t="inlineStr">
        <is>
          <t>审    核</t>
        </is>
      </c>
      <c r="G42" s="119" t="n"/>
      <c r="H42" s="120" t="inlineStr">
        <is>
          <t>批    准</t>
        </is>
      </c>
      <c r="I42" s="131" t="n"/>
    </row>
    <row customFormat="1" customHeight="1" ht="15.75" r="43" s="100">
      <c r="A43" s="112" t="n"/>
      <c r="B43" s="113" t="n"/>
      <c r="D43" s="121" t="inlineStr">
        <is>
          <t>签    字</t>
        </is>
      </c>
      <c r="E43" s="122" t="n"/>
      <c r="F43" s="123" t="inlineStr">
        <is>
          <t>签    字</t>
        </is>
      </c>
      <c r="G43" s="122" t="n"/>
      <c r="H43" s="123" t="inlineStr">
        <is>
          <t>签    字</t>
        </is>
      </c>
      <c r="I43" s="132" t="n"/>
    </row>
    <row customFormat="1" customHeight="1" ht="16.5" r="44" s="100">
      <c r="A44" s="112" t="n"/>
      <c r="B44" s="113" t="n"/>
      <c r="D44" s="124" t="inlineStr">
        <is>
          <t>日    期</t>
        </is>
      </c>
      <c r="E44" s="125" t="n"/>
      <c r="F44" s="126" t="inlineStr">
        <is>
          <t>日    期</t>
        </is>
      </c>
      <c r="G44" s="125" t="n"/>
      <c r="H44" s="126" t="inlineStr">
        <is>
          <t>日    期</t>
        </is>
      </c>
      <c r="I44" s="133" t="n"/>
    </row>
    <row customFormat="1" customHeight="1" ht="15.75" r="45" s="100">
      <c r="A45" s="112" t="n"/>
      <c r="B45" s="113" t="n"/>
      <c r="C45" s="113" t="n"/>
      <c r="D45" s="113" t="n"/>
      <c r="E45" s="113" t="n"/>
      <c r="F45" s="113" t="n"/>
      <c r="G45" s="113" t="n"/>
      <c r="H45" s="113" t="n"/>
      <c r="I45" s="113" t="n"/>
    </row>
    <row customFormat="1" customHeight="1" ht="20.1" r="46" s="100"/>
    <row customFormat="1" customHeight="1" ht="20.1" r="47" s="100"/>
  </sheetData>
  <mergeCells count="4">
    <mergeCell ref="C19:J19"/>
    <mergeCell ref="C21:J21"/>
    <mergeCell ref="C24:J24"/>
    <mergeCell ref="C38:J38"/>
  </mergeCells>
  <printOptions horizontalCentered="1"/>
  <pageMargins bottom="0.98" footer="0" header="0.39" left="0.59" right="0.59" top="1.18"/>
  <pageSetup horizontalDpi="600" orientation="portrait" paperSize="9" scale="83" verticalDpi="6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34"/>
  <sheetViews>
    <sheetView showGridLines="0" view="pageBreakPreview" workbookViewId="0" zoomScaleNormal="85">
      <selection activeCell="C7" sqref="C7"/>
    </sheetView>
  </sheetViews>
  <sheetFormatPr baseColWidth="8" defaultColWidth="9" defaultRowHeight="14.25" outlineLevelCol="0"/>
  <cols>
    <col customWidth="1" max="1" min="1" style="58" width="2.625"/>
    <col customWidth="1" max="2" min="2" style="51" width="6"/>
    <col customWidth="1" max="4" min="3" style="51" width="8.25"/>
    <col customWidth="1" max="5" min="5" style="58" width="53"/>
    <col customWidth="1" max="6" min="6" style="58" width="10.125"/>
    <col customWidth="1" max="7" min="7" style="58" width="12.875"/>
    <col customWidth="1" max="8" min="8" style="51" width="10.625"/>
    <col customWidth="1" max="9" min="9" style="51" width="11"/>
    <col customWidth="1" max="10" min="10" style="51" width="10.625"/>
    <col customWidth="1" max="11" min="11" style="51" width="11"/>
    <col customWidth="1" max="13" min="12" style="58" width="2.625"/>
    <col customWidth="1" max="16384" min="14" style="58" width="9"/>
  </cols>
  <sheetData>
    <row customHeight="1" ht="31.5" r="2" s="134">
      <c r="B2" s="52" t="inlineStr">
        <is>
          <t>变更履历</t>
        </is>
      </c>
      <c r="J2" s="52" t="n"/>
      <c r="K2" s="52" t="n"/>
      <c r="L2" s="80" t="n"/>
    </row>
    <row customHeight="1" ht="15" r="3" s="134">
      <c r="B3" s="53" t="n"/>
      <c r="C3" s="53" t="n"/>
      <c r="D3" s="53" t="n"/>
      <c r="E3" s="54" t="n"/>
      <c r="F3" s="54" t="n"/>
      <c r="G3" s="54" t="n"/>
      <c r="H3" s="53" t="n"/>
      <c r="I3" s="53" t="n"/>
      <c r="J3" s="53" t="n"/>
      <c r="K3" s="53" t="n"/>
      <c r="L3" s="54" t="n"/>
    </row>
    <row customFormat="1" customHeight="1" ht="15" r="4" s="58">
      <c r="A4" s="58" t="n"/>
      <c r="B4" s="56" t="inlineStr">
        <is>
          <t>编号</t>
        </is>
      </c>
      <c r="C4" s="57" t="inlineStr">
        <is>
          <t>版本</t>
        </is>
      </c>
      <c r="D4" s="57" t="inlineStr">
        <is>
          <t>文档状态</t>
        </is>
      </c>
      <c r="E4" s="57" t="inlineStr">
        <is>
          <t>修改条款及内容</t>
        </is>
      </c>
      <c r="F4" s="57" t="inlineStr">
        <is>
          <t>变更类型</t>
        </is>
      </c>
      <c r="G4" s="57" t="inlineStr">
        <is>
          <t>变更原因</t>
        </is>
      </c>
      <c r="H4" s="57" t="inlineStr">
        <is>
          <t>变更者</t>
        </is>
      </c>
      <c r="I4" s="57" t="inlineStr">
        <is>
          <t>变更日期</t>
        </is>
      </c>
      <c r="J4" s="81" t="inlineStr">
        <is>
          <t>核准人</t>
        </is>
      </c>
      <c r="K4" s="82" t="inlineStr">
        <is>
          <t>核准日期</t>
        </is>
      </c>
      <c r="L4" s="83" t="n"/>
    </row>
    <row customHeight="1" ht="27" outlineLevel="1" r="5" s="134">
      <c r="A5" s="58" t="n"/>
      <c r="B5" s="59" t="n">
        <v>1</v>
      </c>
      <c r="C5" s="60" t="inlineStr">
        <is>
          <t>v1.0</t>
        </is>
      </c>
      <c r="D5" s="135" t="n"/>
      <c r="E5" s="62" t="inlineStr">
        <is>
          <t>AIDL接口测试用例</t>
        </is>
      </c>
      <c r="F5" s="62" t="inlineStr">
        <is>
          <t>新增</t>
        </is>
      </c>
      <c r="G5" s="62" t="n"/>
      <c r="H5" s="62" t="inlineStr">
        <is>
          <t>刘南杰、沈卓、孙超仕</t>
        </is>
      </c>
      <c r="I5" s="84" t="n">
        <v>44552</v>
      </c>
      <c r="J5" s="85" t="n"/>
      <c r="K5" s="86" t="n"/>
      <c r="L5" s="87" t="n"/>
    </row>
    <row outlineLevel="1" r="6" s="134">
      <c r="A6" s="58" t="n"/>
      <c r="B6" s="59" t="n">
        <v>2</v>
      </c>
      <c r="C6" s="60" t="inlineStr">
        <is>
          <t>v1.0.1</t>
        </is>
      </c>
      <c r="D6" s="135" t="n"/>
      <c r="E6" s="62" t="inlineStr">
        <is>
          <t>AIDL修改用例30000-30507</t>
        </is>
      </c>
      <c r="F6" s="62" t="inlineStr">
        <is>
          <t>修改</t>
        </is>
      </c>
      <c r="G6" s="62" t="inlineStr">
        <is>
          <t>评审</t>
        </is>
      </c>
      <c r="H6" s="62" t="inlineStr">
        <is>
          <t>孙超仕</t>
        </is>
      </c>
      <c r="I6" s="84" t="n">
        <v>44558</v>
      </c>
      <c r="J6" s="85" t="n"/>
      <c r="K6" s="86" t="n"/>
      <c r="L6" s="87" t="n"/>
    </row>
    <row outlineLevel="1" r="7" s="134">
      <c r="A7" s="58" t="n"/>
      <c r="B7" s="59" t="n">
        <v>3</v>
      </c>
      <c r="C7" s="60" t="inlineStr">
        <is>
          <t>v1.0.2</t>
        </is>
      </c>
      <c r="D7" s="135" t="n"/>
      <c r="E7" s="62" t="inlineStr">
        <is>
          <t>AIDL修改用例30000-30507</t>
        </is>
      </c>
      <c r="F7" s="62" t="inlineStr">
        <is>
          <t>修改</t>
        </is>
      </c>
      <c r="G7" s="62" t="inlineStr">
        <is>
          <t>评审</t>
        </is>
      </c>
      <c r="H7" s="62" t="inlineStr">
        <is>
          <t>刘南杰</t>
        </is>
      </c>
      <c r="I7" s="84" t="n">
        <v>44568</v>
      </c>
      <c r="J7" s="85" t="n"/>
      <c r="K7" s="86" t="n"/>
      <c r="L7" s="87" t="n"/>
    </row>
    <row outlineLevel="1" r="8" s="134">
      <c r="A8" s="58" t="n"/>
      <c r="B8" s="59" t="n"/>
      <c r="C8" s="60" t="n"/>
      <c r="D8" s="135" t="n"/>
      <c r="E8" s="62" t="n"/>
      <c r="F8" s="62" t="n"/>
      <c r="G8" s="62" t="n"/>
      <c r="H8" s="62" t="n"/>
      <c r="I8" s="84" t="n"/>
      <c r="J8" s="85" t="n"/>
      <c r="K8" s="86" t="n"/>
      <c r="L8" s="87" t="n"/>
    </row>
    <row outlineLevel="1" r="9" s="134">
      <c r="A9" s="58" t="n"/>
      <c r="B9" s="59" t="n"/>
      <c r="C9" s="60" t="n"/>
      <c r="D9" s="135" t="n"/>
      <c r="E9" s="62" t="n"/>
      <c r="F9" s="62" t="n"/>
      <c r="G9" s="62" t="n"/>
      <c r="H9" s="62" t="n"/>
      <c r="I9" s="84" t="n"/>
      <c r="J9" s="85" t="n"/>
      <c r="K9" s="86" t="n"/>
      <c r="L9" s="87" t="n"/>
    </row>
    <row outlineLevel="1" r="10" s="134">
      <c r="A10" s="58" t="n"/>
      <c r="B10" s="59" t="n"/>
      <c r="C10" s="60" t="n"/>
      <c r="D10" s="135" t="n"/>
      <c r="E10" s="62" t="n"/>
      <c r="F10" s="62" t="n"/>
      <c r="G10" s="62" t="n"/>
      <c r="H10" s="62" t="n"/>
      <c r="I10" s="84" t="n"/>
      <c r="J10" s="85" t="n"/>
      <c r="K10" s="86" t="n"/>
      <c r="L10" s="88" t="n"/>
    </row>
    <row outlineLevel="1" r="11" s="134">
      <c r="A11" s="58" t="n"/>
      <c r="B11" s="59" t="n"/>
      <c r="C11" s="60" t="n"/>
      <c r="D11" s="135" t="n"/>
      <c r="E11" s="62" t="n"/>
      <c r="F11" s="62" t="n"/>
      <c r="G11" s="62" t="n"/>
      <c r="H11" s="62" t="n"/>
      <c r="I11" s="84" t="n"/>
      <c r="J11" s="85" t="n"/>
      <c r="K11" s="86" t="n"/>
      <c r="L11" s="88" t="n"/>
    </row>
    <row outlineLevel="1" r="12" s="134">
      <c r="A12" s="58" t="n"/>
      <c r="B12" s="59" t="n"/>
      <c r="C12" s="60" t="n"/>
      <c r="D12" s="135" t="n"/>
      <c r="E12" s="62" t="n"/>
      <c r="F12" s="62" t="n"/>
      <c r="G12" s="62" t="n"/>
      <c r="H12" s="62" t="n"/>
      <c r="I12" s="84" t="n"/>
      <c r="J12" s="85" t="n"/>
      <c r="K12" s="86" t="n"/>
      <c r="L12" s="88" t="n"/>
    </row>
    <row outlineLevel="1" r="13" s="134">
      <c r="A13" s="58" t="n"/>
      <c r="B13" s="59" t="n"/>
      <c r="C13" s="60" t="n"/>
      <c r="D13" s="135" t="n"/>
      <c r="E13" s="63" t="n"/>
      <c r="F13" s="62" t="n"/>
      <c r="G13" s="62" t="n"/>
      <c r="H13" s="62" t="n"/>
      <c r="I13" s="84" t="n"/>
      <c r="J13" s="85" t="n"/>
      <c r="K13" s="86" t="n"/>
      <c r="L13" s="88" t="n"/>
    </row>
    <row outlineLevel="1" r="14" s="134">
      <c r="A14" s="58" t="n"/>
      <c r="B14" s="59" t="n"/>
      <c r="C14" s="60" t="n"/>
      <c r="D14" s="135" t="n"/>
      <c r="E14" s="63" t="n"/>
      <c r="F14" s="62" t="n"/>
      <c r="G14" s="62" t="n"/>
      <c r="H14" s="62" t="n"/>
      <c r="I14" s="84" t="n"/>
      <c r="J14" s="89" t="n"/>
      <c r="K14" s="84" t="n"/>
      <c r="L14" s="88" t="n"/>
    </row>
    <row outlineLevel="1" r="15" s="134">
      <c r="A15" s="58" t="n"/>
      <c r="B15" s="59" t="n"/>
      <c r="C15" s="60" t="n"/>
      <c r="D15" s="136" t="n"/>
      <c r="E15" s="63" t="n"/>
      <c r="F15" s="62" t="n"/>
      <c r="G15" s="65" t="n"/>
      <c r="H15" s="62" t="n"/>
      <c r="I15" s="84" t="n"/>
      <c r="J15" s="85" t="n"/>
      <c r="K15" s="86" t="n"/>
      <c r="L15" s="88" t="n"/>
    </row>
    <row outlineLevel="1" r="16" s="134">
      <c r="A16" s="58" t="n"/>
      <c r="B16" s="59" t="n"/>
      <c r="C16" s="60" t="n"/>
      <c r="D16" s="136" t="n"/>
      <c r="E16" s="63" t="n"/>
      <c r="F16" s="62" t="n"/>
      <c r="G16" s="65" t="n"/>
      <c r="H16" s="62" t="n"/>
      <c r="I16" s="84" t="n"/>
      <c r="J16" s="89" t="n"/>
      <c r="K16" s="90" t="n"/>
      <c r="L16" s="88" t="n"/>
    </row>
    <row outlineLevel="1" r="17" s="134">
      <c r="A17" s="58" t="n"/>
      <c r="B17" s="59" t="n"/>
      <c r="C17" s="60" t="n"/>
      <c r="D17" s="136" t="n"/>
      <c r="E17" s="63" t="n"/>
      <c r="F17" s="62" t="n"/>
      <c r="G17" s="65" t="n"/>
      <c r="H17" s="62" t="n"/>
      <c r="I17" s="84" t="n"/>
      <c r="J17" s="89" t="n"/>
      <c r="K17" s="90" t="n"/>
      <c r="L17" s="88" t="n"/>
    </row>
    <row outlineLevel="1" r="18" s="134">
      <c r="A18" s="58" t="n"/>
      <c r="B18" s="66" t="n"/>
      <c r="C18" s="67" t="n"/>
      <c r="D18" s="136" t="n"/>
      <c r="E18" s="68" t="n"/>
      <c r="F18" s="65" t="n"/>
      <c r="G18" s="65" t="n"/>
      <c r="H18" s="62" t="n"/>
      <c r="I18" s="84" t="n"/>
      <c r="J18" s="91" t="n"/>
      <c r="K18" s="90" t="n"/>
      <c r="L18" s="88" t="n"/>
    </row>
    <row r="19">
      <c r="A19" s="58" t="n"/>
      <c r="B19" s="69" t="n"/>
      <c r="C19" s="70" t="n"/>
      <c r="D19" s="137" t="n"/>
      <c r="E19" s="72" t="n"/>
      <c r="F19" s="73" t="n"/>
      <c r="G19" s="73" t="n"/>
      <c r="H19" s="73" t="n"/>
      <c r="I19" s="92" t="n"/>
      <c r="J19" s="93" t="n"/>
      <c r="K19" s="94" t="n"/>
      <c r="L19" s="88" t="n"/>
    </row>
    <row r="20">
      <c r="A20" s="58" t="n"/>
      <c r="B20" s="69" t="n"/>
      <c r="C20" s="70" t="n"/>
      <c r="D20" s="137" t="n"/>
      <c r="E20" s="73" t="n"/>
      <c r="F20" s="74" t="n"/>
      <c r="G20" s="74" t="n"/>
      <c r="H20" s="73" t="n"/>
      <c r="I20" s="92" t="n"/>
      <c r="J20" s="93" t="n"/>
      <c r="K20" s="94" t="n"/>
      <c r="L20" s="88" t="n"/>
    </row>
    <row r="21">
      <c r="A21" s="58" t="n"/>
      <c r="B21" s="69" t="n"/>
      <c r="C21" s="70" t="n"/>
      <c r="D21" s="137" t="n"/>
      <c r="E21" s="74" t="n"/>
      <c r="F21" s="74" t="n"/>
      <c r="G21" s="74" t="n"/>
      <c r="H21" s="73" t="n"/>
      <c r="I21" s="92" t="n"/>
      <c r="J21" s="93" t="n"/>
      <c r="K21" s="94" t="n"/>
      <c r="L21" s="88" t="n"/>
    </row>
    <row r="22">
      <c r="A22" s="58" t="n"/>
      <c r="B22" s="69" t="n"/>
      <c r="C22" s="70" t="n"/>
      <c r="D22" s="137" t="n"/>
      <c r="E22" s="72" t="n"/>
      <c r="F22" s="74" t="n"/>
      <c r="G22" s="74" t="n"/>
      <c r="H22" s="73" t="n"/>
      <c r="I22" s="92" t="n"/>
      <c r="J22" s="93" t="n"/>
      <c r="K22" s="94" t="n"/>
      <c r="L22" s="88" t="n"/>
    </row>
    <row r="23">
      <c r="A23" s="58" t="n"/>
      <c r="B23" s="69" t="n"/>
      <c r="C23" s="70" t="n"/>
      <c r="D23" s="137" t="n"/>
      <c r="E23" s="72" t="n"/>
      <c r="F23" s="74" t="n"/>
      <c r="G23" s="74" t="n"/>
      <c r="H23" s="73" t="n"/>
      <c r="I23" s="92" t="n"/>
      <c r="J23" s="93" t="n"/>
      <c r="K23" s="94" t="n"/>
      <c r="L23" s="88" t="n"/>
    </row>
    <row r="24">
      <c r="A24" s="58" t="n"/>
      <c r="B24" s="69" t="n"/>
      <c r="C24" s="70" t="n"/>
      <c r="D24" s="137" t="n"/>
      <c r="E24" s="72" t="n"/>
      <c r="F24" s="74" t="n"/>
      <c r="G24" s="74" t="n"/>
      <c r="H24" s="74" t="n"/>
      <c r="I24" s="95" t="n"/>
      <c r="J24" s="93" t="n"/>
      <c r="K24" s="94" t="n"/>
      <c r="L24" s="88" t="n"/>
    </row>
    <row r="25">
      <c r="A25" s="58" t="n"/>
      <c r="B25" s="69" t="n"/>
      <c r="C25" s="67" t="n"/>
      <c r="D25" s="136" t="n"/>
      <c r="E25" s="75" t="n"/>
      <c r="F25" s="65" t="n"/>
      <c r="G25" s="65" t="n"/>
      <c r="H25" s="65" t="n"/>
      <c r="I25" s="96" t="n"/>
      <c r="J25" s="91" t="n"/>
      <c r="K25" s="90" t="n"/>
      <c r="L25" s="88" t="n"/>
    </row>
    <row r="26">
      <c r="A26" s="58" t="n"/>
      <c r="B26" s="69" t="n"/>
      <c r="C26" s="67" t="n"/>
      <c r="D26" s="136" t="n"/>
      <c r="E26" s="75" t="n"/>
      <c r="F26" s="65" t="n"/>
      <c r="G26" s="65" t="n"/>
      <c r="H26" s="65" t="n"/>
      <c r="I26" s="96" t="n"/>
      <c r="J26" s="91" t="n"/>
      <c r="K26" s="90" t="n"/>
      <c r="L26" s="88" t="n"/>
    </row>
    <row r="27">
      <c r="A27" s="58" t="n"/>
      <c r="B27" s="66" t="n"/>
      <c r="C27" s="67" t="n"/>
      <c r="D27" s="136" t="n"/>
      <c r="E27" s="75" t="n"/>
      <c r="F27" s="65" t="n"/>
      <c r="G27" s="65" t="n"/>
      <c r="H27" s="65" t="n"/>
      <c r="I27" s="96" t="n"/>
      <c r="J27" s="91" t="n"/>
      <c r="K27" s="90" t="n"/>
      <c r="L27" s="88" t="n"/>
    </row>
    <row r="28">
      <c r="A28" s="58" t="n"/>
      <c r="B28" s="66" t="n"/>
      <c r="C28" s="67" t="n"/>
      <c r="D28" s="136" t="n"/>
      <c r="E28" s="75" t="n"/>
      <c r="F28" s="65" t="n"/>
      <c r="G28" s="65" t="n"/>
      <c r="H28" s="65" t="n"/>
      <c r="I28" s="96" t="n"/>
      <c r="J28" s="91" t="n"/>
      <c r="K28" s="90" t="n"/>
      <c r="L28" s="88" t="n"/>
    </row>
    <row r="29">
      <c r="A29" s="58" t="n"/>
      <c r="B29" s="66" t="n"/>
      <c r="C29" s="67" t="n"/>
      <c r="D29" s="136" t="n"/>
      <c r="E29" s="75" t="n"/>
      <c r="F29" s="65" t="n"/>
      <c r="G29" s="65" t="n"/>
      <c r="H29" s="65" t="n"/>
      <c r="I29" s="96" t="n"/>
      <c r="J29" s="91" t="n"/>
      <c r="K29" s="90" t="n"/>
      <c r="L29" s="88" t="n"/>
    </row>
    <row r="30">
      <c r="A30" s="58" t="n"/>
      <c r="B30" s="66" t="n"/>
      <c r="C30" s="67" t="n"/>
      <c r="D30" s="136" t="n"/>
      <c r="E30" s="75" t="n"/>
      <c r="F30" s="65" t="n"/>
      <c r="G30" s="65" t="n"/>
      <c r="H30" s="65" t="n"/>
      <c r="I30" s="96" t="n"/>
      <c r="J30" s="91" t="n"/>
      <c r="K30" s="90" t="n"/>
      <c r="L30" s="88" t="n"/>
    </row>
    <row r="31">
      <c r="A31" s="58" t="n"/>
      <c r="B31" s="66" t="n"/>
      <c r="C31" s="67" t="n"/>
      <c r="D31" s="136" t="n"/>
      <c r="E31" s="75" t="n"/>
      <c r="F31" s="65" t="n"/>
      <c r="G31" s="65" t="n"/>
      <c r="H31" s="65" t="n"/>
      <c r="I31" s="96" t="n"/>
      <c r="J31" s="91" t="n"/>
      <c r="K31" s="90" t="n"/>
      <c r="L31" s="88" t="n"/>
    </row>
    <row r="32">
      <c r="A32" s="58" t="n"/>
      <c r="B32" s="66" t="n"/>
      <c r="C32" s="67" t="n"/>
      <c r="D32" s="136" t="n"/>
      <c r="E32" s="75" t="n"/>
      <c r="F32" s="65" t="n"/>
      <c r="G32" s="65" t="n"/>
      <c r="H32" s="65" t="n"/>
      <c r="I32" s="96" t="n"/>
      <c r="J32" s="91" t="n"/>
      <c r="K32" s="90" t="n"/>
      <c r="L32" s="88" t="n"/>
    </row>
    <row customHeight="1" ht="15" r="33" s="134">
      <c r="A33" s="58" t="n"/>
      <c r="B33" s="76" t="n"/>
      <c r="C33" s="77" t="n"/>
      <c r="D33" s="138" t="n"/>
      <c r="E33" s="79" t="n"/>
      <c r="F33" s="79" t="n"/>
      <c r="G33" s="79" t="n"/>
      <c r="H33" s="79" t="n"/>
      <c r="I33" s="79" t="n"/>
      <c r="J33" s="97" t="n"/>
      <c r="K33" s="98" t="n"/>
      <c r="L33" s="88" t="n"/>
    </row>
    <row customHeight="1" ht="15" r="34" s="134">
      <c r="A34" s="58" t="n"/>
    </row>
  </sheetData>
  <mergeCells count="1">
    <mergeCell ref="B2:I2"/>
  </mergeCells>
  <dataValidations count="3">
    <dataValidation allowBlank="1" showErrorMessage="1" showInputMessage="1" sqref="D5:D33" type="list">
      <formula1>"Draft,Release,Modify"</formula1>
    </dataValidation>
    <dataValidation allowBlank="1" showErrorMessage="1" showInputMessage="1" sqref="G5:G32" type="list">
      <formula1>"需求分析,需求变更,用例设计错误,评审,外部审核"</formula1>
    </dataValidation>
    <dataValidation allowBlank="1" showErrorMessage="1" showInputMessage="1" sqref="F5:F32" type="list">
      <formula1>"新增,修改,删除"</formula1>
    </dataValidation>
  </dataValidations>
  <printOptions horizontalCentered="1"/>
  <pageMargins bottom="0.98" footer="0" header="0.39" left="0.59" right="0.59" top="1.18"/>
  <pageSetup horizontalDpi="600" orientation="portrait" paperSize="9" scale="48" verticalDpi="600"/>
  <headerFooter alignWithMargins="0">
    <oddHeader>&amp;L&amp;G&amp;R武汉中海庭数据技术有限公司_x000a_WUHAN KOTEI BIG DATA COPORATION</oddHeader>
    <oddFooter/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T1367"/>
  <sheetViews>
    <sheetView tabSelected="1" topLeftCell="A1291" workbookViewId="0">
      <selection activeCell="K1291" sqref="K1291"/>
    </sheetView>
  </sheetViews>
  <sheetFormatPr baseColWidth="8" customHeight="1" defaultColWidth="9" defaultRowHeight="199.5" outlineLevelCol="0"/>
  <cols>
    <col customWidth="1" max="2" min="2" style="6" width="9"/>
    <col customWidth="1" max="4" min="4" style="134" width="13.125"/>
    <col customWidth="1" max="6" min="6" style="134" width="10.625"/>
    <col customWidth="1" max="7" min="7" style="7" width="9.125"/>
    <col customWidth="1" max="8" min="8" style="134" width="5.125"/>
    <col customWidth="1" max="9" min="9" style="134" width="3.5"/>
    <col customWidth="1" max="10" min="10" style="134" width="19.5"/>
    <col customWidth="1" max="11" min="11" style="134" width="22"/>
    <col customWidth="1" max="12" min="12" style="8" width="25.875"/>
    <col customWidth="1" max="14" min="14" style="134" width="26.25"/>
    <col customWidth="1" max="18" min="18" style="134" width="10.75"/>
  </cols>
  <sheetData>
    <row customFormat="1" r="1" s="2">
      <c r="A1" s="9" t="inlineStr">
        <is>
          <t>No、</t>
        </is>
      </c>
      <c r="B1" s="10" t="inlineStr">
        <is>
          <t>协议编号</t>
        </is>
      </c>
      <c r="C1" s="10" t="inlineStr">
        <is>
          <t>协议名称</t>
        </is>
      </c>
      <c r="D1" s="10" t="inlineStr">
        <is>
          <t>功能名称</t>
        </is>
      </c>
      <c r="E1" s="10" t="inlineStr">
        <is>
          <t>优先级</t>
        </is>
      </c>
      <c r="F1" s="10" t="inlineStr">
        <is>
          <t>验证点</t>
        </is>
      </c>
      <c r="G1" s="10" t="inlineStr">
        <is>
          <t>用例类型</t>
        </is>
      </c>
      <c r="H1" s="9" t="inlineStr">
        <is>
          <t>设计方式</t>
        </is>
      </c>
      <c r="I1" s="18" t="inlineStr">
        <is>
          <t>测试方式</t>
        </is>
      </c>
      <c r="J1" s="10" t="inlineStr">
        <is>
          <t>前置条件</t>
        </is>
      </c>
      <c r="K1" s="19" t="inlineStr">
        <is>
          <t>后置动作</t>
        </is>
      </c>
      <c r="L1" s="10" t="inlineStr">
        <is>
          <t>输入json</t>
        </is>
      </c>
      <c r="M1" s="20" t="inlineStr">
        <is>
          <t>测试步骤</t>
        </is>
      </c>
      <c r="N1" s="9" t="inlineStr">
        <is>
          <t>预期返回json</t>
        </is>
      </c>
      <c r="O1" s="9" t="inlineStr">
        <is>
          <t>预期结果</t>
        </is>
      </c>
      <c r="P1" s="9" t="inlineStr">
        <is>
          <t>实际返回json</t>
        </is>
      </c>
      <c r="Q1" s="9" t="inlineStr">
        <is>
          <t>差异</t>
        </is>
      </c>
      <c r="R1" s="9" t="inlineStr">
        <is>
          <t>实际结果截图</t>
        </is>
      </c>
      <c r="S1" s="9" t="inlineStr">
        <is>
          <t>判定结果</t>
        </is>
      </c>
      <c r="T1" s="9" t="inlineStr">
        <is>
          <t>执行者</t>
        </is>
      </c>
      <c r="U1" s="9" t="inlineStr">
        <is>
          <t>日期</t>
        </is>
      </c>
      <c r="V1" s="9" t="inlineStr">
        <is>
          <t>BugID</t>
        </is>
      </c>
      <c r="W1" s="9" t="inlineStr">
        <is>
          <t>备注</t>
        </is>
      </c>
      <c r="IQ1" s="7" t="n"/>
      <c r="IR1" s="7" t="n"/>
      <c r="IS1" s="7" t="n"/>
      <c r="IT1" s="7" t="n"/>
    </row>
    <row customFormat="1" r="2" s="2">
      <c r="A2" s="17" t="inlineStr">
        <is>
          <t>AW02-JK-AIDL-0001</t>
        </is>
      </c>
      <c r="B2" s="13" t="n">
        <v>30000</v>
      </c>
      <c r="C2" s="13" t="inlineStr">
        <is>
          <t>地图动作</t>
        </is>
      </c>
      <c r="D2" s="13" t="inlineStr">
        <is>
          <t>实时路况-开启</t>
        </is>
      </c>
      <c r="E2" s="13" t="inlineStr">
        <is>
          <t>P0</t>
        </is>
      </c>
      <c r="F2" s="13" t="inlineStr">
        <is>
          <t>开启实时路况</t>
        </is>
      </c>
      <c r="G2" s="13" t="inlineStr">
        <is>
          <t>正常系</t>
        </is>
      </c>
      <c r="H2" s="17" t="inlineStr">
        <is>
          <t>需求分析法</t>
        </is>
      </c>
      <c r="I2" s="21" t="n"/>
      <c r="J2" s="17" t="inlineStr">
        <is>
          <t>click:id="com.aiways.autonavi:id/iv_main_traffic_lights"</t>
        </is>
      </c>
      <c r="K2" s="22" t="n"/>
      <c r="L2" s="17" t="inlineStr">
        <is>
          <t>{
"protocolId": 30000,
"messageType": "request",
"versionName": "5.0.7.601114",
"data": {
"operaValue": 1,
"tempValue": "",
"operaType": 0,
"actionType": 0
},
"statusCode": 0,
"needResponse": true,
"message": "",
"responseCode": "",
"requestCode": "",
"requestAuthor": "com.aiways.aiwaysservice"
}</t>
        </is>
      </c>
      <c r="M2" s="23" t="inlineStr">
        <is>
          <t>输入json，查看返回json或查看地图</t>
        </is>
      </c>
      <c r="N2" s="17" t="inlineStr">
        <is>
          <t>{
"protocolId": 30000,
"messageType": "response",
"versionName": "5.0.7.601114",
"data": {
"operaValue": 1,
"resultCode": 10000,
"actionType": 0,
"operaType": 0,
"errorMessage": ""
},
"statusCode": 0,
"needResponse": false,
"message": "",
"responseCode": "",
"requestCode": "",
"requestAuthor": "com.autonavi.amapauto"
}</t>
        </is>
      </c>
      <c r="O2" s="17" t="inlineStr">
        <is>
          <t>开启实时路况</t>
        </is>
      </c>
      <c r="P2" s="17" t="inlineStr">
        <is>
          <t>{'data': {'actionType': 0,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" s="17" t="inlineStr">
        <is>
          <t>{'data': {'预期': {'operaValue': 1, 'resultCode': 10000, 'actionType': 0, 'operaType': 0, 'errorMessage': ''}, '实际': {'actionType': 0, 'errorMessage': '请求成功', 'operaType': 0, 'operaValue': 1, 'resultCode': 10000}}, 'errorMessage': {'预期': '', '实际': '请求成功'}, 'statusCode': {'预期': 0, '实际': 200}, 'requestAuthor': {'预期': 'com.autonavi.amapauto', '实际': 'com.aiways.autonavi'}}</t>
        </is>
      </c>
      <c r="R2" s="17">
        <f>HYPERLINK("D:\python\pytest\AutoTest\log\2022-01-20_20-32-14\AW02-JK-AIDL-0001","测试图片地址")</f>
        <v/>
      </c>
      <c r="S2" s="17" t="inlineStr">
        <is>
          <t>OK</t>
        </is>
      </c>
      <c r="T2" s="17" t="inlineStr">
        <is>
          <t>chenghchengy</t>
        </is>
      </c>
      <c r="U2" s="27" t="inlineStr">
        <is>
          <t>2022-01-20 20:32:37</t>
        </is>
      </c>
      <c r="V2" s="17" t="n"/>
      <c r="W2" s="17" t="inlineStr">
        <is>
          <t>请求成功</t>
        </is>
      </c>
      <c r="IQ2" s="7" t="n"/>
      <c r="IR2" s="7" t="n"/>
      <c r="IS2" s="7" t="n"/>
      <c r="IT2" s="7" t="n"/>
    </row>
    <row customFormat="1" r="3" s="2">
      <c r="A3" s="17" t="inlineStr">
        <is>
          <t>AW02-JK-AIDL-0002</t>
        </is>
      </c>
      <c r="B3" s="13" t="n">
        <v>30000</v>
      </c>
      <c r="C3" s="13" t="inlineStr">
        <is>
          <t>地图动作</t>
        </is>
      </c>
      <c r="D3" s="13" t="inlineStr">
        <is>
          <t>实时路况-关闭</t>
        </is>
      </c>
      <c r="E3" s="13" t="inlineStr">
        <is>
          <t>P0</t>
        </is>
      </c>
      <c r="F3" s="13" t="inlineStr">
        <is>
          <t>开启实时路况</t>
        </is>
      </c>
      <c r="G3" s="13" t="inlineStr">
        <is>
          <t>正常系</t>
        </is>
      </c>
      <c r="H3" s="17" t="inlineStr">
        <is>
          <t>需求分析法</t>
        </is>
      </c>
      <c r="I3" s="21" t="n"/>
      <c r="J3" s="17" t="inlineStr">
        <is>
          <t>/</t>
        </is>
      </c>
      <c r="K3" s="17" t="inlineStr">
        <is>
          <t>click:id="com.aiways.autonavi:id/iv_main_traffic_lights"</t>
        </is>
      </c>
      <c r="L3" s="17" t="inlineStr">
        <is>
          <t>{
"protocolId": 30000,
"messageType": "request",
"versionName": "5.0.7.601114",
"data": {
"operaValue": 1,
"tempValue": "",
"operaType": 1,
"actionType": 0
},
"statusCode": 0,
"needResponse": true,
"message": "",
"responseCode": "",
"requestCode": "",
"requestAuthor": "com.aiways.aiwaysservice"
}</t>
        </is>
      </c>
      <c r="M3" s="23" t="inlineStr">
        <is>
          <t>输入json，查看返回json或查看地图</t>
        </is>
      </c>
      <c r="N3" s="17" t="inlineStr">
        <is>
          <t>{
"protocolId": 30000,
"messageType": "response",
"versionName": "5.0.7.601114",
"data": {
"operaValue": 1,
"resultCode": 10000,
"actionType": 0,
"operaType": 1,
"errorMessage": ""
},
"statusCode": 0,
"needResponse": false,
"message": "",
"responseCode": "",
"requestCode": "",
"requestAuthor": "com.autonavi.amapauto"
}</t>
        </is>
      </c>
      <c r="O3" s="17" t="inlineStr">
        <is>
          <t>关闭实时路况</t>
        </is>
      </c>
      <c r="P3" s="17" t="inlineStr">
        <is>
          <t>{'data': {'actionType': 0, 'errorMessage': '请求成功', 'operaType': 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3" s="17" t="inlineStr">
        <is>
          <t>{'data': {'预期': {'operaValue': 1, 'resultCode': 10000, 'actionType': 0, 'operaType': 1, 'errorMessage': ''}, '实际': {'actionType': 0, 'errorMessage': '请求成功', 'operaType': 1, 'operaValue': 1, 'resultCode': 10000}}, 'errorMessage': {'预期': '', '实际': '请求成功'}, 'statusCode': {'预期': 0, '实际': 200}, 'requestAuthor': {'预期': 'com.autonavi.amapauto', '实际': 'com.aiways.autonavi'}}</t>
        </is>
      </c>
      <c r="R3" s="17">
        <f>HYPERLINK("D:\python\pytest\AutoTest\log\2022-01-20_20-32-14\AW02-JK-AIDL-0002","测试图片地址")</f>
        <v/>
      </c>
      <c r="S3" s="17" t="inlineStr">
        <is>
          <t>OK</t>
        </is>
      </c>
      <c r="T3" s="17" t="inlineStr">
        <is>
          <t>chenghchengy</t>
        </is>
      </c>
      <c r="U3" s="27" t="inlineStr">
        <is>
          <t>2022-01-20 20:32:57</t>
        </is>
      </c>
      <c r="V3" s="17" t="n"/>
      <c r="W3" s="17" t="inlineStr">
        <is>
          <t>请求成功</t>
        </is>
      </c>
      <c r="IQ3" s="7" t="n"/>
      <c r="IR3" s="7" t="n"/>
      <c r="IS3" s="7" t="n"/>
      <c r="IT3" s="7" t="n"/>
    </row>
    <row customFormat="1" r="4" s="2">
      <c r="A4" s="17" t="inlineStr">
        <is>
          <t>AW02-JK-AIDL-0003</t>
        </is>
      </c>
      <c r="B4" s="13" t="n">
        <v>30000</v>
      </c>
      <c r="C4" s="13" t="inlineStr">
        <is>
          <t>地图动作</t>
        </is>
      </c>
      <c r="D4" s="13" t="inlineStr">
        <is>
          <t>实时路况-openaType异常</t>
        </is>
      </c>
      <c r="E4" s="13" t="inlineStr">
        <is>
          <t>P2</t>
        </is>
      </c>
      <c r="F4" s="13" t="inlineStr">
        <is>
          <t>openaType:-1</t>
        </is>
      </c>
      <c r="G4" s="13" t="inlineStr">
        <is>
          <t>异常系</t>
        </is>
      </c>
      <c r="H4" s="17" t="inlineStr">
        <is>
          <t>边界值</t>
        </is>
      </c>
      <c r="I4" s="21" t="n"/>
      <c r="J4" s="17" t="inlineStr">
        <is>
          <t>/</t>
        </is>
      </c>
      <c r="K4" s="22" t="n"/>
      <c r="L4" s="17" t="inlineStr">
        <is>
          <t>{
"protocolId": 30000,
"messageType": "request",
"versionName": "5.0.7.601114",
"data": {
"operaValue": 1,
"tempValue": "",
"operaType": -1,
"actionType": 0
},
"statusCode": 0,
"needResponse": true,
"message": "",
"responseCode": "",
"requestCode": "",
"requestAuthor": "com.aiways.aiwaysservice"
}</t>
        </is>
      </c>
      <c r="M4" s="23" t="inlineStr">
        <is>
          <t>输入json，查看返回json或查看地图</t>
        </is>
      </c>
      <c r="N4" s="17" t="inlineStr">
        <is>
          <t>resultCode:10001</t>
        </is>
      </c>
      <c r="O4" s="17" t="inlineStr">
        <is>
          <t>无动作</t>
        </is>
      </c>
      <c r="P4" s="17" t="inlineStr">
        <is>
          <t>{'data': {'actionType': 0, 'errorMessage': '请求成功', 'operaType': -1,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4" s="17" t="inlineStr">
        <is>
          <t>{}</t>
        </is>
      </c>
      <c r="R4" s="17">
        <f>HYPERLINK("D:\python\pytest\AutoTest\log\2022-01-20_20-32-14\AW02-JK-AIDL-0003","测试图片地址")</f>
        <v/>
      </c>
      <c r="S4" s="17" t="inlineStr">
        <is>
          <t>OK</t>
        </is>
      </c>
      <c r="T4" s="17" t="inlineStr">
        <is>
          <t>chenghchengy</t>
        </is>
      </c>
      <c r="U4" s="27" t="inlineStr">
        <is>
          <t>2022-01-20 20:33:15</t>
        </is>
      </c>
      <c r="V4" s="17" t="n"/>
      <c r="W4" s="17" t="inlineStr">
        <is>
          <t>请求成功</t>
        </is>
      </c>
      <c r="IQ4" s="7" t="n"/>
      <c r="IR4" s="7" t="n"/>
      <c r="IS4" s="7" t="n"/>
      <c r="IT4" s="7" t="n"/>
    </row>
    <row customFormat="1" r="5" s="2">
      <c r="A5" s="17" t="inlineStr">
        <is>
          <t>AW02-JK-AIDL-0004</t>
        </is>
      </c>
      <c r="B5" s="13" t="n">
        <v>30000</v>
      </c>
      <c r="C5" s="13" t="inlineStr">
        <is>
          <t>地图动作</t>
        </is>
      </c>
      <c r="D5" s="13" t="inlineStr">
        <is>
          <t>实时路况-openaType异常</t>
        </is>
      </c>
      <c r="E5" s="13" t="inlineStr">
        <is>
          <t>P2</t>
        </is>
      </c>
      <c r="F5" s="13" t="inlineStr">
        <is>
          <t>openaType:2</t>
        </is>
      </c>
      <c r="G5" s="13" t="inlineStr">
        <is>
          <t>异常系</t>
        </is>
      </c>
      <c r="H5" s="17" t="inlineStr">
        <is>
          <t>边界值</t>
        </is>
      </c>
      <c r="I5" s="21" t="n"/>
      <c r="J5" s="17" t="inlineStr">
        <is>
          <t>/</t>
        </is>
      </c>
      <c r="K5" s="22" t="n"/>
      <c r="L5" s="17" t="inlineStr">
        <is>
          <t>{
"protocolId": 30000,
"messageType": "request",
"versionName": "5.0.7.601114",
"data": {
"operaValue": 1,
"tempValue": "",
"operaType": 2,
"actionType": 0
},
"statusCode": 0,
"needResponse": true,
"message": "",
"responseCode": "",
"requestCode": "",
"requestAuthor": "com.aiways.aiwaysservice"
}</t>
        </is>
      </c>
      <c r="M5" s="23" t="inlineStr">
        <is>
          <t>输入json，查看返回json或查看地图</t>
        </is>
      </c>
      <c r="N5" s="17" t="inlineStr">
        <is>
          <t>resultCode:10001</t>
        </is>
      </c>
      <c r="O5" s="17" t="inlineStr">
        <is>
          <t>无动作</t>
        </is>
      </c>
      <c r="P5" s="17" t="inlineStr">
        <is>
          <t>{'data': {'actionType': 0, 'errorMessage': '请求成功', 'operaType': 2,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5" s="17" t="inlineStr">
        <is>
          <t>{}</t>
        </is>
      </c>
      <c r="R5" s="17">
        <f>HYPERLINK("D:\python\pytest\AutoTest\log\2022-01-20_20-32-14\AW02-JK-AIDL-0004","测试图片地址")</f>
        <v/>
      </c>
      <c r="S5" s="17" t="inlineStr">
        <is>
          <t>OK</t>
        </is>
      </c>
      <c r="T5" s="17" t="inlineStr">
        <is>
          <t>chenghchengy</t>
        </is>
      </c>
      <c r="U5" s="27" t="inlineStr">
        <is>
          <t>2022-01-20 20:33:38</t>
        </is>
      </c>
      <c r="V5" s="17" t="n"/>
      <c r="W5" s="17" t="inlineStr">
        <is>
          <t>请求成功</t>
        </is>
      </c>
      <c r="IQ5" s="7" t="n"/>
      <c r="IR5" s="7" t="n"/>
      <c r="IS5" s="7" t="n"/>
      <c r="IT5" s="7" t="n"/>
    </row>
    <row customFormat="1" r="6" s="2">
      <c r="A6" s="17" t="inlineStr">
        <is>
          <t>AW02-JK-AIDL-0005</t>
        </is>
      </c>
      <c r="B6" s="13" t="n">
        <v>30000</v>
      </c>
      <c r="C6" s="13" t="inlineStr">
        <is>
          <t>地图动作</t>
        </is>
      </c>
      <c r="D6" s="13" t="inlineStr">
        <is>
          <t>缩放地图</t>
        </is>
      </c>
      <c r="E6" s="13" t="inlineStr">
        <is>
          <t>P0</t>
        </is>
      </c>
      <c r="F6" s="13" t="inlineStr">
        <is>
          <t>地图放大*2</t>
        </is>
      </c>
      <c r="G6" s="13" t="inlineStr">
        <is>
          <t>正常系</t>
        </is>
      </c>
      <c r="H6" s="17" t="inlineStr">
        <is>
          <t>需求分析法</t>
        </is>
      </c>
      <c r="I6" s="21" t="n"/>
      <c r="J6" s="17" t="inlineStr">
        <is>
          <t>/</t>
        </is>
      </c>
      <c r="K6" s="22" t="inlineStr">
        <is>
          <t>\</t>
        </is>
      </c>
      <c r="L6" s="17" t="inlineStr">
        <is>
          <t>{
"protocolId": 30000,
"messageType": "request",
"versionName": "5.0.7.601114",
"data": {
"operaValue": 2,
"tempValue": "",
"operaType": 0,
"actionType": 1
},
"statusCode": 0,
"needResponse": true,
"message": "",
"responseCode": "",
"requestCode": "",
"requestAuthor": "com.aiways.aiwaysservice"
}</t>
        </is>
      </c>
      <c r="M6" s="23" t="inlineStr">
        <is>
          <t>输入json，查看返回json或查看地图</t>
        </is>
      </c>
      <c r="N6" s="17" t="inlineStr">
        <is>
          <t>{
"protocolId": 30000,
"messageType": "response",
"versionName": "5.0.7.601114",
"data": {
"operaValue": 2,
"resultCode": 10000,
"actionType": 1,
"operaType": 0,
"errorMessage": ""
},
"statusCode": 0,
"needResponse": false,
"message": "",
"responseCode": "",
"requestCode": "",
"requestAuthor": "com.autonavi.amapauto"
}</t>
        </is>
      </c>
      <c r="O6" s="17" t="inlineStr">
        <is>
          <t>地图放大2倍</t>
        </is>
      </c>
      <c r="P6" s="17" t="inlineStr">
        <is>
          <t>{'data': {'actionType': 1, 'errorMessage': '请求成功', 'operaType': 0, 'operaValue': 2,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6" s="17" t="inlineStr">
        <is>
          <t>{'data': {'预期': {'operaValue': 2, 'resultCode': 10000, 'actionType': 1, 'operaType': 0, 'errorMessage': ''}, '实际': {'actionType': 1, 'errorMessage': '请求成功', 'operaType': 0, 'operaValue': 2, 'resultCode': 10000}}, 'errorMessage': {'预期': '', '实际': '请求成功'}, 'statusCode': {'预期': 0, '实际': 200}, 'requestAuthor': {'预期': 'com.autonavi.amapauto', '实际': 'com.aiways.autonavi'}}</t>
        </is>
      </c>
      <c r="R6" s="17">
        <f>HYPERLINK("D:\python\pytest\AutoTest\log\2022-01-20_20-32-14\AW02-JK-AIDL-0005","测试图片地址")</f>
        <v/>
      </c>
      <c r="S6" s="17" t="inlineStr">
        <is>
          <t>OK</t>
        </is>
      </c>
      <c r="T6" s="17" t="inlineStr">
        <is>
          <t>chenghchengy</t>
        </is>
      </c>
      <c r="U6" s="27" t="inlineStr">
        <is>
          <t>2022-01-20 20:34:01</t>
        </is>
      </c>
      <c r="V6" s="17" t="n"/>
      <c r="W6" s="17" t="inlineStr">
        <is>
          <t>请求成功</t>
        </is>
      </c>
      <c r="IQ6" s="7" t="n"/>
      <c r="IR6" s="7" t="n"/>
      <c r="IS6" s="7" t="n"/>
      <c r="IT6" s="7" t="n"/>
    </row>
    <row customFormat="1" r="7" s="2">
      <c r="A7" s="17" t="inlineStr">
        <is>
          <t>AW02-JK-AIDL-0006</t>
        </is>
      </c>
      <c r="B7" s="13" t="n">
        <v>30000</v>
      </c>
      <c r="C7" s="13" t="inlineStr">
        <is>
          <t>地图动作</t>
        </is>
      </c>
      <c r="D7" s="13" t="inlineStr">
        <is>
          <t>缩放地图</t>
        </is>
      </c>
      <c r="E7" s="13" t="inlineStr">
        <is>
          <t>P0</t>
        </is>
      </c>
      <c r="F7" s="13" t="inlineStr">
        <is>
          <t>地图放大*1</t>
        </is>
      </c>
      <c r="G7" s="13" t="inlineStr">
        <is>
          <t>正常系</t>
        </is>
      </c>
      <c r="H7" s="17" t="inlineStr">
        <is>
          <t>需求分析法</t>
        </is>
      </c>
      <c r="I7" s="21" t="n"/>
      <c r="J7" s="17" t="inlineStr">
        <is>
          <t>/</t>
        </is>
      </c>
      <c r="K7" s="22" t="inlineStr">
        <is>
          <t>\</t>
        </is>
      </c>
      <c r="L7" s="17" t="inlineStr">
        <is>
          <t>{
"protocolId": 30000,
"messageType": "request",
"versionName": "5.0.7.601114",
"data": {
"operaValue": 1,
"tempValue": "",
"operaType": 0,
"actionType": 1
},
"statusCode": 0,
"needResponse": true,
"message": "",
"responseCode": "",
"requestCode": "",
"requestAuthor": "com.aiways.aiwaysservice"
}</t>
        </is>
      </c>
      <c r="M7" s="23" t="inlineStr">
        <is>
          <t>输入json，查看返回json或查看地图</t>
        </is>
      </c>
      <c r="N7" s="17" t="inlineStr">
        <is>
          <t>{
"protocolId": 30000,
"messageType": "response",
"versionName": "5.0.7.601114",
"data": {
"operaValue": 1,
"resultCode": 10000,
"actionType": 1,
"operaType": 0,
"errorMessage": ""
},
"statusCode": 0,
"needResponse": false,
"message": "",
"responseCode": "",
"requestCode": "",
"requestAuthor": "com.autonavi.amapauto"
}</t>
        </is>
      </c>
      <c r="O7" s="17" t="inlineStr">
        <is>
          <t>当前比例尺乘积+1</t>
        </is>
      </c>
      <c r="P7" s="17" t="inlineStr">
        <is>
          <t>{'data': {'actionType': 1,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7" s="17" t="inlineStr">
        <is>
          <t>{'data': {'预期': {'operaValue': 1, 'resultCode': 10000, 'actionType': 1, 'operaType': 0, 'errorMessage': ''}, '实际': {'actionType': 1, 'errorMessage': '请求成功', 'operaType': 0, 'operaValue': 1, 'resultCode': 10000}}, 'errorMessage': {'预期': '', '实际': '请求成功'}, 'statusCode': {'预期': 0, '实际': 200}, 'requestAuthor': {'预期': 'com.autonavi.amapauto', '实际': 'com.aiways.autonavi'}}</t>
        </is>
      </c>
      <c r="R7" s="17">
        <f>HYPERLINK("D:\python\pytest\AutoTest\log\2022-01-20_20-32-14\AW02-JK-AIDL-0006","测试图片地址")</f>
        <v/>
      </c>
      <c r="S7" s="17" t="inlineStr">
        <is>
          <t>OK</t>
        </is>
      </c>
      <c r="T7" s="17" t="inlineStr">
        <is>
          <t>chenghchengy</t>
        </is>
      </c>
      <c r="U7" s="27" t="inlineStr">
        <is>
          <t>2022-01-20 20:34:19</t>
        </is>
      </c>
      <c r="V7" s="17" t="n"/>
      <c r="W7" s="17" t="inlineStr">
        <is>
          <t>请求成功</t>
        </is>
      </c>
      <c r="IQ7" s="7" t="n"/>
      <c r="IR7" s="7" t="n"/>
      <c r="IS7" s="7" t="n"/>
      <c r="IT7" s="7" t="n"/>
    </row>
    <row customFormat="1" r="8" s="2">
      <c r="A8" s="17" t="inlineStr">
        <is>
          <t>AW02-JK-AIDL-0007</t>
        </is>
      </c>
      <c r="B8" s="13" t="n">
        <v>30000</v>
      </c>
      <c r="C8" s="13" t="inlineStr">
        <is>
          <t>地图动作</t>
        </is>
      </c>
      <c r="D8" s="13" t="inlineStr">
        <is>
          <t>缩放地图</t>
        </is>
      </c>
      <c r="E8" s="13" t="inlineStr">
        <is>
          <t>P2</t>
        </is>
      </c>
      <c r="F8" s="13" t="inlineStr">
        <is>
          <t>地图放大*0</t>
        </is>
      </c>
      <c r="G8" s="13" t="inlineStr">
        <is>
          <t>异常系</t>
        </is>
      </c>
      <c r="H8" s="17" t="inlineStr">
        <is>
          <t>边界值</t>
        </is>
      </c>
      <c r="I8" s="21" t="n"/>
      <c r="J8" s="17" t="inlineStr">
        <is>
          <t>/</t>
        </is>
      </c>
      <c r="K8" s="22" t="inlineStr">
        <is>
          <t>\</t>
        </is>
      </c>
      <c r="L8" s="17" t="inlineStr">
        <is>
          <t>{
"protocolId": 30000,
"messageType": "request",
"versionName": "5.0.7.601114",
"data": {
"operaValue": 0,
"tempValue": "",
"operaType": 0,
"actionType": 1
},
"statusCode": 0,
"needResponse": true,
"message": "",
"responseCode": "",
"requestCode": "",
"requestAuthor": "com.aiways.aiwaysservice"
}</t>
        </is>
      </c>
      <c r="M8" s="23" t="inlineStr">
        <is>
          <t>输入json，查看返回json或查看地图</t>
        </is>
      </c>
      <c r="N8" s="17" t="inlineStr">
        <is>
          <t>resultCode:10001</t>
        </is>
      </c>
      <c r="O8" s="17" t="inlineStr">
        <is>
          <t>无动作</t>
        </is>
      </c>
      <c r="P8" s="17" t="inlineStr">
        <is>
          <t>{'data': {'actionType': 1, 'errorMessage': '请求成功', 'operaType': 0, 'operaValue': 3,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8" s="17" t="inlineStr">
        <is>
          <t>{}</t>
        </is>
      </c>
      <c r="R8" s="17">
        <f>HYPERLINK("D:\python\pytest\AutoTest\log\2022-01-20_20-32-14\AW02-JK-AIDL-0007","测试图片地址")</f>
        <v/>
      </c>
      <c r="S8" s="17" t="inlineStr">
        <is>
          <t>OK</t>
        </is>
      </c>
      <c r="T8" s="17" t="inlineStr">
        <is>
          <t>chenghchengy</t>
        </is>
      </c>
      <c r="U8" s="27" t="inlineStr">
        <is>
          <t>2022-01-20 20:34:54</t>
        </is>
      </c>
      <c r="V8" s="17" t="n"/>
      <c r="W8" s="17" t="inlineStr">
        <is>
          <t>请求成功</t>
        </is>
      </c>
      <c r="IQ8" s="7" t="n"/>
      <c r="IR8" s="7" t="n"/>
      <c r="IS8" s="7" t="n"/>
      <c r="IT8" s="7" t="n"/>
    </row>
    <row customFormat="1" r="9" s="2">
      <c r="A9" s="17" t="inlineStr">
        <is>
          <t>AW02-JK-AIDL-0008</t>
        </is>
      </c>
      <c r="B9" s="13" t="n">
        <v>30000</v>
      </c>
      <c r="C9" s="13" t="inlineStr">
        <is>
          <t>地图动作</t>
        </is>
      </c>
      <c r="D9" s="13" t="inlineStr">
        <is>
          <t>缩放地图</t>
        </is>
      </c>
      <c r="E9" s="13" t="inlineStr">
        <is>
          <t>P2</t>
        </is>
      </c>
      <c r="F9" s="13" t="inlineStr">
        <is>
          <t>地图放大*20</t>
        </is>
      </c>
      <c r="G9" s="13" t="inlineStr">
        <is>
          <t>异常系</t>
        </is>
      </c>
      <c r="H9" s="17" t="inlineStr">
        <is>
          <t>边界值</t>
        </is>
      </c>
      <c r="I9" s="21" t="n"/>
      <c r="J9" s="17" t="inlineStr">
        <is>
          <t>/</t>
        </is>
      </c>
      <c r="K9" s="22" t="inlineStr">
        <is>
          <t>\</t>
        </is>
      </c>
      <c r="L9" s="17" t="inlineStr">
        <is>
          <t>{
"protocolId": 30000,
"messageType": "request",
"versionName": "5.0.7.601114",
"data": {
"operaValue": 20,
"tempValue": "",
"operaType": 0,
"actionType": 1
},
"statusCode": 0,
"needResponse": true,
"message": "",
"responseCode": "",
"requestCode": "",
"requestAuthor": "com.aiways.aiwaysservice"
}</t>
        </is>
      </c>
      <c r="M9" s="23" t="inlineStr">
        <is>
          <t>输入json，查看返回json或查看地图</t>
        </is>
      </c>
      <c r="N9" s="17" t="inlineStr">
        <is>
          <t>resultCode:10001</t>
        </is>
      </c>
      <c r="O9" s="17" t="inlineStr">
        <is>
          <t>当前比例尺乘积+20，显示最大比例尺</t>
        </is>
      </c>
      <c r="P9" s="17" t="inlineStr">
        <is>
          <t>{'data': {'actionType': 1, 'errorMessage': '请求成功', 'operaType': 0, 'operaValue': 20,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9" s="17" t="inlineStr">
        <is>
          <t>{}</t>
        </is>
      </c>
      <c r="R9" s="17">
        <f>HYPERLINK("D:\python\pytest\AutoTest\log\2022-01-20_20-32-14\AW02-JK-AIDL-0008","测试图片地址")</f>
        <v/>
      </c>
      <c r="S9" s="17" t="inlineStr">
        <is>
          <t>OK</t>
        </is>
      </c>
      <c r="T9" s="17" t="inlineStr">
        <is>
          <t>chenghchengy</t>
        </is>
      </c>
      <c r="U9" s="27" t="inlineStr">
        <is>
          <t>2022-01-20 20:35:29</t>
        </is>
      </c>
      <c r="V9" s="17" t="n"/>
      <c r="W9" s="17" t="inlineStr">
        <is>
          <t>请求成功</t>
        </is>
      </c>
      <c r="IQ9" s="7" t="n"/>
      <c r="IR9" s="7" t="n"/>
      <c r="IS9" s="7" t="n"/>
      <c r="IT9" s="7" t="n"/>
    </row>
    <row customFormat="1" r="10" s="2">
      <c r="A10" s="17" t="inlineStr">
        <is>
          <t>AW02-JK-AIDL-0009</t>
        </is>
      </c>
      <c r="B10" s="13" t="n">
        <v>30000</v>
      </c>
      <c r="C10" s="13" t="inlineStr">
        <is>
          <t>地图动作</t>
        </is>
      </c>
      <c r="D10" s="13" t="inlineStr">
        <is>
          <t>缩放地图</t>
        </is>
      </c>
      <c r="E10" s="13" t="inlineStr">
        <is>
          <t>P0</t>
        </is>
      </c>
      <c r="F10" s="13" t="inlineStr">
        <is>
          <t>地图缩小1/2</t>
        </is>
      </c>
      <c r="G10" s="13" t="inlineStr">
        <is>
          <t>正常系</t>
        </is>
      </c>
      <c r="H10" s="17" t="inlineStr">
        <is>
          <t>需求分析法</t>
        </is>
      </c>
      <c r="I10" s="21" t="n"/>
      <c r="J10" s="17" t="inlineStr">
        <is>
          <t>/</t>
        </is>
      </c>
      <c r="K10" s="22" t="inlineStr">
        <is>
          <t>\</t>
        </is>
      </c>
      <c r="L10" s="17" t="inlineStr">
        <is>
          <t>{
"protocolId": 30000,
"messageType": "request",
"versionName": "5.0.7.601114",
"data": {
"operaValue": 2,
"tempValue": "",
"operaType": 1,
"actionType": 1
},
"statusCode": 0,
"needResponse": true,
"message": "",
"responseCode": "",
"requestCode": "",
"requestAuthor": "com.aiways.aiwaysservice"
}</t>
        </is>
      </c>
      <c r="M10" s="23" t="inlineStr">
        <is>
          <t>输入json，查看返回json或查看地图</t>
        </is>
      </c>
      <c r="N10" s="17" t="inlineStr">
        <is>
          <t>{
"protocolId": 30000,
"messageType": "response",
"versionName": "5.0.7.601114",
"data": {
"operaValue": 2,
"resultCode": 10000,
"actionType": 1,
"operaType": 1,
"errorMessage": ""
},
"statusCode": 0,
"needResponse": false,
"message": "",
"responseCode": "",
"requestCode": "",
"requestAuthor": "com.autonavi.amapauto"
}</t>
        </is>
      </c>
      <c r="O10" s="17" t="inlineStr">
        <is>
          <t>地图缩小1/2</t>
        </is>
      </c>
      <c r="P10" s="17" t="inlineStr">
        <is>
          <t>{'data': {'actionType': 1, 'errorMessage': '请求成功', 'operaType': 1, 'operaValue': 2,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0" s="17" t="inlineStr">
        <is>
          <t>{'data': {'预期': {'operaValue': 2, 'resultCode': 10000, 'actionType': 1, 'operaType': 1, 'errorMessage': ''}, '实际': {'actionType': 1, 'errorMessage': '请求成功', 'operaType': 1, 'operaValue': 2, 'resultCode': 10000}}, 'errorMessage': {'预期': '', '实际': '请求成功'}, 'statusCode': {'预期': 0, '实际': 200}, 'requestAuthor': {'预期': 'com.autonavi.amapauto', '实际': 'com.aiways.autonavi'}}</t>
        </is>
      </c>
      <c r="R10" s="17">
        <f>HYPERLINK("D:\python\pytest\AutoTest\log\2022-01-20_20-32-14\AW02-JK-AIDL-0009","测试图片地址")</f>
        <v/>
      </c>
      <c r="S10" s="17" t="inlineStr">
        <is>
          <t>OK</t>
        </is>
      </c>
      <c r="T10" s="17" t="inlineStr">
        <is>
          <t>chenghchengy</t>
        </is>
      </c>
      <c r="U10" s="27" t="inlineStr">
        <is>
          <t>2022-01-20 20:36:15</t>
        </is>
      </c>
      <c r="V10" s="17" t="n"/>
      <c r="W10" s="17" t="inlineStr">
        <is>
          <t>请求成功</t>
        </is>
      </c>
      <c r="IQ10" s="7" t="n"/>
      <c r="IR10" s="7" t="n"/>
      <c r="IS10" s="7" t="n"/>
      <c r="IT10" s="7" t="n"/>
    </row>
    <row customFormat="1" r="11" s="2">
      <c r="A11" s="17" t="inlineStr">
        <is>
          <t>AW02-JK-AIDL-0010</t>
        </is>
      </c>
      <c r="B11" s="13" t="n">
        <v>30000</v>
      </c>
      <c r="C11" s="13" t="inlineStr">
        <is>
          <t>地图动作</t>
        </is>
      </c>
      <c r="D11" s="13" t="inlineStr">
        <is>
          <t>缩放地图</t>
        </is>
      </c>
      <c r="E11" s="13" t="inlineStr">
        <is>
          <t>P0</t>
        </is>
      </c>
      <c r="F11" s="13" t="inlineStr">
        <is>
          <t>地图缩小*1</t>
        </is>
      </c>
      <c r="G11" s="13" t="inlineStr">
        <is>
          <t>正常系</t>
        </is>
      </c>
      <c r="H11" s="17" t="inlineStr">
        <is>
          <t>需求分析法</t>
        </is>
      </c>
      <c r="I11" s="21" t="n"/>
      <c r="J11" s="17" t="inlineStr">
        <is>
          <t>/</t>
        </is>
      </c>
      <c r="K11" s="22" t="inlineStr">
        <is>
          <t>\</t>
        </is>
      </c>
      <c r="L11" s="17" t="inlineStr">
        <is>
          <t>{
"protocolId": 30000,
"messageType": "request",
"versionName": "5.0.7.601114",
"data": {
"operaValue": 1,
"tempValue": "",
"operaType": 1,
"actionType": 1
},
"statusCode": 0,
"needResponse": true,
"message": "",
"responseCode": "",
"requestCode": "",
"requestAuthor": "com.aiways.aiwaysservice"
}</t>
        </is>
      </c>
      <c r="M11" s="23" t="inlineStr">
        <is>
          <t>输入json，查看返回json或查看地图</t>
        </is>
      </c>
      <c r="N11" s="17" t="inlineStr">
        <is>
          <t>{
"protocolId": 30000,
"messageType": "response",
"versionName": "5.0.7.601114",
"data": {
"operaValue": 1,
"resultCode": 10000,
"actionType": 1,
"operaType": 1,
"errorMessage": ""
},
"statusCode": 0,
"needResponse": false,
"message": "",
"responseCode": "",
"requestCode": "",
"requestAuthor": "com.autonavi.amapauto"
}</t>
        </is>
      </c>
      <c r="O11" s="17" t="inlineStr">
        <is>
          <t>地图不变</t>
        </is>
      </c>
      <c r="P11" s="17" t="inlineStr">
        <is>
          <t>{'data': {'actionType': 1, 'errorMessage': '请求成功', 'operaType': 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1" s="17" t="inlineStr">
        <is>
          <t>{'data': {'预期': {'operaValue': 1, 'resultCode': 10000, 'actionType': 1, 'operaType': 1, 'errorMessage': ''}, '实际': {'actionType': 1, 'errorMessage': '请求成功', 'operaType': 1, 'operaValue': 1, 'resultCode': 10000}}, 'errorMessage': {'预期': '', '实际': '请求成功'}, 'statusCode': {'预期': 0, '实际': 200}, 'requestAuthor': {'预期': 'com.autonavi.amapauto', '实际': 'com.aiways.autonavi'}}</t>
        </is>
      </c>
      <c r="R11" s="17">
        <f>HYPERLINK("D:\python\pytest\AutoTest\log\2022-01-20_20-32-14\AW02-JK-AIDL-0010","测试图片地址")</f>
        <v/>
      </c>
      <c r="S11" s="17" t="inlineStr">
        <is>
          <t>OK</t>
        </is>
      </c>
      <c r="T11" s="17" t="inlineStr">
        <is>
          <t>chenghchengy</t>
        </is>
      </c>
      <c r="U11" s="27" t="inlineStr">
        <is>
          <t>2022-01-20 20:36:32</t>
        </is>
      </c>
      <c r="V11" s="17" t="n"/>
      <c r="W11" s="17" t="inlineStr">
        <is>
          <t>请求成功</t>
        </is>
      </c>
      <c r="IQ11" s="7" t="n"/>
      <c r="IR11" s="7" t="n"/>
      <c r="IS11" s="7" t="n"/>
      <c r="IT11" s="7" t="n"/>
    </row>
    <row customFormat="1" r="12" s="2">
      <c r="A12" s="17" t="inlineStr">
        <is>
          <t>AW02-JK-AIDL-0011</t>
        </is>
      </c>
      <c r="B12" s="13" t="n">
        <v>30000</v>
      </c>
      <c r="C12" s="13" t="inlineStr">
        <is>
          <t>地图动作</t>
        </is>
      </c>
      <c r="D12" s="13" t="inlineStr">
        <is>
          <t>缩放地图</t>
        </is>
      </c>
      <c r="E12" s="13" t="inlineStr">
        <is>
          <t>P2</t>
        </is>
      </c>
      <c r="F12" s="13" t="inlineStr">
        <is>
          <t>地图缩小*1/20</t>
        </is>
      </c>
      <c r="G12" s="13" t="inlineStr">
        <is>
          <t>异常系</t>
        </is>
      </c>
      <c r="H12" s="17" t="inlineStr">
        <is>
          <t>边界值</t>
        </is>
      </c>
      <c r="I12" s="21" t="n"/>
      <c r="J12" s="17" t="inlineStr">
        <is>
          <t>/</t>
        </is>
      </c>
      <c r="K12" s="22" t="inlineStr">
        <is>
          <t>\</t>
        </is>
      </c>
      <c r="L12" s="17" t="inlineStr">
        <is>
          <t>{
"protocolId": 30000,
"messageType": "request",
"versionName": "5.0.7.601114",
"data": {
"operaValue": 20,
"tempValue": "",
"operaType": 1,
"actionType": 1
},
"statusCode": 0,
"needResponse": true,
"message": "",
"responseCode": "",
"requestCode": "",
"requestAuthor": "com.aiways.aiwaysservice"
}</t>
        </is>
      </c>
      <c r="M12" s="23" t="inlineStr">
        <is>
          <t>输入json，查看返回json或查看地图</t>
        </is>
      </c>
      <c r="N12" s="17" t="inlineStr">
        <is>
          <t>resultCode:10001</t>
        </is>
      </c>
      <c r="O12" s="17" t="inlineStr">
        <is>
          <t>当前比例尺变为最小</t>
        </is>
      </c>
      <c r="P12" s="17" t="inlineStr">
        <is>
          <t>{'data': {'actionType': 1, 'errorMessage': '请求成功', 'operaType': 1, 'operaValue': 20,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2" s="17" t="inlineStr">
        <is>
          <t>{}</t>
        </is>
      </c>
      <c r="R12" s="17">
        <f>HYPERLINK("D:\python\pytest\AutoTest\log\2022-01-20_20-32-14\AW02-JK-AIDL-0011","测试图片地址")</f>
        <v/>
      </c>
      <c r="S12" s="17" t="inlineStr">
        <is>
          <t>OK</t>
        </is>
      </c>
      <c r="T12" s="17" t="inlineStr">
        <is>
          <t>chenghchengy</t>
        </is>
      </c>
      <c r="U12" s="27" t="inlineStr">
        <is>
          <t>2022-01-20 20:36:50</t>
        </is>
      </c>
      <c r="V12" s="17" t="n"/>
      <c r="W12" s="17" t="inlineStr">
        <is>
          <t>请求成功</t>
        </is>
      </c>
      <c r="IQ12" s="7" t="n"/>
      <c r="IR12" s="7" t="n"/>
      <c r="IS12" s="7" t="n"/>
      <c r="IT12" s="7" t="n"/>
    </row>
    <row customFormat="1" r="13" s="2">
      <c r="A13" s="17" t="inlineStr">
        <is>
          <t>AW02-JK-AIDL-0012</t>
        </is>
      </c>
      <c r="B13" s="13" t="n">
        <v>30000</v>
      </c>
      <c r="C13" s="13" t="inlineStr">
        <is>
          <t>地图动作</t>
        </is>
      </c>
      <c r="D13" s="13" t="inlineStr">
        <is>
          <t>缩放地图</t>
        </is>
      </c>
      <c r="E13" s="13" t="inlineStr">
        <is>
          <t>P2</t>
        </is>
      </c>
      <c r="F13" s="13" t="inlineStr">
        <is>
          <t>地图缩小*0</t>
        </is>
      </c>
      <c r="G13" s="13" t="inlineStr">
        <is>
          <t>异常系</t>
        </is>
      </c>
      <c r="H13" s="17" t="inlineStr">
        <is>
          <t>边界值</t>
        </is>
      </c>
      <c r="I13" s="21" t="n"/>
      <c r="J13" s="17" t="inlineStr">
        <is>
          <t>/</t>
        </is>
      </c>
      <c r="K13" s="22" t="inlineStr">
        <is>
          <t>\</t>
        </is>
      </c>
      <c r="L13" s="17" t="inlineStr">
        <is>
          <t>{
"protocolId": 30000,
"messageType": "request",
"versionName": "5.0.7.601114",
"data": {
"operaValue": 0,
"tempValue": "",
"operaType": 1,
"actionType": 1
},
"statusCode": 0,
"needResponse": true,
"message": "",
"responseCode": "",
"requestCode": "",
"requestAuthor": "com.aiways.aiwaysservice"
}</t>
        </is>
      </c>
      <c r="M13" s="23" t="inlineStr">
        <is>
          <t>输入json，查看返回json或查看地图</t>
        </is>
      </c>
      <c r="N13" s="17" t="inlineStr">
        <is>
          <t>resultCode:10001</t>
        </is>
      </c>
      <c r="O13" s="17" t="inlineStr">
        <is>
          <t>无动作</t>
        </is>
      </c>
      <c r="P13" s="17" t="inlineStr">
        <is>
          <t>{'data': {'actionType': 1, 'errorMessage': '请求成功', 'operaType': 1, 'operaValue': 3,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3" s="17" t="inlineStr">
        <is>
          <t>{}</t>
        </is>
      </c>
      <c r="R13" s="17">
        <f>HYPERLINK("D:\python\pytest\AutoTest\log\2022-01-20_20-32-14\AW02-JK-AIDL-0012","测试图片地址")</f>
        <v/>
      </c>
      <c r="S13" s="17" t="inlineStr">
        <is>
          <t>OK</t>
        </is>
      </c>
      <c r="T13" s="17" t="inlineStr">
        <is>
          <t>chenghchengy</t>
        </is>
      </c>
      <c r="U13" s="27" t="inlineStr">
        <is>
          <t>2022-01-20 20:37:24</t>
        </is>
      </c>
      <c r="V13" s="17" t="n"/>
      <c r="W13" s="17" t="inlineStr">
        <is>
          <t>请求成功</t>
        </is>
      </c>
      <c r="IQ13" s="7" t="n"/>
      <c r="IR13" s="7" t="n"/>
      <c r="IS13" s="7" t="n"/>
      <c r="IT13" s="7" t="n"/>
    </row>
    <row customFormat="1" r="14" s="2">
      <c r="A14" s="17" t="inlineStr">
        <is>
          <t>AW02-JK-AIDL-0013</t>
        </is>
      </c>
      <c r="B14" s="13" t="n">
        <v>30000</v>
      </c>
      <c r="C14" s="13" t="inlineStr">
        <is>
          <t>地图动作</t>
        </is>
      </c>
      <c r="D14" s="13" t="inlineStr">
        <is>
          <t>缩放地图-openaType异常</t>
        </is>
      </c>
      <c r="E14" s="13" t="inlineStr">
        <is>
          <t>P2</t>
        </is>
      </c>
      <c r="F14" s="13" t="inlineStr">
        <is>
          <t>openaType=-1</t>
        </is>
      </c>
      <c r="G14" s="13" t="inlineStr">
        <is>
          <t>异常系</t>
        </is>
      </c>
      <c r="H14" s="17" t="inlineStr">
        <is>
          <t>边界值</t>
        </is>
      </c>
      <c r="I14" s="21" t="n"/>
      <c r="J14" s="17" t="inlineStr">
        <is>
          <t>/</t>
        </is>
      </c>
      <c r="K14" s="22" t="inlineStr">
        <is>
          <t>\</t>
        </is>
      </c>
      <c r="L14" s="17" t="inlineStr">
        <is>
          <t>{
"protocolId": 30000,
"messageType": "request",
"versionName": "5.0.7.601114",
"data": {
"operaValue": 1,
"tempValue": "",
"operaType": -1,
"actionType": 1
},
"statusCode": 0,
"needResponse": true,
"message": "",
"responseCode": "",
"requestCode": "",
"requestAuthor": "com.aiways.aiwaysservice"
}</t>
        </is>
      </c>
      <c r="M14" s="23" t="inlineStr">
        <is>
          <t>输入json，查看返回json或查看地图</t>
        </is>
      </c>
      <c r="N14" s="17" t="inlineStr">
        <is>
          <t>resultCode:10001</t>
        </is>
      </c>
      <c r="O14" s="17" t="inlineStr">
        <is>
          <t>无动作</t>
        </is>
      </c>
      <c r="P14" s="17" t="inlineStr">
        <is>
          <t>{'data': {'actionType': 1, 'errorMessage': '请求成功', 'operaType': -1,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4" s="17" t="inlineStr">
        <is>
          <t>{}</t>
        </is>
      </c>
      <c r="R14" s="17">
        <f>HYPERLINK("D:\python\pytest\AutoTest\log\2022-01-20_20-32-14\AW02-JK-AIDL-0013","测试图片地址")</f>
        <v/>
      </c>
      <c r="S14" s="17" t="inlineStr">
        <is>
          <t>OK</t>
        </is>
      </c>
      <c r="T14" s="17" t="inlineStr">
        <is>
          <t>chenghchengy</t>
        </is>
      </c>
      <c r="U14" s="27" t="inlineStr">
        <is>
          <t>2022-01-20 20:37:59</t>
        </is>
      </c>
      <c r="V14" s="17" t="n"/>
      <c r="W14" s="17" t="inlineStr">
        <is>
          <t>请求成功</t>
        </is>
      </c>
      <c r="IQ14" s="7" t="n"/>
      <c r="IR14" s="7" t="n"/>
      <c r="IS14" s="7" t="n"/>
      <c r="IT14" s="7" t="n"/>
    </row>
    <row customFormat="1" r="15" s="2">
      <c r="A15" s="17" t="inlineStr">
        <is>
          <t>AW02-JK-AIDL-0014</t>
        </is>
      </c>
      <c r="B15" s="13" t="n">
        <v>30000</v>
      </c>
      <c r="C15" s="13" t="inlineStr">
        <is>
          <t>地图动作</t>
        </is>
      </c>
      <c r="D15" s="13" t="inlineStr">
        <is>
          <t>缩放地图-openaType异常</t>
        </is>
      </c>
      <c r="E15" s="13" t="inlineStr">
        <is>
          <t>P2</t>
        </is>
      </c>
      <c r="F15" s="13" t="inlineStr">
        <is>
          <t>openaType=2</t>
        </is>
      </c>
      <c r="G15" s="13" t="inlineStr">
        <is>
          <t>异常系</t>
        </is>
      </c>
      <c r="H15" s="17" t="inlineStr">
        <is>
          <t>边界值</t>
        </is>
      </c>
      <c r="I15" s="21" t="n"/>
      <c r="J15" s="17" t="inlineStr">
        <is>
          <t>/</t>
        </is>
      </c>
      <c r="K15" s="22" t="inlineStr">
        <is>
          <t>\</t>
        </is>
      </c>
      <c r="L15" s="17" t="inlineStr">
        <is>
          <t>{
"protocolId": 30000,
"messageType": "request",
"versionName": "5.0.7.601114",
"data": {
"operaValue": 1,
"tempValue": "",
"operaType": 2,
"actionType": 1
},
"statusCode": 0,
"needResponse": true,
"message": "",
"responseCode": "",
"requestCode": "",
"requestAuthor": "com.aiways.aiwaysservice"
}</t>
        </is>
      </c>
      <c r="M15" s="23" t="inlineStr">
        <is>
          <t>输入json，查看返回json或查看地图</t>
        </is>
      </c>
      <c r="N15" s="17" t="inlineStr">
        <is>
          <t>resultCode:10001</t>
        </is>
      </c>
      <c r="O15" s="17" t="inlineStr">
        <is>
          <t>无动作</t>
        </is>
      </c>
      <c r="P15" s="17" t="inlineStr">
        <is>
          <t>{'data': {'actionType': 1, 'errorMessage': '请求成功', 'operaType': 2,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5" s="17" t="inlineStr">
        <is>
          <t>{}</t>
        </is>
      </c>
      <c r="R15" s="17">
        <f>HYPERLINK("D:\python\pytest\AutoTest\log\2022-01-20_20-32-14\AW02-JK-AIDL-0014","测试图片地址")</f>
        <v/>
      </c>
      <c r="S15" s="17" t="inlineStr">
        <is>
          <t>OK</t>
        </is>
      </c>
      <c r="T15" s="17" t="inlineStr">
        <is>
          <t>chenghchengy</t>
        </is>
      </c>
      <c r="U15" s="27" t="inlineStr">
        <is>
          <t>2022-01-20 20:38:17</t>
        </is>
      </c>
      <c r="V15" s="17" t="n"/>
      <c r="W15" s="17" t="inlineStr">
        <is>
          <t>请求成功</t>
        </is>
      </c>
      <c r="IQ15" s="7" t="n"/>
      <c r="IR15" s="7" t="n"/>
      <c r="IS15" s="7" t="n"/>
      <c r="IT15" s="7" t="n"/>
    </row>
    <row customFormat="1" r="16" s="2">
      <c r="A16" s="17" t="inlineStr">
        <is>
          <t>AW02-JK-AIDL-0015</t>
        </is>
      </c>
      <c r="B16" s="13" t="n">
        <v>30000</v>
      </c>
      <c r="C16" s="13" t="inlineStr">
        <is>
          <t>地图动作</t>
        </is>
      </c>
      <c r="D16" s="13" t="inlineStr">
        <is>
          <t>视图设置</t>
        </is>
      </c>
      <c r="E16" s="13" t="inlineStr">
        <is>
          <t>P0</t>
        </is>
      </c>
      <c r="F16" s="13" t="inlineStr">
        <is>
          <t>2D车头向上</t>
        </is>
      </c>
      <c r="G16" s="13" t="inlineStr">
        <is>
          <t>正常系</t>
        </is>
      </c>
      <c r="H16" s="17" t="inlineStr">
        <is>
          <t>需求分析法</t>
        </is>
      </c>
      <c r="I16" s="21" t="n"/>
      <c r="J16" s="17" t="inlineStr">
        <is>
          <t xml:space="preserve">click:'com.aiways.autonavi:id/iv_main_refresh'
click:'com.aiways.autonavi:id/iv_main_refresh'
</t>
        </is>
      </c>
      <c r="K16" s="22" t="inlineStr">
        <is>
          <t>click:'com.aiways.autonavi:id/iv_main_refresh'</t>
        </is>
      </c>
      <c r="L16" s="17" t="inlineStr">
        <is>
          <t>{
"protocolId": 30000,
"messageType": "request",
"versionName": "5.0.7.601114",
"data": {
"operaValue": 1,
"tempValue": "",
"operaType": 0,
"actionType": 2
},
"statusCode": 0,
"needResponse": true,
"message": "",
"responseCode": "",
"requestCode": "",
"requestAuthor": "com.aiways.aiwaysservice"
}</t>
        </is>
      </c>
      <c r="M16" s="23" t="inlineStr">
        <is>
          <t>输入json，查看返回json或查看地图</t>
        </is>
      </c>
      <c r="N16" s="17" t="inlineStr">
        <is>
          <t>{
"protocolId": 30000,
"messageType": "response",
"versionName": "5.0.7.601114",
"data": {
"operaValue": 1,
"resultCode": 10000,
"actionType":2,
"operaType": 0,
"errorMessage": ""
},
"statusCode": 0,
"needResponse": false,
"message": "",
"responseCode": "",
"requestCode": "",
"requestAuthor": "com.autonavi.amapauto"
}</t>
        </is>
      </c>
      <c r="O16" s="17" t="inlineStr">
        <is>
          <t>2D车头向上</t>
        </is>
      </c>
      <c r="P16" s="17" t="inlineStr">
        <is>
          <t>{'data': {'actionType': 2,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6" s="17" t="inlineStr">
        <is>
          <t>{'data': {'预期': {'operaValue': 1, 'resultCode': 10000, 'actionType': 2, 'operaType': 0, 'errorMessage': ''}, '实际': {'actionType': 2, 'errorMessage': '请求成功', 'operaType': 0, 'operaValue': 1, 'resultCode': 10000}}, 'errorMessage': {'预期': '', '实际': '请求成功'}, 'statusCode': {'预期': 0, '实际': 200}, 'requestAuthor': {'预期': 'com.autonavi.amapauto', '实际': 'com.aiways.autonavi'}}</t>
        </is>
      </c>
      <c r="R16" s="17">
        <f>HYPERLINK("D:\python\pytest\AutoTest\log\2022-01-20_20-32-14\AW02-JK-AIDL-0015","测试图片地址")</f>
        <v/>
      </c>
      <c r="S16" s="17" t="inlineStr">
        <is>
          <t>OK</t>
        </is>
      </c>
      <c r="T16" s="17" t="inlineStr">
        <is>
          <t>chenghchengy</t>
        </is>
      </c>
      <c r="U16" s="27" t="inlineStr">
        <is>
          <t>2022-01-20 20:38:41</t>
        </is>
      </c>
      <c r="V16" s="17" t="n"/>
      <c r="W16" s="17" t="inlineStr">
        <is>
          <t>请求成功</t>
        </is>
      </c>
      <c r="IQ16" s="7" t="n"/>
      <c r="IR16" s="7" t="n"/>
      <c r="IS16" s="7" t="n"/>
      <c r="IT16" s="7" t="n"/>
    </row>
    <row customFormat="1" r="17" s="2">
      <c r="A17" s="17" t="inlineStr">
        <is>
          <t>AW02-JK-AIDL-0016</t>
        </is>
      </c>
      <c r="B17" s="13" t="n">
        <v>30000</v>
      </c>
      <c r="C17" s="13" t="inlineStr">
        <is>
          <t>地图动作</t>
        </is>
      </c>
      <c r="D17" s="13" t="inlineStr">
        <is>
          <t>视图设置</t>
        </is>
      </c>
      <c r="E17" s="13" t="inlineStr">
        <is>
          <t>P0</t>
        </is>
      </c>
      <c r="F17" s="13" t="inlineStr">
        <is>
          <t>2D正北向上</t>
        </is>
      </c>
      <c r="G17" s="13" t="inlineStr">
        <is>
          <t>正常系</t>
        </is>
      </c>
      <c r="H17" s="17" t="inlineStr">
        <is>
          <t>需求分析法</t>
        </is>
      </c>
      <c r="I17" s="21" t="n"/>
      <c r="J17" s="17" t="inlineStr">
        <is>
          <t>/</t>
        </is>
      </c>
      <c r="K17" s="22" t="inlineStr">
        <is>
          <t xml:space="preserve">click:'com.aiways.autonavi:id/iv_main_refresh'
</t>
        </is>
      </c>
      <c r="L17" s="17" t="inlineStr">
        <is>
          <t>{
"protocolId": 30000,
"messageType": "request",
"versionName": "5.0.7.601114",
"data": {
"operaValue": 1,
"tempValue": "",
"operaType": 1,
"actionType": 2
},
"statusCode": 0,
"needResponse": true,
"message": "",
"responseCode": "",
"requestCode": "",
"requestAuthor": "com.aiways.aiwaysservice"
}</t>
        </is>
      </c>
      <c r="M17" s="23" t="inlineStr">
        <is>
          <t>输入json，查看返回json或查看地图</t>
        </is>
      </c>
      <c r="N17" s="17" t="inlineStr">
        <is>
          <t>{
"protocolId": 30000,
"messageType": "response",
"versionName": "5.0.7.601114",
"data": {
"operaValue": 1,
"resultCode": 10000,
"actionType":2,
"operaType": 1,
"errorMessage": ""
},
"statusCode": 0,
"needResponse": false,
"message": "",
"responseCode": "",
"requestCode": "",
"requestAuthor": "com.autonavi.amapauto"
}</t>
        </is>
      </c>
      <c r="O17" s="17" t="inlineStr">
        <is>
          <t>2D正北向上</t>
        </is>
      </c>
      <c r="P17" s="17" t="inlineStr">
        <is>
          <t>{'data': {'actionType': 2, 'errorMessage': '请求成功', 'operaType': 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7" s="17" t="inlineStr">
        <is>
          <t>{'data': {'预期': {'operaValue': 1, 'resultCode': 10000, 'actionType': 2, 'operaType': 1, 'errorMessage': ''}, '实际': {'actionType': 2, 'errorMessage': '请求成功', 'operaType': 1, 'operaValue': 1, 'resultCode': 10000}}, 'errorMessage': {'预期': '', '实际': '请求成功'}, 'statusCode': {'预期': 0, '实际': 200}, 'requestAuthor': {'预期': 'com.autonavi.amapauto', '实际': 'com.aiways.autonavi'}}</t>
        </is>
      </c>
      <c r="R17" s="17">
        <f>HYPERLINK("D:\python\pytest\AutoTest\log\2022-01-20_20-32-14\AW02-JK-AIDL-0016","测试图片地址")</f>
        <v/>
      </c>
      <c r="S17" s="17" t="inlineStr">
        <is>
          <t>OK</t>
        </is>
      </c>
      <c r="T17" s="17" t="inlineStr">
        <is>
          <t>chenghchengy</t>
        </is>
      </c>
      <c r="U17" s="27" t="inlineStr">
        <is>
          <t>2022-01-20 20:39:12</t>
        </is>
      </c>
      <c r="V17" s="17" t="n"/>
      <c r="W17" s="17" t="inlineStr">
        <is>
          <t>请求成功</t>
        </is>
      </c>
      <c r="IQ17" s="7" t="n"/>
      <c r="IR17" s="7" t="n"/>
      <c r="IS17" s="7" t="n"/>
      <c r="IT17" s="7" t="n"/>
    </row>
    <row customFormat="1" r="18" s="2">
      <c r="A18" s="17" t="inlineStr">
        <is>
          <t>AW02-JK-AIDL-0017</t>
        </is>
      </c>
      <c r="B18" s="13" t="n">
        <v>30000</v>
      </c>
      <c r="C18" s="13" t="inlineStr">
        <is>
          <t>地图动作</t>
        </is>
      </c>
      <c r="D18" s="13" t="inlineStr">
        <is>
          <t>视图设置</t>
        </is>
      </c>
      <c r="E18" s="13" t="inlineStr">
        <is>
          <t>P0</t>
        </is>
      </c>
      <c r="F18" s="13" t="inlineStr">
        <is>
          <t>3D车头向上</t>
        </is>
      </c>
      <c r="G18" s="13" t="inlineStr">
        <is>
          <t>正常系</t>
        </is>
      </c>
      <c r="H18" s="17" t="inlineStr">
        <is>
          <t>需求分析法</t>
        </is>
      </c>
      <c r="I18" s="21" t="n"/>
      <c r="J18" s="17" t="inlineStr">
        <is>
          <t>/</t>
        </is>
      </c>
      <c r="K18" s="22" t="inlineStr">
        <is>
          <t>click:'com.aiways.autonavi:id/iv_main_refresh'
click:'com.aiways.autonavi:id/iv_main_refresh'</t>
        </is>
      </c>
      <c r="L18" s="17" t="inlineStr">
        <is>
          <t>{
"protocolId": 30000,
"messageType": "request",
"versionName": "5.0.7.601114",
"data": {
"operaValue": 1,
"tempValue": "",
"operaType": 2,
"actionType": 2
},
"statusCode": 0,
"needResponse": true,
"message": "",
"responseCode": "",
"requestCode": "",
"requestAuthor": "com.aiways.aiwaysservice"
}</t>
        </is>
      </c>
      <c r="M18" s="23" t="inlineStr">
        <is>
          <t>输入json，查看返回json或查看地图</t>
        </is>
      </c>
      <c r="N18" s="17" t="inlineStr">
        <is>
          <t>{
"protocolId": 30000,
"messageType": "response",
"versionName": "5.0.7.601114",
"data": {
"operaValue": 1,
"resultCode": 10000,
"actionType":2,
"operaType": 2,
"errorMessage": ""
},
"statusCode": 0,
"needResponse": false,
"message": "",
"responseCode": "",
"requestCode": "",
"requestAuthor": "com.autonavi.amapauto"
}</t>
        </is>
      </c>
      <c r="O18" s="17" t="inlineStr">
        <is>
          <t>3D车头向上</t>
        </is>
      </c>
      <c r="P18" s="17" t="inlineStr">
        <is>
          <t>{'data': {'actionType': 2, 'errorMessage': '请求成功', 'operaType': 2,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8" s="17" t="inlineStr">
        <is>
          <t>{'data': {'预期': {'operaValue': 1, 'resultCode': 10000, 'actionType': 2, 'operaType': 2, 'errorMessage': ''}, '实际': {'actionType': 2, 'errorMessage': '请求成功', 'operaType': 2, 'operaValue': 1, 'resultCode': 10000}}, 'errorMessage': {'预期': '', '实际': '请求成功'}, 'statusCode': {'预期': 0, '实际': 200}, 'requestAuthor': {'预期': 'com.autonavi.amapauto', '实际': 'com.aiways.autonavi'}}</t>
        </is>
      </c>
      <c r="R18" s="17">
        <f>HYPERLINK("D:\python\pytest\AutoTest\log\2022-01-20_20-32-14\AW02-JK-AIDL-0017","测试图片地址")</f>
        <v/>
      </c>
      <c r="S18" s="17" t="inlineStr">
        <is>
          <t>OK</t>
        </is>
      </c>
      <c r="T18" s="17" t="inlineStr">
        <is>
          <t>chenghchengy</t>
        </is>
      </c>
      <c r="U18" s="27" t="inlineStr">
        <is>
          <t>2022-01-20 20:39:34</t>
        </is>
      </c>
      <c r="V18" s="17" t="n"/>
      <c r="W18" s="17" t="inlineStr">
        <is>
          <t>请求成功</t>
        </is>
      </c>
      <c r="IQ18" s="7" t="n"/>
      <c r="IR18" s="7" t="n"/>
      <c r="IS18" s="7" t="n"/>
      <c r="IT18" s="7" t="n"/>
    </row>
    <row customFormat="1" r="19" s="2">
      <c r="A19" s="17" t="inlineStr">
        <is>
          <t>AW02-JK-AIDL-0018</t>
        </is>
      </c>
      <c r="B19" s="13" t="n">
        <v>30000</v>
      </c>
      <c r="C19" s="13" t="inlineStr">
        <is>
          <t>地图动作</t>
        </is>
      </c>
      <c r="D19" s="13" t="inlineStr">
        <is>
          <t>视图设置</t>
        </is>
      </c>
      <c r="E19" s="13" t="inlineStr">
        <is>
          <t>P0</t>
        </is>
      </c>
      <c r="F19" s="13" t="inlineStr">
        <is>
          <t>试图轮流切换</t>
        </is>
      </c>
      <c r="G19" s="13" t="inlineStr">
        <is>
          <t>正常系</t>
        </is>
      </c>
      <c r="H19" s="17" t="inlineStr">
        <is>
          <t>需求分析法</t>
        </is>
      </c>
      <c r="I19" s="21" t="n"/>
      <c r="J19" s="17" t="inlineStr">
        <is>
          <t>/</t>
        </is>
      </c>
      <c r="K19" s="22" t="inlineStr">
        <is>
          <t>\</t>
        </is>
      </c>
      <c r="L19" s="17" t="inlineStr">
        <is>
          <t>{
"protocolId": 30000,
"messageType": "request",
"versionName": "5.0.7.601114",
"data": {
"operaValue": 1,
"tempValue": "",
"operaType": 3,
"actionType": 2
},
"statusCode": 0,
"needResponse": true,
"message": "",
"responseCode": "",
"requestCode": "",
"requestAuthor": "com.aiways.aiwaysservice"
}</t>
        </is>
      </c>
      <c r="M19" s="23" t="inlineStr">
        <is>
          <t>输入json，查看返回json或查看地图</t>
        </is>
      </c>
      <c r="N19" s="17" t="inlineStr">
        <is>
          <t>{
"protocolId": 30000,
"messageType": "response",
"versionName": "5.0.7.601114",
"data": {
"operaValue": 1,
"resultCode": 10000,
"actionType":2,
"operaType": 3,
"errorMessage": ""
},
"statusCode": 0,
"needResponse": false,
"message": "",
"responseCode": "",
"requestCode": "",
"requestAuthor": "com.autonavi.amapauto"
}</t>
        </is>
      </c>
      <c r="O19" s="17" t="inlineStr">
        <is>
          <t>车头轮流切换状态</t>
        </is>
      </c>
      <c r="P19" s="17" t="inlineStr">
        <is>
          <t>{'data': {'actionType': 2, 'errorMessage': '请求成功', 'operaType': 3,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9" s="17" t="inlineStr">
        <is>
          <t>{'data': {'预期': {'operaValue': 1, 'resultCode': 10000, 'actionType': 2, 'operaType': 3, 'errorMessage': ''}, '实际': {'actionType': 2, 'errorMessage': '请求成功', 'operaType': 3, 'operaValue': 1, 'resultCode': 10000}}, 'errorMessage': {'预期': '', '实际': '请求成功'}, 'statusCode': {'预期': 0, '实际': 200}, 'requestAuthor': {'预期': 'com.autonavi.amapauto', '实际': 'com.aiways.autonavi'}}</t>
        </is>
      </c>
      <c r="R19" s="17">
        <f>HYPERLINK("D:\python\pytest\AutoTest\log\2022-01-20_20-32-14\AW02-JK-AIDL-0018","测试图片地址")</f>
        <v/>
      </c>
      <c r="S19" s="17" t="inlineStr">
        <is>
          <t>OK</t>
        </is>
      </c>
      <c r="T19" s="17" t="inlineStr">
        <is>
          <t>chenghchengy</t>
        </is>
      </c>
      <c r="U19" s="27" t="inlineStr">
        <is>
          <t>2022-01-20 20:39:53</t>
        </is>
      </c>
      <c r="V19" s="17" t="n"/>
      <c r="W19" s="17" t="inlineStr">
        <is>
          <t>请求成功</t>
        </is>
      </c>
      <c r="IQ19" s="7" t="n"/>
      <c r="IR19" s="7" t="n"/>
      <c r="IS19" s="7" t="n"/>
      <c r="IT19" s="7" t="n"/>
    </row>
    <row r="20" s="134">
      <c r="A20" s="17" t="inlineStr">
        <is>
          <t>AW02-JK-AIDL-0019</t>
        </is>
      </c>
      <c r="B20" s="13" t="n">
        <v>30000</v>
      </c>
      <c r="C20" s="13" t="inlineStr">
        <is>
          <t>地图动作</t>
        </is>
      </c>
      <c r="D20" s="13" t="inlineStr">
        <is>
          <t>视图设置operaType异常值（-1）</t>
        </is>
      </c>
      <c r="E20" s="13" t="inlineStr">
        <is>
          <t>P2</t>
        </is>
      </c>
      <c r="F20" s="13" t="inlineStr">
        <is>
          <t>"operaType": -1</t>
        </is>
      </c>
      <c r="G20" s="13" t="inlineStr">
        <is>
          <t>异常系</t>
        </is>
      </c>
      <c r="H20" s="17" t="inlineStr">
        <is>
          <t>边界值</t>
        </is>
      </c>
      <c r="I20" s="21" t="n"/>
      <c r="J20" s="17" t="inlineStr">
        <is>
          <t>/</t>
        </is>
      </c>
      <c r="K20" s="22" t="inlineStr">
        <is>
          <t>\</t>
        </is>
      </c>
      <c r="L20" s="17" t="inlineStr">
        <is>
          <t>{
"protocolId": 30000,
"messageType": "request",
"versionName": "5.0.7.601114",
"data": {
"operaValue": 1,
"tempValue": "",
"operaType": -1,
"actionType": 2
},
"statusCode": 0,
"needResponse": true,
"message": "",
"responseCode": "",
"requestCode": "",
"requestAuthor": "com.aiways.aiwaysservice"
}</t>
        </is>
      </c>
      <c r="M20" s="23" t="inlineStr">
        <is>
          <t>输入json，查看返回json或查看地图</t>
        </is>
      </c>
      <c r="N20" s="17" t="inlineStr">
        <is>
          <t>resultCode:10001</t>
        </is>
      </c>
      <c r="O20" s="17" t="inlineStr">
        <is>
          <t>无动作</t>
        </is>
      </c>
      <c r="P20" s="17" t="inlineStr">
        <is>
          <t>{'data': {'actionType': 2, 'errorMessage': '请求成功', 'operaType': -1,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0" s="17" t="inlineStr">
        <is>
          <t>{}</t>
        </is>
      </c>
      <c r="R20" s="17">
        <f>HYPERLINK("D:\python\pytest\AutoTest\log\2022-01-20_20-32-14\AW02-JK-AIDL-0019","测试图片地址")</f>
        <v/>
      </c>
      <c r="S20" s="17" t="inlineStr">
        <is>
          <t>OK</t>
        </is>
      </c>
      <c r="T20" s="17" t="inlineStr">
        <is>
          <t>chenghchengy</t>
        </is>
      </c>
      <c r="U20" s="27" t="inlineStr">
        <is>
          <t>2022-01-20 20:40:22</t>
        </is>
      </c>
      <c r="V20" s="17" t="n"/>
      <c r="W20" s="17" t="inlineStr">
        <is>
          <t>请求成功</t>
        </is>
      </c>
    </row>
    <row r="21" s="134">
      <c r="A21" s="17" t="inlineStr">
        <is>
          <t>AW02-JK-AIDL-0020</t>
        </is>
      </c>
      <c r="B21" s="13" t="n">
        <v>30000</v>
      </c>
      <c r="C21" s="13" t="inlineStr">
        <is>
          <t>地图动作</t>
        </is>
      </c>
      <c r="D21" s="13" t="inlineStr">
        <is>
          <t>视图设置operaType异常值（4）</t>
        </is>
      </c>
      <c r="E21" s="13" t="inlineStr">
        <is>
          <t>P2</t>
        </is>
      </c>
      <c r="F21" s="13" t="inlineStr">
        <is>
          <t>"operaType": 4</t>
        </is>
      </c>
      <c r="G21" s="13" t="inlineStr">
        <is>
          <t>异常系</t>
        </is>
      </c>
      <c r="H21" s="17" t="inlineStr">
        <is>
          <t>边界值</t>
        </is>
      </c>
      <c r="I21" s="21" t="n"/>
      <c r="J21" s="17" t="inlineStr">
        <is>
          <t>/</t>
        </is>
      </c>
      <c r="K21" s="22" t="inlineStr">
        <is>
          <t>\</t>
        </is>
      </c>
      <c r="L21" s="17" t="inlineStr">
        <is>
          <t>{
"protocolId": 30000,
"messageType": "request",
"versionName": "5.0.7.601114",
"data": {
"operaValue": 1,
"tempValue": "",
"operaType": 4,
"actionType": 2
},
"statusCode": 0,
"needResponse": true,
"message": "",
"responseCode": "",
"requestCode": "",
"requestAuthor": "com.aiways.aiwaysservice"
}</t>
        </is>
      </c>
      <c r="M21" s="23" t="inlineStr">
        <is>
          <t>输入json，查看返回json或查看地图</t>
        </is>
      </c>
      <c r="N21" s="17" t="inlineStr">
        <is>
          <t>resultCode:10001</t>
        </is>
      </c>
      <c r="O21" s="17" t="inlineStr">
        <is>
          <t>无动作</t>
        </is>
      </c>
      <c r="P21" s="17" t="inlineStr">
        <is>
          <t>{'data': {'actionType': 2, 'errorMessage': '请求成功', 'operaType': 4,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1" s="17" t="inlineStr">
        <is>
          <t>{}</t>
        </is>
      </c>
      <c r="R21" s="17">
        <f>HYPERLINK("D:\python\pytest\AutoTest\log\2022-01-20_20-32-14\AW02-JK-AIDL-0020","测试图片地址")</f>
        <v/>
      </c>
      <c r="S21" s="17" t="inlineStr">
        <is>
          <t>OK</t>
        </is>
      </c>
      <c r="T21" s="17" t="inlineStr">
        <is>
          <t>chenghchengy</t>
        </is>
      </c>
      <c r="U21" s="27" t="inlineStr">
        <is>
          <t>2022-01-20 20:40:40</t>
        </is>
      </c>
      <c r="V21" s="17" t="n"/>
      <c r="W21" s="17" t="inlineStr">
        <is>
          <t>请求成功</t>
        </is>
      </c>
    </row>
    <row r="22" s="134">
      <c r="A22" s="17" t="inlineStr">
        <is>
          <t>AW02-JK-AIDL-0021</t>
        </is>
      </c>
      <c r="B22" s="13" t="n">
        <v>30000</v>
      </c>
      <c r="C22" s="13" t="inlineStr">
        <is>
          <t>地图动作</t>
        </is>
      </c>
      <c r="D22" s="13" t="inlineStr">
        <is>
          <t>地图操作类型输入异常actionType异常值（-1）</t>
        </is>
      </c>
      <c r="E22" s="13" t="inlineStr">
        <is>
          <t>P2</t>
        </is>
      </c>
      <c r="F22" s="13" t="inlineStr">
        <is>
          <t>actionType:-1</t>
        </is>
      </c>
      <c r="G22" s="13" t="inlineStr">
        <is>
          <t>异常系</t>
        </is>
      </c>
      <c r="H22" s="17" t="inlineStr">
        <is>
          <t>边界值</t>
        </is>
      </c>
      <c r="I22" s="21" t="n"/>
      <c r="J22" s="17" t="inlineStr">
        <is>
          <t>/</t>
        </is>
      </c>
      <c r="K22" s="22" t="inlineStr">
        <is>
          <t>\</t>
        </is>
      </c>
      <c r="L22" s="17" t="inlineStr">
        <is>
          <t>{
"protocolId": 30000,
"messageType": "request",
"versionName": "5.0.7.601114",
"data": {
"operaValue": 1,
"tempValue": "",
"operaType": 0,
"actionType": -1
},
"statusCode": 0,
"needResponse": true,
"message": "",
"responseCode": "",
"requestCode": "",
"requestAuthor": "com.aiways.aiwaysservice"
}</t>
        </is>
      </c>
      <c r="M22" s="23" t="inlineStr">
        <is>
          <t>输入json，查看返回json或查看地图</t>
        </is>
      </c>
      <c r="N22" s="17" t="inlineStr">
        <is>
          <t>resultCode:10001</t>
        </is>
      </c>
      <c r="O22" s="17" t="inlineStr">
        <is>
          <t>无动作</t>
        </is>
      </c>
      <c r="P22" s="17" t="inlineStr">
        <is>
          <t>{'data': {'actionType': -1,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2" s="17" t="inlineStr">
        <is>
          <t>{}</t>
        </is>
      </c>
      <c r="R22" s="17">
        <f>HYPERLINK("D:\python\pytest\AutoTest\log\2022-01-20_20-32-14\AW02-JK-AIDL-0021","测试图片地址")</f>
        <v/>
      </c>
      <c r="S22" s="17" t="inlineStr">
        <is>
          <t>OK</t>
        </is>
      </c>
      <c r="T22" s="17" t="inlineStr">
        <is>
          <t>chenghchengy</t>
        </is>
      </c>
      <c r="U22" s="27" t="inlineStr">
        <is>
          <t>2022-01-20 20:40:58</t>
        </is>
      </c>
      <c r="V22" s="17" t="n"/>
      <c r="W22" s="17" t="inlineStr">
        <is>
          <t>请求成功</t>
        </is>
      </c>
    </row>
    <row r="23" s="134">
      <c r="A23" s="17" t="inlineStr">
        <is>
          <t>AW02-JK-AIDL-0022</t>
        </is>
      </c>
      <c r="B23" s="13" t="n">
        <v>30000</v>
      </c>
      <c r="C23" s="13" t="inlineStr">
        <is>
          <t>地图动作</t>
        </is>
      </c>
      <c r="D23" s="13" t="inlineStr">
        <is>
          <t>地图操作类型输入异常actionType异常值（3）</t>
        </is>
      </c>
      <c r="E23" s="13" t="inlineStr">
        <is>
          <t>P2</t>
        </is>
      </c>
      <c r="F23" s="13" t="inlineStr">
        <is>
          <t>actionType:3</t>
        </is>
      </c>
      <c r="G23" s="13" t="inlineStr">
        <is>
          <t>异常系</t>
        </is>
      </c>
      <c r="H23" s="17" t="inlineStr">
        <is>
          <t>边界值</t>
        </is>
      </c>
      <c r="I23" s="21" t="n"/>
      <c r="J23" s="17" t="inlineStr">
        <is>
          <t>/</t>
        </is>
      </c>
      <c r="K23" s="22" t="inlineStr">
        <is>
          <t>\</t>
        </is>
      </c>
      <c r="L23" s="17" t="inlineStr">
        <is>
          <t>{
"protocolId": 30000,
"messageType": "request",
"versionName": "5.0.7.601114",
"data": {
"operaValue": 1,
"tempValue": "",
"operaType": 0,
"actionType": 3
},
"statusCode": 0,
"needResponse": true,
"message": "",
"responseCode": "",
"requestCode": "",
"requestAuthor": "com.aiways.aiwaysservice"
}</t>
        </is>
      </c>
      <c r="M23" s="23" t="inlineStr">
        <is>
          <t>输入json，查看返回json或查看地图</t>
        </is>
      </c>
      <c r="N23" s="17" t="inlineStr">
        <is>
          <t>resultCode:10001</t>
        </is>
      </c>
      <c r="O23" s="17" t="inlineStr">
        <is>
          <t>无动作</t>
        </is>
      </c>
      <c r="P23" s="17" t="inlineStr">
        <is>
          <t>{'data': {'actionType': 3,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3" s="17" t="inlineStr">
        <is>
          <t>{}</t>
        </is>
      </c>
      <c r="R23" s="17">
        <f>HYPERLINK("D:\python\pytest\AutoTest\log\2022-01-20_20-32-14\AW02-JK-AIDL-0022","测试图片地址")</f>
        <v/>
      </c>
      <c r="S23" s="17" t="inlineStr">
        <is>
          <t>OK</t>
        </is>
      </c>
      <c r="T23" s="17" t="inlineStr">
        <is>
          <t>chenghchengy</t>
        </is>
      </c>
      <c r="U23" s="27" t="inlineStr">
        <is>
          <t>2022-01-20 20:41:15</t>
        </is>
      </c>
      <c r="V23" s="17" t="n"/>
      <c r="W23" s="17" t="inlineStr">
        <is>
          <t>请求成功</t>
        </is>
      </c>
    </row>
    <row r="24" s="134">
      <c r="A24" s="17" t="inlineStr">
        <is>
          <t>AW02-JK-AIDL-0023</t>
        </is>
      </c>
      <c r="B24" s="13" t="n">
        <v>30002</v>
      </c>
      <c r="C24" s="13" t="inlineStr">
        <is>
          <t>当前位置查询</t>
        </is>
      </c>
      <c r="D24" s="13" t="inlineStr">
        <is>
          <t>查询当前位置</t>
        </is>
      </c>
      <c r="E24" s="13" t="inlineStr">
        <is>
          <t>P0</t>
        </is>
      </c>
      <c r="F24" s="13" t="inlineStr">
        <is>
          <t>正常返回当前位置</t>
        </is>
      </c>
      <c r="G24" s="13" t="inlineStr">
        <is>
          <t>正常系</t>
        </is>
      </c>
      <c r="H24" s="17" t="inlineStr">
        <is>
          <t>需求分析法</t>
        </is>
      </c>
      <c r="I24" s="21" t="n"/>
      <c r="J24" s="17" t="inlineStr">
        <is>
          <t>/</t>
        </is>
      </c>
      <c r="K24" s="22" t="inlineStr">
        <is>
          <t>\</t>
        </is>
      </c>
      <c r="L24" s="17" t="inlineStr">
        <is>
          <t>{
 "protocolId": 30002,
 "messageType": "request",
 "versionName": "5.0.7.601114",
 "data": {
 "type": 0
 },
 "statusCode": 0,
 "needResponse": true,
 "message": "",
 "responseCode": "",
 "requestCode": "",
 "requestAuthor": "com.aiways.aiwaysservice"
}</t>
        </is>
      </c>
      <c r="M24" s="23" t="inlineStr">
        <is>
          <t>输入json设置"type": 0，查看返回json或查看地图</t>
        </is>
      </c>
      <c r="N24" s="17" t="inlineStr">
        <is>
          <t>{
 "protocolId": 30002,
 "messageType": "response",
 "versionName": "5.0.7.601114",
 "data": {
 "poiName": "xxxx",
 "myLocationName": "xxxx",
 "resultCode": 10000,
 "errorMessage": "",
 "cityName": "",
 "districtName": ""
 },
 "statusCode": 0,
 "needResponse": false,
 "message": "",
 "responseCode": "",
 "requestCode": "",
 "requestAuthor": "com.aiways.aiwaysservice"
}</t>
        </is>
      </c>
      <c r="O24" s="17" t="inlineStr">
        <is>
          <t>获取当前所在位置</t>
        </is>
      </c>
      <c r="P24" s="17" t="inlineStr">
        <is>
          <t>{}</t>
        </is>
      </c>
      <c r="Q24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4" s="17">
        <f>HYPERLINK("D:\python\pytest\AutoTest\log\2022-01-20_20-32-14\AW02-JK-AIDL-0023","测试图片地址")</f>
        <v/>
      </c>
      <c r="S24" s="17" t="inlineStr">
        <is>
          <t>OK</t>
        </is>
      </c>
      <c r="T24" s="17" t="inlineStr">
        <is>
          <t>chenghchengy</t>
        </is>
      </c>
      <c r="U24" s="27" t="inlineStr">
        <is>
          <t>2022-01-20 20:41:32</t>
        </is>
      </c>
      <c r="V24" s="17" t="n"/>
      <c r="W24" s="17" t="inlineStr">
        <is>
          <t>请求成功</t>
        </is>
      </c>
    </row>
    <row r="25" s="134">
      <c r="A25" s="17" t="inlineStr">
        <is>
          <t>AW02-JK-AIDL-0024</t>
        </is>
      </c>
      <c r="B25" s="13" t="n">
        <v>30002</v>
      </c>
      <c r="C25" s="13" t="inlineStr">
        <is>
          <t>当前位置查询</t>
        </is>
      </c>
      <c r="D25" s="13" t="inlineStr">
        <is>
          <t>查询当前位置</t>
        </is>
      </c>
      <c r="E25" s="13" t="inlineStr">
        <is>
          <t>P0</t>
        </is>
      </c>
      <c r="F25" s="13" t="inlineStr">
        <is>
          <t>正常返回当前位置</t>
        </is>
      </c>
      <c r="G25" s="13" t="inlineStr">
        <is>
          <t>正常系</t>
        </is>
      </c>
      <c r="H25" s="17" t="inlineStr">
        <is>
          <t>需求分析法</t>
        </is>
      </c>
      <c r="I25" s="21" t="n"/>
      <c r="J25" s="17" t="inlineStr">
        <is>
          <t>/</t>
        </is>
      </c>
      <c r="K25" s="22" t="inlineStr">
        <is>
          <t>\</t>
        </is>
      </c>
      <c r="L25" s="17" t="inlineStr">
        <is>
          <t>{
 "protocolId": 30002,
 "messageType": "request",
 "versionName": "5.0.7.601114",
 "data": {
 "type": 1
 },
 "statusCode": 0,
 "needResponse": true,
 "message": "",
 "responseCode": "",
 "requestCode": "",
 "requestAuthor": "com.aiways.aiwaysservice"
}</t>
        </is>
      </c>
      <c r="M25" s="23" t="inlineStr">
        <is>
          <t>输入json设置"type": 1，查看返回json或查看地图</t>
        </is>
      </c>
      <c r="N25" s="17" t="inlineStr">
        <is>
          <t>{
 "protocolId": 30002,
 "messageType": "response",
 "versionName": "5.0.7.601114",
 "data": {
 "poiName": "",
 "myLocationName": "",
 "resultCode": 10000,
 "errorMessage": "",
 "cityName": "",
 "districtName": ""
 },
 "statusCode": 1,
 "needResponse": false,
 "message": "",
 "responseCode": "",
 "requestCode": "",
 "requestAuthor": "com.aiways.aiwaysservice"
}</t>
        </is>
      </c>
      <c r="O25" s="17" t="inlineStr">
        <is>
          <t>不会获取当前位置，正常返回相关数据</t>
        </is>
      </c>
      <c r="P25" s="17" t="inlineStr">
        <is>
          <t>{}</t>
        </is>
      </c>
      <c r="Q25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5" s="17">
        <f>HYPERLINK("D:\python\pytest\AutoTest\log\2022-01-20_20-32-14\AW02-JK-AIDL-0024","测试图片地址")</f>
        <v/>
      </c>
      <c r="S25" s="17" t="inlineStr">
        <is>
          <t>OK</t>
        </is>
      </c>
      <c r="T25" s="17" t="inlineStr">
        <is>
          <t>chenghchengy</t>
        </is>
      </c>
      <c r="U25" s="27" t="inlineStr">
        <is>
          <t>2022-01-20 20:42:04</t>
        </is>
      </c>
      <c r="V25" s="17" t="n"/>
      <c r="W25" s="17" t="inlineStr">
        <is>
          <t>请求成功</t>
        </is>
      </c>
    </row>
    <row r="26" s="134">
      <c r="A26" s="17" t="inlineStr">
        <is>
          <t>AW02-JK-AIDL-0025</t>
        </is>
      </c>
      <c r="B26" s="13" t="n">
        <v>30002</v>
      </c>
      <c r="C26" s="13" t="inlineStr">
        <is>
          <t>当前位置查询</t>
        </is>
      </c>
      <c r="D26" s="13" t="inlineStr">
        <is>
          <t>查询当前位置</t>
        </is>
      </c>
      <c r="E26" s="13" t="inlineStr">
        <is>
          <t>P0</t>
        </is>
      </c>
      <c r="F26" s="13" t="inlineStr">
        <is>
          <t>正常返回当前位置</t>
        </is>
      </c>
      <c r="G26" s="13" t="inlineStr">
        <is>
          <t>异常系</t>
        </is>
      </c>
      <c r="H26" s="17" t="inlineStr">
        <is>
          <t>需求分析法</t>
        </is>
      </c>
      <c r="I26" s="21" t="n"/>
      <c r="J26" s="17" t="inlineStr">
        <is>
          <t>/</t>
        </is>
      </c>
      <c r="K26" s="22" t="inlineStr">
        <is>
          <t>\</t>
        </is>
      </c>
      <c r="L26" s="17" t="inlineStr">
        <is>
          <t>{
 "protocolId": 30002,
 "messageType": "request",
 "versionName": "5.0.7.601114",
 "data": {
 "type": -1
 },
 "statusCode": 0,
 "needResponse": true,
 "message": "",
 "responseCode": "",
 "requestCode": "",
 "requestAuthor": "com.aiways.aiwaysservice"
}</t>
        </is>
      </c>
      <c r="M26" s="23" t="inlineStr">
        <is>
          <t>输入json设置"type": -1，查看返回json或查看地图</t>
        </is>
      </c>
      <c r="N26" s="17" t="inlineStr">
        <is>
          <t>resultCode:10001</t>
        </is>
      </c>
      <c r="O26" s="17" t="inlineStr">
        <is>
          <t>不能获取当前位置，返回相关异常信息</t>
        </is>
      </c>
      <c r="P26" s="17" t="inlineStr">
        <is>
          <t>{}</t>
        </is>
      </c>
      <c r="Q26" s="17" t="inlineStr">
        <is>
          <t>{}</t>
        </is>
      </c>
      <c r="R26" s="17">
        <f>HYPERLINK("D:\python\pytest\AutoTest\log\2022-01-20_20-32-14\AW02-JK-AIDL-0025","测试图片地址")</f>
        <v/>
      </c>
      <c r="S26" s="17" t="inlineStr">
        <is>
          <t>OK</t>
        </is>
      </c>
      <c r="T26" s="17" t="inlineStr">
        <is>
          <t>chenghchengy</t>
        </is>
      </c>
      <c r="U26" s="27" t="inlineStr">
        <is>
          <t>2022-01-20 20:42:37</t>
        </is>
      </c>
      <c r="V26" s="17" t="n"/>
      <c r="W26" s="17" t="inlineStr">
        <is>
          <t>请求成功</t>
        </is>
      </c>
    </row>
    <row r="27" s="134">
      <c r="A27" s="17" t="inlineStr">
        <is>
          <t>AW02-JK-AIDL-0026</t>
        </is>
      </c>
      <c r="B27" s="13" t="n">
        <v>30002</v>
      </c>
      <c r="C27" s="13" t="inlineStr">
        <is>
          <t>当前位置查询</t>
        </is>
      </c>
      <c r="D27" s="13" t="inlineStr">
        <is>
          <t>查询当前位置</t>
        </is>
      </c>
      <c r="E27" s="13" t="inlineStr">
        <is>
          <t>P0</t>
        </is>
      </c>
      <c r="F27" s="13" t="inlineStr">
        <is>
          <t>正常返回当前位置</t>
        </is>
      </c>
      <c r="G27" s="13" t="inlineStr">
        <is>
          <t>异常系</t>
        </is>
      </c>
      <c r="H27" s="17" t="inlineStr">
        <is>
          <t>需求分析法</t>
        </is>
      </c>
      <c r="I27" s="21" t="n"/>
      <c r="J27" s="17" t="inlineStr">
        <is>
          <t>/</t>
        </is>
      </c>
      <c r="K27" s="22" t="inlineStr">
        <is>
          <t>\</t>
        </is>
      </c>
      <c r="L27" s="17" t="inlineStr">
        <is>
          <t>{
 "protocolId": 30002,
 "messageType": "request",
 "versionName": "5.0.7.601114",
 "data": {
 "type": 2
 },
 "statusCode": 0,
 "needResponse": true,
 "message": "",
 "responseCode": "",
 "requestCode": "",
 "requestAuthor": "com.aiways.aiwaysservice"
}</t>
        </is>
      </c>
      <c r="M27" s="23" t="inlineStr">
        <is>
          <t>输入json设置"type": 2，查看返回json或查看地图</t>
        </is>
      </c>
      <c r="N27" s="17" t="inlineStr">
        <is>
          <t>resultCode:10001</t>
        </is>
      </c>
      <c r="O27" s="17" t="inlineStr">
        <is>
          <t>不能获取当前位置，返回相关异常信息</t>
        </is>
      </c>
      <c r="P27" s="17" t="inlineStr">
        <is>
          <t>{}</t>
        </is>
      </c>
      <c r="Q27" s="17" t="inlineStr">
        <is>
          <t>{}</t>
        </is>
      </c>
      <c r="R27" s="17">
        <f>HYPERLINK("D:\python\pytest\AutoTest\log\2022-01-20_20-32-14\AW02-JK-AIDL-0026","测试图片地址")</f>
        <v/>
      </c>
      <c r="S27" s="17" t="inlineStr">
        <is>
          <t>OK</t>
        </is>
      </c>
      <c r="T27" s="17" t="inlineStr">
        <is>
          <t>chenghchengy</t>
        </is>
      </c>
      <c r="U27" s="27" t="inlineStr">
        <is>
          <t>2022-01-20 20:43:09</t>
        </is>
      </c>
      <c r="V27" s="17" t="n"/>
      <c r="W27" s="17" t="inlineStr">
        <is>
          <t>请求成功</t>
        </is>
      </c>
    </row>
    <row r="28" s="134">
      <c r="A28" s="17" t="inlineStr">
        <is>
          <t>AW02-JK-AIDL-0027</t>
        </is>
      </c>
      <c r="B28" s="13" t="n">
        <v>30003</v>
      </c>
      <c r="C28" s="13" t="inlineStr">
        <is>
          <t>路况查询</t>
        </is>
      </c>
      <c r="D28" s="13" t="inlineStr">
        <is>
          <t>查询路况</t>
        </is>
      </c>
      <c r="E28" s="13" t="inlineStr">
        <is>
          <t>P0</t>
        </is>
      </c>
      <c r="F28" s="13" t="inlineStr">
        <is>
          <t>路况查询</t>
        </is>
      </c>
      <c r="G28" s="13" t="inlineStr">
        <is>
          <t>正常系</t>
        </is>
      </c>
      <c r="H28" s="17" t="inlineStr">
        <is>
          <t>需求分析法</t>
        </is>
      </c>
      <c r="I28" s="21" t="inlineStr">
        <is>
          <t>在导航中</t>
        </is>
      </c>
      <c r="J2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8" s="22" t="inlineStr">
        <is>
          <t>shell:"input keyevent 4"
shell:"input keyevent 4"
shell:"input keyevent 4"</t>
        </is>
      </c>
      <c r="L28" s="17" t="inlineStr">
        <is>
          <t>{
 "protocolId": 30003,
 "messageType": "request",
 "versionName": "5.0.7.601114",
 "data": {
 "trafficText": "关山大道的路况"
 },
 "statusCode": 0,
 "needResponse": true,
 "message": "",
 "responseCode": "",
 "requestCode": "",
 "requestAuthor":  "com.aiways.autonavi"
}</t>
        </is>
      </c>
      <c r="M28" s="23" t="inlineStr">
        <is>
          <t>输入json，查看返回json或查看地图</t>
        </is>
      </c>
      <c r="N28" s="17" t="inlineStr">
        <is>
          <t>{
 "protocolId": 30003,
 "messageType": "response",
 "versionName": "5.0.7.601114",
 "data": {
 "trafficMessage": "关山大道xxxx",
 "resultCode": 10000,
 "errorMessage": ""
 },
 "statusCode": 0,
 "needResponse": false,
 "message": "",
 "responseCode": "",
 "requestCode": "",
 "requestAuthor": "com.aiways.aiwaysservice"
}</t>
        </is>
      </c>
      <c r="O28" s="17" t="inlineStr">
        <is>
          <t>正常返回查询路况的实时信息</t>
        </is>
      </c>
      <c r="P28" s="17" t="inlineStr">
        <is>
          <t>{}</t>
        </is>
      </c>
      <c r="Q28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8" s="17">
        <f>HYPERLINK("D:\python\pytest\AutoTest\log\2022-01-20_20-32-14\AW02-JK-AIDL-0027","测试图片地址")</f>
        <v/>
      </c>
      <c r="S28" s="17" t="inlineStr">
        <is>
          <t>OK</t>
        </is>
      </c>
      <c r="T28" s="17" t="inlineStr">
        <is>
          <t>chenghchengy</t>
        </is>
      </c>
      <c r="U28" s="27" t="inlineStr">
        <is>
          <t>2022-01-20 20:43:59</t>
        </is>
      </c>
      <c r="V28" s="17" t="n"/>
      <c r="W28" s="17" t="inlineStr">
        <is>
          <t>请求成功</t>
        </is>
      </c>
    </row>
    <row r="29" s="134">
      <c r="A29" s="17" t="inlineStr">
        <is>
          <t>AW02-JK-AIDL-0028</t>
        </is>
      </c>
      <c r="B29" s="13" t="n">
        <v>30003</v>
      </c>
      <c r="C29" s="13" t="inlineStr">
        <is>
          <t>路况查询</t>
        </is>
      </c>
      <c r="D29" s="13" t="inlineStr">
        <is>
          <t>查询路况</t>
        </is>
      </c>
      <c r="E29" s="13" t="inlineStr">
        <is>
          <t>P2</t>
        </is>
      </c>
      <c r="F29" s="13" t="inlineStr">
        <is>
          <t>路况查询</t>
        </is>
      </c>
      <c r="G29" s="13" t="inlineStr">
        <is>
          <t>异常系</t>
        </is>
      </c>
      <c r="H29" s="17" t="inlineStr">
        <is>
          <t>需求分析法</t>
        </is>
      </c>
      <c r="I29" s="21" t="n"/>
      <c r="J2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9" s="22" t="inlineStr">
        <is>
          <t>shell:"input keyevent 4"
shell:"input keyevent 4"
shell:"input keyevent 4"</t>
        </is>
      </c>
      <c r="L29" s="17" t="inlineStr">
        <is>
          <t>{
 "protocolId": 30003,
 "messageType": "request",
 "versionName": "5.0.7.601114",
 "data": {
 "trafficText": NULL
 },
 "statusCode": 0,
 "needResponse": true,
 "message": "",
 "responseCode": "",
 "requestCode": "",
 "requestAuthor":  "com.aiways.autonavi"
}</t>
        </is>
      </c>
      <c r="M29" s="23" t="inlineStr">
        <is>
          <t>输入json，查看返回json或查看地图</t>
        </is>
      </c>
      <c r="N29" s="17" t="inlineStr">
        <is>
          <t>resultCode:10001</t>
        </is>
      </c>
      <c r="O29" s="17" t="inlineStr">
        <is>
          <t>不会获取当前位置，正常返回相关数据</t>
        </is>
      </c>
      <c r="P29" s="17" t="inlineStr">
        <is>
          <t>{}</t>
        </is>
      </c>
      <c r="Q29" s="17" t="inlineStr">
        <is>
          <t>{}</t>
        </is>
      </c>
      <c r="R29" s="17">
        <f>HYPERLINK("D:\python\pytest\AutoTest\log\2022-01-20_20-32-14\AW02-JK-AIDL-0028","测试图片地址")</f>
        <v/>
      </c>
      <c r="S29" s="17" t="inlineStr">
        <is>
          <t>OK</t>
        </is>
      </c>
      <c r="T29" s="17" t="inlineStr">
        <is>
          <t>chenghchengy</t>
        </is>
      </c>
      <c r="U29" s="27" t="inlineStr">
        <is>
          <t>2022-01-20 20:44:56</t>
        </is>
      </c>
      <c r="V29" s="17" t="n"/>
      <c r="W29" s="17" t="inlineStr">
        <is>
          <t>请求成功</t>
        </is>
      </c>
    </row>
    <row r="30" s="134">
      <c r="A30" s="17" t="inlineStr">
        <is>
          <t>AW02-JK-AIDL-0029</t>
        </is>
      </c>
      <c r="B30" s="13" t="n">
        <v>30003</v>
      </c>
      <c r="C30" s="13" t="inlineStr">
        <is>
          <t>路况查询</t>
        </is>
      </c>
      <c r="D30" s="13" t="inlineStr">
        <is>
          <t>查询路况</t>
        </is>
      </c>
      <c r="E30" s="13" t="inlineStr">
        <is>
          <t>P2</t>
        </is>
      </c>
      <c r="F30" s="13" t="inlineStr">
        <is>
          <t>路况查询</t>
        </is>
      </c>
      <c r="G30" s="13" t="inlineStr">
        <is>
          <t>异常系</t>
        </is>
      </c>
      <c r="H30" s="17" t="inlineStr">
        <is>
          <t>需求分析法</t>
        </is>
      </c>
      <c r="I30" s="21" t="n"/>
      <c r="J3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0" s="22" t="inlineStr">
        <is>
          <t>shell:"input keyevent 4"
shell:"input keyevent 4"
shell:"input keyevent 4"</t>
        </is>
      </c>
      <c r="L30" s="17" t="inlineStr">
        <is>
          <t>{
 "protocolId": 30003,
 "messageType": "request",
 "versionName": "5.0.7.601114",
 "data": {
 "trafficText": NULL
 },
 "statusCode": 0,
 "needResponse": true,
 "message": "",
 "responseCode": "",
 "requestCode": "",
 "requestAuthor":  "com.aiways.autonavi"
}</t>
        </is>
      </c>
      <c r="M30" s="23" t="inlineStr">
        <is>
          <t>输入json，查看返回json或查看地图</t>
        </is>
      </c>
      <c r="N30" s="17" t="inlineStr">
        <is>
          <t>resultCode:10001</t>
        </is>
      </c>
      <c r="O30" s="17" t="inlineStr">
        <is>
          <t>不会获取当前位置，正常返回相关数据</t>
        </is>
      </c>
      <c r="P30" s="17" t="inlineStr">
        <is>
          <t>{}</t>
        </is>
      </c>
      <c r="Q30" s="17" t="inlineStr">
        <is>
          <t>{}</t>
        </is>
      </c>
      <c r="R30" s="17">
        <f>HYPERLINK("D:\python\pytest\AutoTest\log\2022-01-20_20-32-14\AW02-JK-AIDL-0029","测试图片地址")</f>
        <v/>
      </c>
      <c r="S30" s="17" t="inlineStr">
        <is>
          <t>OK</t>
        </is>
      </c>
      <c r="T30" s="17" t="inlineStr">
        <is>
          <t>chenghchengy</t>
        </is>
      </c>
      <c r="U30" s="27" t="inlineStr">
        <is>
          <t>2022-01-20 20:45:52</t>
        </is>
      </c>
      <c r="V30" s="17" t="n"/>
      <c r="W30" s="17" t="inlineStr">
        <is>
          <t>请求成功</t>
        </is>
      </c>
    </row>
    <row customFormat="1" r="31" s="3">
      <c r="A31" s="17" t="inlineStr">
        <is>
          <t>AW02-JK-AIDL-0030</t>
        </is>
      </c>
      <c r="B31" s="15" t="n">
        <v>30003</v>
      </c>
      <c r="C31" s="15" t="inlineStr">
        <is>
          <t>路况查询</t>
        </is>
      </c>
      <c r="D31" s="15" t="inlineStr">
        <is>
          <t>查询路况</t>
        </is>
      </c>
      <c r="E31" s="15" t="inlineStr">
        <is>
          <t>P2</t>
        </is>
      </c>
      <c r="F31" s="15" t="inlineStr">
        <is>
          <t>路况查询</t>
        </is>
      </c>
      <c r="G31" s="15" t="inlineStr">
        <is>
          <t>异常系</t>
        </is>
      </c>
      <c r="H31" s="41" t="inlineStr">
        <is>
          <t>需求分析法</t>
        </is>
      </c>
      <c r="I31" s="24" t="n"/>
      <c r="J31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1" s="25" t="inlineStr">
        <is>
          <t>shell:"input keyevent 4"
shell:"input keyevent 4"
shell:"input keyevent 4"</t>
        </is>
      </c>
      <c r="L31" s="41" t="inlineStr">
        <is>
          <t>{
 "protocolId": 30003,
 "messageType": "request",
 "versionName": "5.0.7.601114",
 "data": {
 "trafficText": 上海市长阳路堵不堵
 },
 "statusCode": 0,
 "needResponse": true,
 "message": "",
 "responseCode": "",
 "requestCode": "",
 "requestAuthor":  "com.aiways.autonavi"
}</t>
        </is>
      </c>
      <c r="M31" s="26" t="inlineStr">
        <is>
          <t>输入json，查看返回json或查看地图</t>
        </is>
      </c>
      <c r="N31" s="41" t="inlineStr">
        <is>
          <t>resultCode:10001</t>
        </is>
      </c>
      <c r="O31" s="41" t="inlineStr">
        <is>
          <t>提示当前路段不在导航中</t>
        </is>
      </c>
      <c r="P31" s="41" t="inlineStr">
        <is>
          <t>{}</t>
        </is>
      </c>
      <c r="Q31" s="41" t="inlineStr">
        <is>
          <t>{}</t>
        </is>
      </c>
      <c r="R31" s="41">
        <f>HYPERLINK("D:\python\pytest\AutoTest\log\2022-01-20_20-32-14\AW02-JK-AIDL-0030","测试图片地址")</f>
        <v/>
      </c>
      <c r="S31" s="41" t="inlineStr">
        <is>
          <t>OK</t>
        </is>
      </c>
      <c r="T31" s="41" t="inlineStr">
        <is>
          <t>chenghchengy</t>
        </is>
      </c>
      <c r="U31" s="28" t="inlineStr">
        <is>
          <t>2022-01-20 20:46:48</t>
        </is>
      </c>
      <c r="V31" s="41" t="n"/>
      <c r="W31" s="41" t="inlineStr">
        <is>
          <t>请求成功</t>
        </is>
      </c>
    </row>
    <row r="32" s="134">
      <c r="A32" s="17" t="inlineStr">
        <is>
          <t>AW02-JK-AIDL-0031</t>
        </is>
      </c>
      <c r="B32" s="13" t="n">
        <v>30005</v>
      </c>
      <c r="C32" s="13" t="inlineStr">
        <is>
          <t>路线信息查询及透出</t>
        </is>
      </c>
      <c r="D32" s="13" t="inlineStr">
        <is>
          <t>路线信息查询及透出摄入type正常值（1）</t>
        </is>
      </c>
      <c r="E32" s="13" t="inlineStr">
        <is>
          <t>P0</t>
        </is>
      </c>
      <c r="F32" s="13" t="inlineStr">
        <is>
          <t>type：0</t>
        </is>
      </c>
      <c r="G32" s="13" t="inlineStr">
        <is>
          <t>正常系</t>
        </is>
      </c>
      <c r="H32" s="17" t="inlineStr">
        <is>
          <t>需求分析法</t>
        </is>
      </c>
      <c r="I32" s="21" t="n"/>
      <c r="J3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2" s="22" t="inlineStr">
        <is>
          <t>shell:"input keyevent 4"
shell:"input keyevent 4"
shell:"input keyevent 4"</t>
        </is>
      </c>
      <c r="L32" s="17" t="inlineStr">
        <is>
          <t>{
 "protocolId": 30005,
 "messageType": "request",
 "versionName": "5.0.7.601114",
 "data": {
 "type": 0
 },
 "statusCode": 0,
 "needResponse": true,
 "message": "",
 "responseCode": "",
 "requestCode": "",
 "requestAuthor": "com.aiways.aiwaysservice"
}</t>
        </is>
      </c>
      <c r="M32" s="23" t="inlineStr">
        <is>
          <t>输入json，查看返回json或查看路线类型</t>
        </is>
      </c>
      <c r="N32" s="17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2" s="17" t="n"/>
      <c r="P32" s="17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155.0,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2" s="17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155.0,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155.0,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155.0},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2" s="17">
        <f>HYPERLINK("D:\python\pytest\AutoTest\log\2022-01-20_20-32-14\AW02-JK-AIDL-0031","测试图片地址")</f>
        <v/>
      </c>
      <c r="S32" s="17" t="inlineStr">
        <is>
          <t>OK</t>
        </is>
      </c>
      <c r="T32" s="17" t="inlineStr">
        <is>
          <t>chenghchengy</t>
        </is>
      </c>
      <c r="U32" s="27" t="inlineStr">
        <is>
          <t>2022-01-20 20:47:44</t>
        </is>
      </c>
      <c r="V32" s="17" t="n"/>
      <c r="W32" s="17" t="inlineStr">
        <is>
          <t>dst不存在这个key</t>
        </is>
      </c>
    </row>
    <row r="33" s="134">
      <c r="A33" s="17" t="inlineStr">
        <is>
          <t>AW02-JK-AIDL-0032</t>
        </is>
      </c>
      <c r="B33" s="13" t="n">
        <v>30005</v>
      </c>
      <c r="C33" s="13" t="inlineStr">
        <is>
          <t>路线信息查询及透出</t>
        </is>
      </c>
      <c r="D33" s="13" t="inlineStr">
        <is>
          <t>路线信息查询及透出摄入type正常值（2）</t>
        </is>
      </c>
      <c r="E33" s="13" t="inlineStr">
        <is>
          <t>P0</t>
        </is>
      </c>
      <c r="F33" s="13" t="inlineStr">
        <is>
          <t>type：1</t>
        </is>
      </c>
      <c r="G33" s="13" t="inlineStr">
        <is>
          <t>正常系</t>
        </is>
      </c>
      <c r="H33" s="17" t="inlineStr">
        <is>
          <t>需求分析法</t>
        </is>
      </c>
      <c r="I33" s="21" t="n"/>
      <c r="J3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3" s="22" t="inlineStr">
        <is>
          <t>shell:"input keyevent 4"
shell:"input keyevent 4"
shell:"input keyevent 4"</t>
        </is>
      </c>
      <c r="L33" s="17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3" s="23" t="inlineStr">
        <is>
          <t>输入json，查看返回json或查看路线类型</t>
        </is>
      </c>
      <c r="N33" s="17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3" s="17" t="n"/>
      <c r="P33" s="17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155.0,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3" s="17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155.0,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155.0,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155.0},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3" s="17">
        <f>HYPERLINK("D:\python\pytest\AutoTest\log\2022-01-20_20-32-14\AW02-JK-AIDL-0032","测试图片地址")</f>
        <v/>
      </c>
      <c r="S33" s="17" t="inlineStr">
        <is>
          <t>OK</t>
        </is>
      </c>
      <c r="T33" s="17" t="inlineStr">
        <is>
          <t>chenghchengy</t>
        </is>
      </c>
      <c r="U33" s="27" t="inlineStr">
        <is>
          <t>2022-01-20 20:48:40</t>
        </is>
      </c>
      <c r="V33" s="17" t="n"/>
      <c r="W33" s="17" t="inlineStr">
        <is>
          <t>dst不存在这个key</t>
        </is>
      </c>
    </row>
    <row customFormat="1" r="34" s="3">
      <c r="A34" s="17" t="inlineStr">
        <is>
          <t>AW02-JK-AIDL-0033</t>
        </is>
      </c>
      <c r="B34" s="15" t="n">
        <v>30005</v>
      </c>
      <c r="C34" s="15" t="inlineStr">
        <is>
          <t>路线信息查询及透出</t>
        </is>
      </c>
      <c r="D34" s="15" t="inlineStr">
        <is>
          <t>路线信息查询及透出摄入type正常值（2）</t>
        </is>
      </c>
      <c r="E34" s="15" t="inlineStr">
        <is>
          <t>P0</t>
        </is>
      </c>
      <c r="F34" s="15" t="inlineStr">
        <is>
          <t>type：1</t>
        </is>
      </c>
      <c r="G34" s="15" t="inlineStr">
        <is>
          <t>正常系</t>
        </is>
      </c>
      <c r="H34" s="41" t="inlineStr">
        <is>
          <t>需求分析法</t>
        </is>
      </c>
      <c r="I34" s="24" t="n"/>
      <c r="J34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4" s="25" t="inlineStr">
        <is>
          <t>shell:"input keyevent 4"
shell:"input keyevent 4"
shell:"input keyevent 4"</t>
        </is>
      </c>
      <c r="L34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4" s="26" t="inlineStr">
        <is>
          <t>1.设置路线偏好9大路优先
2.输入json，查看返回json或查看路线类型</t>
        </is>
      </c>
      <c r="N34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4" s="41" t="inlineStr">
        <is>
          <t>返回参数覆盖大路优先参数</t>
        </is>
      </c>
      <c r="P34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157.0,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4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157.0,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157.0,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157.0},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4" s="41">
        <f>HYPERLINK("D:\python\pytest\AutoTest\log\2022-01-20_20-32-14\AW02-JK-AIDL-0033","测试图片地址")</f>
        <v/>
      </c>
      <c r="S34" s="41" t="inlineStr">
        <is>
          <t>OK</t>
        </is>
      </c>
      <c r="T34" s="41" t="inlineStr">
        <is>
          <t>chenghchengy</t>
        </is>
      </c>
      <c r="U34" s="28" t="inlineStr">
        <is>
          <t>2022-01-20 20:49:36</t>
        </is>
      </c>
      <c r="V34" s="41" t="n"/>
      <c r="W34" s="41" t="inlineStr">
        <is>
          <t>dst不存在这个key</t>
        </is>
      </c>
    </row>
    <row customFormat="1" r="35" s="3">
      <c r="A35" s="17" t="inlineStr">
        <is>
          <t>AW02-JK-AIDL-0034</t>
        </is>
      </c>
      <c r="B35" s="15" t="n">
        <v>30005</v>
      </c>
      <c r="C35" s="15" t="inlineStr">
        <is>
          <t>路线信息查询及透出</t>
        </is>
      </c>
      <c r="D35" s="15" t="inlineStr">
        <is>
          <t>路线信息查询及透出摄入type正常值（2）</t>
        </is>
      </c>
      <c r="E35" s="15" t="inlineStr">
        <is>
          <t>P0</t>
        </is>
      </c>
      <c r="F35" s="15" t="inlineStr">
        <is>
          <t>type：1</t>
        </is>
      </c>
      <c r="G35" s="15" t="inlineStr">
        <is>
          <t>正常系</t>
        </is>
      </c>
      <c r="H35" s="41" t="inlineStr">
        <is>
          <t>需求分析法</t>
        </is>
      </c>
      <c r="I35" s="24" t="n"/>
      <c r="J35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5" s="25" t="inlineStr">
        <is>
          <t>shell:"input keyevent 4"
shell:"input keyevent 4"
shell:"input keyevent 4"</t>
        </is>
      </c>
      <c r="L35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5" s="26" t="inlineStr">
        <is>
          <t>1.设置路线偏好10速度最快
2.输入json，查看返回json或查看路线类型</t>
        </is>
      </c>
      <c r="N35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5" s="41" t="inlineStr">
        <is>
          <t>返回参数覆盖速度最快参数</t>
        </is>
      </c>
      <c r="P35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147.0,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5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147.0,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147.0,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147.0},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5" s="41">
        <f>HYPERLINK("D:\python\pytest\AutoTest\log\2022-01-20_20-32-14\AW02-JK-AIDL-0034","测试图片地址")</f>
        <v/>
      </c>
      <c r="S35" s="41" t="inlineStr">
        <is>
          <t>OK</t>
        </is>
      </c>
      <c r="T35" s="41" t="inlineStr">
        <is>
          <t>chenghchengy</t>
        </is>
      </c>
      <c r="U35" s="28" t="inlineStr">
        <is>
          <t>2022-01-20 20:50:32</t>
        </is>
      </c>
      <c r="V35" s="41" t="n"/>
      <c r="W35" s="41" t="inlineStr">
        <is>
          <t>dst不存在这个key</t>
        </is>
      </c>
    </row>
    <row customFormat="1" r="36" s="3">
      <c r="A36" s="17" t="inlineStr">
        <is>
          <t>AW02-JK-AIDL-0035</t>
        </is>
      </c>
      <c r="B36" s="15" t="n">
        <v>30005</v>
      </c>
      <c r="C36" s="15" t="inlineStr">
        <is>
          <t>路线信息查询及透出</t>
        </is>
      </c>
      <c r="D36" s="15" t="inlineStr">
        <is>
          <t>路线信息查询及透出摄入type正常值（2）</t>
        </is>
      </c>
      <c r="E36" s="15" t="inlineStr">
        <is>
          <t>P0</t>
        </is>
      </c>
      <c r="F36" s="15" t="inlineStr">
        <is>
          <t>type：1</t>
        </is>
      </c>
      <c r="G36" s="15" t="inlineStr">
        <is>
          <t>正常系</t>
        </is>
      </c>
      <c r="H36" s="41" t="inlineStr">
        <is>
          <t>需求分析法</t>
        </is>
      </c>
      <c r="I36" s="24" t="n"/>
      <c r="J36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6" s="25" t="inlineStr">
        <is>
          <t>shell:"input keyevent 4"
shell:"input keyevent 4"
shell:"input keyevent 4"</t>
        </is>
      </c>
      <c r="L36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6" s="26" t="inlineStr">
        <is>
          <t>1.设置路线偏好11少收费
2.输入json，查看返回json或查看路线类型</t>
        </is>
      </c>
      <c r="N36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6" s="41" t="inlineStr">
        <is>
          <t>返回参数覆盖少收费参数</t>
        </is>
      </c>
      <c r="P36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157.0,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6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157.0,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157.0,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157.0},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6" s="41">
        <f>HYPERLINK("D:\python\pytest\AutoTest\log\2022-01-20_20-32-14\AW02-JK-AIDL-0035","测试图片地址")</f>
        <v/>
      </c>
      <c r="S36" s="41" t="inlineStr">
        <is>
          <t>OK</t>
        </is>
      </c>
      <c r="T36" s="41" t="inlineStr">
        <is>
          <t>chenghchengy</t>
        </is>
      </c>
      <c r="U36" s="28" t="inlineStr">
        <is>
          <t>2022-01-20 20:51:28</t>
        </is>
      </c>
      <c r="V36" s="41" t="n"/>
      <c r="W36" s="41" t="inlineStr">
        <is>
          <t>dst不存在这个key</t>
        </is>
      </c>
    </row>
    <row customFormat="1" r="37" s="3">
      <c r="A37" s="17" t="inlineStr">
        <is>
          <t>AW02-JK-AIDL-0036</t>
        </is>
      </c>
      <c r="B37" s="15" t="n">
        <v>30005</v>
      </c>
      <c r="C37" s="15" t="inlineStr">
        <is>
          <t>路线信息查询及透出</t>
        </is>
      </c>
      <c r="D37" s="15" t="inlineStr">
        <is>
          <t>路线信息查询及透出摄入type正常值（2）</t>
        </is>
      </c>
      <c r="E37" s="15" t="inlineStr">
        <is>
          <t>P0</t>
        </is>
      </c>
      <c r="F37" s="15" t="inlineStr">
        <is>
          <t>type：1</t>
        </is>
      </c>
      <c r="G37" s="15" t="inlineStr">
        <is>
          <t>正常系</t>
        </is>
      </c>
      <c r="H37" s="41" t="inlineStr">
        <is>
          <t>需求分析法</t>
        </is>
      </c>
      <c r="I37" s="24" t="n"/>
      <c r="J37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7" s="25" t="inlineStr">
        <is>
          <t>shell:"input keyevent 4"
shell:"input keyevent 4"
shell:"input keyevent 4"</t>
        </is>
      </c>
      <c r="L37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7" s="26" t="inlineStr">
        <is>
          <t>1.设置路线偏好12高德推荐
2.输入json，查看返回json或查看路线类型</t>
        </is>
      </c>
      <c r="N37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7" s="41" t="inlineStr">
        <is>
          <t>返回参数覆盖高德推荐参数</t>
        </is>
      </c>
      <c r="P37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144.0,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7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144.0,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144.0,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144.0},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7" s="41">
        <f>HYPERLINK("D:\python\pytest\AutoTest\log\2022-01-20_20-32-14\AW02-JK-AIDL-0036","测试图片地址")</f>
        <v/>
      </c>
      <c r="S37" s="41" t="inlineStr">
        <is>
          <t>OK</t>
        </is>
      </c>
      <c r="T37" s="41" t="inlineStr">
        <is>
          <t>chenghchengy</t>
        </is>
      </c>
      <c r="U37" s="28" t="inlineStr">
        <is>
          <t>2022-01-20 20:52:23</t>
        </is>
      </c>
      <c r="V37" s="41" t="n"/>
      <c r="W37" s="41" t="inlineStr">
        <is>
          <t>dst不存在这个key</t>
        </is>
      </c>
    </row>
    <row customFormat="1" r="38" s="3">
      <c r="A38" s="17" t="inlineStr">
        <is>
          <t>AW02-JK-AIDL-0037</t>
        </is>
      </c>
      <c r="B38" s="15" t="n">
        <v>30005</v>
      </c>
      <c r="C38" s="15" t="inlineStr">
        <is>
          <t>路线信息查询及透出</t>
        </is>
      </c>
      <c r="D38" s="15" t="inlineStr">
        <is>
          <t>路线信息查询及透出摄入type正常值（2）</t>
        </is>
      </c>
      <c r="E38" s="15" t="inlineStr">
        <is>
          <t>P0</t>
        </is>
      </c>
      <c r="F38" s="15" t="inlineStr">
        <is>
          <t>type：1</t>
        </is>
      </c>
      <c r="G38" s="15" t="inlineStr">
        <is>
          <t>正常系</t>
        </is>
      </c>
      <c r="H38" s="41" t="inlineStr">
        <is>
          <t>需求分析法</t>
        </is>
      </c>
      <c r="I38" s="24" t="n"/>
      <c r="J38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8" s="25" t="inlineStr">
        <is>
          <t>shell:"input keyevent 4"
shell:"input keyevent 4"
shell:"input keyevent 4"</t>
        </is>
      </c>
      <c r="L38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8" s="26" t="inlineStr">
        <is>
          <t>1.设置路线偏好13不走高速
2.输入json，查看返回json或查看路线类型</t>
        </is>
      </c>
      <c r="N38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8" s="41" t="inlineStr">
        <is>
          <t>返回参数覆盖不走高速参数</t>
        </is>
      </c>
      <c r="P38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144.0,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8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144.0,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144.0,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144.0},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8" s="41">
        <f>HYPERLINK("D:\python\pytest\AutoTest\log\2022-01-20_20-32-14\AW02-JK-AIDL-0037","测试图片地址")</f>
        <v/>
      </c>
      <c r="S38" s="41" t="inlineStr">
        <is>
          <t>OK</t>
        </is>
      </c>
      <c r="T38" s="41" t="inlineStr">
        <is>
          <t>chenghchengy</t>
        </is>
      </c>
      <c r="U38" s="28" t="inlineStr">
        <is>
          <t>2022-01-20 20:53:20</t>
        </is>
      </c>
      <c r="V38" s="41" t="n"/>
      <c r="W38" s="41" t="inlineStr">
        <is>
          <t>dst不存在这个key</t>
        </is>
      </c>
    </row>
    <row customFormat="1" r="39" s="3">
      <c r="A39" s="17" t="inlineStr">
        <is>
          <t>AW02-JK-AIDL-0038</t>
        </is>
      </c>
      <c r="B39" s="15" t="n">
        <v>30005</v>
      </c>
      <c r="C39" s="15" t="inlineStr">
        <is>
          <t>路线信息查询及透出</t>
        </is>
      </c>
      <c r="D39" s="15" t="inlineStr">
        <is>
          <t>路线信息查询及透出摄入type正常值（2）</t>
        </is>
      </c>
      <c r="E39" s="15" t="inlineStr">
        <is>
          <t>P0</t>
        </is>
      </c>
      <c r="F39" s="15" t="inlineStr">
        <is>
          <t>type：1</t>
        </is>
      </c>
      <c r="G39" s="15" t="inlineStr">
        <is>
          <t>正常系</t>
        </is>
      </c>
      <c r="H39" s="41" t="inlineStr">
        <is>
          <t>需求分析法</t>
        </is>
      </c>
      <c r="I39" s="24" t="n"/>
      <c r="J39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9" s="25" t="inlineStr">
        <is>
          <t>shell:"input keyevent 4"
shell:"input keyevent 4"
shell:"input keyevent 4"</t>
        </is>
      </c>
      <c r="L39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9" s="26" t="inlineStr">
        <is>
          <t>1.设置路线偏好14躲避拥堵
2.输入json，查看返回json或查看路线类型</t>
        </is>
      </c>
      <c r="N39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9" s="41" t="inlineStr">
        <is>
          <t>返回参数覆盖躲避拥堵参数</t>
        </is>
      </c>
      <c r="P39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141.0,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9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141.0,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141.0,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141.0},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9" s="41">
        <f>HYPERLINK("D:\python\pytest\AutoTest\log\2022-01-20_20-32-14\AW02-JK-AIDL-0038","测试图片地址")</f>
        <v/>
      </c>
      <c r="S39" s="41" t="inlineStr">
        <is>
          <t>OK</t>
        </is>
      </c>
      <c r="T39" s="41" t="inlineStr">
        <is>
          <t>chenghchengy</t>
        </is>
      </c>
      <c r="U39" s="28" t="inlineStr">
        <is>
          <t>2022-01-20 20:54:16</t>
        </is>
      </c>
      <c r="V39" s="41" t="n"/>
      <c r="W39" s="41" t="inlineStr">
        <is>
          <t>dst不存在这个key</t>
        </is>
      </c>
    </row>
    <row customFormat="1" r="40" s="3">
      <c r="A40" s="17" t="inlineStr">
        <is>
          <t>AW02-JK-AIDL-0039</t>
        </is>
      </c>
      <c r="B40" s="15" t="n">
        <v>30005</v>
      </c>
      <c r="C40" s="15" t="inlineStr">
        <is>
          <t>路线信息查询及透出</t>
        </is>
      </c>
      <c r="D40" s="15" t="inlineStr">
        <is>
          <t>路线信息查询及透出摄入type正常值（2）</t>
        </is>
      </c>
      <c r="E40" s="15" t="inlineStr">
        <is>
          <t>P0</t>
        </is>
      </c>
      <c r="F40" s="15" t="inlineStr">
        <is>
          <t>type：1</t>
        </is>
      </c>
      <c r="G40" s="15" t="inlineStr">
        <is>
          <t>正常系</t>
        </is>
      </c>
      <c r="H40" s="41" t="inlineStr">
        <is>
          <t>需求分析法</t>
        </is>
      </c>
      <c r="I40" s="24" t="n"/>
      <c r="J40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0" s="25" t="inlineStr">
        <is>
          <t>shell:"input keyevent 4"
shell:"input keyevent 4"
shell:"input keyevent 4"</t>
        </is>
      </c>
      <c r="L40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0" s="26" t="inlineStr">
        <is>
          <t>1.设置路线偏好15少收费加不走高速
2.输入json，查看返回json或查看路线类型</t>
        </is>
      </c>
      <c r="N40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0" s="41" t="inlineStr">
        <is>
          <t>返回参数覆盖少收费加不走高速参数</t>
        </is>
      </c>
      <c r="P40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135.0,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0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135.0,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135.0,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135.0},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0" s="41">
        <f>HYPERLINK("D:\python\pytest\AutoTest\log\2022-01-20_20-32-14\AW02-JK-AIDL-0039","测试图片地址")</f>
        <v/>
      </c>
      <c r="S40" s="41" t="inlineStr">
        <is>
          <t>OK</t>
        </is>
      </c>
      <c r="T40" s="41" t="inlineStr">
        <is>
          <t>chenghchengy</t>
        </is>
      </c>
      <c r="U40" s="28" t="inlineStr">
        <is>
          <t>2022-01-20 20:55:06</t>
        </is>
      </c>
      <c r="V40" s="41" t="n"/>
      <c r="W40" s="41" t="inlineStr">
        <is>
          <t>dst不存在这个key</t>
        </is>
      </c>
    </row>
    <row customFormat="1" r="41" s="3">
      <c r="A41" s="17" t="inlineStr">
        <is>
          <t>AW02-JK-AIDL-0040</t>
        </is>
      </c>
      <c r="B41" s="15" t="n">
        <v>30005</v>
      </c>
      <c r="C41" s="15" t="inlineStr">
        <is>
          <t>路线信息查询及透出</t>
        </is>
      </c>
      <c r="D41" s="15" t="inlineStr">
        <is>
          <t>路线信息查询及透出摄入type正常值（2）</t>
        </is>
      </c>
      <c r="E41" s="15" t="inlineStr">
        <is>
          <t>P0</t>
        </is>
      </c>
      <c r="F41" s="15" t="inlineStr">
        <is>
          <t>type：1</t>
        </is>
      </c>
      <c r="G41" s="15" t="inlineStr">
        <is>
          <t>正常系</t>
        </is>
      </c>
      <c r="H41" s="41" t="inlineStr">
        <is>
          <t>需求分析法</t>
        </is>
      </c>
      <c r="I41" s="24" t="n"/>
      <c r="J41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1" s="25" t="inlineStr">
        <is>
          <t>shell:"input keyevent 4"
shell:"input keyevent 4"
shell:"input keyevent 4"</t>
        </is>
      </c>
      <c r="L41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1" s="26" t="inlineStr">
        <is>
          <t>1.设置路线偏好15少收费加不走高速
2.输入json，查看返回json或查看路线类型</t>
        </is>
      </c>
      <c r="N41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1" s="41" t="inlineStr">
        <is>
          <t>返回参数覆盖少收费加不走高速参数</t>
        </is>
      </c>
      <c r="P41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135.0,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1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135.0,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135.0,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135.0},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1" s="41">
        <f>HYPERLINK("D:\python\pytest\AutoTest\log\2022-01-20_20-32-14\AW02-JK-AIDL-0040","测试图片地址")</f>
        <v/>
      </c>
      <c r="S41" s="41" t="inlineStr">
        <is>
          <t>OK</t>
        </is>
      </c>
      <c r="T41" s="41" t="inlineStr">
        <is>
          <t>chenghchengy</t>
        </is>
      </c>
      <c r="U41" s="28" t="inlineStr">
        <is>
          <t>2022-01-20 20:56:03</t>
        </is>
      </c>
      <c r="V41" s="41" t="n"/>
      <c r="W41" s="41" t="inlineStr">
        <is>
          <t>dst不存在这个key</t>
        </is>
      </c>
    </row>
    <row customFormat="1" r="42" s="3">
      <c r="A42" s="17" t="inlineStr">
        <is>
          <t>AW02-JK-AIDL-0041</t>
        </is>
      </c>
      <c r="B42" s="15" t="n">
        <v>30005</v>
      </c>
      <c r="C42" s="15" t="inlineStr">
        <is>
          <t>路线信息查询及透出</t>
        </is>
      </c>
      <c r="D42" s="15" t="inlineStr">
        <is>
          <t>路线信息查询及透出摄入type正常值（2）</t>
        </is>
      </c>
      <c r="E42" s="15" t="inlineStr">
        <is>
          <t>P0</t>
        </is>
      </c>
      <c r="F42" s="15" t="inlineStr">
        <is>
          <t>type：1</t>
        </is>
      </c>
      <c r="G42" s="15" t="inlineStr">
        <is>
          <t>正常系</t>
        </is>
      </c>
      <c r="H42" s="41" t="inlineStr">
        <is>
          <t>需求分析法</t>
        </is>
      </c>
      <c r="I42" s="24" t="n"/>
      <c r="J42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2" s="25" t="inlineStr">
        <is>
          <t>shell:"input keyevent 4"
shell:"input keyevent 4"
shell:"input keyevent 4"</t>
        </is>
      </c>
      <c r="L42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2" s="26" t="inlineStr">
        <is>
          <t>1.设置路线偏好16躲避拥堵+不走高速
2.输入json，查看返回json或查看路线类型</t>
        </is>
      </c>
      <c r="N42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2" s="41" t="inlineStr">
        <is>
          <t>返回参数覆盖躲避拥堵+不走高速参数</t>
        </is>
      </c>
      <c r="P42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136.0,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2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136.0,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136.0,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136.0},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2" s="41">
        <f>HYPERLINK("D:\python\pytest\AutoTest\log\2022-01-20_20-32-14\AW02-JK-AIDL-0041","测试图片地址")</f>
        <v/>
      </c>
      <c r="S42" s="41" t="inlineStr">
        <is>
          <t>OK</t>
        </is>
      </c>
      <c r="T42" s="41" t="inlineStr">
        <is>
          <t>chenghchengy</t>
        </is>
      </c>
      <c r="U42" s="28" t="inlineStr">
        <is>
          <t>2022-01-20 20:56:58</t>
        </is>
      </c>
      <c r="V42" s="41" t="n"/>
      <c r="W42" s="41" t="inlineStr">
        <is>
          <t>dst不存在这个key</t>
        </is>
      </c>
    </row>
    <row customFormat="1" r="43" s="3">
      <c r="A43" s="17" t="inlineStr">
        <is>
          <t>AW02-JK-AIDL-0042</t>
        </is>
      </c>
      <c r="B43" s="15" t="n">
        <v>30005</v>
      </c>
      <c r="C43" s="15" t="inlineStr">
        <is>
          <t>路线信息查询及透出</t>
        </is>
      </c>
      <c r="D43" s="15" t="inlineStr">
        <is>
          <t>路线信息查询及透出摄入type正常值（2）</t>
        </is>
      </c>
      <c r="E43" s="15" t="inlineStr">
        <is>
          <t>P0</t>
        </is>
      </c>
      <c r="F43" s="15" t="inlineStr">
        <is>
          <t>type：1</t>
        </is>
      </c>
      <c r="G43" s="15" t="inlineStr">
        <is>
          <t>正常系</t>
        </is>
      </c>
      <c r="H43" s="41" t="inlineStr">
        <is>
          <t>需求分析法</t>
        </is>
      </c>
      <c r="I43" s="24" t="n"/>
      <c r="J43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3" s="25" t="inlineStr">
        <is>
          <t>shell:"input keyevent 4"
shell:"input keyevent 4"
shell:"input keyevent 4"</t>
        </is>
      </c>
      <c r="L43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3" s="26" t="inlineStr">
        <is>
          <t>1.设置路线偏好17躲避拥堵+少收费
2.输入json，查看返回json或查看路线类型</t>
        </is>
      </c>
      <c r="N43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3" s="41" t="inlineStr">
        <is>
          <t>返回参数覆盖躲避拥堵+少收费参数</t>
        </is>
      </c>
      <c r="P43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136.0,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3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136.0,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136.0,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136.0},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3" s="41">
        <f>HYPERLINK("D:\python\pytest\AutoTest\log\2022-01-20_20-32-14\AW02-JK-AIDL-0042","测试图片地址")</f>
        <v/>
      </c>
      <c r="S43" s="41" t="inlineStr">
        <is>
          <t>OK</t>
        </is>
      </c>
      <c r="T43" s="41" t="inlineStr">
        <is>
          <t>chenghchengy</t>
        </is>
      </c>
      <c r="U43" s="28" t="inlineStr">
        <is>
          <t>2022-01-20 20:57:54</t>
        </is>
      </c>
      <c r="V43" s="41" t="n"/>
      <c r="W43" s="41" t="inlineStr">
        <is>
          <t>dst不存在这个key</t>
        </is>
      </c>
    </row>
    <row customFormat="1" r="44" s="3">
      <c r="A44" s="17" t="inlineStr">
        <is>
          <t>AW02-JK-AIDL-0043</t>
        </is>
      </c>
      <c r="B44" s="15" t="n">
        <v>30005</v>
      </c>
      <c r="C44" s="15" t="inlineStr">
        <is>
          <t>路线信息查询及透出</t>
        </is>
      </c>
      <c r="D44" s="15" t="inlineStr">
        <is>
          <t>路线信息查询及透出摄入type正常值（2）</t>
        </is>
      </c>
      <c r="E44" s="15" t="inlineStr">
        <is>
          <t>P0</t>
        </is>
      </c>
      <c r="F44" s="15" t="inlineStr">
        <is>
          <t>type：1</t>
        </is>
      </c>
      <c r="G44" s="15" t="inlineStr">
        <is>
          <t>正常系</t>
        </is>
      </c>
      <c r="H44" s="41" t="inlineStr">
        <is>
          <t>需求分析法</t>
        </is>
      </c>
      <c r="I44" s="24" t="n"/>
      <c r="J44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4" s="25" t="inlineStr">
        <is>
          <t>shell:"input keyevent 4"
shell:"input keyevent 4"
shell:"input keyevent 4"</t>
        </is>
      </c>
      <c r="L44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4" s="26" t="inlineStr">
        <is>
          <t>1.设置路线偏好18躲避拥堵+少收费+不走高速
2.输入json，查看返回json或查看路线类型</t>
        </is>
      </c>
      <c r="N44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4" s="41" t="inlineStr">
        <is>
          <t>返回参数覆盖躲避拥堵+少收费+不走高速参数</t>
        </is>
      </c>
      <c r="P44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138.0,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4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138.0,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138.0,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138.0},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4" s="41">
        <f>HYPERLINK("D:\python\pytest\AutoTest\log\2022-01-20_20-32-14\AW02-JK-AIDL-0043","测试图片地址")</f>
        <v/>
      </c>
      <c r="S44" s="41" t="inlineStr">
        <is>
          <t>OK</t>
        </is>
      </c>
      <c r="T44" s="41" t="inlineStr">
        <is>
          <t>chenghchengy</t>
        </is>
      </c>
      <c r="U44" s="28" t="inlineStr">
        <is>
          <t>2022-01-20 20:58:50</t>
        </is>
      </c>
      <c r="V44" s="41" t="n"/>
      <c r="W44" s="41" t="inlineStr">
        <is>
          <t>dst不存在这个key</t>
        </is>
      </c>
    </row>
    <row customFormat="1" r="45" s="3">
      <c r="A45" s="17" t="inlineStr">
        <is>
          <t>AW02-JK-AIDL-0044</t>
        </is>
      </c>
      <c r="B45" s="15" t="n">
        <v>30005</v>
      </c>
      <c r="C45" s="15" t="inlineStr">
        <is>
          <t>路线信息查询及透出</t>
        </is>
      </c>
      <c r="D45" s="15" t="inlineStr">
        <is>
          <t>路线信息查询及透出摄入type正常值（2）</t>
        </is>
      </c>
      <c r="E45" s="15" t="inlineStr">
        <is>
          <t>P0</t>
        </is>
      </c>
      <c r="F45" s="15" t="inlineStr">
        <is>
          <t>type：1</t>
        </is>
      </c>
      <c r="G45" s="15" t="inlineStr">
        <is>
          <t>正常系</t>
        </is>
      </c>
      <c r="H45" s="41" t="inlineStr">
        <is>
          <t>需求分析法</t>
        </is>
      </c>
      <c r="I45" s="24" t="n"/>
      <c r="J45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5" s="25" t="inlineStr">
        <is>
          <t>shell:"input keyevent 4"
shell:"input keyevent 4"
shell:"input keyevent 4"</t>
        </is>
      </c>
      <c r="L45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5" s="26" t="inlineStr">
        <is>
          <t>1.设置路线偏好34高速优先
2.输入json，查看返回json或查看路线类型</t>
        </is>
      </c>
      <c r="N45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5" s="41" t="inlineStr">
        <is>
          <t>返回参数覆盖高速优先参数</t>
        </is>
      </c>
      <c r="P45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132.0,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5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132.0,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132.0,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132.0},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5" s="41">
        <f>HYPERLINK("D:\python\pytest\AutoTest\log\2022-01-20_20-32-14\AW02-JK-AIDL-0044","测试图片地址")</f>
        <v/>
      </c>
      <c r="S45" s="41" t="inlineStr">
        <is>
          <t>OK</t>
        </is>
      </c>
      <c r="T45" s="41" t="inlineStr">
        <is>
          <t>chenghchengy</t>
        </is>
      </c>
      <c r="U45" s="28" t="inlineStr">
        <is>
          <t>2022-01-20 20:59:47</t>
        </is>
      </c>
      <c r="V45" s="41" t="n"/>
      <c r="W45" s="41" t="inlineStr">
        <is>
          <t>dst不存在这个key</t>
        </is>
      </c>
    </row>
    <row customFormat="1" r="46" s="3">
      <c r="A46" s="17" t="inlineStr">
        <is>
          <t>AW02-JK-AIDL-0045</t>
        </is>
      </c>
      <c r="B46" s="15" t="n">
        <v>30005</v>
      </c>
      <c r="C46" s="15" t="inlineStr">
        <is>
          <t>路线信息查询及透出</t>
        </is>
      </c>
      <c r="D46" s="15" t="inlineStr">
        <is>
          <t>路线信息查询及透出摄入type正常值（2）</t>
        </is>
      </c>
      <c r="E46" s="15" t="inlineStr">
        <is>
          <t>P0</t>
        </is>
      </c>
      <c r="F46" s="15" t="inlineStr">
        <is>
          <t>type：1</t>
        </is>
      </c>
      <c r="G46" s="15" t="inlineStr">
        <is>
          <t>正常系</t>
        </is>
      </c>
      <c r="H46" s="41" t="inlineStr">
        <is>
          <t>需求分析法</t>
        </is>
      </c>
      <c r="I46" s="24" t="n"/>
      <c r="J46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6" s="25" t="inlineStr">
        <is>
          <t>shell:"input keyevent 4"
shell:"input keyevent 4"
shell:"input keyevent 4"</t>
        </is>
      </c>
      <c r="L46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6" s="26" t="inlineStr">
        <is>
          <t>1.设置路线偏好39躲避拥堵+高速优先
2.输入json，查看返回json或查看路线类型</t>
        </is>
      </c>
      <c r="N46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6" s="41" t="inlineStr">
        <is>
          <t>返回参数覆盖躲避拥堵+高速优先参数</t>
        </is>
      </c>
      <c r="P46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134.0,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6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134.0,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134.0,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134.0},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6" s="41">
        <f>HYPERLINK("D:\python\pytest\AutoTest\log\2022-01-20_20-32-14\AW02-JK-AIDL-0045","测试图片地址")</f>
        <v/>
      </c>
      <c r="S46" s="41" t="inlineStr">
        <is>
          <t>OK</t>
        </is>
      </c>
      <c r="T46" s="41" t="inlineStr">
        <is>
          <t>chenghchengy</t>
        </is>
      </c>
      <c r="U46" s="28" t="inlineStr">
        <is>
          <t>2022-01-20 21:00:42</t>
        </is>
      </c>
      <c r="V46" s="41" t="n"/>
      <c r="W46" s="41" t="inlineStr">
        <is>
          <t>dst不存在这个key</t>
        </is>
      </c>
    </row>
    <row customFormat="1" r="47" s="3">
      <c r="A47" s="17" t="inlineStr">
        <is>
          <t>AW02-JK-AIDL-0046</t>
        </is>
      </c>
      <c r="B47" s="15" t="n">
        <v>30005</v>
      </c>
      <c r="C47" s="15" t="inlineStr">
        <is>
          <t>路线信息查询及透出</t>
        </is>
      </c>
      <c r="D47" s="15" t="inlineStr">
        <is>
          <t>路线信息查询及透出摄入type正常值（2）</t>
        </is>
      </c>
      <c r="E47" s="15" t="inlineStr">
        <is>
          <t>P0</t>
        </is>
      </c>
      <c r="F47" s="15" t="inlineStr">
        <is>
          <t>type：1</t>
        </is>
      </c>
      <c r="G47" s="15" t="inlineStr">
        <is>
          <t>正常系</t>
        </is>
      </c>
      <c r="H47" s="41" t="inlineStr">
        <is>
          <t>需求分析法</t>
        </is>
      </c>
      <c r="I47" s="24" t="n"/>
      <c r="J47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7" s="25" t="inlineStr">
        <is>
          <t>shell:"input keyevent 4"
shell:"input keyevent 4"
shell:"input keyevent 4"</t>
        </is>
      </c>
      <c r="L47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7" s="26" t="inlineStr">
        <is>
          <t>1.设置路线偏好44躲避拥堵+大路优先
2.输入json，查看返回json或查看路线类型</t>
        </is>
      </c>
      <c r="N47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7" s="41" t="inlineStr">
        <is>
          <t>返回参数覆盖躲避拥堵+大路优先参数</t>
        </is>
      </c>
      <c r="P47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134.0,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7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134.0,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134.0,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134.0},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7" s="41">
        <f>HYPERLINK("D:\python\pytest\AutoTest\log\2022-01-20_20-32-14\AW02-JK-AIDL-0046","测试图片地址")</f>
        <v/>
      </c>
      <c r="S47" s="41" t="inlineStr">
        <is>
          <t>OK</t>
        </is>
      </c>
      <c r="T47" s="41" t="inlineStr">
        <is>
          <t>chenghchengy</t>
        </is>
      </c>
      <c r="U47" s="28" t="inlineStr">
        <is>
          <t>2022-01-20 21:01:38</t>
        </is>
      </c>
      <c r="V47" s="41" t="n"/>
      <c r="W47" s="41" t="inlineStr">
        <is>
          <t>dst不存在这个key</t>
        </is>
      </c>
    </row>
    <row customFormat="1" r="48" s="3">
      <c r="A48" s="17" t="inlineStr">
        <is>
          <t>AW02-JK-AIDL-0047</t>
        </is>
      </c>
      <c r="B48" s="15" t="n">
        <v>30005</v>
      </c>
      <c r="C48" s="15" t="inlineStr">
        <is>
          <t>路线信息查询及透出</t>
        </is>
      </c>
      <c r="D48" s="15" t="inlineStr">
        <is>
          <t>路线信息查询及透出摄入type正常值（2）</t>
        </is>
      </c>
      <c r="E48" s="15" t="inlineStr">
        <is>
          <t>P0</t>
        </is>
      </c>
      <c r="F48" s="15" t="inlineStr">
        <is>
          <t>type：1</t>
        </is>
      </c>
      <c r="G48" s="15" t="inlineStr">
        <is>
          <t>正常系</t>
        </is>
      </c>
      <c r="H48" s="41" t="inlineStr">
        <is>
          <t>需求分析法</t>
        </is>
      </c>
      <c r="I48" s="24" t="n"/>
      <c r="J48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8" s="25" t="inlineStr">
        <is>
          <t>shell:"input keyevent 4"
shell:"input keyevent 4"
shell:"input keyevent 4"</t>
        </is>
      </c>
      <c r="L48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8" s="26" t="inlineStr">
        <is>
          <t>1.设置路线偏好45躲
避拥堵+速度最快
2.输入json，查看返回json或查看路线类型</t>
        </is>
      </c>
      <c r="N48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8" s="41" t="inlineStr">
        <is>
          <t>返回参数覆盖躲
避拥堵+速度最快参数</t>
        </is>
      </c>
      <c r="P48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145.0,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8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145.0,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145.0,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145.0},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8" s="41">
        <f>HYPERLINK("D:\python\pytest\AutoTest\log\2022-01-20_20-32-14\AW02-JK-AIDL-0047","测试图片地址")</f>
        <v/>
      </c>
      <c r="S48" s="41" t="inlineStr">
        <is>
          <t>OK</t>
        </is>
      </c>
      <c r="T48" s="41" t="inlineStr">
        <is>
          <t>chenghchengy</t>
        </is>
      </c>
      <c r="U48" s="28" t="inlineStr">
        <is>
          <t>2022-01-20 21:02:34</t>
        </is>
      </c>
      <c r="V48" s="41" t="n"/>
      <c r="W48" s="41" t="inlineStr">
        <is>
          <t>dst不存在这个key</t>
        </is>
      </c>
    </row>
    <row customFormat="1" r="49" s="3">
      <c r="A49" s="17" t="inlineStr">
        <is>
          <t>AW02-JK-AIDL-0048</t>
        </is>
      </c>
      <c r="B49" s="15" t="n">
        <v>30005</v>
      </c>
      <c r="C49" s="15" t="inlineStr">
        <is>
          <t>路线信息查询及透出</t>
        </is>
      </c>
      <c r="D49" s="15" t="inlineStr">
        <is>
          <t>路线信息查询及透出摄入type正常值（2）</t>
        </is>
      </c>
      <c r="E49" s="15" t="inlineStr">
        <is>
          <t>P0</t>
        </is>
      </c>
      <c r="F49" s="15" t="inlineStr">
        <is>
          <t>type：1</t>
        </is>
      </c>
      <c r="G49" s="15" t="inlineStr">
        <is>
          <t>正常系</t>
        </is>
      </c>
      <c r="H49" s="41" t="inlineStr">
        <is>
          <t>需求分析法</t>
        </is>
      </c>
      <c r="I49" s="24" t="n"/>
      <c r="J49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9" s="25" t="inlineStr">
        <is>
          <t>shell:"input keyevent 4"
shell:"input keyevent 4"
shell:"input keyevent 4"</t>
        </is>
      </c>
      <c r="L49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9" s="26" t="inlineStr">
        <is>
          <t>1.设置一个途径点
2.输入json，查看返回json或查看路线类型</t>
        </is>
      </c>
      <c r="N49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9" s="41" t="inlineStr">
        <is>
          <t>返回参数一个途径点最快参数</t>
        </is>
      </c>
      <c r="P49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162.0,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9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162.0,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162.0,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162.0},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9" s="41">
        <f>HYPERLINK("D:\python\pytest\AutoTest\log\2022-01-20_20-32-14\AW02-JK-AIDL-0048","测试图片地址")</f>
        <v/>
      </c>
      <c r="S49" s="41" t="inlineStr">
        <is>
          <t>OK</t>
        </is>
      </c>
      <c r="T49" s="41" t="inlineStr">
        <is>
          <t>chenghchengy</t>
        </is>
      </c>
      <c r="U49" s="28" t="inlineStr">
        <is>
          <t>2022-01-20 21:03:31</t>
        </is>
      </c>
      <c r="V49" s="41" t="n"/>
      <c r="W49" s="41" t="inlineStr">
        <is>
          <t>dst不存在这个key</t>
        </is>
      </c>
    </row>
    <row customFormat="1" r="50" s="3">
      <c r="A50" s="17" t="inlineStr">
        <is>
          <t>AW02-JK-AIDL-0049</t>
        </is>
      </c>
      <c r="B50" s="15" t="n">
        <v>30005</v>
      </c>
      <c r="C50" s="15" t="inlineStr">
        <is>
          <t>路线信息查询及透出</t>
        </is>
      </c>
      <c r="D50" s="15" t="inlineStr">
        <is>
          <t>路线信息查询及透出摄入type正常值（2）</t>
        </is>
      </c>
      <c r="E50" s="15" t="inlineStr">
        <is>
          <t>P0</t>
        </is>
      </c>
      <c r="F50" s="15" t="inlineStr">
        <is>
          <t>type：1</t>
        </is>
      </c>
      <c r="G50" s="15" t="inlineStr">
        <is>
          <t>正常系</t>
        </is>
      </c>
      <c r="H50" s="41" t="inlineStr">
        <is>
          <t>需求分析法</t>
        </is>
      </c>
      <c r="I50" s="24" t="n"/>
      <c r="J50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0" s="25" t="inlineStr">
        <is>
          <t>shell:"input keyevent 4"
shell:"input keyevent 4"
shell:"input keyevent 4"</t>
        </is>
      </c>
      <c r="L50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50" s="26" t="inlineStr">
        <is>
          <t>1.设置2个途径点
2.输入json，查看返回json或查看路线类型</t>
        </is>
      </c>
      <c r="N50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50" s="41" t="inlineStr">
        <is>
          <t>返回参数2个途径点最快参数</t>
        </is>
      </c>
      <c r="P50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146.0,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0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146.0,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146.0, 'timeAuto': '2分钟',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'2分钟'},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146.0},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50" s="41">
        <f>HYPERLINK("D:\python\pytest\AutoTest\log\2022-01-20_20-32-14\AW02-JK-AIDL-0049","测试图片地址")</f>
        <v/>
      </c>
      <c r="S50" s="41" t="inlineStr">
        <is>
          <t>OK</t>
        </is>
      </c>
      <c r="T50" s="41" t="inlineStr">
        <is>
          <t>chenghchengy</t>
        </is>
      </c>
      <c r="U50" s="28" t="inlineStr">
        <is>
          <t>2022-01-20 21:04:27</t>
        </is>
      </c>
      <c r="V50" s="41" t="n"/>
      <c r="W50" s="41" t="inlineStr">
        <is>
          <t>dst不存在这个key</t>
        </is>
      </c>
    </row>
    <row customFormat="1" r="51" s="3">
      <c r="A51" s="17" t="inlineStr">
        <is>
          <t>AW02-JK-AIDL-0050</t>
        </is>
      </c>
      <c r="B51" s="15" t="n">
        <v>30005</v>
      </c>
      <c r="C51" s="15" t="inlineStr">
        <is>
          <t>路线信息查询及透出</t>
        </is>
      </c>
      <c r="D51" s="15" t="inlineStr">
        <is>
          <t>路线信息查询及透出摄入type正常值（2）</t>
        </is>
      </c>
      <c r="E51" s="15" t="inlineStr">
        <is>
          <t>P0</t>
        </is>
      </c>
      <c r="F51" s="15" t="inlineStr">
        <is>
          <t>type：1</t>
        </is>
      </c>
      <c r="G51" s="15" t="inlineStr">
        <is>
          <t>正常系</t>
        </is>
      </c>
      <c r="H51" s="41" t="inlineStr">
        <is>
          <t>需求分析法</t>
        </is>
      </c>
      <c r="I51" s="24" t="n"/>
      <c r="J51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1" s="25" t="inlineStr">
        <is>
          <t>shell:"input keyevent 4"
shell:"input keyevent 4"
shell:"input keyevent 4"</t>
        </is>
      </c>
      <c r="L51" s="41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51" s="26" t="inlineStr">
        <is>
          <t>1.设置3个途径点
2.输入json，查看返回json或查看路线类型</t>
        </is>
      </c>
      <c r="N51" s="41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51" s="41" t="inlineStr">
        <is>
          <t>返回参数3个途径点最快参数</t>
        </is>
      </c>
      <c r="P51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150.0,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1" s="41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150.0, 'timeAuto': '3分钟',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1, 'streetNames': '', 'time': 150.0,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150.0}, 'distanceAuto': {'预期': '', '实际': '605米'}, 'resultCode': ['dst不存在这个key'], 'endPOIAddr': {'预期': '', '实际': '关山大道519号'}, 'count': {'预期': 0, '实际': 1},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51" s="41">
        <f>HYPERLINK("D:\python\pytest\AutoTest\log\2022-01-20_20-32-14\AW02-JK-AIDL-0050","测试图片地址")</f>
        <v/>
      </c>
      <c r="S51" s="41" t="inlineStr">
        <is>
          <t>OK</t>
        </is>
      </c>
      <c r="T51" s="41" t="inlineStr">
        <is>
          <t>chenghchengy</t>
        </is>
      </c>
      <c r="U51" s="28" t="inlineStr">
        <is>
          <t>2022-01-20 21:05:18</t>
        </is>
      </c>
      <c r="V51" s="41" t="n"/>
      <c r="W51" s="41" t="inlineStr">
        <is>
          <t>dst不存在这个key</t>
        </is>
      </c>
    </row>
    <row customFormat="1" r="52" s="3">
      <c r="A52" s="17" t="inlineStr">
        <is>
          <t>AW02-JK-AIDL-0051</t>
        </is>
      </c>
      <c r="B52" s="15" t="n">
        <v>30005</v>
      </c>
      <c r="C52" s="15" t="inlineStr">
        <is>
          <t>路线信息查询及透出</t>
        </is>
      </c>
      <c r="D52" s="15" t="inlineStr">
        <is>
          <t>路线信息查询及透出摄入type异常值（1）</t>
        </is>
      </c>
      <c r="E52" s="15" t="inlineStr">
        <is>
          <t>P0</t>
        </is>
      </c>
      <c r="F52" s="15" t="inlineStr">
        <is>
          <t>type：-1</t>
        </is>
      </c>
      <c r="G52" s="15" t="inlineStr">
        <is>
          <t>异常系</t>
        </is>
      </c>
      <c r="H52" s="41" t="inlineStr">
        <is>
          <t>需求分析法</t>
        </is>
      </c>
      <c r="I52" s="24" t="n"/>
      <c r="J52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2" s="25" t="inlineStr">
        <is>
          <t>shell:"input keyevent 4"
shell:"input keyevent 4"
shell:"input keyevent 4"</t>
        </is>
      </c>
      <c r="L52" s="41" t="inlineStr">
        <is>
          <t>{
 "protocolId": 30005,
 "messageType": "request",
 "versionName": "5.0.7.601114",
 "data": {
 "type": -1
 },
 "statusCode": 0,
 "needResponse": true,
 "message": "",
 "responseCode": "",
 "requestCode": "",
 "requestAuthor": "com.aiways.aiwaysservice"
}</t>
        </is>
      </c>
      <c r="M52" s="26" t="inlineStr">
        <is>
          <t>输入json，查看返回json或查看路线类型</t>
        </is>
      </c>
      <c r="N52" s="41" t="inlineStr">
        <is>
          <t>resultCode:10001</t>
        </is>
      </c>
      <c r="O52" s="41" t="n"/>
      <c r="P52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142.0,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2" s="41" t="inlineStr">
        <is>
          <t>{}</t>
        </is>
      </c>
      <c r="R52" s="41">
        <f>HYPERLINK("D:\python\pytest\AutoTest\log\2022-01-20_20-32-14\AW02-JK-AIDL-0051","测试图片地址")</f>
        <v/>
      </c>
      <c r="S52" s="41" t="inlineStr">
        <is>
          <t>OK</t>
        </is>
      </c>
      <c r="T52" s="41" t="inlineStr">
        <is>
          <t>chenghchengy</t>
        </is>
      </c>
      <c r="U52" s="28" t="inlineStr">
        <is>
          <t>2022-01-20 21:06:15</t>
        </is>
      </c>
      <c r="V52" s="41" t="n"/>
      <c r="W52" s="41" t="inlineStr">
        <is>
          <t>请求成功</t>
        </is>
      </c>
    </row>
    <row customFormat="1" r="53" s="3">
      <c r="A53" s="17" t="inlineStr">
        <is>
          <t>AW02-JK-AIDL-0052</t>
        </is>
      </c>
      <c r="B53" s="15" t="n">
        <v>30005</v>
      </c>
      <c r="C53" s="15" t="inlineStr">
        <is>
          <t>路线信息查询及透出</t>
        </is>
      </c>
      <c r="D53" s="15" t="inlineStr">
        <is>
          <t>路线信息查询及透出摄入type异常值（2）</t>
        </is>
      </c>
      <c r="E53" s="15" t="inlineStr">
        <is>
          <t>P0</t>
        </is>
      </c>
      <c r="F53" s="15" t="inlineStr">
        <is>
          <t>type：2</t>
        </is>
      </c>
      <c r="G53" s="15" t="inlineStr">
        <is>
          <t>异常系</t>
        </is>
      </c>
      <c r="H53" s="41" t="inlineStr">
        <is>
          <t>需求分析法</t>
        </is>
      </c>
      <c r="I53" s="24" t="n"/>
      <c r="J53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3" s="25" t="inlineStr">
        <is>
          <t>shell:"input keyevent 4"
shell:"input keyevent 4"
shell:"input keyevent 4"</t>
        </is>
      </c>
      <c r="L53" s="41" t="inlineStr">
        <is>
          <t>{
 "protocolId": 30005,
 "messageType": "request",
 "versionName": "5.0.7.601114",
 "data": {
 "type": 2
 },
 "statusCode": 0,
 "needResponse": true,
 "message": "",
 "responseCode": "",
 "requestCode": "",
 "requestAuthor": "com.aiways.aiwaysservice"
}</t>
        </is>
      </c>
      <c r="M53" s="26" t="inlineStr">
        <is>
          <t>输入json，查看返回json或查看路线类型</t>
        </is>
      </c>
      <c r="N53" s="41" t="inlineStr">
        <is>
          <t>resultCode:10001</t>
        </is>
      </c>
      <c r="O53" s="41" t="n"/>
      <c r="P53" s="41" t="inlineStr">
        <is>
          <t>{'data': {'arrivePOILatitude': 30.477059, 'arrivePOILongitude': 114.410537, 'arrivePOIType': '060101', 'count': 1, 'endPOIAddr': '关山大道519号', 'endPOILatitude': 30.477059, 'endPOILongitude': 114.410537, 'endPOIName': '光谷天地', 'endPOIType': '060101', 'newStrategy': 1, 'protocolRouteInfos': [{'distance': 605.0, 'distanceAuto': '605米', 'method': '推荐', 'newStrategy': 8196, 'oddNum': 0, 'protocolCityInfos': [{'viaCityName': '武汉市'}], 'routePreference': 1, 'streetNames': '', 'time': 141.0, 'timeAuto': '2分钟', 'tmcSegments': '', 'tmcSize': 0, 'tolls': 0, 'totalOddDistance': '0', 'trafficLights': 1, 'viaCityNumbers': 1, 'viaPOIdistance': 0, 'viaPOItime': 0}], 'routePreference': 1,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3" s="41" t="inlineStr">
        <is>
          <t>{}</t>
        </is>
      </c>
      <c r="R53" s="41">
        <f>HYPERLINK("D:\python\pytest\AutoTest\log\2022-01-20_20-32-14\AW02-JK-AIDL-0052","测试图片地址")</f>
        <v/>
      </c>
      <c r="S53" s="41" t="inlineStr">
        <is>
          <t>OK</t>
        </is>
      </c>
      <c r="T53" s="41" t="inlineStr">
        <is>
          <t>chenghchengy</t>
        </is>
      </c>
      <c r="U53" s="28" t="inlineStr">
        <is>
          <t>2022-01-20 21:07:12</t>
        </is>
      </c>
      <c r="V53" s="41" t="n"/>
      <c r="W53" s="41" t="inlineStr">
        <is>
          <t>请求成功</t>
        </is>
      </c>
    </row>
    <row r="54" s="134">
      <c r="A54" s="17" t="inlineStr">
        <is>
          <t>AW02-JK-AIDL-0054</t>
        </is>
      </c>
      <c r="B54" s="13" t="n">
        <v>30006</v>
      </c>
      <c r="C54" s="13" t="inlineStr">
        <is>
          <t>语音设置</t>
        </is>
      </c>
      <c r="D54" s="13" t="inlineStr">
        <is>
          <t>语音设置类型输入正常openaType的正常值（2）</t>
        </is>
      </c>
      <c r="E54" s="13" t="inlineStr">
        <is>
          <t>P0</t>
        </is>
      </c>
      <c r="F54" s="13" t="inlineStr">
        <is>
          <t>openaType:2</t>
        </is>
      </c>
      <c r="G54" s="13" t="inlineStr">
        <is>
          <t>正常系</t>
        </is>
      </c>
      <c r="H54" s="17" t="inlineStr">
        <is>
          <t>需求分析法</t>
        </is>
      </c>
      <c r="I54" s="21" t="n"/>
      <c r="J54" s="17" t="inlineStr">
        <is>
          <t>/</t>
        </is>
      </c>
      <c r="K54" s="22" t="inlineStr">
        <is>
          <t xml:space="preserve">click:com.aiways.autonavi:id/iv_main_voice
</t>
        </is>
      </c>
      <c r="L54" s="17" t="inlineStr">
        <is>
          <t>{
 "protocolId": 30006,
 "messageType": "request",
 "versionName": "5.0.7.601114",
 "data": {
 "operaType": 2,
 "actionType": 0
 },
 "statusCode": 0,
 "needResponse": true,
 "message": "",
 "responseCode": "",
 "requestCode": "",
 "requestAuthor": "com.aiways.aiwaysservice"
}</t>
        </is>
      </c>
      <c r="M54" s="23" t="inlineStr">
        <is>
          <t>输入json，查看返回json或查看是否临时静音</t>
        </is>
      </c>
      <c r="N54" s="17" t="inlineStr">
        <is>
          <t xml:space="preserve">{
 "protocolId": 30006,
 "messageType": "response",
 "versionName": "5.0.7.601114",
 "data": {
 "resultCode": 10000,
 "actionType": 0,
 "operaType": 2,
 "errorMessage": ""
 },
 "statusCode": 0,
 "needResponse": false,
 "message": "",
 "responseCode": "",
 "requestCode": "",
 "requestAuthor": "com.autonavi.amapauto"
}
</t>
        </is>
      </c>
      <c r="O54" s="17" t="inlineStr">
        <is>
          <t>临时静音</t>
        </is>
      </c>
      <c r="P54" s="17" t="inlineStr">
        <is>
          <t>{'data': {'actionType': 0, 'errorMessage': '请求成功', 'operaType': 2,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4" s="17" t="inlineStr">
        <is>
          <t>{'data': {'预期': {'resultCode': 10000, 'actionType': 0, 'operaType': 2, 'errorMessage': ''}, '实际': {'actionType': 0, 'errorMessage': '请求成功', 'operaType': 2, 'resultCode': 10000}}, 'errorMessage': {'预期': '', '实际': '请求成功'}, 'statusCode': {'预期': 0, '实际': 200}, 'requestAuthor': {'预期': 'com.autonavi.amapauto', '实际': 'com.aiways.autonavi'}}</t>
        </is>
      </c>
      <c r="R54" s="17">
        <f>HYPERLINK("D:\python\pytest\AutoTest\log\2022-01-20_20-32-14\AW02-JK-AIDL-0054","测试图片地址")</f>
        <v/>
      </c>
      <c r="S54" s="17" t="inlineStr">
        <is>
          <t>OK</t>
        </is>
      </c>
      <c r="T54" s="17" t="inlineStr">
        <is>
          <t>chenghchengy</t>
        </is>
      </c>
      <c r="U54" s="27" t="inlineStr">
        <is>
          <t>2022-01-20 21:07:54</t>
        </is>
      </c>
      <c r="V54" s="17" t="n"/>
      <c r="W54" s="17" t="inlineStr">
        <is>
          <t>请求成功</t>
        </is>
      </c>
    </row>
    <row r="55" s="134">
      <c r="A55" s="17" t="inlineStr">
        <is>
          <t>AW02-JK-AIDL-0056</t>
        </is>
      </c>
      <c r="B55" s="13" t="n">
        <v>30006</v>
      </c>
      <c r="C55" s="13" t="inlineStr">
        <is>
          <t>语音设置</t>
        </is>
      </c>
      <c r="D55" s="13" t="inlineStr">
        <is>
          <t>语音设置类型输入正常openaType的正常值（4）</t>
        </is>
      </c>
      <c r="E55" s="13" t="inlineStr">
        <is>
          <t>P0</t>
        </is>
      </c>
      <c r="F55" s="13" t="inlineStr">
        <is>
          <t>openaType:4</t>
        </is>
      </c>
      <c r="G55" s="13" t="inlineStr">
        <is>
          <t>正常系</t>
        </is>
      </c>
      <c r="H55" s="17" t="inlineStr">
        <is>
          <t>需求分析法</t>
        </is>
      </c>
      <c r="I55" s="21" t="n"/>
      <c r="J55" s="17" t="inlineStr">
        <is>
          <t xml:space="preserve">click:'com.aiways.autonavi:id/iv_main_voice'
</t>
        </is>
      </c>
      <c r="K55" s="22" t="n"/>
      <c r="L55" s="17" t="inlineStr">
        <is>
          <t>{
 "protocolId": 30006,
 "messageType": "request",
 "versionName": "5.0.7.601114",
 "data": {
 "operaType": 4,
 "actionType": 0
 },
 "statusCode": 0,
 "needResponse": true,
 "message": "",
 "responseCode": "",
 "requestCode": "",
 "requestAuthor": "com.aiways.aiwaysservice"
}</t>
        </is>
      </c>
      <c r="M55" s="23" t="inlineStr">
        <is>
          <t>输入json，查看返回json或查看是否取消静音</t>
        </is>
      </c>
      <c r="N55" s="17" t="inlineStr">
        <is>
          <t xml:space="preserve">{
 "protocolId": 30006,
 "messageType": "response",
 "versionName": "5.0.7.601114",
 "data": {
 "resultCode": 10000,
 "actionType": 0,
 "operaType": 4,
 "errorMessage": ""
 },
 "statusCode": 0,
 "needResponse": false,
 "message": "",
 "responseCode": "",
 "requestCode": "",
 "requestAuthor": "com.autonavi.amapauto"
}
</t>
        </is>
      </c>
      <c r="O55" s="17" t="inlineStr">
        <is>
          <t>取消临时静音</t>
        </is>
      </c>
      <c r="P55" s="17" t="inlineStr">
        <is>
          <t>{'data': {'actionType': 0, 'errorMessage': '请求成功', 'operaType': 4,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5" s="17" t="inlineStr">
        <is>
          <t>{'data': {'预期': {'resultCode': 10000, 'actionType': 0, 'operaType': 4, 'errorMessage': ''}, '实际': {'actionType': 0, 'errorMessage': '请求成功', 'operaType': 4, 'resultCode': 10000}}, 'errorMessage': {'预期': '', '实际': '请求成功'}, 'statusCode': {'预期': 0, '实际': 200}, 'requestAuthor': {'预期': 'com.autonavi.amapauto', '实际': 'com.aiways.autonavi'}}</t>
        </is>
      </c>
      <c r="R55" s="17">
        <f>HYPERLINK("D:\python\pytest\AutoTest\log\2022-01-20_20-32-14\AW02-JK-AIDL-0056","测试图片地址")</f>
        <v/>
      </c>
      <c r="S55" s="17" t="inlineStr">
        <is>
          <t>OK</t>
        </is>
      </c>
      <c r="T55" s="17" t="inlineStr">
        <is>
          <t>chenghchengy</t>
        </is>
      </c>
      <c r="U55" s="27" t="inlineStr">
        <is>
          <t>2022-01-20 21:08:14</t>
        </is>
      </c>
      <c r="V55" s="17" t="n"/>
      <c r="W55" s="17" t="inlineStr">
        <is>
          <t>请求成功</t>
        </is>
      </c>
    </row>
    <row r="56" s="134">
      <c r="A56" s="17" t="inlineStr">
        <is>
          <t>AW02-JK-AIDL-0057</t>
        </is>
      </c>
      <c r="B56" s="13" t="n">
        <v>30006</v>
      </c>
      <c r="C56" s="13" t="inlineStr">
        <is>
          <t>语音设置</t>
        </is>
      </c>
      <c r="D56" s="13" t="inlineStr">
        <is>
          <t>语音设置类型输入异常openaType的异常值（1）</t>
        </is>
      </c>
      <c r="E56" s="13" t="inlineStr">
        <is>
          <t>P1</t>
        </is>
      </c>
      <c r="F56" s="13" t="inlineStr">
        <is>
          <t>openaType:0</t>
        </is>
      </c>
      <c r="G56" s="13" t="inlineStr">
        <is>
          <t>异常系</t>
        </is>
      </c>
      <c r="H56" s="17" t="inlineStr">
        <is>
          <t>边界值</t>
        </is>
      </c>
      <c r="I56" s="21" t="n"/>
      <c r="J56" s="17" t="inlineStr">
        <is>
          <t>click:'com.aiways.autonavi:id/iv_main_voice'</t>
        </is>
      </c>
      <c r="K56" s="22" t="inlineStr">
        <is>
          <t>click:'com.aiways.autonavi:id/iv_main_voice'</t>
        </is>
      </c>
      <c r="L56" s="17" t="inlineStr">
        <is>
          <t>{
 "protocolId": 30006,
 "messageType": "request",
 "versionName": "5.0.7.601114",
 "data": {
 "operaType": 0,
 "actionType": 0
 },
 "statusCode": 0,
 "needResponse": true,
 "message": "",
 "responseCode": "",
 "requestCode": "",
 "requestAuthor": "com.aiways.aiwaysservice"
}</t>
        </is>
      </c>
      <c r="M56" s="23" t="inlineStr">
        <is>
          <t>输入json，查看返回json或查看是否静音</t>
        </is>
      </c>
      <c r="N56" s="17" t="inlineStr">
        <is>
          <t>resultCode:10001</t>
        </is>
      </c>
      <c r="O56" s="17" t="inlineStr">
        <is>
          <t>无动作</t>
        </is>
      </c>
      <c r="P56" s="17" t="inlineStr">
        <is>
          <t>{'data': {'actionType': 0, 'errorMessage': '请求成功', 'operaType': 0,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6" s="17" t="inlineStr">
        <is>
          <t>{}</t>
        </is>
      </c>
      <c r="R56" s="17">
        <f>HYPERLINK("D:\python\pytest\AutoTest\log\2022-01-20_20-32-14\AW02-JK-AIDL-0057","测试图片地址")</f>
        <v/>
      </c>
      <c r="S56" s="17" t="inlineStr">
        <is>
          <t>OK</t>
        </is>
      </c>
      <c r="T56" s="17" t="inlineStr">
        <is>
          <t>chenghchengy</t>
        </is>
      </c>
      <c r="U56" s="27" t="inlineStr">
        <is>
          <t>2022-01-20 21:08:37</t>
        </is>
      </c>
      <c r="V56" s="17" t="n"/>
      <c r="W56" s="17" t="inlineStr">
        <is>
          <t>请求成功</t>
        </is>
      </c>
    </row>
    <row r="57" s="134">
      <c r="A57" s="17" t="inlineStr">
        <is>
          <t>AW02-JK-AIDL-0058</t>
        </is>
      </c>
      <c r="B57" s="13" t="n">
        <v>30006</v>
      </c>
      <c r="C57" s="13" t="inlineStr">
        <is>
          <t>语音设置</t>
        </is>
      </c>
      <c r="D57" s="13" t="inlineStr">
        <is>
          <t>语音设置类型输入异常openaType的异常值（2）</t>
        </is>
      </c>
      <c r="E57" s="13" t="inlineStr">
        <is>
          <t>P1</t>
        </is>
      </c>
      <c r="F57" s="13" t="inlineStr">
        <is>
          <t>openaType:5</t>
        </is>
      </c>
      <c r="G57" s="13" t="inlineStr">
        <is>
          <t>异常系</t>
        </is>
      </c>
      <c r="H57" s="17" t="inlineStr">
        <is>
          <t>边界值</t>
        </is>
      </c>
      <c r="I57" s="21" t="n"/>
      <c r="J57" s="17" t="inlineStr">
        <is>
          <t>click:'com.aiways.autonavi:id/iv_main_voice'</t>
        </is>
      </c>
      <c r="K57" s="22" t="inlineStr">
        <is>
          <t>click:'com.aiways.autonavi:id/iv_main_voice'</t>
        </is>
      </c>
      <c r="L57" s="17" t="inlineStr">
        <is>
          <t>{
 "protocolId": 30006,
 "messageType": "request",
 "versionName": "5.0.7.601114",
 "data": {
 "operaType": 5,
 "actionType": 0
 },
 "statusCode": 0,
 "needResponse": true,
 "message": "",
 "responseCode": "",
 "requestCode": "",
 "requestAuthor": "com.aiways.aiwaysservice"
}</t>
        </is>
      </c>
      <c r="M57" s="23" t="inlineStr">
        <is>
          <t>输入json，查看返回json或查看是否静音</t>
        </is>
      </c>
      <c r="N57" s="17" t="inlineStr">
        <is>
          <t>resultCode:10001</t>
        </is>
      </c>
      <c r="O57" s="17" t="inlineStr">
        <is>
          <t>无动作</t>
        </is>
      </c>
      <c r="P57" s="17" t="inlineStr">
        <is>
          <t>{'data': {'actionType': 0, 'errorMessage': '请求成功', 'operaType': 5,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7" s="17" t="inlineStr">
        <is>
          <t>{}</t>
        </is>
      </c>
      <c r="R57" s="29">
        <f>HYPERLINK("D:\python\pytest\AutoTest\log\2022-01-20_20-32-14\AW02-JK-AIDL-0058","测试图片地址")</f>
        <v/>
      </c>
      <c r="S57" s="29" t="inlineStr">
        <is>
          <t>OK</t>
        </is>
      </c>
      <c r="T57" s="29" t="inlineStr">
        <is>
          <t>chenghchengy</t>
        </is>
      </c>
      <c r="U57" s="29" t="inlineStr">
        <is>
          <t>2022-01-20 21:09:00</t>
        </is>
      </c>
      <c r="V57" s="29" t="n"/>
      <c r="W57" s="29" t="inlineStr">
        <is>
          <t>请求成功</t>
        </is>
      </c>
    </row>
    <row r="58" s="134">
      <c r="A58" s="17" t="inlineStr">
        <is>
          <t>AW02-JK-AIDL-0060</t>
        </is>
      </c>
      <c r="B58" s="13" t="n">
        <v>30008</v>
      </c>
      <c r="C58" s="17" t="inlineStr">
        <is>
          <t>查询语音状态</t>
        </is>
      </c>
      <c r="D58" s="17" t="inlineStr">
        <is>
          <t>查询语音状态输入正常type的正常值（2）</t>
        </is>
      </c>
      <c r="E58" s="17" t="inlineStr">
        <is>
          <t>P0</t>
        </is>
      </c>
      <c r="F58" s="17" t="inlineStr">
        <is>
          <t>type:41</t>
        </is>
      </c>
      <c r="G58" s="17" t="inlineStr">
        <is>
          <t>正常系</t>
        </is>
      </c>
      <c r="H58" s="17" t="inlineStr">
        <is>
          <t>需求分析法</t>
        </is>
      </c>
      <c r="I58" s="17" t="n"/>
      <c r="J58" s="17" t="inlineStr">
        <is>
          <t>click:'com.aiways.autonavi:id/iv_main_voice'</t>
        </is>
      </c>
      <c r="K58" s="22" t="n"/>
      <c r="L58" s="17" t="inlineStr">
        <is>
          <t>{
 "protocolId": 30008,
 "messageType": "request",
 "versionName": "5.0.7.601114",
 "data": {
 "type": 41
 },
 "statusCode": 0,
 "needResponse": true,
 "message": "",
 "responseCode": "",
 "requestCode": "",
 "requestAuthor": "com.aiways.aiwaysservice"
}</t>
        </is>
      </c>
      <c r="M58" s="23" t="inlineStr">
        <is>
          <t>输入json，查看返回json或查看是否静音</t>
        </is>
      </c>
      <c r="N58" s="17" t="inlineStr">
        <is>
          <t>{
 "protocolId": 30200,
 "messageType": "dispatch",
 "versionName": "5.0.7.601114",
 "data": {
 "autoStatus": 41
 },
 "statusCode": 0,
 "needResponse": false,
 "message": "",
 "responseCode": "",
 "requestCode": "",
 "requestAuthor": "com.autonavi.amapauto"
}</t>
        </is>
      </c>
      <c r="O58" s="17" t="inlineStr">
        <is>
          <t>取消静音</t>
        </is>
      </c>
      <c r="P58" s="17" t="inlineStr">
        <is>
          <t>{'data': {'autoStatus': 41}, 'message': '', 'messageType': 'dispatch', 'needResponse': False, 'protocolId': 30200, 'requestAuthor': 'com.aiways.autonavi', 'requestCode': '', 'responseCode': '', 'statusCode': 200, 'versionName': '5.0.7.601114'}</t>
        </is>
      </c>
      <c r="Q58" s="17" t="inlineStr">
        <is>
          <t>{'statusCode': {'预期': 0, '实际': 200}, 'requestAuthor': {'预期': 'com.autonavi.amapauto', '实际': 'com.aiways.autonavi'}}</t>
        </is>
      </c>
      <c r="R58" s="17">
        <f>HYPERLINK("D:\python\pytest\AutoTest\log\2022-01-20_20-32-14\AW02-JK-AIDL-0060","测试图片地址")</f>
        <v/>
      </c>
      <c r="S58" s="17" t="inlineStr">
        <is>
          <t>OK</t>
        </is>
      </c>
      <c r="T58" s="17" t="inlineStr">
        <is>
          <t>chenghchengy</t>
        </is>
      </c>
      <c r="U58" s="17" t="inlineStr">
        <is>
          <t>2022-01-20 21:09:19</t>
        </is>
      </c>
      <c r="V58" s="17" t="n"/>
      <c r="W58" s="17" t="inlineStr">
        <is>
          <t>请求成功</t>
        </is>
      </c>
    </row>
    <row r="59" s="134">
      <c r="A59" s="17" t="inlineStr">
        <is>
          <t>AW02-JK-AIDL-0061</t>
        </is>
      </c>
      <c r="B59" s="13" t="n">
        <v>30008</v>
      </c>
      <c r="C59" s="17" t="inlineStr">
        <is>
          <t>查询语音状态</t>
        </is>
      </c>
      <c r="D59" s="17" t="inlineStr">
        <is>
          <t>查询语音状态输入正常type的正常值（3）</t>
        </is>
      </c>
      <c r="E59" s="17" t="inlineStr">
        <is>
          <t>P0</t>
        </is>
      </c>
      <c r="F59" s="17" t="inlineStr">
        <is>
          <t>type:42</t>
        </is>
      </c>
      <c r="G59" s="17" t="inlineStr">
        <is>
          <t>正常系</t>
        </is>
      </c>
      <c r="H59" s="17" t="inlineStr">
        <is>
          <t>需求分析法</t>
        </is>
      </c>
      <c r="I59" s="17" t="n"/>
      <c r="J59" s="17" t="inlineStr">
        <is>
          <t>/</t>
        </is>
      </c>
      <c r="K59" s="22" t="inlineStr">
        <is>
          <t>click:com.aiways.autonavi:id/iv_main_voice</t>
        </is>
      </c>
      <c r="L59" s="17" t="inlineStr">
        <is>
          <t>{
 "protocolId": 30008,
 "messageType": "request",
 "versionName": "5.0.7.601114",
 "data": {
 "type": 42
 },
 "statusCode": 0,
 "needResponse": true,
 "message": "",
 "responseCode": "",
 "requestCode": "",
 "requestAuthor": "com.aiways.aiwaysservice"
}</t>
        </is>
      </c>
      <c r="M59" s="23" t="inlineStr">
        <is>
          <t>输入json，查看返回json或查看是否静音</t>
        </is>
      </c>
      <c r="N59" s="17" t="inlineStr">
        <is>
          <t>{
 "protocolId": 30200,
 "messageType": "dispatch",
 "versionName": "5.0.7.601114",
 "data": {
 "autoStatus": 42
 },
 "statusCode": 0,
 "needResponse": false,
 "message": "",
 "responseCode": "",
 "requestCode": "",
 "requestAuthor": "com.autonavi.amapauto"
}</t>
        </is>
      </c>
      <c r="O59" s="17" t="inlineStr">
        <is>
          <t>临时静音</t>
        </is>
      </c>
      <c r="P59" s="17" t="inlineStr">
        <is>
          <t>{'data': {'autoStatus': 41}, 'message': '', 'messageType': 'dispatch', 'needResponse': False, 'protocolId': 30200, 'requestAuthor': 'com.aiways.autonavi', 'requestCode': '', 'responseCode': '', 'statusCode': 200, 'versionName': '5.0.7.601114'}</t>
        </is>
      </c>
      <c r="Q59" s="17" t="inlineStr">
        <is>
          <t>{'data': {'预期': {'autoStatus': 42}, '实际': {'autoStatus': 41}}, 'autoStatus': {'预期': 42, '实际': 41}, 'statusCode': {'预期': 0, '实际': 200}, 'requestAuthor': {'预期': 'com.autonavi.amapauto', '实际': 'com.aiways.autonavi'}}</t>
        </is>
      </c>
      <c r="R59" s="17">
        <f>HYPERLINK("D:\python\pytest\AutoTest\log\2022-01-20_20-32-14\AW02-JK-AIDL-0061","测试图片地址")</f>
        <v/>
      </c>
      <c r="S59" s="17" t="inlineStr">
        <is>
          <t>OK</t>
        </is>
      </c>
      <c r="T59" s="17" t="inlineStr">
        <is>
          <t>chenghchengy</t>
        </is>
      </c>
      <c r="U59" s="17" t="inlineStr">
        <is>
          <t>2022-01-20 21:09:45</t>
        </is>
      </c>
      <c r="V59" s="17" t="n"/>
      <c r="W59" s="17" t="inlineStr">
        <is>
          <t>请求成功</t>
        </is>
      </c>
    </row>
    <row r="60" s="134">
      <c r="A60" s="17" t="inlineStr">
        <is>
          <t>AW02-JK-AIDL-0062</t>
        </is>
      </c>
      <c r="B60" s="13" t="n">
        <v>30008</v>
      </c>
      <c r="C60" s="17" t="inlineStr">
        <is>
          <t>查询语音状态</t>
        </is>
      </c>
      <c r="D60" s="17" t="inlineStr">
        <is>
          <t>查询语音状态输入异常type的异常值（1）</t>
        </is>
      </c>
      <c r="E60" s="17" t="inlineStr">
        <is>
          <t>P1</t>
        </is>
      </c>
      <c r="F60" s="17" t="inlineStr">
        <is>
          <t>type:39</t>
        </is>
      </c>
      <c r="G60" s="17" t="inlineStr">
        <is>
          <t>异常系</t>
        </is>
      </c>
      <c r="H60" s="17" t="inlineStr">
        <is>
          <t>边界值</t>
        </is>
      </c>
      <c r="I60" s="17" t="n"/>
      <c r="J60" s="17" t="inlineStr">
        <is>
          <t>/</t>
        </is>
      </c>
      <c r="K60" s="22" t="inlineStr">
        <is>
          <t>\</t>
        </is>
      </c>
      <c r="L60" s="17" t="inlineStr">
        <is>
          <t>{
 "protocolId": 30008,
 "messageType": "request",
 "versionName": "5.0.7.601114",
 "data": {
 "type": 39
 },
 "statusCode": 1,
 "needResponse": true,
 "message": "",
 "responseCode": "",
 "requestCode": "",
 "requestAuthor": "com.aiways.aiwaysservice"
}</t>
        </is>
      </c>
      <c r="M60" s="23" t="inlineStr">
        <is>
          <t>输入json，查看返回json或查看是否静音</t>
        </is>
      </c>
      <c r="N60" s="17" t="inlineStr">
        <is>
          <t>resultCode:10001</t>
        </is>
      </c>
      <c r="O60" s="17" t="inlineStr">
        <is>
          <t>无动作</t>
        </is>
      </c>
      <c r="P60" s="17" t="inlineStr">
        <is>
          <t>{'data': {'autoStatus': 41}, 'message': '', 'messageType': 'dispatch', 'needResponse': False, 'protocolId': 30200, 'requestAuthor': 'com.aiways.autonavi', 'requestCode': '', 'responseCode': '', 'statusCode': 200, 'versionName': '5.0.7.601114'}</t>
        </is>
      </c>
      <c r="Q60" s="17" t="inlineStr">
        <is>
          <t>{}</t>
        </is>
      </c>
      <c r="R60" s="17">
        <f>HYPERLINK("D:\python\pytest\AutoTest\log\2022-01-20_20-32-14\AW02-JK-AIDL-0062","测试图片地址")</f>
        <v/>
      </c>
      <c r="S60" s="17" t="inlineStr">
        <is>
          <t>OK</t>
        </is>
      </c>
      <c r="T60" s="17" t="inlineStr">
        <is>
          <t>chenghchengy</t>
        </is>
      </c>
      <c r="U60" s="17" t="inlineStr">
        <is>
          <t>2022-01-20 21:10:09</t>
        </is>
      </c>
      <c r="V60" s="17" t="n"/>
      <c r="W60" s="17" t="inlineStr">
        <is>
          <t>请求成功</t>
        </is>
      </c>
    </row>
    <row r="61" s="134">
      <c r="A61" s="17" t="inlineStr">
        <is>
          <t>AW02-JK-AIDL-0063</t>
        </is>
      </c>
      <c r="B61" s="13" t="n">
        <v>30008</v>
      </c>
      <c r="C61" s="17" t="inlineStr">
        <is>
          <t>查询语音状态</t>
        </is>
      </c>
      <c r="D61" s="17" t="inlineStr">
        <is>
          <t>查询语音状态输入异常type的异常值（2）</t>
        </is>
      </c>
      <c r="E61" s="17" t="inlineStr">
        <is>
          <t>P1</t>
        </is>
      </c>
      <c r="F61" s="17" t="inlineStr">
        <is>
          <t>type:43</t>
        </is>
      </c>
      <c r="G61" s="17" t="inlineStr">
        <is>
          <t>异常系</t>
        </is>
      </c>
      <c r="H61" s="17" t="inlineStr">
        <is>
          <t>边界值</t>
        </is>
      </c>
      <c r="I61" s="17" t="n"/>
      <c r="J61" s="17" t="inlineStr">
        <is>
          <t>/</t>
        </is>
      </c>
      <c r="K61" s="22" t="inlineStr">
        <is>
          <t>\</t>
        </is>
      </c>
      <c r="L61" s="17" t="inlineStr">
        <is>
          <t>{
 "protocolId": 30008,
 "messageType": "request",
 "versionName": "5.0.7.601114",
 "data": {
 "type": 43
 },
 "statusCode": 1,
 "needResponse": true,
 "message": "",
 "responseCode": "",
 "requestCode": "",
 "requestAuthor": "com.aiways.aiwaysservice"
}</t>
        </is>
      </c>
      <c r="M61" s="23" t="inlineStr">
        <is>
          <t>输入json，查看返回json或查看是否静音</t>
        </is>
      </c>
      <c r="N61" s="17" t="inlineStr">
        <is>
          <t>resultCode:10001</t>
        </is>
      </c>
      <c r="O61" s="17" t="inlineStr">
        <is>
          <t>无动作</t>
        </is>
      </c>
      <c r="P61" s="17" t="inlineStr">
        <is>
          <t>{'data': {'autoStatus': 41}, 'message': '', 'messageType': 'dispatch', 'needResponse': False, 'protocolId': 30200, 'requestAuthor': 'com.aiways.autonavi', 'requestCode': '', 'responseCode': '', 'statusCode': 200, 'versionName': '5.0.7.601114'}</t>
        </is>
      </c>
      <c r="Q61" s="17" t="inlineStr">
        <is>
          <t>{}</t>
        </is>
      </c>
      <c r="R61" s="17">
        <f>HYPERLINK("D:\python\pytest\AutoTest\log\2022-01-20_20-32-14\AW02-JK-AIDL-0063","测试图片地址")</f>
        <v/>
      </c>
      <c r="S61" s="17" t="inlineStr">
        <is>
          <t>OK</t>
        </is>
      </c>
      <c r="T61" s="17" t="inlineStr">
        <is>
          <t>chenghchengy</t>
        </is>
      </c>
      <c r="U61" s="17" t="inlineStr">
        <is>
          <t>2022-01-20 21:10:26</t>
        </is>
      </c>
      <c r="V61" s="17" t="n"/>
      <c r="W61" s="17" t="inlineStr">
        <is>
          <t>请求成功</t>
        </is>
      </c>
    </row>
    <row r="62" s="134">
      <c r="A62" s="17" t="inlineStr">
        <is>
          <t>AW02-JK-AIDL-0064</t>
        </is>
      </c>
      <c r="B62" s="13" t="n">
        <v>30010</v>
      </c>
      <c r="C62" s="17" t="inlineStr">
        <is>
          <t>调起auto家公司设置页面</t>
        </is>
      </c>
      <c r="D62" s="17" t="inlineStr">
        <is>
          <t>调起auto家公司设置页面输入正常mGoToPageType正常值（1）</t>
        </is>
      </c>
      <c r="E62" s="17" t="inlineStr">
        <is>
          <t>P0</t>
        </is>
      </c>
      <c r="F62" s="17" t="inlineStr">
        <is>
          <t>mGoToPageType：0</t>
        </is>
      </c>
      <c r="G62" s="17" t="inlineStr">
        <is>
          <t>正常系</t>
        </is>
      </c>
      <c r="H62" s="17" t="inlineStr">
        <is>
          <t>需求分析法</t>
        </is>
      </c>
      <c r="I62" s="17" t="n"/>
      <c r="J62" s="17" t="inlineStr">
        <is>
          <t>/</t>
        </is>
      </c>
      <c r="K62" s="22" t="inlineStr">
        <is>
          <t>\</t>
        </is>
      </c>
      <c r="L62" s="17" t="inlineStr">
        <is>
          <t>{ "protocolId": 30010, "messageType": "request", "versionName": "v_2020032 "
data": { 
"mGoToPageType": 0 
},
 "statusCode": 0, 
"needResponse": true,
 "message": "",
 "responseCode": "", "requestCode": "", "requestAuthor": "com.aiways.aiwaysservice"}</t>
        </is>
      </c>
      <c r="M62" s="23" t="inlineStr">
        <is>
          <t>输入json，查看返回json或查看家公司设置页面</t>
        </is>
      </c>
      <c r="N62" s="17" t="inlineStr">
        <is>
          <t>{
 "protocolId": 30010,
 "messageType": "response",
 "versionName": "5.0.7.601114",
 "data": {
 "mGoToPageType": 0,
 "resultCode": 10000,
 "errorMessage": ""
 },
 "statusCode": 0,
 "needResponse": false,
 "message": "",
 "responseCode": "",
 "requestCode": "",
 "requestAuthor": "com.autonavi.amapauto"
}</t>
        </is>
      </c>
      <c r="O62" s="17" t="inlineStr">
        <is>
          <t>吊起家成功</t>
        </is>
      </c>
      <c r="P62" s="17" t="inlineStr">
        <is>
          <t>{}</t>
        </is>
      </c>
      <c r="Q62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62" s="17">
        <f>HYPERLINK("D:\python\pytest\AutoTest\log\2022-01-20_20-32-14\AW02-JK-AIDL-0064","测试图片地址")</f>
        <v/>
      </c>
      <c r="S62" s="17" t="inlineStr">
        <is>
          <t>OK</t>
        </is>
      </c>
      <c r="T62" s="17" t="inlineStr">
        <is>
          <t>chenghchengy</t>
        </is>
      </c>
      <c r="U62" s="17" t="inlineStr">
        <is>
          <t>2022-01-20 21:10:43</t>
        </is>
      </c>
      <c r="V62" s="17" t="n"/>
      <c r="W62" s="17" t="inlineStr">
        <is>
          <t>请求成功</t>
        </is>
      </c>
    </row>
    <row r="63" s="134">
      <c r="A63" s="17" t="inlineStr">
        <is>
          <t>AW02-JK-AIDL-0065</t>
        </is>
      </c>
      <c r="B63" s="13" t="n">
        <v>30010</v>
      </c>
      <c r="C63" s="17" t="inlineStr">
        <is>
          <t>调起auto家公司设置页面</t>
        </is>
      </c>
      <c r="D63" s="17" t="inlineStr">
        <is>
          <t>调起auto家公司设置页面输入正常mGoToPageType正常值（2）</t>
        </is>
      </c>
      <c r="E63" s="17" t="inlineStr">
        <is>
          <t>P0</t>
        </is>
      </c>
      <c r="F63" s="17" t="inlineStr">
        <is>
          <t>mGoToPageType：1</t>
        </is>
      </c>
      <c r="G63" s="17" t="inlineStr">
        <is>
          <t>正常系</t>
        </is>
      </c>
      <c r="H63" s="17" t="inlineStr">
        <is>
          <t>需求分析法</t>
        </is>
      </c>
      <c r="I63" s="17" t="n"/>
      <c r="J63" s="17" t="inlineStr">
        <is>
          <t>/</t>
        </is>
      </c>
      <c r="K63" s="22" t="inlineStr">
        <is>
          <t>\</t>
        </is>
      </c>
      <c r="L63" s="17" t="inlineStr">
        <is>
          <t>{ "protocolId": 30010, "messageType": "request", "versionName": "v_2020032 "
data": { 
"mGoToPageType": 1
},
 "statusCode": 0, 
"needResponse": true,
 "message": "",
 "responseCode": "", "requestCode": "", "requestAuthor": "com.aiways.aiwaysservice"}</t>
        </is>
      </c>
      <c r="M63" s="23" t="inlineStr">
        <is>
          <t>输入json，查看返回json或查看家公司设置页面</t>
        </is>
      </c>
      <c r="N63" s="17" t="inlineStr">
        <is>
          <t>{
 "protocolId": 30010,
 "messageType": "response",
 "versionName": "5.0.7.601114",
 "data": {
 "mGoToPageType": 1,
 "resultCode": 10000,
 "errorMessage": ""
 },
 "statusCode": 0,
 "needResponse": false,
 "message": "",
 "responseCode": "",
 "requestCode": "",
 "requestAuthor": "com.autonavi.amapauto"
}</t>
        </is>
      </c>
      <c r="O63" s="17" t="inlineStr">
        <is>
          <t>吊起公司成功</t>
        </is>
      </c>
      <c r="P63" s="17" t="inlineStr">
        <is>
          <t>{}</t>
        </is>
      </c>
      <c r="Q63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63" s="17">
        <f>HYPERLINK("D:\python\pytest\AutoTest\log\2022-01-20_20-32-14\AW02-JK-AIDL-0065","测试图片地址")</f>
        <v/>
      </c>
      <c r="S63" s="17" t="inlineStr">
        <is>
          <t>OK</t>
        </is>
      </c>
      <c r="T63" s="17" t="inlineStr">
        <is>
          <t>chenghchengy</t>
        </is>
      </c>
      <c r="U63" s="17" t="inlineStr">
        <is>
          <t>2022-01-20 21:11:15</t>
        </is>
      </c>
      <c r="V63" s="17" t="n"/>
      <c r="W63" s="17" t="inlineStr">
        <is>
          <t>请求成功</t>
        </is>
      </c>
    </row>
    <row r="64" s="134">
      <c r="A64" s="17" t="inlineStr">
        <is>
          <t>AW02-JK-AIDL-0066</t>
        </is>
      </c>
      <c r="B64" s="13" t="n">
        <v>30010</v>
      </c>
      <c r="C64" s="17" t="inlineStr">
        <is>
          <t>调起auto家公司设置页面</t>
        </is>
      </c>
      <c r="D64" s="17" t="inlineStr">
        <is>
          <t>调起auto家公司设置页面输入异常mGoToPageType异常值（1）</t>
        </is>
      </c>
      <c r="E64" s="17" t="inlineStr">
        <is>
          <t>P0</t>
        </is>
      </c>
      <c r="F64" s="17" t="inlineStr">
        <is>
          <t>mGoToPageType：-1</t>
        </is>
      </c>
      <c r="G64" s="17" t="inlineStr">
        <is>
          <t>异常系</t>
        </is>
      </c>
      <c r="H64" s="17" t="inlineStr">
        <is>
          <t>边界值</t>
        </is>
      </c>
      <c r="I64" s="17" t="n"/>
      <c r="J64" s="17" t="inlineStr">
        <is>
          <t>/</t>
        </is>
      </c>
      <c r="K64" s="22" t="inlineStr">
        <is>
          <t>\</t>
        </is>
      </c>
      <c r="L64" s="17" t="inlineStr">
        <is>
          <t>{ "protocolId": 30010, "messageType": "request", "versionName": "v_2020032 "
data": { 
"mGoToPageType": -1
},
 "statusCode": 0, 
"needResponse": true,
 "message": "",
 "responseCode": "", "requestCode": "", "requestAuthor": "com.aiways.aiwaysservice"}</t>
        </is>
      </c>
      <c r="M64" s="23" t="inlineStr">
        <is>
          <t>输入json，查看返回json或查看家公司设置页面</t>
        </is>
      </c>
      <c r="N64" s="17" t="inlineStr">
        <is>
          <t>resultCode:10001</t>
        </is>
      </c>
      <c r="O64" s="17" t="inlineStr">
        <is>
          <t>无动作</t>
        </is>
      </c>
      <c r="P64" s="17" t="inlineStr">
        <is>
          <t>{}</t>
        </is>
      </c>
      <c r="Q64" s="17" t="inlineStr">
        <is>
          <t>{}</t>
        </is>
      </c>
      <c r="R64" s="17">
        <f>HYPERLINK("D:\python\pytest\AutoTest\log\2022-01-20_20-32-14\AW02-JK-AIDL-0066","测试图片地址")</f>
        <v/>
      </c>
      <c r="S64" s="17" t="inlineStr">
        <is>
          <t>OK</t>
        </is>
      </c>
      <c r="T64" s="17" t="inlineStr">
        <is>
          <t>chenghchengy</t>
        </is>
      </c>
      <c r="U64" s="17" t="inlineStr">
        <is>
          <t>2022-01-20 21:11:47</t>
        </is>
      </c>
      <c r="V64" s="17" t="n"/>
      <c r="W64" s="17" t="inlineStr">
        <is>
          <t>请求成功</t>
        </is>
      </c>
    </row>
    <row r="65" s="134">
      <c r="A65" s="17" t="inlineStr">
        <is>
          <t>AW02-JK-AIDL-0067</t>
        </is>
      </c>
      <c r="B65" s="13" t="n">
        <v>30010</v>
      </c>
      <c r="C65" s="17" t="inlineStr">
        <is>
          <t>调起auto家公司设置页面</t>
        </is>
      </c>
      <c r="D65" s="17" t="inlineStr">
        <is>
          <t>调起auto家公司设置页面输入异常mGoToPageType异常值（2）</t>
        </is>
      </c>
      <c r="E65" s="17" t="inlineStr">
        <is>
          <t>P0</t>
        </is>
      </c>
      <c r="F65" s="17" t="inlineStr">
        <is>
          <t>mGoToPageType：2</t>
        </is>
      </c>
      <c r="G65" s="17" t="inlineStr">
        <is>
          <t>异常系</t>
        </is>
      </c>
      <c r="H65" s="17" t="inlineStr">
        <is>
          <t>边界值</t>
        </is>
      </c>
      <c r="I65" s="17" t="n"/>
      <c r="J65" s="17" t="inlineStr">
        <is>
          <t>/</t>
        </is>
      </c>
      <c r="K65" s="22" t="inlineStr">
        <is>
          <t>\</t>
        </is>
      </c>
      <c r="L65" s="17" t="inlineStr">
        <is>
          <t>{ "protocolId": 30010, "messageType": "request", "versionName": "v_2020032 "
data": { 
"mGoToPageType": 2
},
 "statusCode": 0, 
"needResponse": true,
 "message": "",
 "responseCode": "", "requestCode": "", "requestAuthor": "com.aiways.aiwaysservice"}</t>
        </is>
      </c>
      <c r="M65" s="23" t="inlineStr">
        <is>
          <t>输入json，查看返回json或查看家公司设置页面</t>
        </is>
      </c>
      <c r="N65" s="17" t="inlineStr">
        <is>
          <t>resultCode:10001</t>
        </is>
      </c>
      <c r="O65" s="17" t="inlineStr">
        <is>
          <t>无动作</t>
        </is>
      </c>
      <c r="P65" s="17" t="inlineStr">
        <is>
          <t>{}</t>
        </is>
      </c>
      <c r="Q65" s="17" t="inlineStr">
        <is>
          <t>{}</t>
        </is>
      </c>
      <c r="R65" s="17">
        <f>HYPERLINK("D:\python\pytest\AutoTest\log\2022-01-20_20-32-14\AW02-JK-AIDL-0067","测试图片地址")</f>
        <v/>
      </c>
      <c r="S65" s="17" t="inlineStr">
        <is>
          <t>OK</t>
        </is>
      </c>
      <c r="T65" s="17" t="inlineStr">
        <is>
          <t>chenghchengy</t>
        </is>
      </c>
      <c r="U65" s="17" t="inlineStr">
        <is>
          <t>2022-01-20 21:12:20</t>
        </is>
      </c>
      <c r="V65" s="17" t="n"/>
      <c r="W65" s="17" t="inlineStr">
        <is>
          <t>请求成功</t>
        </is>
      </c>
    </row>
    <row r="66" s="134">
      <c r="A66" s="17" t="inlineStr">
        <is>
          <t>AW02-JK-AIDL-0068</t>
        </is>
      </c>
      <c r="B66" s="13" t="n">
        <v>30011</v>
      </c>
      <c r="C66" s="17" t="inlineStr">
        <is>
          <t>导航播报模式设置</t>
        </is>
      </c>
      <c r="D66" s="17" t="inlineStr">
        <is>
          <t>导航播报模式设置输入正常naviBroadcastType的正常值（1）</t>
        </is>
      </c>
      <c r="E66" s="17" t="inlineStr">
        <is>
          <t>P0</t>
        </is>
      </c>
      <c r="F66" s="17" t="inlineStr">
        <is>
          <t>naviBroadcastType:1</t>
        </is>
      </c>
      <c r="G66" s="17" t="inlineStr">
        <is>
          <t>正常系</t>
        </is>
      </c>
      <c r="H66" s="17" t="inlineStr">
        <is>
          <t>需求分析法</t>
        </is>
      </c>
      <c r="I66" s="17" t="n"/>
      <c r="J66" s="17" t="inlineStr">
        <is>
          <t>click:'com.aiways.autonavi:id/iv_main_setting'
click:'com.aiways.autonavi:id/radio_3'
shell:"input keyevent 4"</t>
        </is>
      </c>
      <c r="K66" s="22" t="n"/>
      <c r="L66" s="17" t="inlineStr">
        <is>
          <t>{
 "protocolId": 30011,
 "messageType": "request",
 "versionName": "5.0.7.601114",
 "data": {
 "naviBroadcastType": 1
 },
 "statusCode": 0,
 "needResponse": true,
 "message": "",
 "responseCode": "",
 "requestCode": "",
 "requestAuthor": "com.aiways.aiwaysservice"
}</t>
        </is>
      </c>
      <c r="M66" s="23" t="inlineStr">
        <is>
          <t>输入json，查看返回json或查看播报类型</t>
        </is>
      </c>
      <c r="N66" s="17" t="inlineStr">
        <is>
          <t>{
 "protocolId": 30011,
 "messageType": "response",
 "versionName": "5.0.7.601114",
 "data": {
 "resultCode": 10000,
 "naviBroadcastType": 1,
 "errorMessage": ""
 },
 "statusCode": 0,
 "needResponse": false,
 "message": "",
 "responseCode": "",
 "requestCode": "",
 "requestAuthor": "com.autonavi.amapauto"
}</t>
        </is>
      </c>
      <c r="O66" s="17" t="inlineStr">
        <is>
          <t>简洁播报</t>
        </is>
      </c>
      <c r="P66" s="17" t="inlineStr">
        <is>
          <t>{'data': {'errorMessage': '请求成功', 'naviBroadcastType': 1,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66" s="17" t="inlineStr">
        <is>
          <t>{'data': {'预期': {'resultCode': 10000, 'naviBroadcastType': 1, 'errorMessage': ''}, '实际': {'errorMessage': '请求成功', 'naviBroadcastType': 1, 'resultCode': 10000}}, 'errorMessage': {'预期': '', '实际': '请求成功'}, 'statusCode': {'预期': 0, '实际': 200}, 'requestAuthor': {'预期': 'com.autonavi.amapauto', '实际': 'com.aiways.autonavi'}}</t>
        </is>
      </c>
      <c r="R66" s="17">
        <f>HYPERLINK("D:\python\pytest\AutoTest\log\2022-01-20_20-32-14\AW02-JK-AIDL-0068","测试图片地址")</f>
        <v/>
      </c>
      <c r="S66" s="17" t="inlineStr">
        <is>
          <t>OK</t>
        </is>
      </c>
      <c r="T66" s="17" t="inlineStr">
        <is>
          <t>chenghchengy</t>
        </is>
      </c>
      <c r="U66" s="17" t="inlineStr">
        <is>
          <t>2022-01-20 21:12:57</t>
        </is>
      </c>
      <c r="V66" s="17" t="n"/>
      <c r="W66" s="17" t="inlineStr">
        <is>
          <t>请求成功</t>
        </is>
      </c>
    </row>
    <row r="67" s="134">
      <c r="A67" s="17" t="inlineStr">
        <is>
          <t>AW02-JK-AIDL-0069</t>
        </is>
      </c>
      <c r="B67" s="13" t="n">
        <v>30011</v>
      </c>
      <c r="C67" s="17" t="inlineStr">
        <is>
          <t>导航播报模式设置</t>
        </is>
      </c>
      <c r="D67" s="17" t="inlineStr">
        <is>
          <t>导航播报模式设置输入正常naviBroadcastType的正常值（2）</t>
        </is>
      </c>
      <c r="E67" s="17" t="inlineStr">
        <is>
          <t>P0</t>
        </is>
      </c>
      <c r="F67" s="17" t="inlineStr">
        <is>
          <t>naviBroadcastType:2</t>
        </is>
      </c>
      <c r="G67" s="17" t="inlineStr">
        <is>
          <t>正常系</t>
        </is>
      </c>
      <c r="H67" s="17" t="inlineStr">
        <is>
          <t>需求分析法</t>
        </is>
      </c>
      <c r="I67" s="17" t="n"/>
      <c r="J67" s="17" t="n"/>
      <c r="K67" s="22" t="n"/>
      <c r="L67" s="17" t="inlineStr">
        <is>
          <t>{
 "protocolId": 30011,
 "messageType": "request",
 "versionName": "5.0.7.601114",
 "data": {
 "naviBroadcastType": 2
 },
 "statusCode": 0,
 "needResponse": true,
 "message": "",
 "responseCode": "",
 "requestCode": "",
 "requestAuthor": "com.aiways.aiwaysservice"
}</t>
        </is>
      </c>
      <c r="M67" s="23" t="inlineStr">
        <is>
          <t>输入json，查看返回json或查看播报类型</t>
        </is>
      </c>
      <c r="N67" s="17" t="inlineStr">
        <is>
          <t>{
 "protocolId": 30011,
 "messageType": "response",
 "versionName": "5.0.7.601114",
 "data": {
 "resultCode": 10000,
 "naviBroadcastType": 2,
 "errorMessage": ""
 },
 "statusCode": 0,
 "needResponse": false,
 "message": "",
 "responseCode": "",
 "requestCode": "",
 "requestAuthor": "com.autonavi.amapauto"
}</t>
        </is>
      </c>
      <c r="O67" s="17" t="inlineStr">
        <is>
          <t>详细播报</t>
        </is>
      </c>
      <c r="P67" s="17" t="inlineStr">
        <is>
          <t>{'data': {'errorMessage': '请求成功', 'naviBroadcastType': 2,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67" s="17" t="inlineStr">
        <is>
          <t>{'data': {'预期': {'resultCode': 10000, 'naviBroadcastType': 2, 'errorMessage': ''}, '实际': {'errorMessage': '请求成功', 'naviBroadcastType': 2, 'resultCode': 10000}}, 'errorMessage': {'预期': '', '实际': '请求成功'}, 'statusCode': {'预期': 0, '实际': 200}, 'requestAuthor': {'预期': 'com.autonavi.amapauto', '实际': 'com.aiways.autonavi'}}</t>
        </is>
      </c>
      <c r="R67" s="17">
        <f>HYPERLINK("D:\python\pytest\AutoTest\log\2022-01-20_20-32-14\AW02-JK-AIDL-0069","测试图片地址")</f>
        <v/>
      </c>
      <c r="S67" s="17" t="inlineStr">
        <is>
          <t>OK</t>
        </is>
      </c>
      <c r="T67" s="17" t="inlineStr">
        <is>
          <t>chenghchengy</t>
        </is>
      </c>
      <c r="U67" s="17" t="inlineStr">
        <is>
          <t>2022-01-20 21:13:14</t>
        </is>
      </c>
      <c r="V67" s="17" t="n"/>
      <c r="W67" s="17" t="inlineStr">
        <is>
          <t>请求成功</t>
        </is>
      </c>
    </row>
    <row r="68" s="134">
      <c r="A68" s="17" t="inlineStr">
        <is>
          <t>AW02-JK-AIDL-0070</t>
        </is>
      </c>
      <c r="B68" s="13" t="n">
        <v>30011</v>
      </c>
      <c r="C68" s="17" t="inlineStr">
        <is>
          <t>导航播报模式设置</t>
        </is>
      </c>
      <c r="D68" s="17" t="inlineStr">
        <is>
          <t>导航播报模式设置输入正常naviBroadcastType的异常值（1）</t>
        </is>
      </c>
      <c r="E68" s="17" t="inlineStr">
        <is>
          <t>P1</t>
        </is>
      </c>
      <c r="F68" s="17" t="inlineStr">
        <is>
          <t>naviBroadcastType:0</t>
        </is>
      </c>
      <c r="G68" s="17" t="inlineStr">
        <is>
          <t>异常系</t>
        </is>
      </c>
      <c r="H68" s="17" t="inlineStr">
        <is>
          <t>边界值</t>
        </is>
      </c>
      <c r="I68" s="17" t="n"/>
      <c r="J68" s="17" t="inlineStr">
        <is>
          <t>/</t>
        </is>
      </c>
      <c r="K68" s="22" t="inlineStr">
        <is>
          <t>\</t>
        </is>
      </c>
      <c r="L68" s="17" t="inlineStr">
        <is>
          <t>{
 "protocolId": 30011,
 "messageType": "request",
 "versionName": "5.0.7.601114",
 "data": {
 "naviBroadcastType": 0
 },
 "statusCode": 0,
 "needResponse": true,
 "message": "",
 "responseCode": "",
 "requestCode": "",
 "requestAuthor": "com.aiways.aiwaysservice"
}</t>
        </is>
      </c>
      <c r="M68" s="23" t="inlineStr">
        <is>
          <t>输入json，查看返回json或查看播报类型</t>
        </is>
      </c>
      <c r="N68" s="17" t="inlineStr">
        <is>
          <t>resultCode:10001</t>
        </is>
      </c>
      <c r="O68" s="17" t="inlineStr">
        <is>
          <t>无动作</t>
        </is>
      </c>
      <c r="P68" s="17" t="inlineStr">
        <is>
          <t>{'data': {'errorMessage': '请求成功', 'naviBroadcastType': 0,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68" s="17" t="inlineStr">
        <is>
          <t>{}</t>
        </is>
      </c>
      <c r="R68" s="17">
        <f>HYPERLINK("D:\python\pytest\AutoTest\log\2022-01-20_20-32-14\AW02-JK-AIDL-0070","测试图片地址")</f>
        <v/>
      </c>
      <c r="S68" s="17" t="inlineStr">
        <is>
          <t>OK</t>
        </is>
      </c>
      <c r="T68" s="17" t="inlineStr">
        <is>
          <t>chenghchengy</t>
        </is>
      </c>
      <c r="U68" s="17" t="inlineStr">
        <is>
          <t>2022-01-20 21:13:32</t>
        </is>
      </c>
      <c r="V68" s="17" t="n"/>
      <c r="W68" s="17" t="inlineStr">
        <is>
          <t>请求成功</t>
        </is>
      </c>
    </row>
    <row r="69" s="134">
      <c r="A69" s="17" t="inlineStr">
        <is>
          <t>AW02-JK-AIDL-0071</t>
        </is>
      </c>
      <c r="B69" s="13" t="n">
        <v>30011</v>
      </c>
      <c r="C69" s="17" t="inlineStr">
        <is>
          <t>导航播报模式设置</t>
        </is>
      </c>
      <c r="D69" s="17" t="inlineStr">
        <is>
          <t>导航播报模式设置输入正常naviBroadcastType的异常值（2）</t>
        </is>
      </c>
      <c r="E69" s="17" t="inlineStr">
        <is>
          <t>P1</t>
        </is>
      </c>
      <c r="F69" s="17" t="inlineStr">
        <is>
          <t>naviBroadcastType:3</t>
        </is>
      </c>
      <c r="G69" s="17" t="inlineStr">
        <is>
          <t>异常系</t>
        </is>
      </c>
      <c r="H69" s="17" t="inlineStr">
        <is>
          <t>边界值</t>
        </is>
      </c>
      <c r="I69" s="17" t="n"/>
      <c r="J69" s="17" t="inlineStr">
        <is>
          <t>/</t>
        </is>
      </c>
      <c r="K69" s="22" t="inlineStr">
        <is>
          <t>\</t>
        </is>
      </c>
      <c r="L69" s="17" t="inlineStr">
        <is>
          <t>{
 "protocolId": 30011,
 "messageType": "request",
 "versionName": "5.0.7.601114",
 "data": {
 "naviBroadcastType": 3
 },
 "statusCode": 0,
 "needResponse": true,
 "message": "",
 "responseCode": "",
 "requestCode": "",
 "requestAuthor": "com.aiways.aiwaysservice"
}</t>
        </is>
      </c>
      <c r="M69" s="23" t="inlineStr">
        <is>
          <t>输入json，查看返回json或查看播报类型</t>
        </is>
      </c>
      <c r="N69" s="17" t="inlineStr">
        <is>
          <t>resultCode:10001</t>
        </is>
      </c>
      <c r="O69" s="17" t="inlineStr">
        <is>
          <t>无动作</t>
        </is>
      </c>
      <c r="P69" s="17" t="inlineStr">
        <is>
          <t>{'data': {'errorMessage': '请求成功', 'naviBroadcastType': 3,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69" s="17" t="inlineStr">
        <is>
          <t>{}</t>
        </is>
      </c>
      <c r="R69" s="17">
        <f>HYPERLINK("D:\python\pytest\AutoTest\log\2022-01-20_20-32-14\AW02-JK-AIDL-0071","测试图片地址")</f>
        <v/>
      </c>
      <c r="S69" s="17" t="inlineStr">
        <is>
          <t>OK</t>
        </is>
      </c>
      <c r="T69" s="17" t="inlineStr">
        <is>
          <t>chenghchengy</t>
        </is>
      </c>
      <c r="U69" s="17" t="inlineStr">
        <is>
          <t>2022-01-20 21:13:49</t>
        </is>
      </c>
      <c r="V69" s="17" t="n"/>
      <c r="W69" s="17" t="inlineStr">
        <is>
          <t>请求成功</t>
        </is>
      </c>
    </row>
    <row r="70" s="134">
      <c r="A70" s="17" t="inlineStr">
        <is>
          <t>AW02-JK-AIDL-0072</t>
        </is>
      </c>
      <c r="B70" s="13" t="n">
        <v>30012</v>
      </c>
      <c r="C70" s="17" t="inlineStr">
        <is>
          <t>指定POI信息查看</t>
        </is>
      </c>
      <c r="D70" s="17" t="inlineStr">
        <is>
          <t>指定POI信息查看输入正常encryptType的正常值（1）</t>
        </is>
      </c>
      <c r="E70" s="17" t="inlineStr">
        <is>
          <t>P0</t>
        </is>
      </c>
      <c r="F70" s="30" t="inlineStr">
        <is>
          <t>﻿encryptType：0
type：0
坐标：光谷天地</t>
        </is>
      </c>
      <c r="G70" s="17" t="inlineStr">
        <is>
          <t>正常系</t>
        </is>
      </c>
      <c r="H70" s="17" t="inlineStr">
        <is>
          <t>需求分析法</t>
        </is>
      </c>
      <c r="I70" s="17" t="n"/>
      <c r="J70" s="17" t="inlineStr">
        <is>
          <t>/</t>
        </is>
      </c>
      <c r="K70" s="22" t="inlineStr">
        <is>
          <t>\</t>
        </is>
      </c>
      <c r="L70" s="17" t="inlineStr">
        <is>
          <t>{
 "protocolId": 30012,
 "messageType": "request",
 "versionName": "5.0.7.601114",
 "data": {
 "poiName": "",
 "address": "",
 "encryptType": 0,
 "type": 0,
 "longitude": 114.410537,
 "latitude": 30.477059
 },
 "statusCode": 0,
 "needResponse": true,
 "message": "",
 "responseCode": "",
 "requestCode": "",
 "requestAuthor": "com.aiways.aiwaysservice"
}</t>
        </is>
      </c>
      <c r="M70" s="23" t="inlineStr">
        <is>
          <t>输入json，查看返回json或查看经纬度加密类型</t>
        </is>
      </c>
      <c r="N70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0" s="17" t="n"/>
      <c r="P70" s="17" t="inlineStr">
        <is>
          <t>{}</t>
        </is>
      </c>
      <c r="Q70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70" s="17">
        <f>HYPERLINK("D:\python\pytest\AutoTest\log\2022-01-20_20-32-14\AW02-JK-AIDL-0072","测试图片地址")</f>
        <v/>
      </c>
      <c r="S70" s="17" t="inlineStr">
        <is>
          <t>OK</t>
        </is>
      </c>
      <c r="T70" s="17" t="inlineStr">
        <is>
          <t>chenghchengy</t>
        </is>
      </c>
      <c r="U70" s="17" t="inlineStr">
        <is>
          <t>2022-01-20 21:14:07</t>
        </is>
      </c>
      <c r="V70" s="17" t="n"/>
      <c r="W70" s="17" t="inlineStr">
        <is>
          <t>请求成功</t>
        </is>
      </c>
    </row>
    <row r="71" s="134">
      <c r="A71" s="17" t="inlineStr">
        <is>
          <t>AW02-JK-AIDL-0073</t>
        </is>
      </c>
      <c r="B71" s="13" t="n">
        <v>30012</v>
      </c>
      <c r="C71" s="17" t="inlineStr">
        <is>
          <t>指定POI信息查看</t>
        </is>
      </c>
      <c r="D71" s="17" t="inlineStr">
        <is>
          <t>指定POI信息查看输入正常encryptType的正常值（2）</t>
        </is>
      </c>
      <c r="E71" s="17" t="inlineStr">
        <is>
          <t>P0</t>
        </is>
      </c>
      <c r="F71" s="30" t="inlineStr">
        <is>
          <t>﻿encryptType：1
type：0</t>
        </is>
      </c>
      <c r="G71" s="17" t="inlineStr">
        <is>
          <t>正常系</t>
        </is>
      </c>
      <c r="H71" s="17" t="inlineStr">
        <is>
          <t>需求分析法</t>
        </is>
      </c>
      <c r="I71" s="17" t="n"/>
      <c r="J71" s="17" t="inlineStr">
        <is>
          <t>/</t>
        </is>
      </c>
      <c r="K71" s="22" t="inlineStr">
        <is>
          <t>\</t>
        </is>
      </c>
      <c r="L71" s="17" t="inlineStr">
        <is>
          <t>{
 "protocolId": 30012,
 "messageType": "request",
 "versionName": "5.0.7.601114",
 "data": {
 "poiName": "",
 "address": "",
 "encryptType": 1,
 "type": 0,
 "longitude": 114.410537,
 "latitude": 30.477059
 },
 "statusCode": 0,
 "needResponse": true,
 "message": "",
 "responseCode": "",
 "requestCode": "",
 "requestAuthor": "com.aiways.aiwaysservice"
}</t>
        </is>
      </c>
      <c r="M71" s="23" t="inlineStr">
        <is>
          <t>输入json，查看返回json或查看经纬度加密类型</t>
        </is>
      </c>
      <c r="N71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1" s="17" t="n"/>
      <c r="P71" s="17" t="inlineStr">
        <is>
          <t>{}</t>
        </is>
      </c>
      <c r="Q71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71" s="17">
        <f>HYPERLINK("D:\python\pytest\AutoTest\log\2022-01-20_20-32-14\AW02-JK-AIDL-0073","测试图片地址")</f>
        <v/>
      </c>
      <c r="S71" s="17" t="inlineStr">
        <is>
          <t>OK</t>
        </is>
      </c>
      <c r="T71" s="17" t="inlineStr">
        <is>
          <t>chenghchengy</t>
        </is>
      </c>
      <c r="U71" s="17" t="inlineStr">
        <is>
          <t>2022-01-20 21:14:25</t>
        </is>
      </c>
      <c r="V71" s="17" t="n"/>
      <c r="W71" s="17" t="inlineStr">
        <is>
          <t>请求成功</t>
        </is>
      </c>
    </row>
    <row r="72" s="134">
      <c r="A72" s="17" t="inlineStr">
        <is>
          <t>AW02-JK-AIDL-0074</t>
        </is>
      </c>
      <c r="B72" s="13" t="n">
        <v>30012</v>
      </c>
      <c r="C72" s="17" t="inlineStr">
        <is>
          <t>指定POI信息查看</t>
        </is>
      </c>
      <c r="D72" s="17" t="inlineStr">
        <is>
          <t>指定POI信息查看输入正常encryptType的正常值（3）</t>
        </is>
      </c>
      <c r="E72" s="17" t="inlineStr">
        <is>
          <t>P0</t>
        </is>
      </c>
      <c r="F72" s="30" t="inlineStr">
        <is>
          <t>﻿encryptType：0
type：1
地址：武汉市洪山区关山大道519号</t>
        </is>
      </c>
      <c r="G72" s="17" t="inlineStr">
        <is>
          <t>正常系</t>
        </is>
      </c>
      <c r="H72" s="17" t="inlineStr">
        <is>
          <t>需求分析法</t>
        </is>
      </c>
      <c r="I72" s="17" t="n"/>
      <c r="J72" s="17" t="inlineStr">
        <is>
          <t>/</t>
        </is>
      </c>
      <c r="K72" s="22" t="n"/>
      <c r="L72" s="17" t="inlineStr">
        <is>
          <t>{
 "protocolId": 30012,
 "messageType": "request",
 "versionName": "5.0.7.601114",
 "data": {
 "poiName": "",
 "address": "武汉市洪山区关山大道519号",
 "encryptType": 0,
 "type": 1,
 "longitude": 1e-8,
 "latitude": 1e-8
 },
 "statusCode": 0,
 "needResponse": true,
 "message": "",
 "responseCode": "",
 "requestCode": "",
 "requestAuthor": "com.aiways.aiwaysservice"
}</t>
        </is>
      </c>
      <c r="M72" s="23" t="inlineStr">
        <is>
          <t>输入json，查看返回json或查看经纬度加密类型</t>
        </is>
      </c>
      <c r="N72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2" s="17" t="n"/>
      <c r="P72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2" s="17" t="inlineStr">
        <is>
          <t>{'versionName': {'预期': 'v_20200320', '实际': '5.0.7.601114'}, 'statusCode': {'预期': 0, '实际': 200}}</t>
        </is>
      </c>
      <c r="R72" s="17">
        <f>HYPERLINK("D:\python\pytest\AutoTest\log\2022-01-20_20-32-14\AW02-JK-AIDL-0074","测试图片地址")</f>
        <v/>
      </c>
      <c r="S72" s="17" t="inlineStr">
        <is>
          <t>OK</t>
        </is>
      </c>
      <c r="T72" s="17" t="inlineStr">
        <is>
          <t>chenghchengy</t>
        </is>
      </c>
      <c r="U72" s="17" t="inlineStr">
        <is>
          <t>2022-01-20 21:14:42</t>
        </is>
      </c>
      <c r="V72" s="17" t="n"/>
      <c r="W72" s="17" t="inlineStr">
        <is>
          <t>请求成功</t>
        </is>
      </c>
    </row>
    <row r="73" s="134">
      <c r="A73" s="17" t="inlineStr">
        <is>
          <t>AW02-JK-AIDL-0075</t>
        </is>
      </c>
      <c r="B73" s="13" t="n">
        <v>30012</v>
      </c>
      <c r="C73" s="17" t="inlineStr">
        <is>
          <t>指定POI信息查看</t>
        </is>
      </c>
      <c r="D73" s="17" t="inlineStr">
        <is>
          <t>指定POI信息查看输入正常encryptType的正常值（4）</t>
        </is>
      </c>
      <c r="E73" s="17" t="inlineStr">
        <is>
          <t>P0</t>
        </is>
      </c>
      <c r="F73" s="30" t="inlineStr">
        <is>
          <t>﻿encryptType：1
type：1</t>
        </is>
      </c>
      <c r="G73" s="17" t="inlineStr">
        <is>
          <t>正常系</t>
        </is>
      </c>
      <c r="H73" s="17" t="inlineStr">
        <is>
          <t>需求分析法</t>
        </is>
      </c>
      <c r="I73" s="17" t="n"/>
      <c r="J73" s="17" t="inlineStr">
        <is>
          <t>/</t>
        </is>
      </c>
      <c r="K73" s="22" t="n"/>
      <c r="L73" s="17" t="inlineStr">
        <is>
          <t>{
 "protocolId": 30012,
 "messageType": "request",
 "versionName": "5.0.7.601114",
 "data": {
 "poiName": "",
 "address": "武汉市洪山区关山大道519号",
 "encryptType": 1,
 "type": 1,
 "longitude": 1e-8,
 "latitude": 1e-8
 },
 "statusCode": 0,
 "needResponse": true,
 "message": "",
 "responseCode": "",
 "requestCode": "",
 "requestAuthor": "com.aiways.aiwaysservice"
}</t>
        </is>
      </c>
      <c r="M73" s="23" t="inlineStr">
        <is>
          <t>输入json，查看返回json或查看经纬度加密类型</t>
        </is>
      </c>
      <c r="N73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3" s="17" t="n"/>
      <c r="P73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3" s="17" t="inlineStr">
        <is>
          <t>{'versionName': {'预期': 'v_20200320', '实际': '5.0.7.601114'}, 'statusCode': {'预期': 0, '实际': 200}}</t>
        </is>
      </c>
      <c r="R73" s="17">
        <f>HYPERLINK("D:\python\pytest\AutoTest\log\2022-01-20_20-32-14\AW02-JK-AIDL-0075","测试图片地址")</f>
        <v/>
      </c>
      <c r="S73" s="17" t="inlineStr">
        <is>
          <t>OK</t>
        </is>
      </c>
      <c r="T73" s="17" t="inlineStr">
        <is>
          <t>chenghchengy</t>
        </is>
      </c>
      <c r="U73" s="17" t="inlineStr">
        <is>
          <t>2022-01-20 21:15:21</t>
        </is>
      </c>
      <c r="V73" s="17" t="n"/>
      <c r="W73" s="17" t="inlineStr">
        <is>
          <t>请求成功</t>
        </is>
      </c>
    </row>
    <row r="74" s="134">
      <c r="A74" s="17" t="inlineStr">
        <is>
          <t>AW02-JK-AIDL-0076</t>
        </is>
      </c>
      <c r="B74" s="13" t="n">
        <v>30012</v>
      </c>
      <c r="C74" s="17" t="inlineStr">
        <is>
          <t>指定POI信息查看</t>
        </is>
      </c>
      <c r="D74" s="17" t="inlineStr">
        <is>
          <t>指定POI信息查看输入正常encryptType的正常值（5）</t>
        </is>
      </c>
      <c r="E74" s="17" t="inlineStr">
        <is>
          <t>P0</t>
        </is>
      </c>
      <c r="F74" s="30" t="inlineStr">
        <is>
          <t>﻿encryptType：0
type：2</t>
        </is>
      </c>
      <c r="G74" s="17" t="inlineStr">
        <is>
          <t>正常系</t>
        </is>
      </c>
      <c r="H74" s="17" t="inlineStr">
        <is>
          <t>需求分析法</t>
        </is>
      </c>
      <c r="I74" s="17" t="n"/>
      <c r="J74" s="17" t="inlineStr">
        <is>
          <t>/</t>
        </is>
      </c>
      <c r="K74" s="22" t="n"/>
      <c r="L74" s="17" t="inlineStr">
        <is>
          <t>{
 "protocolId": 30012,
 "messageType": "request",
 "versionName": "5.0.7.601114",
 "data": {
 "poiName": "光谷天地",
 "address": "",
 "encryptType": 0,
 "type": 2,
 "longitude": 1e-8,
 "latitude": 1e-8
 },
 "statusCode": 0,
 "needResponse": true,
 "message": "",
 "responseCode": "",
 "requestCode": "",
 "requestAuthor": "com.aiways.aiwaysservice"
}</t>
        </is>
      </c>
      <c r="M74" s="23" t="inlineStr">
        <is>
          <t>输入json，查看返回json或查看经纬度加密类型</t>
        </is>
      </c>
      <c r="N74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4" s="17" t="n"/>
      <c r="P74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4" s="17" t="inlineStr">
        <is>
          <t>{'versionName': {'预期': 'v_20200320', '实际': '5.0.7.601114'}, 'statusCode': {'预期': 0, '实际': 200}}</t>
        </is>
      </c>
      <c r="R74" s="17">
        <f>HYPERLINK("D:\python\pytest\AutoTest\log\2022-01-20_20-32-14\AW02-JK-AIDL-0076","测试图片地址")</f>
        <v/>
      </c>
      <c r="S74" s="17" t="inlineStr">
        <is>
          <t>OK</t>
        </is>
      </c>
      <c r="T74" s="17" t="inlineStr">
        <is>
          <t>chenghchengy</t>
        </is>
      </c>
      <c r="U74" s="17" t="inlineStr">
        <is>
          <t>2022-01-20 21:15:53</t>
        </is>
      </c>
      <c r="V74" s="17" t="n"/>
      <c r="W74" s="17" t="inlineStr">
        <is>
          <t>请求成功</t>
        </is>
      </c>
    </row>
    <row r="75" s="134">
      <c r="A75" s="17" t="inlineStr">
        <is>
          <t>AW02-JK-AIDL-0077</t>
        </is>
      </c>
      <c r="B75" s="13" t="n">
        <v>30012</v>
      </c>
      <c r="C75" s="17" t="inlineStr">
        <is>
          <t>指定POI信息查看</t>
        </is>
      </c>
      <c r="D75" s="17" t="inlineStr">
        <is>
          <t>指定POI信息查看输入正常encryptType的正常值（6）</t>
        </is>
      </c>
      <c r="E75" s="17" t="inlineStr">
        <is>
          <t>P0</t>
        </is>
      </c>
      <c r="F75" s="30" t="inlineStr">
        <is>
          <t>﻿encryptType：1
type：2
名称：光谷天地</t>
        </is>
      </c>
      <c r="G75" s="17" t="inlineStr">
        <is>
          <t>正常系</t>
        </is>
      </c>
      <c r="H75" s="17" t="inlineStr">
        <is>
          <t>需求分析法</t>
        </is>
      </c>
      <c r="I75" s="17" t="n"/>
      <c r="J75" s="17" t="inlineStr">
        <is>
          <t>/</t>
        </is>
      </c>
      <c r="K75" s="22" t="n"/>
      <c r="L75" s="17" t="inlineStr">
        <is>
          <t>{
 "protocolId": 30012,
 "messageType": "request",
 "versionName": "5.0.7.601114",
 "data": {
 "poiName": "光谷天地",
 "address": "",
 "encryptType": 1,
 "type": 2,
 "longitude": 1e-8,
 "latitude": 1e-8
 },
 "statusCode": 0,
 "needResponse": true,
 "message": "",
 "responseCode": "",
 "requestCode": "",
 "requestAuthor": "com.aiways.aiwaysservice"
}</t>
        </is>
      </c>
      <c r="M75" s="23" t="inlineStr">
        <is>
          <t>输入json，查看返回json或查看经纬度加密类型</t>
        </is>
      </c>
      <c r="N75" s="17" t="inlineStr">
        <is>
          <t>{
 "protocolId": 30012,
 "messageType": "response",
 "versionName": "v_20200320",
 "data": {
 "resultCode": 10000,
 "errorMessage": "请求成功"
 },
 "statusCode": 0,
 "needResponse": false,
 "message": "",
 "responseCode": "",
 "requestCode": "",
 "requestAuthor": "com.aiways.autonavi"
}</t>
        </is>
      </c>
      <c r="O75" s="17" t="n"/>
      <c r="P75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5" s="17" t="inlineStr">
        <is>
          <t>{'versionName': {'预期': 'v_20200320', '实际': '5.0.7.601114'}, 'statusCode': {'预期': 0, '实际': 200}}</t>
        </is>
      </c>
      <c r="R75" s="17">
        <f>HYPERLINK("D:\python\pytest\AutoTest\log\2022-01-20_20-32-14\AW02-JK-AIDL-0077","测试图片地址")</f>
        <v/>
      </c>
      <c r="S75" s="17" t="inlineStr">
        <is>
          <t>OK</t>
        </is>
      </c>
      <c r="T75" s="17" t="inlineStr">
        <is>
          <t>chenghchengy</t>
        </is>
      </c>
      <c r="U75" s="17" t="inlineStr">
        <is>
          <t>2022-01-20 21:16:27</t>
        </is>
      </c>
      <c r="V75" s="17" t="n"/>
      <c r="W75" s="17" t="inlineStr">
        <is>
          <t>请求成功</t>
        </is>
      </c>
    </row>
    <row r="76" s="134">
      <c r="A76" s="17" t="inlineStr">
        <is>
          <t>AW02-JK-AIDL-0078</t>
        </is>
      </c>
      <c r="B76" s="13" t="n">
        <v>30012</v>
      </c>
      <c r="C76" s="17" t="inlineStr">
        <is>
          <t>指定POI信息查看</t>
        </is>
      </c>
      <c r="D76" s="17" t="inlineStr">
        <is>
          <t>指定POI信息查看输入encryptType的异常值（1）</t>
        </is>
      </c>
      <c r="E76" s="17" t="inlineStr">
        <is>
          <t>P1</t>
        </is>
      </c>
      <c r="F76" s="30" t="inlineStr">
        <is>
          <t xml:space="preserve">﻿encryptType：-1
type：0
</t>
        </is>
      </c>
      <c r="G76" s="17" t="inlineStr">
        <is>
          <t>异常系</t>
        </is>
      </c>
      <c r="H76" s="17" t="inlineStr">
        <is>
          <t>边界值</t>
        </is>
      </c>
      <c r="I76" s="17" t="n"/>
      <c r="J76" s="17" t="inlineStr">
        <is>
          <t>/</t>
        </is>
      </c>
      <c r="K76" s="22" t="n"/>
      <c r="L76" s="17" t="inlineStr">
        <is>
          <t>{
 "protocolId": 30012,
 "messageType": "request",
 "versionName": "5.0.7.601114",
 "data": {
 "poiName": "",
 "address": "",
 "encryptType": -1,
 "type": 0,
 "longitude": 114.410537,
 "latitude": 30.477059
 },
 "statusCode": 0,
 "needResponse": true,
 "message": "",
 "responseCode": "",
 "requestCode": "",
 "requestAuthor": "com.aiways.aiwaysservice"
}</t>
        </is>
      </c>
      <c r="M76" s="23" t="inlineStr">
        <is>
          <t>输入json，查看返回json或查看经纬度加密类型</t>
        </is>
      </c>
      <c r="N76" s="17" t="inlineStr">
        <is>
          <t>resultCode:10001</t>
        </is>
      </c>
      <c r="O76" s="17" t="n"/>
      <c r="P76" s="17" t="inlineStr">
        <is>
          <t>{}</t>
        </is>
      </c>
      <c r="Q76" s="17" t="inlineStr">
        <is>
          <t>{}</t>
        </is>
      </c>
      <c r="R76" s="17">
        <f>HYPERLINK("D:\python\pytest\AutoTest\log\2022-01-20_20-32-14\AW02-JK-AIDL-0078","测试图片地址")</f>
        <v/>
      </c>
      <c r="S76" s="17" t="inlineStr">
        <is>
          <t>OK</t>
        </is>
      </c>
      <c r="T76" s="17" t="inlineStr">
        <is>
          <t>chenghchengy</t>
        </is>
      </c>
      <c r="U76" s="17" t="inlineStr">
        <is>
          <t>2022-01-20 21:17:00</t>
        </is>
      </c>
      <c r="V76" s="17" t="n"/>
      <c r="W76" s="17" t="inlineStr">
        <is>
          <t>请求成功</t>
        </is>
      </c>
    </row>
    <row r="77" s="134">
      <c r="A77" s="17" t="inlineStr">
        <is>
          <t>AW02-JK-AIDL-0079</t>
        </is>
      </c>
      <c r="B77" s="13" t="n">
        <v>30012</v>
      </c>
      <c r="C77" s="17" t="inlineStr">
        <is>
          <t>指定POI信息查看</t>
        </is>
      </c>
      <c r="D77" s="17" t="inlineStr">
        <is>
          <t>指定POI信息查看输入encryptType的异常值（2）</t>
        </is>
      </c>
      <c r="E77" s="17" t="inlineStr">
        <is>
          <t>P1</t>
        </is>
      </c>
      <c r="F77" s="30" t="inlineStr">
        <is>
          <t>﻿encryptType：-1
type：1</t>
        </is>
      </c>
      <c r="G77" s="17" t="inlineStr">
        <is>
          <t>异常系</t>
        </is>
      </c>
      <c r="H77" s="17" t="inlineStr">
        <is>
          <t>边界值</t>
        </is>
      </c>
      <c r="I77" s="17" t="n"/>
      <c r="J77" s="17" t="inlineStr">
        <is>
          <t>/</t>
        </is>
      </c>
      <c r="K77" s="22" t="n"/>
      <c r="L77" s="17" t="inlineStr">
        <is>
          <t>{
 "protocolId": 30012,
 "messageType": "request",
 "versionName": "5.0.7.601114",
 "data": {
 "poiName": "",
 "address": "武汉市洪山区关山大道519号",
 "encryptType": -1,
 "type": 1,
 "longitude": 1e-8,
 "latitude": 1e-8
 },
 "statusCode": 0,
 "needResponse": true,
 "message": "",
 "responseCode": "",
 "requestCode": "",
 "requestAuthor": "com.aiways.aiwaysservice"
}</t>
        </is>
      </c>
      <c r="M77" s="23" t="inlineStr">
        <is>
          <t>输入json，查看返回json或查看经纬度加密类型</t>
        </is>
      </c>
      <c r="N77" s="17" t="inlineStr">
        <is>
          <t>resultCode:10001</t>
        </is>
      </c>
      <c r="O77" s="17" t="n"/>
      <c r="P77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7" s="17" t="inlineStr">
        <is>
          <t>{}</t>
        </is>
      </c>
      <c r="R77" s="17">
        <f>HYPERLINK("D:\python\pytest\AutoTest\log\2022-01-20_20-32-14\AW02-JK-AIDL-0079","测试图片地址")</f>
        <v/>
      </c>
      <c r="S77" s="17" t="inlineStr">
        <is>
          <t>OK</t>
        </is>
      </c>
      <c r="T77" s="17" t="inlineStr">
        <is>
          <t>chenghchengy</t>
        </is>
      </c>
      <c r="U77" s="17" t="inlineStr">
        <is>
          <t>2022-01-20 21:17:17</t>
        </is>
      </c>
      <c r="V77" s="17" t="n"/>
      <c r="W77" s="17" t="inlineStr">
        <is>
          <t>请求成功</t>
        </is>
      </c>
    </row>
    <row r="78" s="134">
      <c r="A78" s="17" t="inlineStr">
        <is>
          <t>AW02-JK-AIDL-0080</t>
        </is>
      </c>
      <c r="B78" s="13" t="n">
        <v>30012</v>
      </c>
      <c r="C78" s="17" t="inlineStr">
        <is>
          <t>指定POI信息查看</t>
        </is>
      </c>
      <c r="D78" s="17" t="inlineStr">
        <is>
          <t>指定POI信息查看输入encryptType的异常值（3）</t>
        </is>
      </c>
      <c r="E78" s="17" t="inlineStr">
        <is>
          <t>P1</t>
        </is>
      </c>
      <c r="F78" s="30" t="inlineStr">
        <is>
          <t>﻿encryptType：-1
type：2</t>
        </is>
      </c>
      <c r="G78" s="17" t="inlineStr">
        <is>
          <t>异常系</t>
        </is>
      </c>
      <c r="H78" s="17" t="inlineStr">
        <is>
          <t>边界值</t>
        </is>
      </c>
      <c r="I78" s="17" t="n"/>
      <c r="J78" s="17" t="inlineStr">
        <is>
          <t>/</t>
        </is>
      </c>
      <c r="K78" s="22" t="n"/>
      <c r="L78" s="17" t="inlineStr">
        <is>
          <t>{
 "protocolId": 30012,
 "messageType": "request",
 "versionName": "5.0.7.601114",
 "data": {
 "poiName": "光谷天地",
 "address": "",
 "encryptType": -1,
 "type": 2,
 "longitude": 1e-8,
 "latitude": 1e-8
 },
 "statusCode": 0,
 "needResponse": true,
 "message": "",
 "responseCode": "",
 "requestCode": "",
 "requestAuthor": "com.aiways.aiwaysservice"
}</t>
        </is>
      </c>
      <c r="M78" s="23" t="inlineStr">
        <is>
          <t>输入json，查看返回json或查看经纬度加密类型</t>
        </is>
      </c>
      <c r="N78" s="17" t="inlineStr">
        <is>
          <t>resultCode:10001</t>
        </is>
      </c>
      <c r="O78" s="17" t="n"/>
      <c r="P78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8" s="17" t="inlineStr">
        <is>
          <t>{}</t>
        </is>
      </c>
      <c r="R78" s="17">
        <f>HYPERLINK("D:\python\pytest\AutoTest\log\2022-01-20_20-32-14\AW02-JK-AIDL-0080","测试图片地址")</f>
        <v/>
      </c>
      <c r="S78" s="17" t="inlineStr">
        <is>
          <t>OK</t>
        </is>
      </c>
      <c r="T78" s="17" t="inlineStr">
        <is>
          <t>chenghchengy</t>
        </is>
      </c>
      <c r="U78" s="17" t="inlineStr">
        <is>
          <t>2022-01-20 21:17:50</t>
        </is>
      </c>
      <c r="V78" s="17" t="n"/>
      <c r="W78" s="17" t="inlineStr">
        <is>
          <t>请求成功</t>
        </is>
      </c>
    </row>
    <row r="79" s="134">
      <c r="A79" s="17" t="inlineStr">
        <is>
          <t>AW02-JK-AIDL-0081</t>
        </is>
      </c>
      <c r="B79" s="13" t="n">
        <v>30012</v>
      </c>
      <c r="C79" s="17" t="inlineStr">
        <is>
          <t>指定POI信息查看</t>
        </is>
      </c>
      <c r="D79" s="17" t="inlineStr">
        <is>
          <t>指定POI信息查看输入encryptType的异常值（4）</t>
        </is>
      </c>
      <c r="E79" s="17" t="inlineStr">
        <is>
          <t>P1</t>
        </is>
      </c>
      <c r="F79" s="30" t="inlineStr">
        <is>
          <t>﻿encryptType：2
type：0</t>
        </is>
      </c>
      <c r="G79" s="17" t="inlineStr">
        <is>
          <t>异常系</t>
        </is>
      </c>
      <c r="H79" s="17" t="inlineStr">
        <is>
          <t>边界值</t>
        </is>
      </c>
      <c r="I79" s="17" t="n"/>
      <c r="J79" s="17" t="inlineStr">
        <is>
          <t>/</t>
        </is>
      </c>
      <c r="K79" s="22" t="n"/>
      <c r="L79" s="17" t="inlineStr">
        <is>
          <t>{
 "protocolId": 30012,
 "messageType": "request",
 "versionName": "5.0.7.601114",
 "data": {
 "poiName": "",
 "address": "",
 "encryptType": 2,
 "type": 0,
 "longitude": 114.410537,
 "latitude": 30.477059
 },
 "statusCode": 0,
 "needResponse": true,
 "message": "",
 "responseCode": "",
 "requestCode": "",
 "requestAuthor": "com.aiways.aiwaysservice"
}</t>
        </is>
      </c>
      <c r="M79" s="23" t="inlineStr">
        <is>
          <t>输入json，查看返回json或查看经纬度加密类型</t>
        </is>
      </c>
      <c r="N79" s="17" t="inlineStr">
        <is>
          <t>resultCode:10001</t>
        </is>
      </c>
      <c r="O79" s="17" t="n"/>
      <c r="P79" s="17" t="inlineStr">
        <is>
          <t>{}</t>
        </is>
      </c>
      <c r="Q79" s="17" t="inlineStr">
        <is>
          <t>{}</t>
        </is>
      </c>
      <c r="R79" s="17">
        <f>HYPERLINK("D:\python\pytest\AutoTest\log\2022-01-20_20-32-14\AW02-JK-AIDL-0081","测试图片地址")</f>
        <v/>
      </c>
      <c r="S79" s="17" t="inlineStr">
        <is>
          <t>OK</t>
        </is>
      </c>
      <c r="T79" s="17" t="inlineStr">
        <is>
          <t>chenghchengy</t>
        </is>
      </c>
      <c r="U79" s="17" t="inlineStr">
        <is>
          <t>2022-01-20 21:18:23</t>
        </is>
      </c>
      <c r="V79" s="17" t="n"/>
      <c r="W79" s="17" t="inlineStr">
        <is>
          <t>请求成功</t>
        </is>
      </c>
    </row>
    <row r="80" s="134">
      <c r="A80" s="17" t="inlineStr">
        <is>
          <t>AW02-JK-AIDL-0082</t>
        </is>
      </c>
      <c r="B80" s="13" t="n">
        <v>30012</v>
      </c>
      <c r="C80" s="17" t="inlineStr">
        <is>
          <t>指定POI信息查看</t>
        </is>
      </c>
      <c r="D80" s="17" t="inlineStr">
        <is>
          <t>指定POI信息查看输入encryptType的异常值（5）</t>
        </is>
      </c>
      <c r="E80" s="17" t="inlineStr">
        <is>
          <t>P1</t>
        </is>
      </c>
      <c r="F80" s="30" t="inlineStr">
        <is>
          <t>﻿encryptType：2
type：1</t>
        </is>
      </c>
      <c r="G80" s="17" t="inlineStr">
        <is>
          <t>异常系</t>
        </is>
      </c>
      <c r="H80" s="17" t="inlineStr">
        <is>
          <t>边界值</t>
        </is>
      </c>
      <c r="I80" s="17" t="n"/>
      <c r="J80" s="17" t="inlineStr">
        <is>
          <t>/</t>
        </is>
      </c>
      <c r="K80" s="22" t="n"/>
      <c r="L80" s="17" t="inlineStr">
        <is>
          <t>{
 "protocolId": 30012,
 "messageType": "request",
 "versionName": "5.0.7.601114",
 "data": {
 "poiName": "",
 "address": "武汉市洪山区关山大道519号",
 "encryptType": 2,
 "type": 1,
 "longitude": 1e-8,
 "latitude": 1e-8
 },
 "statusCode": 0,
 "needResponse": true,
 "message": "",
 "responseCode": "",
 "requestCode": "",
 "requestAuthor": "com.aiways.aiwaysservice"
}</t>
        </is>
      </c>
      <c r="M80" s="23" t="inlineStr">
        <is>
          <t>输入json，查看返回json或查看经纬度加密类型</t>
        </is>
      </c>
      <c r="N80" s="17" t="inlineStr">
        <is>
          <t>resultCode:10001</t>
        </is>
      </c>
      <c r="O80" s="17" t="n"/>
      <c r="P80" s="17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80" s="17" t="inlineStr">
        <is>
          <t>{}</t>
        </is>
      </c>
      <c r="R80" s="17">
        <f>HYPERLINK("D:\python\pytest\AutoTest\log\2022-01-20_20-32-14\AW02-JK-AIDL-0082","测试图片地址")</f>
        <v/>
      </c>
      <c r="S80" s="17" t="inlineStr">
        <is>
          <t>OK</t>
        </is>
      </c>
      <c r="T80" s="17" t="inlineStr">
        <is>
          <t>chenghchengy</t>
        </is>
      </c>
      <c r="U80" s="17" t="inlineStr">
        <is>
          <t>2022-01-20 21:18:41</t>
        </is>
      </c>
      <c r="V80" s="17" t="n"/>
      <c r="W80" s="17" t="inlineStr">
        <is>
          <t>请求成功</t>
        </is>
      </c>
    </row>
    <row r="81" s="134">
      <c r="A81" s="17" t="inlineStr">
        <is>
          <t>AW02-JK-AIDL-0083</t>
        </is>
      </c>
      <c r="B81" s="13" t="n">
        <v>30012</v>
      </c>
      <c r="C81" s="17" t="inlineStr">
        <is>
          <t>指定POI信息查看</t>
        </is>
      </c>
      <c r="D81" s="17" t="inlineStr">
        <is>
          <t>指定POI信息查看输入encryptType的异常值（6）</t>
        </is>
      </c>
      <c r="E81" s="17" t="inlineStr">
        <is>
          <t>P1</t>
        </is>
      </c>
      <c r="F81" s="30" t="inlineStr">
        <is>
          <t>﻿encryptType：2
type：2</t>
        </is>
      </c>
      <c r="G81" s="17" t="inlineStr">
        <is>
          <t>异常系</t>
        </is>
      </c>
      <c r="H81" s="17" t="inlineStr">
        <is>
          <t>边界值</t>
        </is>
      </c>
      <c r="I81" s="17" t="n"/>
      <c r="J81" s="17" t="inlineStr">
        <is>
          <t>/</t>
        </is>
      </c>
      <c r="K81" s="22" t="n"/>
      <c r="L81" s="17" t="inlineStr">
        <is>
          <t>{
 "protocolId": 30012,
 "messageType": "request",
 "versionName": "5.0.7.601114",
 "data": {
 "poiName": "光谷天地",
 "address": "",
 "encryptType": 2,
 "type": 3,
 "longitude": 1e-8,
 "latitude": 1e-8
 },
 "statusCode": 0,
 "needResponse": true,
 "message": "",
 "responseCode": "",
 "requestCode": "",
 "requestAuthor": "com.aiways.aiwaysservice"
}</t>
        </is>
      </c>
      <c r="M81" s="23" t="inlineStr">
        <is>
          <t>输入json，查看返回json或查看经纬度加密类型</t>
        </is>
      </c>
      <c r="N81" s="17" t="inlineStr">
        <is>
          <t>resultCode:10001</t>
        </is>
      </c>
      <c r="O81" s="17" t="n"/>
      <c r="P81" s="17" t="inlineStr">
        <is>
          <t>{}</t>
        </is>
      </c>
      <c r="Q81" s="17" t="inlineStr">
        <is>
          <t>{}</t>
        </is>
      </c>
      <c r="R81" s="17">
        <f>HYPERLINK("D:\python\pytest\AutoTest\log\2022-01-20_20-32-14\AW02-JK-AIDL-0083","测试图片地址")</f>
        <v/>
      </c>
      <c r="S81" s="17" t="inlineStr">
        <is>
          <t>OK</t>
        </is>
      </c>
      <c r="T81" s="17" t="inlineStr">
        <is>
          <t>chenghchengy</t>
        </is>
      </c>
      <c r="U81" s="17" t="inlineStr">
        <is>
          <t>2022-01-20 21:19:14</t>
        </is>
      </c>
      <c r="V81" s="17" t="n"/>
      <c r="W81" s="17" t="inlineStr">
        <is>
          <t>请求成功</t>
        </is>
      </c>
    </row>
    <row r="82" s="134">
      <c r="A82" s="17" t="inlineStr">
        <is>
          <t>AW02-JK-AIDL-0084</t>
        </is>
      </c>
      <c r="B82" s="13" t="n">
        <v>30012</v>
      </c>
      <c r="C82" s="17" t="inlineStr">
        <is>
          <t>指定POI信息查看</t>
        </is>
      </c>
      <c r="D82" s="17" t="inlineStr">
        <is>
          <t>指定POI信息查看输入encryptType的异常值（7）</t>
        </is>
      </c>
      <c r="E82" s="17" t="inlineStr">
        <is>
          <t>P1</t>
        </is>
      </c>
      <c r="F82" s="30" t="inlineStr">
        <is>
          <t>﻿encryptType：0
type：-1</t>
        </is>
      </c>
      <c r="G82" s="17" t="inlineStr">
        <is>
          <t>异常系</t>
        </is>
      </c>
      <c r="H82" s="17" t="inlineStr">
        <is>
          <t>边界值</t>
        </is>
      </c>
      <c r="I82" s="17" t="n"/>
      <c r="J82" s="17" t="inlineStr">
        <is>
          <t>/</t>
        </is>
      </c>
      <c r="K82" s="22" t="n"/>
      <c r="L82" s="17" t="inlineStr">
        <is>
          <t>{
 "protocolId": 30012,
 "messageType": "request",
 "versionName": "5.0.7.601114",
 "data": {
 "poiName": "",
 "address": "",
 "encryptType": 0,
 "type": -1,
 "longitude": 1e-8,
 "latitude": 1e-8
 },
 "statusCode": 0,
 "needResponse": true,
 "message": "",
 "responseCode": "",
 "requestCode": "",
 "requestAuthor": "com.aiways.aiwaysservice"
}</t>
        </is>
      </c>
      <c r="M82" s="23" t="inlineStr">
        <is>
          <t>输入json，查看返回json或查看经纬度加密类型</t>
        </is>
      </c>
      <c r="N82" s="17" t="inlineStr">
        <is>
          <t>resultCode:10001</t>
        </is>
      </c>
      <c r="O82" s="17" t="n"/>
      <c r="P82" s="17" t="inlineStr">
        <is>
          <t>{}</t>
        </is>
      </c>
      <c r="Q82" s="17" t="inlineStr">
        <is>
          <t>{}</t>
        </is>
      </c>
      <c r="R82" s="17">
        <f>HYPERLINK("D:\python\pytest\AutoTest\log\2022-01-20_20-32-14\AW02-JK-AIDL-0084","测试图片地址")</f>
        <v/>
      </c>
      <c r="S82" s="17" t="inlineStr">
        <is>
          <t>OK</t>
        </is>
      </c>
      <c r="T82" s="17" t="inlineStr">
        <is>
          <t>chenghchengy</t>
        </is>
      </c>
      <c r="U82" s="17" t="inlineStr">
        <is>
          <t>2022-01-20 21:19:32</t>
        </is>
      </c>
      <c r="V82" s="17" t="n"/>
      <c r="W82" s="17" t="inlineStr">
        <is>
          <t>请求成功</t>
        </is>
      </c>
    </row>
    <row r="83" s="134">
      <c r="A83" s="17" t="inlineStr">
        <is>
          <t>AW02-JK-AIDL-0085</t>
        </is>
      </c>
      <c r="B83" s="13" t="n">
        <v>30012</v>
      </c>
      <c r="C83" s="17" t="inlineStr">
        <is>
          <t>指定POI信息查看</t>
        </is>
      </c>
      <c r="D83" s="17" t="inlineStr">
        <is>
          <t>指定POI信息查看输入encryptType的异常值（8）</t>
        </is>
      </c>
      <c r="E83" s="17" t="inlineStr">
        <is>
          <t>P1</t>
        </is>
      </c>
      <c r="F83" s="30" t="inlineStr">
        <is>
          <t>﻿encryptType：1
type：-1</t>
        </is>
      </c>
      <c r="G83" s="17" t="inlineStr">
        <is>
          <t>异常系</t>
        </is>
      </c>
      <c r="H83" s="17" t="inlineStr">
        <is>
          <t>边界值</t>
        </is>
      </c>
      <c r="I83" s="17" t="n"/>
      <c r="J83" s="17" t="inlineStr">
        <is>
          <t>/</t>
        </is>
      </c>
      <c r="K83" s="22" t="n"/>
      <c r="L83" s="17" t="inlineStr">
        <is>
          <t>{
 "protocolId": 30012,
 "messageType": "request",
 "versionName": "5.0.7.601114",
 "data": {
 "poiName": "",
 "address": "",
 "encryptType": 1,
 "type": -1,
 "longitude": 1e-8,
 "latitude": 1e-8
 },
 "statusCode": 0,
 "needResponse": true,
 "message": "",
 "responseCode": "",
 "requestCode": "",
 "requestAuthor": "com.aiways.aiwaysservice"
}</t>
        </is>
      </c>
      <c r="M83" s="23" t="inlineStr">
        <is>
          <t>输入json，查看返回json或查看经纬度加密类型</t>
        </is>
      </c>
      <c r="N83" s="17" t="inlineStr">
        <is>
          <t>resultCode:10001</t>
        </is>
      </c>
      <c r="O83" s="17" t="n"/>
      <c r="P83" s="17" t="inlineStr">
        <is>
          <t>{}</t>
        </is>
      </c>
      <c r="Q83" s="17" t="inlineStr">
        <is>
          <t>{}</t>
        </is>
      </c>
      <c r="R83" s="17">
        <f>HYPERLINK("D:\python\pytest\AutoTest\log\2022-01-20_20-32-14\AW02-JK-AIDL-0085","测试图片地址")</f>
        <v/>
      </c>
      <c r="S83" s="17" t="inlineStr">
        <is>
          <t>OK</t>
        </is>
      </c>
      <c r="T83" s="17" t="inlineStr">
        <is>
          <t>chenghchengy</t>
        </is>
      </c>
      <c r="U83" s="17" t="inlineStr">
        <is>
          <t>2022-01-20 21:19:50</t>
        </is>
      </c>
      <c r="V83" s="17" t="n"/>
      <c r="W83" s="17" t="inlineStr">
        <is>
          <t>请求成功</t>
        </is>
      </c>
    </row>
    <row r="84" s="134">
      <c r="A84" s="17" t="inlineStr">
        <is>
          <t>AW02-JK-AIDL-0086</t>
        </is>
      </c>
      <c r="B84" s="13" t="n">
        <v>30012</v>
      </c>
      <c r="C84" s="17" t="inlineStr">
        <is>
          <t>指定POI信息查看</t>
        </is>
      </c>
      <c r="D84" s="17" t="inlineStr">
        <is>
          <t>指定POI信息查看输入encryptType的异常值（9）</t>
        </is>
      </c>
      <c r="E84" s="17" t="inlineStr">
        <is>
          <t>P1</t>
        </is>
      </c>
      <c r="F84" s="30" t="inlineStr">
        <is>
          <t>﻿encryptType：0
type：3</t>
        </is>
      </c>
      <c r="G84" s="17" t="inlineStr">
        <is>
          <t>异常系</t>
        </is>
      </c>
      <c r="H84" s="17" t="inlineStr">
        <is>
          <t>边界值</t>
        </is>
      </c>
      <c r="I84" s="17" t="n"/>
      <c r="J84" s="17" t="inlineStr">
        <is>
          <t>/</t>
        </is>
      </c>
      <c r="K84" s="22" t="n"/>
      <c r="L84" s="17" t="inlineStr">
        <is>
          <t>{
 "protocolId": 30012,
 "messageType": "request",
 "versionName": "5.0.7.601114",
 "data": {
 "poiName": "",
 "address": "",
 "encryptType": 0,
 "type": 3,
 "longitude": 1e-8,
 "latitude": 1e-8
 },
 "statusCode": 0,
 "needResponse": true,
 "message": "",
 "responseCode": "",
 "requestCode": "",
 "requestAuthor": "com.aiways.aiwaysservice"
}</t>
        </is>
      </c>
      <c r="M84" s="23" t="inlineStr">
        <is>
          <t>输入json，查看返回json或查看经纬度加密类型</t>
        </is>
      </c>
      <c r="N84" s="17" t="inlineStr">
        <is>
          <t>resultCode:10001</t>
        </is>
      </c>
      <c r="O84" s="17" t="n"/>
      <c r="P84" s="17" t="inlineStr">
        <is>
          <t>{}</t>
        </is>
      </c>
      <c r="Q84" s="17" t="inlineStr">
        <is>
          <t>{}</t>
        </is>
      </c>
      <c r="R84" s="17">
        <f>HYPERLINK("D:\python\pytest\AutoTest\log\2022-01-20_20-32-14\AW02-JK-AIDL-0086","测试图片地址")</f>
        <v/>
      </c>
      <c r="S84" s="17" t="inlineStr">
        <is>
          <t>OK</t>
        </is>
      </c>
      <c r="T84" s="17" t="inlineStr">
        <is>
          <t>chenghchengy</t>
        </is>
      </c>
      <c r="U84" s="17" t="inlineStr">
        <is>
          <t>2022-01-20 21:20:08</t>
        </is>
      </c>
      <c r="V84" s="17" t="n"/>
      <c r="W84" s="17" t="inlineStr">
        <is>
          <t>请求成功</t>
        </is>
      </c>
    </row>
    <row r="85" s="134">
      <c r="A85" s="17" t="inlineStr">
        <is>
          <t>AW02-JK-AIDL-0087</t>
        </is>
      </c>
      <c r="B85" s="13" t="n">
        <v>30012</v>
      </c>
      <c r="C85" s="17" t="inlineStr">
        <is>
          <t>指定POI信息查看</t>
        </is>
      </c>
      <c r="D85" s="17" t="inlineStr">
        <is>
          <t>指定POI信息查看输入encryptType的异常值（10）</t>
        </is>
      </c>
      <c r="E85" s="17" t="inlineStr">
        <is>
          <t>P1</t>
        </is>
      </c>
      <c r="F85" s="30" t="inlineStr">
        <is>
          <t>﻿encryptType：1
type：3</t>
        </is>
      </c>
      <c r="G85" s="17" t="inlineStr">
        <is>
          <t>异常系</t>
        </is>
      </c>
      <c r="H85" s="17" t="inlineStr">
        <is>
          <t>边界值</t>
        </is>
      </c>
      <c r="I85" s="17" t="n"/>
      <c r="J85" s="17" t="inlineStr">
        <is>
          <t>/</t>
        </is>
      </c>
      <c r="K85" s="22" t="n"/>
      <c r="L85" s="17" t="inlineStr">
        <is>
          <t>{
 "protocolId": 30012,
 "messageType": "request",
 "versionName": "5.0.7.601114",
 "data": {
 "poiName": "",
 "address": "",
 "encryptType": 1,
 "type": 3,
 "longitude": 1e-8,
 "latitude": 1e-8
 },
 "statusCode": 0,
 "needResponse": true,
 "message": "",
 "responseCode": "",
 "requestCode": "",
 "requestAuthor": "com.aiways.aiwaysservice"
}</t>
        </is>
      </c>
      <c r="M85" s="23" t="inlineStr">
        <is>
          <t>输入json，查看返回json或查看经纬度加密类型</t>
        </is>
      </c>
      <c r="N85" s="17" t="inlineStr">
        <is>
          <t>resultCode:10001</t>
        </is>
      </c>
      <c r="O85" s="17" t="n"/>
      <c r="P85" s="17" t="inlineStr">
        <is>
          <t>{}</t>
        </is>
      </c>
      <c r="Q85" s="17" t="inlineStr">
        <is>
          <t>{}</t>
        </is>
      </c>
      <c r="R85" s="17">
        <f>HYPERLINK("D:\python\pytest\AutoTest\log\2022-01-20_20-32-14\AW02-JK-AIDL-0087","测试图片地址")</f>
        <v/>
      </c>
      <c r="S85" s="17" t="inlineStr">
        <is>
          <t>OK</t>
        </is>
      </c>
      <c r="T85" s="17" t="inlineStr">
        <is>
          <t>chenghchengy</t>
        </is>
      </c>
      <c r="U85" s="17" t="inlineStr">
        <is>
          <t>2022-01-20 21:20:25</t>
        </is>
      </c>
      <c r="V85" s="17" t="n"/>
      <c r="W85" s="17" t="inlineStr">
        <is>
          <t>请求成功</t>
        </is>
      </c>
    </row>
    <row r="86" s="134">
      <c r="A86" s="17" t="inlineStr">
        <is>
          <t>AW02-JK-AIDL-0088</t>
        </is>
      </c>
      <c r="B86" s="13" t="n">
        <v>30013</v>
      </c>
      <c r="C86" s="17" t="inlineStr">
        <is>
          <t>常去地点信息查询与透出</t>
        </is>
      </c>
      <c r="D86" s="17" t="inlineStr">
        <is>
          <t>常去地点信息查询与透出输入正常maxCount正常值（1）</t>
        </is>
      </c>
      <c r="E86" s="17" t="inlineStr">
        <is>
          <t>P0</t>
        </is>
      </c>
      <c r="F86" s="17" t="inlineStr">
        <is>
          <t>maxCount：0</t>
        </is>
      </c>
      <c r="G86" s="17" t="inlineStr">
        <is>
          <t>异常系</t>
        </is>
      </c>
      <c r="H86" s="17" t="inlineStr">
        <is>
          <t>需求分析法</t>
        </is>
      </c>
      <c r="I86" s="17" t="n"/>
      <c r="J86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86" s="22" t="inlineStr">
        <is>
          <t>shell:"input keyevent 4"
shell:"input keyevent 4"
shell:"input keyevent 4"</t>
        </is>
      </c>
      <c r="L86" s="17" t="inlineStr">
        <is>
          <t>{ 
"protocolId": 30013, "messageType": "request", "versionName": "5.0.7.601114", "data": { 
"maxCount": 0
}, 
"statusCode": 0, 
"needResponse": true,
 "message": "",
 "responseCode": "", "requestCode": "", "requestAuthor": "com.aiways.aiwaysservice"
}</t>
        </is>
      </c>
      <c r="M86" s="23" t="inlineStr">
        <is>
          <t>输入json，查看返回json或查看常去地点信息查询与透出类型</t>
        </is>
      </c>
      <c r="N86" s="17" t="inlineStr">
        <is>
          <t>{ "protocolId": 30013, "messageType": "respons "versionName": "v_20200 "data": { "resultCode": 10000, "poiResult": { "Count": 3,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86" s="17" t="n"/>
      <c r="P86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86" s="17" t="inlineStr">
        <is>
          <t>{}</t>
        </is>
      </c>
      <c r="R86" s="17">
        <f>HYPERLINK("D:\python\pytest\AutoTest\log\2022-01-20_20-32-14\AW02-JK-AIDL-0088","测试图片地址")</f>
        <v/>
      </c>
      <c r="S86" s="17" t="inlineStr">
        <is>
          <t>OK</t>
        </is>
      </c>
      <c r="T86" s="17" t="inlineStr">
        <is>
          <t>chenghchengy</t>
        </is>
      </c>
      <c r="U86" s="17" t="inlineStr">
        <is>
          <t>2022-01-20 21:22:08</t>
        </is>
      </c>
      <c r="V86" s="17" t="n"/>
      <c r="W86" s="17" t="inlineStr">
        <is>
          <t>请求成功</t>
        </is>
      </c>
    </row>
    <row r="87" s="134">
      <c r="A87" s="17" t="inlineStr">
        <is>
          <t>AW02-JK-AIDL-0089</t>
        </is>
      </c>
      <c r="B87" s="13" t="n">
        <v>30013</v>
      </c>
      <c r="C87" s="17" t="inlineStr">
        <is>
          <t>常去地点信息查询与透出</t>
        </is>
      </c>
      <c r="D87" s="17" t="inlineStr">
        <is>
          <t>常去地点信息查询与透出输入正常maxCount正常值（2）</t>
        </is>
      </c>
      <c r="E87" s="17" t="inlineStr">
        <is>
          <t>P0</t>
        </is>
      </c>
      <c r="F87" s="17" t="inlineStr">
        <is>
          <t>maxCount：1</t>
        </is>
      </c>
      <c r="G87" s="17" t="inlineStr">
        <is>
          <t>异常系</t>
        </is>
      </c>
      <c r="H87" s="17" t="inlineStr">
        <is>
          <t>需求分析法</t>
        </is>
      </c>
      <c r="I87" s="17" t="n"/>
      <c r="J87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87" s="22" t="inlineStr">
        <is>
          <t>shell:"input keyevent 4"
shell:"input keyevent 4"
shell:"input keyevent 4"</t>
        </is>
      </c>
      <c r="L87" s="17" t="inlineStr">
        <is>
          <t>{ 
"protocolId": 30013, "messageType": "request", "versionName": "5.0.7.601114", "data": { 
"maxCount": 1
}, 
"statusCode": 0, 
"needResponse": true,
 "message": "",
 "responseCode": "", "requestCode": "", "requestAuthor": "com.aiways.aiwaysservice"
}</t>
        </is>
      </c>
      <c r="M87" s="23" t="inlineStr">
        <is>
          <t>输入json，查看返回json或查看常去地点信息查询与透出类型</t>
        </is>
      </c>
      <c r="N87" s="17" t="inlineStr">
        <is>
          <t>{ "protocolId": 30013, "messageType": "respons "versionName": "v_20200 "data": { "resultCode": 10000, "poiResult": { "Count": 1,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87" s="17" t="n"/>
      <c r="P87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87" s="17" t="inlineStr">
        <is>
          <t>{}</t>
        </is>
      </c>
      <c r="R87" s="17">
        <f>HYPERLINK("D:\python\pytest\AutoTest\log\2022-01-20_20-32-14\AW02-JK-AIDL-0089","测试图片地址")</f>
        <v/>
      </c>
      <c r="S87" s="17" t="inlineStr">
        <is>
          <t>OK</t>
        </is>
      </c>
      <c r="T87" s="17" t="inlineStr">
        <is>
          <t>chenghchengy</t>
        </is>
      </c>
      <c r="U87" s="17" t="inlineStr">
        <is>
          <t>2022-01-20 21:23:52</t>
        </is>
      </c>
      <c r="V87" s="17" t="n"/>
      <c r="W87" s="17" t="inlineStr">
        <is>
          <t>请求成功</t>
        </is>
      </c>
    </row>
    <row r="88" s="134">
      <c r="A88" s="17" t="inlineStr">
        <is>
          <t>AW02-JK-AIDL-0090</t>
        </is>
      </c>
      <c r="B88" s="13" t="n">
        <v>30013</v>
      </c>
      <c r="C88" s="17" t="inlineStr">
        <is>
          <t>常去地点信息查询与透出</t>
        </is>
      </c>
      <c r="D88" s="17" t="inlineStr">
        <is>
          <t>常去地点信息查询与透出输入正常maxCount正常值（3）</t>
        </is>
      </c>
      <c r="E88" s="17" t="inlineStr">
        <is>
          <t>P0</t>
        </is>
      </c>
      <c r="F88" s="17" t="inlineStr">
        <is>
          <t>maxCount：2</t>
        </is>
      </c>
      <c r="G88" s="17" t="inlineStr">
        <is>
          <t>异常系</t>
        </is>
      </c>
      <c r="H88" s="17" t="inlineStr">
        <is>
          <t>需求分析法</t>
        </is>
      </c>
      <c r="I88" s="17" t="n"/>
      <c r="J88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88" s="22" t="inlineStr">
        <is>
          <t>shell:"input keyevent 4"
shell:"input keyevent 4"
shell:"input keyevent 4"</t>
        </is>
      </c>
      <c r="L88" s="17" t="inlineStr">
        <is>
          <t>{ 
"protocolId": 30013, "messageType": "request", "versionName": "5.0.7.601114", "data": { 
"maxCount": 2
}, 
"statusCode": 0, 
"needResponse": true,
 "message": "",
 "responseCode": "", "requestCode": "", "requestAuthor": "com.aiways.aiwaysservice"
}</t>
        </is>
      </c>
      <c r="M88" s="23" t="inlineStr">
        <is>
          <t>输入json，查看返回json或查看常去地点信息查询与透出类型</t>
        </is>
      </c>
      <c r="N88" s="17" t="inlineStr">
        <is>
          <t>{ "protocolId": 30013, "messageType": "respons "versionName": "v_20200 "data": { "resultCode": 10000, "poiResult": { "Count": 2,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88" s="17" t="n"/>
      <c r="P88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88" s="17" t="inlineStr">
        <is>
          <t>{}</t>
        </is>
      </c>
      <c r="R88" s="17">
        <f>HYPERLINK("D:\python\pytest\AutoTest\log\2022-01-20_20-32-14\AW02-JK-AIDL-0090","测试图片地址")</f>
        <v/>
      </c>
      <c r="S88" s="17" t="inlineStr">
        <is>
          <t>OK</t>
        </is>
      </c>
      <c r="T88" s="17" t="inlineStr">
        <is>
          <t>chenghchengy</t>
        </is>
      </c>
      <c r="U88" s="17" t="inlineStr">
        <is>
          <t>2022-01-20 21:25:35</t>
        </is>
      </c>
      <c r="V88" s="17" t="n"/>
      <c r="W88" s="17" t="inlineStr">
        <is>
          <t>请求成功</t>
        </is>
      </c>
    </row>
    <row r="89" s="134">
      <c r="A89" s="17" t="inlineStr">
        <is>
          <t>AW02-JK-AIDL-0091</t>
        </is>
      </c>
      <c r="B89" s="13" t="n">
        <v>30013</v>
      </c>
      <c r="C89" s="17" t="inlineStr">
        <is>
          <t>常去地点信息查询与透出</t>
        </is>
      </c>
      <c r="D89" s="17" t="inlineStr">
        <is>
          <t>常去地点信息查询与透出输入正常maxCount正常值（4）</t>
        </is>
      </c>
      <c r="E89" s="17" t="inlineStr">
        <is>
          <t>P0</t>
        </is>
      </c>
      <c r="F89" s="17" t="inlineStr">
        <is>
          <t>maxCount：3</t>
        </is>
      </c>
      <c r="G89" s="17" t="inlineStr">
        <is>
          <t>正常系</t>
        </is>
      </c>
      <c r="H89" s="17" t="inlineStr">
        <is>
          <t>需求分析法</t>
        </is>
      </c>
      <c r="I89" s="17" t="n"/>
      <c r="J89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89" s="22" t="inlineStr">
        <is>
          <t>shell:"input keyevent 4"
shell:"input keyevent 4"
shell:"input keyevent 4"</t>
        </is>
      </c>
      <c r="L89" s="17" t="inlineStr">
        <is>
          <t>{ 
"protocolId": 30013, "messageType": "request", "versionName": "5.0.7.601114", "data": { 
"maxCount": 3
}, 
"statusCode": 0, 
"needResponse": true,
 "message": "",
 "responseCode": "", "requestCode": "", "requestAuthor": "com.aiways.aiwaysservice"
}</t>
        </is>
      </c>
      <c r="M89" s="23" t="inlineStr">
        <is>
          <t>输入json，查看返回json或查看常去地点信息查询与透出类型</t>
        </is>
      </c>
      <c r="N89" s="17" t="inlineStr">
        <is>
          <t>{ "protocolId": 30013, "messageType": "respons "versionName": "v_20200 "data": { "resultCode": 10000, "poiResult": { "Count": 3,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89" s="17" t="n"/>
      <c r="P89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89" s="17" t="inlineStr">
        <is>
          <t>{}</t>
        </is>
      </c>
      <c r="R89" s="17">
        <f>HYPERLINK("D:\python\pytest\AutoTest\log\2022-01-20_20-32-14\AW02-JK-AIDL-0091","测试图片地址")</f>
        <v/>
      </c>
      <c r="S89" s="17" t="inlineStr">
        <is>
          <t>OK</t>
        </is>
      </c>
      <c r="T89" s="17" t="inlineStr">
        <is>
          <t>chenghchengy</t>
        </is>
      </c>
      <c r="U89" s="17" t="inlineStr">
        <is>
          <t>2022-01-20 21:27:19</t>
        </is>
      </c>
      <c r="V89" s="17" t="n"/>
      <c r="W89" s="17" t="inlineStr">
        <is>
          <t>请求成功</t>
        </is>
      </c>
    </row>
    <row r="90" s="134">
      <c r="A90" s="17" t="inlineStr">
        <is>
          <t>AW02-JK-AIDL-0092</t>
        </is>
      </c>
      <c r="B90" s="13" t="n">
        <v>30013</v>
      </c>
      <c r="C90" s="17" t="inlineStr">
        <is>
          <t>常去地点信息查询与透出</t>
        </is>
      </c>
      <c r="D90" s="17" t="inlineStr">
        <is>
          <t>常去地点信息查询与透出输入正常maxCount正常值（5）</t>
        </is>
      </c>
      <c r="E90" s="17" t="inlineStr">
        <is>
          <t>P0</t>
        </is>
      </c>
      <c r="F90" s="17" t="inlineStr">
        <is>
          <t>maxCount：5</t>
        </is>
      </c>
      <c r="G90" s="17" t="inlineStr">
        <is>
          <t>正常系</t>
        </is>
      </c>
      <c r="H90" s="17" t="inlineStr">
        <is>
          <t>需求分析法</t>
        </is>
      </c>
      <c r="I90" s="17" t="n"/>
      <c r="J90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0" s="22" t="inlineStr">
        <is>
          <t>shell:"input keyevent 4"
shell:"input keyevent 4"
shell:"input keyevent 4"</t>
        </is>
      </c>
      <c r="L90" s="17" t="inlineStr">
        <is>
          <t>{ 
"protocolId": 30013, "messageType": "request", "versionName": "5.0.7.601114", "data": { 
"maxCount": 5
}, 
"statusCode": 0, 
"needResponse": true,
 "message": "",
 "responseCode": "", "requestCode": "", "requestAuthor": "com.aiways.aiwaysservice"
}</t>
        </is>
      </c>
      <c r="M90" s="23" t="inlineStr">
        <is>
          <t>输入json，查看返回json或查看常去地点信息查询与透出类型</t>
        </is>
      </c>
      <c r="N90" s="17" t="inlineStr">
        <is>
          <t>{ "protocolId": 30013, "messageType": "respons "versionName": "v_20200 "data": { "resultCode": 10000, "poiResult": { "Count": 5,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0" s="17" t="n"/>
      <c r="P90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0" s="17" t="inlineStr">
        <is>
          <t>{}</t>
        </is>
      </c>
      <c r="R90" s="17">
        <f>HYPERLINK("D:\python\pytest\AutoTest\log\2022-01-20_20-32-14\AW02-JK-AIDL-0092","测试图片地址")</f>
        <v/>
      </c>
      <c r="S90" s="17" t="inlineStr">
        <is>
          <t>OK</t>
        </is>
      </c>
      <c r="T90" s="17" t="inlineStr">
        <is>
          <t>chenghchengy</t>
        </is>
      </c>
      <c r="U90" s="17" t="inlineStr">
        <is>
          <t>2022-01-20 21:29:03</t>
        </is>
      </c>
      <c r="V90" s="17" t="n"/>
      <c r="W90" s="17" t="inlineStr">
        <is>
          <t>请求成功</t>
        </is>
      </c>
    </row>
    <row r="91" s="134">
      <c r="A91" s="17" t="inlineStr">
        <is>
          <t>AW02-JK-AIDL-0093</t>
        </is>
      </c>
      <c r="B91" s="13" t="n">
        <v>30013</v>
      </c>
      <c r="C91" s="17" t="inlineStr">
        <is>
          <t>常去地点信息查询与透出</t>
        </is>
      </c>
      <c r="D91" s="17" t="inlineStr">
        <is>
          <t>常去地点信息查询与透出输入正常maxCount正常值（6）</t>
        </is>
      </c>
      <c r="E91" s="17" t="inlineStr">
        <is>
          <t>P0</t>
        </is>
      </c>
      <c r="F91" s="17" t="inlineStr">
        <is>
          <t>maxCount：8</t>
        </is>
      </c>
      <c r="G91" s="17" t="inlineStr">
        <is>
          <t>正常系</t>
        </is>
      </c>
      <c r="H91" s="17" t="inlineStr">
        <is>
          <t>需求分析法</t>
        </is>
      </c>
      <c r="I91" s="17" t="n"/>
      <c r="J91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1" s="22" t="inlineStr">
        <is>
          <t>shell:"input keyevent 4"
shell:"input keyevent 4"
shell:"input keyevent 4"</t>
        </is>
      </c>
      <c r="L91" s="17" t="inlineStr">
        <is>
          <t>{ 
"protocolId": 30013, "messageType": "request", "versionName": "5.0.7.601114", "data": { 
"maxCount": 8
}, 
"statusCode": 0, 
"needResponse": true,
 "message": "",
 "responseCode": "", "requestCode": "", "requestAuthor": "com.aiways.aiwaysservice"
}</t>
        </is>
      </c>
      <c r="M91" s="23" t="inlineStr">
        <is>
          <t>输入json，查看返回json或查看常去地点信息查询与透出类型</t>
        </is>
      </c>
      <c r="N91" s="17" t="inlineStr">
        <is>
          <t>{ "protocolId": 30013, "messageType": "respons "versionName": "v_20200 "data": { "resultCode": 10000, "poiResult": { "Count": 8,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1" s="17" t="n"/>
      <c r="P91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1" s="17" t="inlineStr">
        <is>
          <t>{}</t>
        </is>
      </c>
      <c r="R91" s="17">
        <f>HYPERLINK("D:\python\pytest\AutoTest\log\2022-01-20_20-32-14\AW02-JK-AIDL-0093","测试图片地址")</f>
        <v/>
      </c>
      <c r="S91" s="17" t="inlineStr">
        <is>
          <t>OK</t>
        </is>
      </c>
      <c r="T91" s="17" t="inlineStr">
        <is>
          <t>chenghchengy</t>
        </is>
      </c>
      <c r="U91" s="17" t="inlineStr">
        <is>
          <t>2022-01-20 21:30:46</t>
        </is>
      </c>
      <c r="V91" s="17" t="n"/>
      <c r="W91" s="17" t="inlineStr">
        <is>
          <t>请求成功</t>
        </is>
      </c>
    </row>
    <row r="92" s="134">
      <c r="A92" s="17" t="inlineStr">
        <is>
          <t>AW02-JK-AIDL-0094</t>
        </is>
      </c>
      <c r="B92" s="13" t="n">
        <v>30013</v>
      </c>
      <c r="C92" s="17" t="inlineStr">
        <is>
          <t>常去地点信息查询与透出</t>
        </is>
      </c>
      <c r="D92" s="17" t="inlineStr">
        <is>
          <t>常去地点信息查询与透出输入异常maxCount异常值（1）</t>
        </is>
      </c>
      <c r="E92" s="17" t="inlineStr">
        <is>
          <t>P0</t>
        </is>
      </c>
      <c r="F92" s="17" t="inlineStr">
        <is>
          <t>maxCount：-1</t>
        </is>
      </c>
      <c r="G92" s="17" t="inlineStr">
        <is>
          <t>异常系</t>
        </is>
      </c>
      <c r="H92" s="17" t="inlineStr">
        <is>
          <t>边界值</t>
        </is>
      </c>
      <c r="I92" s="17" t="n"/>
      <c r="J92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2" s="22" t="inlineStr">
        <is>
          <t>shell:"input keyevent 4"
shell:"input keyevent 4"
shell:"input keyevent 4"</t>
        </is>
      </c>
      <c r="L92" s="17" t="inlineStr">
        <is>
          <t>{ 
"protocolId": 30013, "messageType": "request", "versionName": "5.0.7.601114", "data": { 
"maxCount": -1
}, 
"statusCode": 0, 
"needResponse": true,
 "message": "",
 "responseCode": "", "requestCode": "", "requestAuthor": "com.aiways.aiwaysservice"
}</t>
        </is>
      </c>
      <c r="M92" s="23" t="inlineStr">
        <is>
          <t>输入json，查看返回json或查看常去地点信息查询与透出类型</t>
        </is>
      </c>
      <c r="N92" s="17" t="inlineStr">
        <is>
          <t>resultCode:10001</t>
        </is>
      </c>
      <c r="O92" s="17" t="inlineStr">
        <is>
          <t>无动作</t>
        </is>
      </c>
      <c r="P92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2" s="17" t="inlineStr">
        <is>
          <t>{}</t>
        </is>
      </c>
      <c r="R92" s="17">
        <f>HYPERLINK("D:\python\pytest\AutoTest\log\2022-01-20_20-32-14\AW02-JK-AIDL-0094","测试图片地址")</f>
        <v/>
      </c>
      <c r="S92" s="17" t="inlineStr">
        <is>
          <t>OK</t>
        </is>
      </c>
      <c r="T92" s="17" t="inlineStr">
        <is>
          <t>chenghchengy</t>
        </is>
      </c>
      <c r="U92" s="17" t="inlineStr">
        <is>
          <t>2022-01-20 21:32:30</t>
        </is>
      </c>
      <c r="V92" s="17" t="n"/>
      <c r="W92" s="17" t="inlineStr">
        <is>
          <t>请求成功</t>
        </is>
      </c>
    </row>
    <row r="93" s="134">
      <c r="A93" s="17" t="inlineStr">
        <is>
          <t>AW02-JK-AIDL-0095</t>
        </is>
      </c>
      <c r="B93" s="13" t="n">
        <v>30013</v>
      </c>
      <c r="C93" s="17" t="inlineStr">
        <is>
          <t>常去地点信息查询与透出</t>
        </is>
      </c>
      <c r="D93" s="17" t="inlineStr">
        <is>
          <t>常去地点信息查询与透出输入异常maxCount异常值（2）</t>
        </is>
      </c>
      <c r="E93" s="17" t="inlineStr">
        <is>
          <t>P0</t>
        </is>
      </c>
      <c r="F93" s="17" t="inlineStr">
        <is>
          <t>maxCount：9</t>
        </is>
      </c>
      <c r="G93" s="17" t="inlineStr">
        <is>
          <t>异常系</t>
        </is>
      </c>
      <c r="H93" s="17" t="inlineStr">
        <is>
          <t>边界值</t>
        </is>
      </c>
      <c r="I93" s="17" t="n"/>
      <c r="J93" s="17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3" s="22" t="inlineStr">
        <is>
          <t>shell:"input keyevent 4"
shell:"input keyevent 4"
shell:"input keyevent 4"</t>
        </is>
      </c>
      <c r="L93" s="17" t="inlineStr">
        <is>
          <t>{ 
"protocolId": 30013, "messageType": "request", "versionName": "5.0.7.601114", "data": { 
"maxCount": 9
}, 
"statusCode": 0, 
"needResponse": true,
 "message": "",
 "responseCode": "", "requestCode": "", "requestAuthor": "com.aiways.aiwaysservice"
}</t>
        </is>
      </c>
      <c r="M93" s="23" t="inlineStr">
        <is>
          <t>输入json，查看返回json或查看常去地点信息查询与透出类型</t>
        </is>
      </c>
      <c r="N93" s="17" t="inlineStr">
        <is>
          <t>resultCode:10001</t>
        </is>
      </c>
      <c r="O93" s="17" t="inlineStr">
        <is>
          <t>无动作</t>
        </is>
      </c>
      <c r="P93" s="17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3" s="17" t="inlineStr">
        <is>
          <t>{}</t>
        </is>
      </c>
      <c r="R93" s="17">
        <f>HYPERLINK("D:\python\pytest\AutoTest\log\2022-01-20_20-32-14\AW02-JK-AIDL-0095","测试图片地址")</f>
        <v/>
      </c>
      <c r="S93" s="17" t="inlineStr">
        <is>
          <t>OK</t>
        </is>
      </c>
      <c r="T93" s="17" t="inlineStr">
        <is>
          <t>chenghchengy</t>
        </is>
      </c>
      <c r="U93" s="17" t="inlineStr">
        <is>
          <t>2022-01-20 21:34:13</t>
        </is>
      </c>
      <c r="V93" s="17" t="n"/>
      <c r="W93" s="17" t="inlineStr">
        <is>
          <t>请求成功</t>
        </is>
      </c>
    </row>
    <row customFormat="1" r="94" s="7">
      <c r="A94" s="17" t="inlineStr">
        <is>
          <t>AW02-JK-AIDL-0096</t>
        </is>
      </c>
      <c r="B94" s="13" t="n">
        <v>30016</v>
      </c>
      <c r="C94" s="17" t="inlineStr">
        <is>
          <t>巡航播报模式设置</t>
        </is>
      </c>
      <c r="D94" s="17" t="inlineStr">
        <is>
          <t>巡航播报模式设置输入正常operaType正常值（1）</t>
        </is>
      </c>
      <c r="E94" s="17" t="inlineStr">
        <is>
          <t>P0</t>
        </is>
      </c>
      <c r="F94" s="30" t="inlineStr">
        <is>
          <t>﻿operaType:0</t>
        </is>
      </c>
      <c r="G94" s="17" t="inlineStr">
        <is>
          <t>正常系</t>
        </is>
      </c>
      <c r="H94" s="17" t="inlineStr">
        <is>
          <t>需求分析法</t>
        </is>
      </c>
      <c r="I94" s="17" t="n"/>
      <c r="J94" s="17" t="inlineStr">
        <is>
          <t>/</t>
        </is>
      </c>
      <c r="K94" s="22" t="inlineStr">
        <is>
          <t xml:space="preserve">click:'com.aiways.autonavi:id/iv_main_setting
snapshot:'巡航播报模式设置'
click:'com.aiways.autonavi:id/siv_back_bar_title'
</t>
        </is>
      </c>
      <c r="L94" s="17" t="inlineStr">
        <is>
          <t>{
 "protocolId": 30016,
 "messageType": "request",
 "versionName": "5.0.7.601114",
 "data": {
 "operaType": 0,
 "naviCruiseType": 0
 },
 "statusCode": 0,
 "needResponse": true,
 "message": "",
 "responseCode": "",
 "requestCode": "",
 "requestAuthor": "com.aiways.aiwaysservice"
}</t>
        </is>
      </c>
      <c r="M94" s="23" t="inlineStr">
        <is>
          <t>输入json，查看返回json或查看巡航模式设置类型
(（全部关闭）
默认全部开启)</t>
        </is>
      </c>
      <c r="N94" s="17" t="inlineStr">
        <is>
          <t>{ "protocolId": 30016, "messageType": "response", "versionName": "5.0.7.601114", "data": { 
"operaType": 0, 
"naviCruiseType": 0, 
"isSuccess": 0, 
"resultCode": 10000, "errorMessage": "" 
}, 
"statusCode": 0, 
"needResponse": false, 
"message": "", 
"responseCode": "", 
"requestCode": "", 
"requestAuthor": "com.autonavi.amapauto"
}</t>
        </is>
      </c>
      <c r="O94" s="17" t="inlineStr">
        <is>
          <t>设置成功</t>
        </is>
      </c>
      <c r="P94" s="17" t="inlineStr">
        <is>
          <t>{'data': {'errorMessage': '请求成功', 'isSuccess': 0, 'naviCruiseType': 0,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4" s="17" t="inlineStr">
        <is>
          <t>{'data': {'预期': {'operaType': 0, 'naviCruiseType': 0, 'isSuccess': 0, 'resultCode': 10000, 'errorMessage': ''}, '实际': {'errorMessage': '请求成功', 'isSuccess': 0, 'naviCruiseType': 0, 'operaType': 0, 'resultCode': 10000}}, 'errorMessage': {'预期': '', '实际': '请求成功'}, 'statusCode': {'预期': 0, '实际': 200}, 'requestAuthor': {'预期': 'com.autonavi.amapauto', '实际': 'com.aiways.autonavi'}}</t>
        </is>
      </c>
      <c r="R94" s="17">
        <f>HYPERLINK("D:\python\pytest\AutoTest\log\2022-01-20_20-32-14\AW02-JK-AIDL-0096","测试图片地址")</f>
        <v/>
      </c>
      <c r="S94" s="17" t="inlineStr">
        <is>
          <t>OK</t>
        </is>
      </c>
      <c r="T94" s="17" t="inlineStr">
        <is>
          <t>chenghchengy</t>
        </is>
      </c>
      <c r="U94" s="17" t="inlineStr">
        <is>
          <t>2022-01-20 21:34:36</t>
        </is>
      </c>
      <c r="V94" s="17" t="n"/>
      <c r="W94" s="17" t="inlineStr">
        <is>
          <t>请求成功</t>
        </is>
      </c>
    </row>
    <row r="95" s="134">
      <c r="A95" s="17" t="inlineStr">
        <is>
          <t>AW02-JK-AIDL-0097</t>
        </is>
      </c>
      <c r="B95" s="13" t="n">
        <v>30016</v>
      </c>
      <c r="C95" s="17" t="inlineStr">
        <is>
          <t>巡航播报模式设置</t>
        </is>
      </c>
      <c r="D95" s="17" t="inlineStr">
        <is>
          <t>巡航播报模式设置输入正常operaType正常值（2）</t>
        </is>
      </c>
      <c r="E95" s="17" t="inlineStr">
        <is>
          <t>P0</t>
        </is>
      </c>
      <c r="F95" s="30" t="inlineStr">
        <is>
          <t>﻿operaType:1</t>
        </is>
      </c>
      <c r="G95" s="17" t="inlineStr">
        <is>
          <t>正常系</t>
        </is>
      </c>
      <c r="H95" s="17" t="inlineStr">
        <is>
          <t>需求分析法</t>
        </is>
      </c>
      <c r="I95" s="17" t="n"/>
      <c r="J95" s="17" t="inlineStr">
        <is>
          <t>/</t>
        </is>
      </c>
      <c r="K95" s="22" t="inlineStr">
        <is>
          <t>click:'com.aiways.autonavi:id/iv_main_setting
snapshot:'巡航播报模式设置'
click:'com.aiways.autonavi:id/siv_back_bar_title'</t>
        </is>
      </c>
      <c r="L95" s="17" t="inlineStr">
        <is>
          <t>{
 "protocolId": 30016,
 "messageType": "request",
 "versionName": "5.0.7.601114",
 "data": {
 "operaType": 1,
 "naviCruiseType": 0
 },
 "statusCode": 0,
 "needResponse": true,
 "message": "",
 "responseCode": "",
 "requestCode": "",
 "requestAuthor": "com.aiways.aiwaysservice"
}</t>
        </is>
      </c>
      <c r="M95" s="23" t="inlineStr">
        <is>
          <t>输入json，查看返回json或查看巡航模式设置类型</t>
        </is>
      </c>
      <c r="N95" s="17" t="inlineStr">
        <is>
          <t>{ "protocolId": 30016, "messageType": "response", "versionName": "5.0.7.601114", "data": { 
"operaType": 1, 
"naviCruiseType": 0, 
"isSuccess": 0, 
"resultCode": 10000, "errorMessage": "" 
}, 
"statusCode": 0, 
"needResponse": false, 
"message": "", 
"responseCode": "", 
"requestCode": "", 
"requestAuthor": "com.autonavi.amapauto"
}</t>
        </is>
      </c>
      <c r="O95" s="17" t="inlineStr">
        <is>
          <t>设置成功</t>
        </is>
      </c>
      <c r="P95" s="17" t="inlineStr">
        <is>
          <t>{'data': {'errorMessage': '请求成功', 'isSuccess': 0, 'naviCruiseType': 0,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5" s="17" t="inlineStr">
        <is>
          <t>{'data': {'预期': {'operaType': 1, 'naviCruiseType': 0, 'isSuccess': 0, 'resultCode': 10000, 'errorMessage': ''}, '实际': {'errorMessage': '请求成功', 'isSuccess': 0, 'naviCruiseType': 0, 'operaType': 1, 'resultCode': 10000}}, 'errorMessage': {'预期': '', '实际': '请求成功'}, 'statusCode': {'预期': 0, '实际': 200}, 'requestAuthor': {'预期': 'com.autonavi.amapauto', '实际': 'com.aiways.autonavi'}}</t>
        </is>
      </c>
      <c r="R95" s="17">
        <f>HYPERLINK("D:\python\pytest\AutoTest\log\2022-01-20_20-32-14\AW02-JK-AIDL-0097","测试图片地址")</f>
        <v/>
      </c>
      <c r="S95" s="17" t="inlineStr">
        <is>
          <t>OK</t>
        </is>
      </c>
      <c r="T95" s="17" t="inlineStr">
        <is>
          <t>chenghchengy</t>
        </is>
      </c>
      <c r="U95" s="17" t="inlineStr">
        <is>
          <t>2022-01-20 21:34:58</t>
        </is>
      </c>
      <c r="V95" s="17" t="n"/>
      <c r="W95" s="17" t="inlineStr">
        <is>
          <t>请求成功</t>
        </is>
      </c>
    </row>
    <row r="96" s="134">
      <c r="A96" s="17" t="inlineStr">
        <is>
          <t>AW02-JK-AIDL-0098</t>
        </is>
      </c>
      <c r="B96" s="13" t="n">
        <v>30016</v>
      </c>
      <c r="C96" s="17" t="inlineStr">
        <is>
          <t>巡航播报模式设置</t>
        </is>
      </c>
      <c r="D96" s="17" t="inlineStr">
        <is>
          <t>巡航播报模式设置输入正常operaType正常值（3）</t>
        </is>
      </c>
      <c r="E96" s="17" t="inlineStr">
        <is>
          <t>P0</t>
        </is>
      </c>
      <c r="F96" s="30" t="inlineStr">
        <is>
          <t>﻿operaType:0</t>
        </is>
      </c>
      <c r="G96" s="17" t="inlineStr">
        <is>
          <t>正常系</t>
        </is>
      </c>
      <c r="H96" s="17" t="inlineStr">
        <is>
          <t>需求分析法</t>
        </is>
      </c>
      <c r="I96" s="17" t="n"/>
      <c r="J96" s="17" t="inlineStr">
        <is>
          <t>/</t>
        </is>
      </c>
      <c r="K96" s="22" t="inlineStr">
        <is>
          <t>click:'com.aiways.autonavi:id/iv_main_setting
snapshot:'巡航播报模式设置'
click:'com.aiways.autonavi:id/siv_back_bar_title'</t>
        </is>
      </c>
      <c r="L96" s="17" t="inlineStr">
        <is>
          <t>{
 "protocolId": 30016,
 "messageType": "request",
 "versionName": "5.0.7.601114",
 "data": {
 "operaType": 0,
 "naviCruiseType": 1
 },
 "statusCode": 0,
 "needResponse": true,
 "message": "",
 "responseCode": "",
 "requestCode": "",
 "requestAuthor": "com.aiways.aiwaysservice"
}</t>
        </is>
      </c>
      <c r="M96" s="23" t="inlineStr">
        <is>
          <t>输入json，查看返回json或查看巡航模式设置类型</t>
        </is>
      </c>
      <c r="N96" s="17" t="inlineStr">
        <is>
          <t>{ "protocolId": 30016, "messageType": "response", "versionName": "5.0.7.601114", "data": { 
"operaType": 0, 
"naviCruiseType": 1, 
"isSuccess": 0, 
"resultCode": 10000, "errorMessage": "" 
}, 
"statusCode": 0, 
"needResponse": false, 
"message": "", 
"responseCode": "", 
"requestCode": "", 
"requestAuthor": "com.autonavi.amapauto"
}</t>
        </is>
      </c>
      <c r="O96" s="17" t="inlineStr">
        <is>
          <t>路况播报设置成功.检查设置中路况播报</t>
        </is>
      </c>
      <c r="P96" s="17" t="inlineStr">
        <is>
          <t>{'data': {'errorMessage': '请求成功', 'isSuccess': 0, 'naviCruiseType': 1,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6" s="17" t="inlineStr">
        <is>
          <t>{'data': {'预期': {'operaType': 0, 'naviCruiseType': 1, 'isSuccess': 0, 'resultCode': 10000, 'errorMessage': ''}, '实际': {'errorMessage': '请求成功', 'isSuccess': 0, 'naviCruiseType': 1, 'operaType': 0, 'resultCode': 10000}}, 'errorMessage': {'预期': '', '实际': '请求成功'}, 'statusCode': {'预期': 0, '实际': 200}, 'requestAuthor': {'预期': 'com.autonavi.amapauto', '实际': 'com.aiways.autonavi'}}</t>
        </is>
      </c>
      <c r="R96" s="17">
        <f>HYPERLINK("D:\python\pytest\AutoTest\log\2022-01-20_20-32-14\AW02-JK-AIDL-0098","测试图片地址")</f>
        <v/>
      </c>
      <c r="S96" s="17" t="inlineStr">
        <is>
          <t>OK</t>
        </is>
      </c>
      <c r="T96" s="17" t="inlineStr">
        <is>
          <t>chenghchengy</t>
        </is>
      </c>
      <c r="U96" s="17" t="inlineStr">
        <is>
          <t>2022-01-20 21:35:20</t>
        </is>
      </c>
      <c r="V96" s="17" t="n"/>
      <c r="W96" s="17" t="inlineStr">
        <is>
          <t>请求成功</t>
        </is>
      </c>
    </row>
    <row r="97" s="134">
      <c r="A97" s="17" t="inlineStr">
        <is>
          <t>AW02-JK-AIDL-0099</t>
        </is>
      </c>
      <c r="B97" s="13" t="n">
        <v>30016</v>
      </c>
      <c r="C97" s="17" t="inlineStr">
        <is>
          <t>巡航播报模式设置</t>
        </is>
      </c>
      <c r="D97" s="17" t="inlineStr">
        <is>
          <t>巡航播报模式设置输入正常operaType正常值（4）</t>
        </is>
      </c>
      <c r="E97" s="17" t="inlineStr">
        <is>
          <t>P0</t>
        </is>
      </c>
      <c r="F97" s="30" t="inlineStr">
        <is>
          <t>﻿operaType:0</t>
        </is>
      </c>
      <c r="G97" s="17" t="inlineStr">
        <is>
          <t>正常系</t>
        </is>
      </c>
      <c r="H97" s="17" t="inlineStr">
        <is>
          <t>需求分析法</t>
        </is>
      </c>
      <c r="I97" s="17" t="n"/>
      <c r="J97" s="17" t="inlineStr">
        <is>
          <t>/</t>
        </is>
      </c>
      <c r="K97" s="22" t="inlineStr">
        <is>
          <t>click:'com.aiways.autonavi:id/iv_main_setting
snapshot:'巡航播报模式设置'
click:'com.aiways.autonavi:id/siv_back_bar_title'</t>
        </is>
      </c>
      <c r="L97" s="17" t="inlineStr">
        <is>
          <t>{
 "protocolId": 30016,
 "messageType": "request",
 "versionName": "5.0.7.601114",
 "data": {
 "operaType": 0,
 "naviCruiseType": 2
 },
 "statusCode": 0,
 "needResponse": true,
 "message": "",
 "responseCode": "",
 "requestCode": "",
 "requestAuthor": "com.aiways.aiwaysservice"
}</t>
        </is>
      </c>
      <c r="M97" s="23" t="inlineStr">
        <is>
          <t>输入json，查看返回json或查看巡航模式设置类型</t>
        </is>
      </c>
      <c r="N97" s="17" t="inlineStr">
        <is>
          <t>{ "protocolId": 30016, "messageType": "response", "versionName": "5.0.7.601114", "data": { 
"operaType": 0, 
"naviCruiseType": 2, 
"isSuccess": 0, 
"resultCode": 10000, "errorMessage": "" 
}, 
"statusCode": 0, 
"needResponse": false, 
"message": "", 
"responseCode": "", 
"requestCode": "", 
"requestAuthor": "com.autonavi.amapauto"
}</t>
        </is>
      </c>
      <c r="O97" s="17" t="inlineStr">
        <is>
          <t>电子眼播报设置成功</t>
        </is>
      </c>
      <c r="P97" s="17" t="inlineStr">
        <is>
          <t>{'data': {'errorMessage': '请求成功', 'isSuccess': 0, 'naviCruiseType': 2,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7" s="17" t="inlineStr">
        <is>
          <t>{'data': {'预期': {'operaType': 0, 'naviCruiseType': 2, 'isSuccess': 0, 'resultCode': 10000, 'errorMessage': ''}, '实际': {'errorMessage': '请求成功', 'isSuccess': 0, 'naviCruiseType': 2, 'operaType': 0, 'resultCode': 10000}}, 'errorMessage': {'预期': '', '实际': '请求成功'}, 'statusCode': {'预期': 0, '实际': 200}, 'requestAuthor': {'预期': 'com.autonavi.amapauto', '实际': 'com.aiways.autonavi'}}</t>
        </is>
      </c>
      <c r="R97" s="17">
        <f>HYPERLINK("D:\python\pytest\AutoTest\log\2022-01-20_20-32-14\AW02-JK-AIDL-0099","测试图片地址")</f>
        <v/>
      </c>
      <c r="S97" s="17" t="inlineStr">
        <is>
          <t>OK</t>
        </is>
      </c>
      <c r="T97" s="17" t="inlineStr">
        <is>
          <t>chenghchengy</t>
        </is>
      </c>
      <c r="U97" s="17" t="inlineStr">
        <is>
          <t>2022-01-20 21:35:43</t>
        </is>
      </c>
      <c r="V97" s="17" t="n"/>
      <c r="W97" s="17" t="inlineStr">
        <is>
          <t>请求成功</t>
        </is>
      </c>
    </row>
    <row r="98" s="134">
      <c r="A98" s="17" t="inlineStr">
        <is>
          <t>AW02-JK-AIDL-0100</t>
        </is>
      </c>
      <c r="B98" s="13" t="n">
        <v>30016</v>
      </c>
      <c r="C98" s="17" t="inlineStr">
        <is>
          <t>巡航播报模式设置</t>
        </is>
      </c>
      <c r="D98" s="17" t="inlineStr">
        <is>
          <t>巡航播报模式设置输入正常operaType正常值（5）</t>
        </is>
      </c>
      <c r="E98" s="17" t="inlineStr">
        <is>
          <t>P0</t>
        </is>
      </c>
      <c r="F98" s="30" t="inlineStr">
        <is>
          <t>﻿operaType:0</t>
        </is>
      </c>
      <c r="G98" s="17" t="inlineStr">
        <is>
          <t>正常系</t>
        </is>
      </c>
      <c r="H98" s="17" t="inlineStr">
        <is>
          <t>需求分析法</t>
        </is>
      </c>
      <c r="I98" s="17" t="n"/>
      <c r="J98" s="17" t="inlineStr">
        <is>
          <t>/</t>
        </is>
      </c>
      <c r="K98" s="22" t="inlineStr">
        <is>
          <t>click:'com.aiways.autonavi:id/iv_main_setting
snapshot:'巡航播报模式设置'
click:'com.aiways.autonavi:id/siv_back_bar_title'</t>
        </is>
      </c>
      <c r="L98" s="17" t="inlineStr">
        <is>
          <t>{
 "protocolId": 30016,
 "messageType": "request",
 "versionName": "5.0.7.601114",
 "data": {
 "operaType": 0,
 "naviCruiseType": 3
 },
 "statusCode": 0,
 "needResponse": true,
 "message": "",
 "responseCode": "",
 "requestCode": "",
 "requestAuthor": "com.aiways.aiwaysservice"
}</t>
        </is>
      </c>
      <c r="M98" s="23" t="inlineStr">
        <is>
          <t>输入json，查看返回json或查看巡航模式设置类型</t>
        </is>
      </c>
      <c r="N98" s="17" t="inlineStr">
        <is>
          <t>{ "protocolId": 30016, "messageType": "response", "versionName": "5.0.7.601114", "data": { 
"operaType": 0, 
"naviCruiseType": 3, 
"isSuccess": 0, 
"resultCode": 10000, "errorMessage": "" 
}, 
"statusCode": 0, 
"needResponse": false, 
"message": "", 
"responseCode": "", 
"requestCode": "", 
"requestAuthor": "com.autonavi.amapauto"
}</t>
        </is>
      </c>
      <c r="O98" s="17" t="inlineStr">
        <is>
          <t>安全警示设置成功</t>
        </is>
      </c>
      <c r="P98" s="17" t="inlineStr">
        <is>
          <t>{'data': {'errorMessage': '请求成功', 'isSuccess': 0, 'naviCruiseType': 3,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8" s="17" t="inlineStr">
        <is>
          <t>{'data': {'预期': {'operaType': 0, 'naviCruiseType': 3, 'isSuccess': 0, 'resultCode': 10000, 'errorMessage': ''}, '实际': {'errorMessage': '请求成功', 'isSuccess': 0, 'naviCruiseType': 3, 'operaType': 0, 'resultCode': 10000}}, 'errorMessage': {'预期': '', '实际': '请求成功'}, 'statusCode': {'预期': 0, '实际': 200}, 'requestAuthor': {'预期': 'com.autonavi.amapauto', '实际': 'com.aiways.autonavi'}}</t>
        </is>
      </c>
      <c r="R98" s="17">
        <f>HYPERLINK("D:\python\pytest\AutoTest\log\2022-01-20_20-32-14\AW02-JK-AIDL-0100","测试图片地址")</f>
        <v/>
      </c>
      <c r="S98" s="17" t="inlineStr">
        <is>
          <t>OK</t>
        </is>
      </c>
      <c r="T98" s="17" t="inlineStr">
        <is>
          <t>chenghchengy</t>
        </is>
      </c>
      <c r="U98" s="17" t="inlineStr">
        <is>
          <t>2022-01-20 21:36:05</t>
        </is>
      </c>
      <c r="V98" s="17" t="n"/>
      <c r="W98" s="17" t="inlineStr">
        <is>
          <t>请求成功</t>
        </is>
      </c>
    </row>
    <row r="99" s="134">
      <c r="A99" s="17" t="inlineStr">
        <is>
          <t>AW02-JK-AIDL-0101</t>
        </is>
      </c>
      <c r="B99" s="13" t="n">
        <v>30016</v>
      </c>
      <c r="C99" s="17" t="inlineStr">
        <is>
          <t>巡航播报模式设置</t>
        </is>
      </c>
      <c r="D99" s="17" t="inlineStr">
        <is>
          <t>巡航播报模式设置输入正常operaType正常值（6）</t>
        </is>
      </c>
      <c r="E99" s="17" t="inlineStr">
        <is>
          <t>P0</t>
        </is>
      </c>
      <c r="F99" s="30" t="inlineStr">
        <is>
          <t>﻿operaType:0</t>
        </is>
      </c>
      <c r="G99" s="17" t="inlineStr">
        <is>
          <t>正常系</t>
        </is>
      </c>
      <c r="H99" s="17" t="inlineStr">
        <is>
          <t>需求分析法</t>
        </is>
      </c>
      <c r="I99" s="17" t="n"/>
      <c r="J99" s="17" t="inlineStr">
        <is>
          <t>/</t>
        </is>
      </c>
      <c r="K99" s="22" t="inlineStr">
        <is>
          <t>click:'com.aiways.autonavi:id/iv_main_setting
snapshot:'巡航播报模式设置'
click:'com.aiways.autonavi:id/siv_back_bar_title'</t>
        </is>
      </c>
      <c r="L99" s="17" t="inlineStr">
        <is>
          <t>{
 "protocolId": 30016,
 "messageType": "request",
 "versionName": "5.0.7.601114",
 "data": {
 "operaType": 0,
 "naviCruiseType": 4
 },
 "statusCode": 0,
 "needResponse": true,
 "message": "",
 "responseCode": "",
 "requestCode": "",
 "requestAuthor": "com.aiways.aiwaysservice"
}</t>
        </is>
      </c>
      <c r="M99" s="23" t="inlineStr">
        <is>
          <t>输入json，查看返回json或查看巡航模式设置类型</t>
        </is>
      </c>
      <c r="N99" s="17" t="inlineStr">
        <is>
          <t>{ "protocolId": 30016, "messageType": "response", "versionName": "5.0.7.601114", "data": { 
"operaType": 0, 
"naviCruiseType": 4, 
"isSuccess": 0, 
"resultCode": 10000, "errorMessage": "" 
}, 
"statusCode": 0, 
"needResponse": false, 
"message": "", 
"responseCode": "", 
"requestCode": "", 
"requestAuthor": "com.autonavi.amapauto"
}</t>
        </is>
      </c>
      <c r="O99" s="17" t="inlineStr">
        <is>
          <t>前方路况+电子眼播报设置成功</t>
        </is>
      </c>
      <c r="P99" s="17" t="inlineStr">
        <is>
          <t>{'data': {'errorMessage': '请求成功', 'isSuccess': 0, 'naviCruiseType': 4,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9" s="17" t="inlineStr">
        <is>
          <t>{'data': {'预期': {'operaType': 0, 'naviCruiseType': 4, 'isSuccess': 0, 'resultCode': 10000, 'errorMessage': ''}, '实际': {'errorMessage': '请求成功', 'isSuccess': 0, 'naviCruiseType': 4, 'operaType': 0, 'resultCode': 10000}}, 'errorMessage': {'预期': '', '实际': '请求成功'}, 'statusCode': {'预期': 0, '实际': 200}, 'requestAuthor': {'预期': 'com.autonavi.amapauto', '实际': 'com.aiways.autonavi'}}</t>
        </is>
      </c>
      <c r="R99" s="17">
        <f>HYPERLINK("D:\python\pytest\AutoTest\log\2022-01-20_20-32-14\AW02-JK-AIDL-0101","测试图片地址")</f>
        <v/>
      </c>
      <c r="S99" s="17" t="inlineStr">
        <is>
          <t>OK</t>
        </is>
      </c>
      <c r="T99" s="17" t="inlineStr">
        <is>
          <t>chenghchengy</t>
        </is>
      </c>
      <c r="U99" s="17" t="inlineStr">
        <is>
          <t>2022-01-20 21:36:28</t>
        </is>
      </c>
      <c r="V99" s="17" t="n"/>
      <c r="W99" s="17" t="inlineStr">
        <is>
          <t>请求成功</t>
        </is>
      </c>
    </row>
    <row r="100" s="134">
      <c r="A100" s="17" t="inlineStr">
        <is>
          <t>AW02-JK-AIDL-0102</t>
        </is>
      </c>
      <c r="B100" s="13" t="n">
        <v>30016</v>
      </c>
      <c r="C100" s="17" t="inlineStr">
        <is>
          <t>巡航播报模式设置</t>
        </is>
      </c>
      <c r="D100" s="17" t="inlineStr">
        <is>
          <t>巡航播报模式设置输入正常operaType正常值（7）</t>
        </is>
      </c>
      <c r="E100" s="17" t="inlineStr">
        <is>
          <t>P0</t>
        </is>
      </c>
      <c r="F100" s="30" t="inlineStr">
        <is>
          <t>﻿operaType:0</t>
        </is>
      </c>
      <c r="G100" s="17" t="inlineStr">
        <is>
          <t>正常系</t>
        </is>
      </c>
      <c r="H100" s="17" t="inlineStr">
        <is>
          <t>需求分析法</t>
        </is>
      </c>
      <c r="I100" s="17" t="n"/>
      <c r="J100" s="17" t="inlineStr">
        <is>
          <t>/</t>
        </is>
      </c>
      <c r="K100" s="22" t="inlineStr">
        <is>
          <t>click:'com.aiways.autonavi:id/iv_main_setting
snapshot:'巡航播报模式设置'
click:'com.aiways.autonavi:id/siv_back_bar_title'</t>
        </is>
      </c>
      <c r="L100" s="17" t="inlineStr">
        <is>
          <t>{
 "protocolId": 30016,
 "messageType": "request",
 "versionName": "5.0.7.601114",
 "data": {
 "operaType": 0,
 "naviCruiseType": 5
 },
 "statusCode": 0,
 "needResponse": true,
 "message": "",
 "responseCode": "",
 "requestCode": "",
 "requestAuthor": "com.aiways.aiwaysservice"
}</t>
        </is>
      </c>
      <c r="M100" s="23" t="inlineStr">
        <is>
          <t>输入json，查看返回json或查看巡航模式设置类型</t>
        </is>
      </c>
      <c r="N100" s="17" t="inlineStr">
        <is>
          <t>{ "protocolId": 30016, "messageType": "response", "versionName": "5.0.7.601114", "data": { 
"operaType": 0, 
"naviCruiseType": 5, 
"isSuccess": 0, 
"resultCode": 10000, "errorMessage": "" 
}, 
"statusCode": 0, 
"needResponse": false, 
"message": "", 
"responseCode": "", 
"requestCode": "", 
"requestAuthor": "com.autonavi.amapauto"
}</t>
        </is>
      </c>
      <c r="O100" s="17" t="inlineStr">
        <is>
          <t>前方路况+安全提醒设置成功</t>
        </is>
      </c>
      <c r="P100" s="17" t="inlineStr">
        <is>
          <t>{'data': {'errorMessage': '请求成功', 'isSuccess': 0, 'naviCruiseType': 5,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0" s="17" t="inlineStr">
        <is>
          <t>{'data': {'预期': {'operaType': 0, 'naviCruiseType': 5, 'isSuccess': 0, 'resultCode': 10000, 'errorMessage': ''}, '实际': {'errorMessage': '请求成功', 'isSuccess': 0, 'naviCruiseType': 5, 'operaType': 0, 'resultCode': 10000}}, 'errorMessage': {'预期': '', '实际': '请求成功'}, 'statusCode': {'预期': 0, '实际': 200}, 'requestAuthor': {'预期': 'com.autonavi.amapauto', '实际': 'com.aiways.autonavi'}}</t>
        </is>
      </c>
      <c r="R100" s="17">
        <f>HYPERLINK("D:\python\pytest\AutoTest\log\2022-01-20_20-32-14\AW02-JK-AIDL-0102","测试图片地址")</f>
        <v/>
      </c>
      <c r="S100" s="17" t="inlineStr">
        <is>
          <t>OK</t>
        </is>
      </c>
      <c r="T100" s="17" t="inlineStr">
        <is>
          <t>chenghchengy</t>
        </is>
      </c>
      <c r="U100" s="17" t="inlineStr">
        <is>
          <t>2022-01-20 21:36:50</t>
        </is>
      </c>
      <c r="V100" s="17" t="n"/>
      <c r="W100" s="17" t="inlineStr">
        <is>
          <t>请求成功</t>
        </is>
      </c>
    </row>
    <row r="101" s="134">
      <c r="A101" s="17" t="inlineStr">
        <is>
          <t>AW02-JK-AIDL-0103</t>
        </is>
      </c>
      <c r="B101" s="13" t="n">
        <v>30016</v>
      </c>
      <c r="C101" s="17" t="inlineStr">
        <is>
          <t>巡航播报模式设置</t>
        </is>
      </c>
      <c r="D101" s="17" t="inlineStr">
        <is>
          <t>巡航播报模式设置输入正常operaType正常值（8）</t>
        </is>
      </c>
      <c r="E101" s="17" t="inlineStr">
        <is>
          <t>P0</t>
        </is>
      </c>
      <c r="F101" s="30" t="inlineStr">
        <is>
          <t>﻿operaType:0</t>
        </is>
      </c>
      <c r="G101" s="17" t="inlineStr">
        <is>
          <t>正常系</t>
        </is>
      </c>
      <c r="H101" s="17" t="inlineStr">
        <is>
          <t>需求分析法</t>
        </is>
      </c>
      <c r="I101" s="17" t="n"/>
      <c r="J101" s="17" t="inlineStr">
        <is>
          <t>/</t>
        </is>
      </c>
      <c r="K101" s="22" t="inlineStr">
        <is>
          <t>click:'com.aiways.autonavi:id/iv_main_setting
snapshot:'巡航播报模式设置'
click:'com.aiways.autonavi:id/siv_back_bar_title'</t>
        </is>
      </c>
      <c r="L101" s="17" t="inlineStr">
        <is>
          <t>{
 "protocolId": 30016,
 "messageType": "request",
 "versionName": "5.0.7.601114",
 "data": {
 "operaType": 0,
 "naviCruiseType": 6
 },
 "statusCode": 0,
 "needResponse": true,
 "message": "",
 "responseCode": "",
 "requestCode": "",
 "requestAuthor": "com.aiways.aiwaysservice"
}</t>
        </is>
      </c>
      <c r="M101" s="23" t="inlineStr">
        <is>
          <t>输入json，查看返回json或查看巡航模式设置类型</t>
        </is>
      </c>
      <c r="N101" s="17" t="inlineStr">
        <is>
          <t>{ "protocolId": 30016, "messageType": "response", "versionName": "5.0.7.601114", "data": { 
"operaType": 0, 
"naviCruiseType": 6, 
"isSuccess": 0, 
"resultCode": 10000, "errorMessage": "" 
}, 
"statusCode": 0, 
"needResponse": false, 
"message": "", 
"responseCode": "", 
"requestCode": "", 
"requestAuthor": "com.autonavi.amapauto"
}</t>
        </is>
      </c>
      <c r="O101" s="17" t="inlineStr">
        <is>
          <t>电子眼播报+安全提醒设置成功-关闭</t>
        </is>
      </c>
      <c r="P101" s="17" t="inlineStr">
        <is>
          <t>{'data': {'errorMessage': '请求成功', 'isSuccess': 0, 'naviCruiseType': 6,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1" s="17" t="inlineStr">
        <is>
          <t>{'data': {'预期': {'operaType': 0, 'naviCruiseType': 6, 'isSuccess': 0, 'resultCode': 10000, 'errorMessage': ''}, '实际': {'errorMessage': '请求成功', 'isSuccess': 0, 'naviCruiseType': 6, 'operaType': 0, 'resultCode': 10000}}, 'errorMessage': {'预期': '', '实际': '请求成功'}, 'statusCode': {'预期': 0, '实际': 200}, 'requestAuthor': {'预期': 'com.autonavi.amapauto', '实际': 'com.aiways.autonavi'}}</t>
        </is>
      </c>
      <c r="R101" s="17">
        <f>HYPERLINK("D:\python\pytest\AutoTest\log\2022-01-20_20-32-14\AW02-JK-AIDL-0103","测试图片地址")</f>
        <v/>
      </c>
      <c r="S101" s="17" t="inlineStr">
        <is>
          <t>OK</t>
        </is>
      </c>
      <c r="T101" s="17" t="inlineStr">
        <is>
          <t>chenghchengy</t>
        </is>
      </c>
      <c r="U101" s="17" t="inlineStr">
        <is>
          <t>2022-01-20 21:37:14</t>
        </is>
      </c>
      <c r="V101" s="17" t="n"/>
      <c r="W101" s="17" t="inlineStr">
        <is>
          <t>请求成功</t>
        </is>
      </c>
    </row>
    <row customFormat="1" r="102" s="7">
      <c r="A102" s="17" t="inlineStr">
        <is>
          <t>AW02-JK-AIDL-0104</t>
        </is>
      </c>
      <c r="B102" s="13" t="n">
        <v>30016</v>
      </c>
      <c r="C102" s="17" t="inlineStr">
        <is>
          <t>巡航播报模式设置</t>
        </is>
      </c>
      <c r="D102" s="17" t="inlineStr">
        <is>
          <t>巡航播报模式设置输入正常operaType异常值（1）</t>
        </is>
      </c>
      <c r="E102" s="17" t="inlineStr">
        <is>
          <t>P0</t>
        </is>
      </c>
      <c r="F102" s="30" t="inlineStr">
        <is>
          <t>﻿operaType:0</t>
        </is>
      </c>
      <c r="G102" s="17" t="inlineStr">
        <is>
          <t>正常系</t>
        </is>
      </c>
      <c r="H102" s="17" t="inlineStr">
        <is>
          <t>边界值</t>
        </is>
      </c>
      <c r="I102" s="17" t="n"/>
      <c r="J102" s="17" t="inlineStr">
        <is>
          <t>/</t>
        </is>
      </c>
      <c r="K102" s="22" t="inlineStr">
        <is>
          <t>click:'com.aiways.autonavi:id/iv_main_setting
snapshot:'巡航播报模式设置'
click:'com.aiways.autonavi:id/siv_back_bar_title'</t>
        </is>
      </c>
      <c r="L102" s="17" t="inlineStr">
        <is>
          <t>{
 "protocolId": 30016,
 "messageType": "request",
 "versionName": "5.0.7.601114",
 "data": {
 "operaType": 1,
 "naviCruiseType": 1
 },
 "statusCode": 0,
 "needResponse": true,
 "message": "",
 "responseCode": "",
 "requestCode": "",
 "requestAuthor": "com.aiways.aiwaysservice"
}</t>
        </is>
      </c>
      <c r="M102" s="23" t="inlineStr">
        <is>
          <t>输入json，查看返回json或查看巡航模式设置类型</t>
        </is>
      </c>
      <c r="N102" s="17" t="inlineStr">
        <is>
          <t>与高德地图返回值一致</t>
        </is>
      </c>
      <c r="O102" s="17" t="inlineStr">
        <is>
          <t>前方路况关闭正常</t>
        </is>
      </c>
      <c r="P102" s="17" t="inlineStr">
        <is>
          <t>{'data': {'errorMessage': '请求成功', 'isSuccess': 0, 'naviCruiseType': 1,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2" s="17" t="inlineStr">
        <is>
          <t>{}</t>
        </is>
      </c>
      <c r="R102" s="17">
        <f>HYPERLINK("D:\python\pytest\AutoTest\log\2022-01-20_20-32-14\AW02-JK-AIDL-0104","测试图片地址")</f>
        <v/>
      </c>
      <c r="S102" s="17" t="inlineStr">
        <is>
          <t>OK</t>
        </is>
      </c>
      <c r="T102" s="17" t="inlineStr">
        <is>
          <t>chenghchengy</t>
        </is>
      </c>
      <c r="U102" s="17" t="inlineStr">
        <is>
          <t>2022-01-20 21:37:36</t>
        </is>
      </c>
      <c r="V102" s="17" t="n"/>
      <c r="W102" s="17" t="inlineStr">
        <is>
          <t>请求成功</t>
        </is>
      </c>
    </row>
    <row customFormat="1" r="103" s="7">
      <c r="A103" s="17" t="inlineStr">
        <is>
          <t>AW02-JK-AIDL-0105</t>
        </is>
      </c>
      <c r="B103" s="13" t="n">
        <v>30016</v>
      </c>
      <c r="C103" s="17" t="inlineStr">
        <is>
          <t>巡航播报模式设置</t>
        </is>
      </c>
      <c r="D103" s="17" t="inlineStr">
        <is>
          <t>巡航播报模式设置输入正常operaType异常值（2）</t>
        </is>
      </c>
      <c r="E103" s="17" t="inlineStr">
        <is>
          <t>P0</t>
        </is>
      </c>
      <c r="F103" s="30" t="inlineStr">
        <is>
          <t>﻿operaType:0</t>
        </is>
      </c>
      <c r="G103" s="17" t="inlineStr">
        <is>
          <t>正常系</t>
        </is>
      </c>
      <c r="H103" s="17" t="inlineStr">
        <is>
          <t>边界值</t>
        </is>
      </c>
      <c r="I103" s="17" t="n"/>
      <c r="J103" s="17" t="inlineStr">
        <is>
          <t>/</t>
        </is>
      </c>
      <c r="K103" s="22" t="inlineStr">
        <is>
          <t>click:'com.aiways.autonavi:id/iv_main_setting
snapshot:'巡航播报模式设置'
click:'com.aiways.autonavi:id/siv_back_bar_title'</t>
        </is>
      </c>
      <c r="L103" s="17" t="inlineStr">
        <is>
          <t>{
 "protocolId": 30016,
 "messageType": "request",
 "versionName": "5.0.7.601114",
 "data": {
 "operaType": 1,
 "naviCruiseType": 2
 },
 "statusCode": 0,
 "needResponse": true,
 "message": "",
 "responseCode": "",
 "requestCode": "",
 "requestAuthor": "com.aiways.aiwaysservice"
}</t>
        </is>
      </c>
      <c r="M103" s="23" t="inlineStr">
        <is>
          <t>输入json，查看返回json或查看巡航模式设置类型</t>
        </is>
      </c>
      <c r="N103" s="17" t="inlineStr">
        <is>
          <t>与高德地图返回值一致</t>
        </is>
      </c>
      <c r="O103" s="17" t="inlineStr">
        <is>
          <t>电子眼播报正常关闭</t>
        </is>
      </c>
      <c r="P103" s="17" t="inlineStr">
        <is>
          <t>{'data': {'errorMessage': '请求成功', 'isSuccess': 0, 'naviCruiseType': 2,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3" s="17" t="inlineStr">
        <is>
          <t>{}</t>
        </is>
      </c>
      <c r="R103" s="17">
        <f>HYPERLINK("D:\python\pytest\AutoTest\log\2022-01-20_20-32-14\AW02-JK-AIDL-0105","测试图片地址")</f>
        <v/>
      </c>
      <c r="S103" s="17" t="inlineStr">
        <is>
          <t>OK</t>
        </is>
      </c>
      <c r="T103" s="17" t="inlineStr">
        <is>
          <t>chenghchengy</t>
        </is>
      </c>
      <c r="U103" s="17" t="inlineStr">
        <is>
          <t>2022-01-20 21:37:59</t>
        </is>
      </c>
      <c r="V103" s="17" t="n"/>
      <c r="W103" s="17" t="inlineStr">
        <is>
          <t>请求成功</t>
        </is>
      </c>
    </row>
    <row customFormat="1" r="104" s="7">
      <c r="A104" s="17" t="inlineStr">
        <is>
          <t>AW02-JK-AIDL-0106</t>
        </is>
      </c>
      <c r="B104" s="13" t="n">
        <v>30016</v>
      </c>
      <c r="C104" s="17" t="inlineStr">
        <is>
          <t>巡航播报模式设置</t>
        </is>
      </c>
      <c r="D104" s="17" t="inlineStr">
        <is>
          <t>巡航播报模式设置输入正常operaType异常值（3）</t>
        </is>
      </c>
      <c r="E104" s="17" t="inlineStr">
        <is>
          <t>P0</t>
        </is>
      </c>
      <c r="F104" s="30" t="inlineStr">
        <is>
          <t>﻿operaType:0</t>
        </is>
      </c>
      <c r="G104" s="17" t="inlineStr">
        <is>
          <t>正常系</t>
        </is>
      </c>
      <c r="H104" s="17" t="inlineStr">
        <is>
          <t>边界值</t>
        </is>
      </c>
      <c r="I104" s="17" t="n"/>
      <c r="J104" s="17" t="inlineStr">
        <is>
          <t>/</t>
        </is>
      </c>
      <c r="K104" s="22" t="inlineStr">
        <is>
          <t>click:'com.aiways.autonavi:id/iv_main_setting
snapshot:'巡航播报模式设置'
click:'com.aiways.autonavi:id/siv_back_bar_title'</t>
        </is>
      </c>
      <c r="L104" s="17" t="inlineStr">
        <is>
          <t>{
 "protocolId": 30016,
 "messageType": "request",
 "versionName": "5.0.7.601114",
 "data": {
 "operaType": 1,
 "naviCruiseType": 3
 },
 "statusCode": 0,
 "needResponse": true,
 "message": "",
 "responseCode": "",
 "requestCode": "",
 "requestAuthor": "com.aiways.aiwaysservice"
}</t>
        </is>
      </c>
      <c r="M104" s="23" t="inlineStr">
        <is>
          <t>输入json，查看返回json或查看巡航模式设置类型</t>
        </is>
      </c>
      <c r="N104" s="17" t="inlineStr">
        <is>
          <t>与高德地图返回值一致</t>
        </is>
      </c>
      <c r="O104" s="17" t="inlineStr">
        <is>
          <t>安全提醒播报正常关闭</t>
        </is>
      </c>
      <c r="P104" s="17" t="inlineStr">
        <is>
          <t>{'data': {'errorMessage': '请求成功', 'isSuccess': 0, 'naviCruiseType': 3,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4" s="17" t="inlineStr">
        <is>
          <t>{}</t>
        </is>
      </c>
      <c r="R104" s="17">
        <f>HYPERLINK("D:\python\pytest\AutoTest\log\2022-01-20_20-32-14\AW02-JK-AIDL-0106","测试图片地址")</f>
        <v/>
      </c>
      <c r="S104" s="17" t="inlineStr">
        <is>
          <t>OK</t>
        </is>
      </c>
      <c r="T104" s="17" t="inlineStr">
        <is>
          <t>chenghchengy</t>
        </is>
      </c>
      <c r="U104" s="17" t="inlineStr">
        <is>
          <t>2022-01-20 21:38:21</t>
        </is>
      </c>
      <c r="V104" s="17" t="n"/>
      <c r="W104" s="17" t="inlineStr">
        <is>
          <t>请求成功</t>
        </is>
      </c>
    </row>
    <row customFormat="1" r="105" s="7">
      <c r="A105" s="17" t="inlineStr">
        <is>
          <t>AW02-JK-AIDL-0107</t>
        </is>
      </c>
      <c r="B105" s="13" t="n">
        <v>30016</v>
      </c>
      <c r="C105" s="17" t="inlineStr">
        <is>
          <t>巡航播报模式设置</t>
        </is>
      </c>
      <c r="D105" s="17" t="inlineStr">
        <is>
          <t>巡航播报模式设置输入正常operaType异常值（4）</t>
        </is>
      </c>
      <c r="E105" s="17" t="inlineStr">
        <is>
          <t>P0</t>
        </is>
      </c>
      <c r="F105" s="30" t="inlineStr">
        <is>
          <t>﻿operaType:0</t>
        </is>
      </c>
      <c r="G105" s="17" t="inlineStr">
        <is>
          <t>正常系</t>
        </is>
      </c>
      <c r="H105" s="17" t="inlineStr">
        <is>
          <t>边界值</t>
        </is>
      </c>
      <c r="I105" s="17" t="n"/>
      <c r="J105" s="17" t="inlineStr">
        <is>
          <t>/</t>
        </is>
      </c>
      <c r="K105" s="22" t="inlineStr">
        <is>
          <t>click:'com.aiways.autonavi:id/iv_main_setting
snapshot:'巡航播报模式设置'
click:'com.aiways.autonavi:id/siv_back_bar_title'</t>
        </is>
      </c>
      <c r="L105" s="17" t="inlineStr">
        <is>
          <t>{
 "protocolId": 30016,
 "messageType": "request",
 "versionName": "5.0.7.601114",
 "data": {
 "operaType": 1,
 "naviCruiseType": 4
 },
 "statusCode": 0,
 "needResponse": true,
 "message": "",
 "responseCode": "",
 "requestCode": "",
 "requestAuthor": "com.aiways.aiwaysservice"
}</t>
        </is>
      </c>
      <c r="M105" s="23" t="inlineStr">
        <is>
          <t>输入json，查看返回json或查看巡航模式设置类型</t>
        </is>
      </c>
      <c r="N105" s="17" t="inlineStr">
        <is>
          <t>与高德地图返回值一致</t>
        </is>
      </c>
      <c r="O105" s="17" t="inlineStr">
        <is>
          <t>前方路况+电子眼开启正常关闭</t>
        </is>
      </c>
      <c r="P105" s="17" t="inlineStr">
        <is>
          <t>{'data': {'errorMessage': '请求成功', 'isSuccess': 0, 'naviCruiseType': 4,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5" s="17" t="inlineStr">
        <is>
          <t>{}</t>
        </is>
      </c>
      <c r="R105" s="17">
        <f>HYPERLINK("D:\python\pytest\AutoTest\log\2022-01-20_20-32-14\AW02-JK-AIDL-0107","测试图片地址")</f>
        <v/>
      </c>
      <c r="S105" s="17" t="inlineStr">
        <is>
          <t>OK</t>
        </is>
      </c>
      <c r="T105" s="17" t="inlineStr">
        <is>
          <t>chenghchengy</t>
        </is>
      </c>
      <c r="U105" s="17" t="inlineStr">
        <is>
          <t>2022-01-20 21:38:43</t>
        </is>
      </c>
      <c r="V105" s="17" t="n"/>
      <c r="W105" s="17" t="inlineStr">
        <is>
          <t>请求成功</t>
        </is>
      </c>
    </row>
    <row customFormat="1" r="106" s="7">
      <c r="A106" s="17" t="inlineStr">
        <is>
          <t>AW02-JK-AIDL-0108</t>
        </is>
      </c>
      <c r="B106" s="13" t="n">
        <v>30016</v>
      </c>
      <c r="C106" s="17" t="inlineStr">
        <is>
          <t>巡航播报模式设置</t>
        </is>
      </c>
      <c r="D106" s="17" t="inlineStr">
        <is>
          <t>巡航播报模式设置输入正常operaType异常值（5）</t>
        </is>
      </c>
      <c r="E106" s="17" t="inlineStr">
        <is>
          <t>P0</t>
        </is>
      </c>
      <c r="F106" s="30" t="inlineStr">
        <is>
          <t>﻿operaType:0</t>
        </is>
      </c>
      <c r="G106" s="17" t="inlineStr">
        <is>
          <t>正常系</t>
        </is>
      </c>
      <c r="H106" s="17" t="inlineStr">
        <is>
          <t>边界值</t>
        </is>
      </c>
      <c r="I106" s="17" t="n"/>
      <c r="J106" s="17" t="inlineStr">
        <is>
          <t>/</t>
        </is>
      </c>
      <c r="K106" s="22" t="inlineStr">
        <is>
          <t>click:'com.aiways.autonavi:id/iv_main_setting
snapshot:'巡航播报模式设置'
click:'com.aiways.autonavi:id/siv_back_bar_title'</t>
        </is>
      </c>
      <c r="L106" s="17" t="inlineStr">
        <is>
          <t>{
 "protocolId": 30016,
 "messageType": "request",
 "versionName": "5.0.7.601114",
 "data": {
 "operaType": 1,
 "naviCruiseType": 5
 },
 "statusCode": 0,
 "needResponse": true,
 "message": "",
 "responseCode": "",
 "requestCode": "",
 "requestAuthor": "com.aiways.aiwaysservice"
}</t>
        </is>
      </c>
      <c r="M106" s="23" t="inlineStr">
        <is>
          <t>输入json，查看返回json或查看巡航模式设置类型</t>
        </is>
      </c>
      <c r="N106" s="17" t="inlineStr">
        <is>
          <t>与高德地图返回值一致</t>
        </is>
      </c>
      <c r="O106" s="17" t="inlineStr">
        <is>
          <t>前方路况+安全提醒正常关闭</t>
        </is>
      </c>
      <c r="P106" s="17" t="inlineStr">
        <is>
          <t>{'data': {'errorMessage': '请求成功', 'isSuccess': 0, 'naviCruiseType': 5,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6" s="17" t="inlineStr">
        <is>
          <t>{}</t>
        </is>
      </c>
      <c r="R106" s="17">
        <f>HYPERLINK("D:\python\pytest\AutoTest\log\2022-01-20_20-32-14\AW02-JK-AIDL-0108","测试图片地址")</f>
        <v/>
      </c>
      <c r="S106" s="17" t="inlineStr">
        <is>
          <t>OK</t>
        </is>
      </c>
      <c r="T106" s="17" t="inlineStr">
        <is>
          <t>chenghchengy</t>
        </is>
      </c>
      <c r="U106" s="17" t="inlineStr">
        <is>
          <t>2022-01-20 21:39:06</t>
        </is>
      </c>
      <c r="V106" s="17" t="n"/>
      <c r="W106" s="17" t="inlineStr">
        <is>
          <t>请求成功</t>
        </is>
      </c>
    </row>
    <row customFormat="1" r="107" s="7">
      <c r="A107" s="17" t="inlineStr">
        <is>
          <t>AW02-JK-AIDL-0109</t>
        </is>
      </c>
      <c r="B107" s="13" t="n">
        <v>30016</v>
      </c>
      <c r="C107" s="17" t="inlineStr">
        <is>
          <t>巡航播报模式设置</t>
        </is>
      </c>
      <c r="D107" s="17" t="inlineStr">
        <is>
          <t>巡航播报模式设置输入正常operaType异常值（6）</t>
        </is>
      </c>
      <c r="E107" s="17" t="inlineStr">
        <is>
          <t>P0</t>
        </is>
      </c>
      <c r="F107" s="30" t="inlineStr">
        <is>
          <t>﻿operaType:0</t>
        </is>
      </c>
      <c r="G107" s="17" t="inlineStr">
        <is>
          <t>正常系</t>
        </is>
      </c>
      <c r="H107" s="17" t="inlineStr">
        <is>
          <t>边界值</t>
        </is>
      </c>
      <c r="I107" s="17" t="n"/>
      <c r="J107" s="17" t="inlineStr">
        <is>
          <t>/</t>
        </is>
      </c>
      <c r="K107" s="22" t="inlineStr">
        <is>
          <t>click:'com.aiways.autonavi:id/iv_main_setting
snapshot:'巡航播报模式设置'
click:'com.aiways.autonavi:id/siv_back_bar_title'</t>
        </is>
      </c>
      <c r="L107" s="17" t="inlineStr">
        <is>
          <t>{
 "protocolId": 30016,
 "messageType": "request",
 "versionName": "5.0.7.601114",
 "data": {
 "operaType": 1,
 "naviCruiseType": 6
 },
 "statusCode": 0,
 "needResponse": true,
 "message": "",
 "responseCode": "",
 "requestCode": "",
 "requestAuthor": "com.aiways.aiwaysservice"
}</t>
        </is>
      </c>
      <c r="M107" s="23" t="inlineStr">
        <is>
          <t>输入json，查看返回json或查看巡航模式设置类型</t>
        </is>
      </c>
      <c r="N107" s="17" t="inlineStr">
        <is>
          <t>与高德地图返回值一致</t>
        </is>
      </c>
      <c r="O107" s="17" t="inlineStr">
        <is>
          <t>电子眼加安全提醒正常关闭</t>
        </is>
      </c>
      <c r="P107" s="17" t="inlineStr">
        <is>
          <t>{'data': {'errorMessage': '请求成功', 'isSuccess': 0, 'naviCruiseType': 6,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7" s="17" t="inlineStr">
        <is>
          <t>{}</t>
        </is>
      </c>
      <c r="R107" s="17">
        <f>HYPERLINK("D:\python\pytest\AutoTest\log\2022-01-20_20-32-14\AW02-JK-AIDL-0109","测试图片地址")</f>
        <v/>
      </c>
      <c r="S107" s="17" t="inlineStr">
        <is>
          <t>OK</t>
        </is>
      </c>
      <c r="T107" s="17" t="inlineStr">
        <is>
          <t>chenghchengy</t>
        </is>
      </c>
      <c r="U107" s="17" t="inlineStr">
        <is>
          <t>2022-01-20 21:39:28</t>
        </is>
      </c>
      <c r="V107" s="17" t="n"/>
      <c r="W107" s="17" t="inlineStr">
        <is>
          <t>请求成功</t>
        </is>
      </c>
    </row>
    <row customFormat="1" r="108" s="7">
      <c r="A108" s="17" t="inlineStr">
        <is>
          <t>AW02-JK-AIDL-0110</t>
        </is>
      </c>
      <c r="B108" s="13" t="n">
        <v>30016</v>
      </c>
      <c r="C108" s="17" t="inlineStr">
        <is>
          <t>巡航播报模式设置</t>
        </is>
      </c>
      <c r="D108" s="17" t="inlineStr">
        <is>
          <t>巡航播报模式设置输入异常operaType异常值（7）</t>
        </is>
      </c>
      <c r="E108" s="17" t="inlineStr">
        <is>
          <t>P0</t>
        </is>
      </c>
      <c r="F108" s="30" t="inlineStr">
        <is>
          <t>﻿operaType:-1</t>
        </is>
      </c>
      <c r="G108" s="17" t="inlineStr">
        <is>
          <t>异常系</t>
        </is>
      </c>
      <c r="H108" s="17" t="inlineStr">
        <is>
          <t>边界值</t>
        </is>
      </c>
      <c r="I108" s="17" t="n"/>
      <c r="J108" s="17" t="inlineStr">
        <is>
          <t>/</t>
        </is>
      </c>
      <c r="K108" s="22" t="inlineStr">
        <is>
          <t>click:'com.aiways.autonavi:id/iv_main_setting
snapshot:'巡航播报模式设置'
click:'com.aiways.autonavi:id/siv_back_bar_title'</t>
        </is>
      </c>
      <c r="L108" s="17" t="inlineStr">
        <is>
          <t>{
 "protocolId": 30016,
 "messageType": "request",
 "versionName": "5.0.7.601114",
 "data": {
 "operaType": -1,
 "naviCruiseType": 0
 },
 "statusCode": 0,
 "needResponse": true,
 "message": "",
 "responseCode": "",
 "requestCode": "",
 "requestAuthor": "com.aiways.aiwaysservice"
}</t>
        </is>
      </c>
      <c r="M108" s="23" t="inlineStr">
        <is>
          <t>输入json，查看返回json或查看巡航模式设置类型</t>
        </is>
      </c>
      <c r="N108" s="17" t="inlineStr">
        <is>
          <t>resultCode:10001</t>
        </is>
      </c>
      <c r="O108" s="17" t="inlineStr">
        <is>
          <t>无反应</t>
        </is>
      </c>
      <c r="P108" s="17" t="inlineStr">
        <is>
          <t>{'data': {'errorMessage': '请求成功', 'isSuccess': 0, 'naviCruiseType': 0, 'operaType': -1,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8" s="17" t="inlineStr">
        <is>
          <t>{}</t>
        </is>
      </c>
      <c r="R108" s="17">
        <f>HYPERLINK("D:\python\pytest\AutoTest\log\2022-01-20_20-32-14\AW02-JK-AIDL-0110","测试图片地址")</f>
        <v/>
      </c>
      <c r="S108" s="17" t="inlineStr">
        <is>
          <t>OK</t>
        </is>
      </c>
      <c r="T108" s="17" t="inlineStr">
        <is>
          <t>chenghchengy</t>
        </is>
      </c>
      <c r="U108" s="17" t="inlineStr">
        <is>
          <t>2022-01-20 21:39:50</t>
        </is>
      </c>
      <c r="V108" s="17" t="n"/>
      <c r="W108" s="17" t="inlineStr">
        <is>
          <t>请求成功</t>
        </is>
      </c>
    </row>
    <row customFormat="1" r="109" s="7">
      <c r="A109" s="17" t="inlineStr">
        <is>
          <t>AW02-JK-AIDL-0111</t>
        </is>
      </c>
      <c r="B109" s="13" t="n">
        <v>30016</v>
      </c>
      <c r="C109" s="17" t="inlineStr">
        <is>
          <t>巡航播报模式设置</t>
        </is>
      </c>
      <c r="D109" s="17" t="inlineStr">
        <is>
          <t>巡航播报模式设置输入异常operaType异常值（8）</t>
        </is>
      </c>
      <c r="E109" s="17" t="inlineStr">
        <is>
          <t>P0</t>
        </is>
      </c>
      <c r="F109" s="30" t="inlineStr">
        <is>
          <t>﻿operaType:2</t>
        </is>
      </c>
      <c r="G109" s="17" t="inlineStr">
        <is>
          <t>异常系</t>
        </is>
      </c>
      <c r="H109" s="17" t="inlineStr">
        <is>
          <t>边界值</t>
        </is>
      </c>
      <c r="I109" s="17" t="n"/>
      <c r="J109" s="17" t="inlineStr">
        <is>
          <t>/</t>
        </is>
      </c>
      <c r="K109" s="22" t="inlineStr">
        <is>
          <t>click:'com.aiways.autonavi:id/iv_main_setting
snapshot:'巡航播报模式设置'
click:'com.aiways.autonavi:id/siv_back_bar_title'</t>
        </is>
      </c>
      <c r="L109" s="17" t="inlineStr">
        <is>
          <t>{
 "protocolId": 30016,
 "messageType": "request",
 "versionName": "5.0.7.601114",
 "data": {
 "operaType": 2,
 "naviCruiseType": 0
 },
 "statusCode": 0,
 "needResponse": true,
 "message": "",
 "responseCode": "",
 "requestCode": "",
 "requestAuthor": "com.aiways.aiwaysservice"
}</t>
        </is>
      </c>
      <c r="M109" s="23" t="inlineStr">
        <is>
          <t>输入json，查看返回json或查看巡航模式设置类型</t>
        </is>
      </c>
      <c r="N109" s="17" t="inlineStr">
        <is>
          <t>resultCode:10001</t>
        </is>
      </c>
      <c r="O109" s="17" t="inlineStr">
        <is>
          <t>无反应</t>
        </is>
      </c>
      <c r="P109" s="17" t="inlineStr">
        <is>
          <t>{'data': {'errorMessage': '请求成功', 'isSuccess': 0, 'naviCruiseType': 0, 'operaType': 2,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9" s="17" t="inlineStr">
        <is>
          <t>{}</t>
        </is>
      </c>
      <c r="R109" s="17">
        <f>HYPERLINK("D:\python\pytest\AutoTest\log\2022-01-20_20-32-14\AW02-JK-AIDL-0111","测试图片地址")</f>
        <v/>
      </c>
      <c r="S109" s="17" t="inlineStr">
        <is>
          <t>OK</t>
        </is>
      </c>
      <c r="T109" s="17" t="inlineStr">
        <is>
          <t>chenghchengy</t>
        </is>
      </c>
      <c r="U109" s="17" t="inlineStr">
        <is>
          <t>2022-01-20 21:40:13</t>
        </is>
      </c>
      <c r="V109" s="17" t="n"/>
      <c r="W109" s="17" t="inlineStr">
        <is>
          <t>请求成功</t>
        </is>
      </c>
    </row>
    <row customFormat="1" r="110" s="7">
      <c r="A110" s="17" t="inlineStr">
        <is>
          <t>AW02-JK-AIDL-0112</t>
        </is>
      </c>
      <c r="B110" s="13" t="n">
        <v>30016</v>
      </c>
      <c r="C110" s="17" t="inlineStr">
        <is>
          <t>巡航播报模式设置</t>
        </is>
      </c>
      <c r="D110" s="17" t="inlineStr">
        <is>
          <t>巡航播报模式设置输入异常naviCruiseType异常值（1）</t>
        </is>
      </c>
      <c r="E110" s="17" t="inlineStr">
        <is>
          <t>P0</t>
        </is>
      </c>
      <c r="F110" s="17" t="inlineStr">
        <is>
          <t>naviCruiseType:-1</t>
        </is>
      </c>
      <c r="G110" s="17" t="inlineStr">
        <is>
          <t>异常系</t>
        </is>
      </c>
      <c r="H110" s="17" t="inlineStr">
        <is>
          <t>边界值</t>
        </is>
      </c>
      <c r="I110" s="17" t="n"/>
      <c r="J110" s="17" t="inlineStr">
        <is>
          <t>/</t>
        </is>
      </c>
      <c r="K110" s="22" t="inlineStr">
        <is>
          <t>click:'com.aiways.autonavi:id/iv_main_setting
snapshot:'巡航播报模式设置'
click:'com.aiways.autonavi:id/siv_back_bar_title'</t>
        </is>
      </c>
      <c r="L110" s="17" t="inlineStr">
        <is>
          <t>{
 "protocolId": 30016,
 "messageType": "request",
 "versionName": "5.0.7.601114",
 "data": {
 "operaType": 0,
 "naviCruiseType": -1
 },
 "statusCode": 0,
 "needResponse": true,
 "message": "",
 "responseCode": "",
 "requestCode": "",
 "requestAuthor": "com.aiways.aiwaysservice"
}</t>
        </is>
      </c>
      <c r="M110" s="23" t="inlineStr">
        <is>
          <t>输入json，查看返回json或查看巡航模式设置类型</t>
        </is>
      </c>
      <c r="N110" s="17" t="inlineStr">
        <is>
          <t>resultCode:10001</t>
        </is>
      </c>
      <c r="O110" s="17" t="inlineStr">
        <is>
          <t>无反应</t>
        </is>
      </c>
      <c r="P110" s="17" t="inlineStr">
        <is>
          <t>{'data': {'errorMessage': '请求成功', 'isSuccess': 0, 'naviCruiseType': -1,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0" s="17" t="inlineStr">
        <is>
          <t>{}</t>
        </is>
      </c>
      <c r="R110" s="17">
        <f>HYPERLINK("D:\python\pytest\AutoTest\log\2022-01-20_20-32-14\AW02-JK-AIDL-0112","测试图片地址")</f>
        <v/>
      </c>
      <c r="S110" s="17" t="inlineStr">
        <is>
          <t>OK</t>
        </is>
      </c>
      <c r="T110" s="17" t="inlineStr">
        <is>
          <t>chenghchengy</t>
        </is>
      </c>
      <c r="U110" s="17" t="inlineStr">
        <is>
          <t>2022-01-20 21:40:35</t>
        </is>
      </c>
      <c r="V110" s="17" t="n"/>
      <c r="W110" s="17" t="inlineStr">
        <is>
          <t>请求成功</t>
        </is>
      </c>
    </row>
    <row customFormat="1" r="111" s="7">
      <c r="A111" s="17" t="inlineStr">
        <is>
          <t>AW02-JK-AIDL-0113</t>
        </is>
      </c>
      <c r="B111" s="13" t="n">
        <v>30016</v>
      </c>
      <c r="C111" s="17" t="inlineStr">
        <is>
          <t>巡航播报模式设置</t>
        </is>
      </c>
      <c r="D111" s="17" t="inlineStr">
        <is>
          <t>巡航播报模式设置输入异常naviCruiseType异常值（2）</t>
        </is>
      </c>
      <c r="E111" s="17" t="inlineStr">
        <is>
          <t>P0</t>
        </is>
      </c>
      <c r="F111" s="17" t="inlineStr">
        <is>
          <t>naviCruiseType:7</t>
        </is>
      </c>
      <c r="G111" s="17" t="inlineStr">
        <is>
          <t>异常系</t>
        </is>
      </c>
      <c r="H111" s="17" t="inlineStr">
        <is>
          <t>边界值</t>
        </is>
      </c>
      <c r="I111" s="17" t="n"/>
      <c r="J111" s="17" t="inlineStr">
        <is>
          <t>/</t>
        </is>
      </c>
      <c r="K111" s="22" t="inlineStr">
        <is>
          <t>click:'com.aiways.autonavi:id/iv_main_setting
snapshot:'巡航播报模式设置'
click:'com.aiways.autonavi:id/siv_back_bar_title'</t>
        </is>
      </c>
      <c r="L111" s="17" t="inlineStr">
        <is>
          <t>{
 "protocolId": 30016,
 "messageType": "request",
 "versionName": "5.0.7.601114",
 "data": {
 "operaType": 0,
 "naviCruiseType": 7
 },
 "statusCode": 0,
 "needResponse": true,
 "message": "",
 "responseCode": "",
 "requestCode": "",
 "requestAuthor": "com.aiways.aiwaysservice"
}</t>
        </is>
      </c>
      <c r="M111" s="23" t="inlineStr">
        <is>
          <t>输入json，查看返回json或查看巡航模式设置类型</t>
        </is>
      </c>
      <c r="N111" s="17" t="inlineStr">
        <is>
          <t>resultCode:10001</t>
        </is>
      </c>
      <c r="O111" s="17" t="inlineStr">
        <is>
          <t>无反应</t>
        </is>
      </c>
      <c r="P111" s="17" t="inlineStr">
        <is>
          <t>{'data': {'errorMessage': '请求成功', 'isSuccess': 0, 'naviCruiseType': 7,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1" s="17" t="inlineStr">
        <is>
          <t>{}</t>
        </is>
      </c>
      <c r="R111" s="17">
        <f>HYPERLINK("D:\python\pytest\AutoTest\log\2022-01-20_20-32-14\AW02-JK-AIDL-0113","测试图片地址")</f>
        <v/>
      </c>
      <c r="S111" s="17" t="inlineStr">
        <is>
          <t>OK</t>
        </is>
      </c>
      <c r="T111" s="17" t="inlineStr">
        <is>
          <t>chenghchengy</t>
        </is>
      </c>
      <c r="U111" s="17" t="inlineStr">
        <is>
          <t>2022-01-20 21:40:57</t>
        </is>
      </c>
      <c r="V111" s="17" t="n"/>
      <c r="W111" s="17" t="inlineStr">
        <is>
          <t>请求成功</t>
        </is>
      </c>
    </row>
    <row customFormat="1" r="112" s="5">
      <c r="A112" s="17" t="inlineStr">
        <is>
          <t>AW02-JK-AIDL-0114</t>
        </is>
      </c>
      <c r="B112" s="31" t="n">
        <v>30200</v>
      </c>
      <c r="C112" s="32" t="inlineStr">
        <is>
          <t>地图状态透出</t>
        </is>
      </c>
      <c r="D112" s="32" t="inlineStr">
        <is>
          <t>地图状态透出autoStatus正常值（1）</t>
        </is>
      </c>
      <c r="E112" s="32" t="inlineStr">
        <is>
          <t>P0</t>
        </is>
      </c>
      <c r="F112" s="32" t="inlineStr">
        <is>
          <t>autoStatus：0</t>
        </is>
      </c>
      <c r="G112" s="32" t="inlineStr">
        <is>
          <t>正常系</t>
        </is>
      </c>
      <c r="H112" s="32" t="inlineStr">
        <is>
          <t>需求分析法</t>
        </is>
      </c>
      <c r="I112" s="32" t="n"/>
      <c r="J112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</t>
        </is>
      </c>
      <c r="K112" s="22" t="inlineStr">
        <is>
          <t>shell:"input keyevent 4"
shell:"input keyevent 4" 
shell:"input keyevent 4"</t>
        </is>
      </c>
      <c r="L112" s="33" t="n"/>
      <c r="M112" s="34" t="inlineStr">
        <is>
          <t>输入json，查看返回json或查看透出类型</t>
        </is>
      </c>
      <c r="N112" s="32" t="inlineStr">
        <is>
          <t>{
 "protocolId": 30200, "messageType": "dispatch", "versionName": "5.0.7.601114", "data": {
 "autoStatus": 0 
},
 "statusCode": 0, 
"needResponse": false, 
"message": "",
 "responseCode": "", 
"requestCode": "", "requestAuthor": "com.aiways.aiwaysservice"
}</t>
        </is>
      </c>
      <c r="O112" s="32" t="n"/>
      <c r="P112" s="32" t="inlineStr">
        <is>
          <t>{}</t>
        </is>
      </c>
      <c r="Q112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2" s="32">
        <f>HYPERLINK("D:\python\pytest\AutoTest\log\2022-01-20_20-32-14\AW02-JK-AIDL-0114","测试图片地址")</f>
        <v/>
      </c>
      <c r="S112" s="32" t="inlineStr">
        <is>
          <t>OK</t>
        </is>
      </c>
      <c r="T112" s="32" t="inlineStr">
        <is>
          <t>chenghchengy</t>
        </is>
      </c>
      <c r="U112" s="32" t="inlineStr">
        <is>
          <t>2022-01-20 21:41:30</t>
        </is>
      </c>
      <c r="V112" s="32" t="n"/>
      <c r="W112" s="32" t="inlineStr">
        <is>
          <t>请求成功</t>
        </is>
      </c>
    </row>
    <row r="113" s="134">
      <c r="A113" s="17" t="inlineStr">
        <is>
          <t>AW02-JK-AIDL-0120</t>
        </is>
      </c>
      <c r="B113" s="13" t="n">
        <v>30200</v>
      </c>
      <c r="C113" s="17" t="inlineStr">
        <is>
          <t>地图状态透出</t>
        </is>
      </c>
      <c r="D113" s="17" t="inlineStr">
        <is>
          <t>地图状态透出autoStatus正常值（7）</t>
        </is>
      </c>
      <c r="E113" s="17" t="inlineStr">
        <is>
          <t>P0</t>
        </is>
      </c>
      <c r="F113" s="17" t="inlineStr">
        <is>
          <t>autoStatus：7</t>
        </is>
      </c>
      <c r="G113" s="17" t="inlineStr">
        <is>
          <t>正常系</t>
        </is>
      </c>
      <c r="H113" s="17" t="inlineStr">
        <is>
          <t>需求分析法</t>
        </is>
      </c>
      <c r="I113" s="17" t="n"/>
      <c r="J113" s="17" t="inlineStr">
        <is>
          <t>shell: 'am force-stop com.aiways.autonavi'
startapp:'com.aiways.autonavi'</t>
        </is>
      </c>
      <c r="K113" s="22" t="n"/>
      <c r="L113" s="29" t="n"/>
      <c r="M113" s="23" t="inlineStr">
        <is>
          <t>输入json，查看返回json或查看透出类型</t>
        </is>
      </c>
      <c r="N113" s="17" t="inlineStr">
        <is>
          <t>{
 "protocolId": 30200, "messageType": "dispatch", "versionName": "5.0.7.601114", "data": {
 "autoStatus": 7
},
 "statusCode": 0, 
"needResponse": false, 
"message": "",
 "responseCode": "", 
"requestCode": "", "requestAuthor": "com.aiways.aiwaysservice"
}</t>
        </is>
      </c>
      <c r="O113" s="17" t="n"/>
      <c r="P113" s="17" t="inlineStr">
        <is>
          <t>{}</t>
        </is>
      </c>
      <c r="Q113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3" s="17">
        <f>HYPERLINK("D:\python\pytest\AutoTest\log\2022-01-20_20-32-14\AW02-JK-AIDL-0120","测试图片地址")</f>
        <v/>
      </c>
      <c r="S113" s="17" t="inlineStr">
        <is>
          <t>OK</t>
        </is>
      </c>
      <c r="T113" s="17" t="inlineStr">
        <is>
          <t>chenghchengy</t>
        </is>
      </c>
      <c r="U113" s="17" t="inlineStr">
        <is>
          <t>2022-01-20 21:42:11</t>
        </is>
      </c>
      <c r="V113" s="17" t="n"/>
      <c r="W113" s="17" t="inlineStr">
        <is>
          <t>请求成功</t>
        </is>
      </c>
    </row>
    <row r="114" s="134">
      <c r="A114" s="17" t="inlineStr">
        <is>
          <t>AW02-JK-AIDL-0121</t>
        </is>
      </c>
      <c r="B114" s="13" t="n">
        <v>30200</v>
      </c>
      <c r="C114" s="17" t="inlineStr">
        <is>
          <t>地图状态透出</t>
        </is>
      </c>
      <c r="D114" s="17" t="inlineStr">
        <is>
          <t>地图状态透出autoStatus正常值（8）</t>
        </is>
      </c>
      <c r="E114" s="17" t="inlineStr">
        <is>
          <t>P0</t>
        </is>
      </c>
      <c r="F114" s="17" t="inlineStr">
        <is>
          <t>autoStatus：8</t>
        </is>
      </c>
      <c r="G114" s="17" t="inlineStr">
        <is>
          <t>正常系</t>
        </is>
      </c>
      <c r="H114" s="17" t="inlineStr">
        <is>
          <t>需求分析法</t>
        </is>
      </c>
      <c r="I114" s="17" t="n"/>
      <c r="J114" s="17" t="inlineStr">
        <is>
          <t>shell: 'am force-stop com.aiways.autonavi'
startapp:'com.aiways.autonavi'</t>
        </is>
      </c>
      <c r="K114" s="22" t="n"/>
      <c r="L114" s="29" t="n"/>
      <c r="M114" s="23" t="inlineStr">
        <is>
          <t>输入json，查看返回json或查看透出类型</t>
        </is>
      </c>
      <c r="N114" s="17" t="inlineStr">
        <is>
          <t>{
 "protocolId": 30200, "messageType": "dispatch", "versionName": "5.0.7.601114", "data": {
 "autoStatus": 8
},
 "statusCode": 0, 
"needResponse": false, 
"message": "",
 "responseCode": "", 
"requestCode": "", "requestAuthor": "com.aiways.aiwaysservice"
}</t>
        </is>
      </c>
      <c r="O114" s="17" t="n"/>
      <c r="P114" s="17" t="inlineStr">
        <is>
          <t>{}</t>
        </is>
      </c>
      <c r="Q114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4" s="17">
        <f>HYPERLINK("D:\python\pytest\AutoTest\log\2022-01-20_20-32-14\AW02-JK-AIDL-0121","测试图片地址")</f>
        <v/>
      </c>
      <c r="S114" s="17" t="inlineStr">
        <is>
          <t>OK</t>
        </is>
      </c>
      <c r="T114" s="17" t="inlineStr">
        <is>
          <t>chenghchengy</t>
        </is>
      </c>
      <c r="U114" s="17" t="inlineStr">
        <is>
          <t>2022-01-20 21:42:30</t>
        </is>
      </c>
      <c r="V114" s="17" t="n"/>
      <c r="W114" s="17" t="inlineStr">
        <is>
          <t>请求成功</t>
        </is>
      </c>
    </row>
    <row r="115" s="134">
      <c r="A115" s="17" t="inlineStr">
        <is>
          <t>AW02-JK-AIDL-0122</t>
        </is>
      </c>
      <c r="B115" s="13" t="n">
        <v>30200</v>
      </c>
      <c r="C115" s="17" t="inlineStr">
        <is>
          <t>地图状态透出</t>
        </is>
      </c>
      <c r="D115" s="17" t="inlineStr">
        <is>
          <t>地图状态透出autoStatus正常值（9）</t>
        </is>
      </c>
      <c r="E115" s="17" t="inlineStr">
        <is>
          <t>P0</t>
        </is>
      </c>
      <c r="F115" s="17" t="inlineStr">
        <is>
          <t>autoStatus：9</t>
        </is>
      </c>
      <c r="G115" s="17" t="inlineStr">
        <is>
          <t>正常系</t>
        </is>
      </c>
      <c r="H115" s="17" t="inlineStr">
        <is>
          <t>需求分析法</t>
        </is>
      </c>
      <c r="I115" s="17" t="n"/>
      <c r="J115" s="17" t="inlineStr">
        <is>
          <t>shell: 'am force-stop com.aiways.autonavi'</t>
        </is>
      </c>
      <c r="K115" s="22" t="inlineStr">
        <is>
          <t>startapp:'com.aiways.autonavi'</t>
        </is>
      </c>
      <c r="L115" s="29" t="n"/>
      <c r="M115" s="23" t="inlineStr">
        <is>
          <t>输入json，查看返回json或查看透出类型</t>
        </is>
      </c>
      <c r="N115" s="17" t="inlineStr">
        <is>
          <t>{
 "protocolId": 30200, "messageType": "dispatch", "versionName": "5.0.7.601114", "data": {
 "autoStatus": 9
},
 "statusCode": 0, 
"needResponse": false, 
"message": "",
 "responseCode": "", 
"requestCode": "", "requestAuthor": "com.aiways.aiwaysservice"
}</t>
        </is>
      </c>
      <c r="O115" s="17" t="n"/>
      <c r="P115" s="17" t="inlineStr">
        <is>
          <t>{}</t>
        </is>
      </c>
      <c r="Q115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5" s="17">
        <f>HYPERLINK("D:\python\pytest\AutoTest\log\2022-01-20_20-32-14\AW02-JK-AIDL-0122","测试图片地址")</f>
        <v/>
      </c>
      <c r="S115" s="17" t="inlineStr">
        <is>
          <t>OK</t>
        </is>
      </c>
      <c r="T115" s="17" t="inlineStr">
        <is>
          <t>chenghchengy</t>
        </is>
      </c>
      <c r="U115" s="17" t="inlineStr">
        <is>
          <t>2022-01-20 21:42:48</t>
        </is>
      </c>
      <c r="V115" s="17" t="n"/>
      <c r="W115" s="17" t="inlineStr">
        <is>
          <t>请求成功</t>
        </is>
      </c>
    </row>
    <row r="116" s="134">
      <c r="A116" s="17" t="inlineStr">
        <is>
          <t>AW02-JK-AIDL-0129</t>
        </is>
      </c>
      <c r="B116" s="13" t="n">
        <v>30200</v>
      </c>
      <c r="C116" s="17" t="inlineStr">
        <is>
          <t>地图状态透出</t>
        </is>
      </c>
      <c r="D116" s="17" t="inlineStr">
        <is>
          <t>地图状态透出autoStatus正常值（16）</t>
        </is>
      </c>
      <c r="E116" s="17" t="inlineStr">
        <is>
          <t>P0</t>
        </is>
      </c>
      <c r="F116" s="17" t="inlineStr">
        <is>
          <t>autoStatus：16</t>
        </is>
      </c>
      <c r="G116" s="17" t="inlineStr">
        <is>
          <t>正常系</t>
        </is>
      </c>
      <c r="H116" s="17" t="inlineStr">
        <is>
          <t>需求分析法</t>
        </is>
      </c>
      <c r="I116" s="17" t="n"/>
      <c r="J116" s="17" t="inlineStr">
        <is>
          <t>click:'com.aiways.autonavi:id/tv_search'
click:'com.aiways.autonavi:id/et_search_around_text_input'
input:'com.aiways.autonavi:id/et_search_around_text_input',value="喀什科技文化广场"
click:'com.aiways.autonavi:id/stv_text_tittle'
click:'com.aiways.autonavi:id/stv_go_here_text'
click:'com.aiways.autonavi:id/stv_text_go'</t>
        </is>
      </c>
      <c r="K116" s="22" t="inlineStr">
        <is>
          <t>shell:"input keyevent 4"
shell:"input keyevent 4" 
shell:"input keyevent 4"</t>
        </is>
      </c>
      <c r="L116" s="29" t="n"/>
      <c r="M116" s="23" t="inlineStr">
        <is>
          <t>输入json，查看返回json或查看透出类型</t>
        </is>
      </c>
      <c r="N116" s="17" t="inlineStr">
        <is>
          <t>{
 "protocolId": 30200, "messageType": "dispatch", "versionName": "5.0.7.601114", "data": {
 "autoStatus": 16
},
 "statusCode": 0, 
"needResponse": false, 
"message": "",
 "responseCode": "", 
"requestCode": "", "requestAuthor": "com.aiways.aiwaysservice"
}</t>
        </is>
      </c>
      <c r="O116" s="17" t="n"/>
      <c r="P116" s="17" t="inlineStr"/>
      <c r="Q116" s="17" t="inlineStr"/>
      <c r="R116" s="17">
        <f>HYPERLINK("D:\python\pytest\AutoTest\log\2022-01-20_20-32-14\AW02-JK-AIDL-0129","测试图片地址")</f>
        <v/>
      </c>
      <c r="S116" s="17" t="inlineStr">
        <is>
          <t>NG</t>
        </is>
      </c>
      <c r="T116" s="17" t="inlineStr">
        <is>
          <t>chenghchengy</t>
        </is>
      </c>
      <c r="U116" s="17" t="inlineStr">
        <is>
          <t>2022-01-20 21:43:19</t>
        </is>
      </c>
      <c r="V116" s="17" t="n"/>
      <c r="W116" s="17" t="inlineStr">
        <is>
          <t>Waiting timeout for appearance of "UIObjectProxy of "com.aiways.autonavi:id/stv_text_go""</t>
        </is>
      </c>
    </row>
    <row r="117" s="134">
      <c r="A117" s="17" t="inlineStr">
        <is>
          <t>AW02-JK-AIDL-0130</t>
        </is>
      </c>
      <c r="B117" s="13" t="n">
        <v>30200</v>
      </c>
      <c r="C117" s="17" t="inlineStr">
        <is>
          <t>地图状态透出</t>
        </is>
      </c>
      <c r="D117" s="17" t="inlineStr">
        <is>
          <t>地图状态透出autoStatus正常值（17）</t>
        </is>
      </c>
      <c r="E117" s="17" t="inlineStr">
        <is>
          <t>P0</t>
        </is>
      </c>
      <c r="F117" s="17" t="inlineStr">
        <is>
          <t>autoStatus：17</t>
        </is>
      </c>
      <c r="G117" s="17" t="inlineStr">
        <is>
          <t>正常系</t>
        </is>
      </c>
      <c r="H117" s="17" t="inlineStr">
        <is>
          <t>需求分析法</t>
        </is>
      </c>
      <c r="I117" s="17" t="n"/>
      <c r="J117" s="17" t="inlineStr">
        <is>
          <t>click:'com.aiways.autonavi:id/tv_search'
click:'com.aiways.autonavi:id/et_search_around_text_input'
input:'com.aiways.autonavi:id/et_search_around_text_input',value="喀什科技文化广场"
click:'com.aiways.autonavi:id/stv_text_tittle'
click:'com.aiways.autonavi:id/stv_go_here_text'
click:'com.aiways.autonavi:id/stv_text_go'
shell:"input keyevent 4"
shell:"input keyevent 4" 
shell:"input keyevent 4"</t>
        </is>
      </c>
      <c r="K117" s="22" t="n"/>
      <c r="L117" s="29" t="n"/>
      <c r="M117" s="23" t="inlineStr">
        <is>
          <t>输入json，查看返回json或查看透出类型</t>
        </is>
      </c>
      <c r="N117" s="17" t="inlineStr">
        <is>
          <t>{
 "protocolId": 30200, "messageType": "dispatch", "versionName": "5.0.7.601114", "data": {
 "autoStatus": 17
},
 "statusCode": 0, 
"needResponse": false, 
"message": "",
 "responseCode": "", 
"requestCode": "", "requestAuthor": "com.aiways.aiwaysservice"
}</t>
        </is>
      </c>
      <c r="O117" s="17" t="n"/>
      <c r="P117" s="17" t="inlineStr"/>
      <c r="Q117" s="17" t="inlineStr"/>
      <c r="R117" s="17">
        <f>HYPERLINK("D:\python\pytest\AutoTest\log\2022-01-20_20-32-14\AW02-JK-AIDL-0130","测试图片地址")</f>
        <v/>
      </c>
      <c r="S117" s="17" t="inlineStr">
        <is>
          <t>NG</t>
        </is>
      </c>
      <c r="T117" s="17" t="inlineStr">
        <is>
          <t>chenghchengy</t>
        </is>
      </c>
      <c r="U117" s="17" t="inlineStr">
        <is>
          <t>2022-01-20 21:44:18</t>
        </is>
      </c>
      <c r="V117" s="17" t="n"/>
      <c r="W117" s="17" t="inlineStr">
        <is>
          <t>Waiting timeout for appearance of "UIObjectProxy of "com.aiways.autonavi:id/stv_text_go""</t>
        </is>
      </c>
    </row>
    <row r="118" s="134">
      <c r="A118" s="17" t="inlineStr">
        <is>
          <t>AW02-JK-AIDL-0136</t>
        </is>
      </c>
      <c r="B118" s="13" t="n">
        <v>30200</v>
      </c>
      <c r="C118" s="17" t="inlineStr">
        <is>
          <t>地图状态透出</t>
        </is>
      </c>
      <c r="D118" s="17" t="inlineStr">
        <is>
          <t>地图状态透出autoStatus正常值（23）</t>
        </is>
      </c>
      <c r="E118" s="17" t="inlineStr">
        <is>
          <t>P0</t>
        </is>
      </c>
      <c r="F118" s="17" t="inlineStr">
        <is>
          <t>autoStatus：23</t>
        </is>
      </c>
      <c r="G118" s="17" t="inlineStr">
        <is>
          <t>正常系</t>
        </is>
      </c>
      <c r="H118" s="17" t="inlineStr">
        <is>
          <t>需求分析法</t>
        </is>
      </c>
      <c r="I118" s="17" t="n"/>
      <c r="J118" s="17" t="inlineStr">
        <is>
          <t>click:'com.aiways.autonavi:id/iv_main_traffic_lights'
click:'com.aiways.autonavi:id/iv_main_traffic_lights'</t>
        </is>
      </c>
      <c r="K118" s="22" t="n"/>
      <c r="L118" s="29" t="n"/>
      <c r="M118" s="23" t="inlineStr">
        <is>
          <t>输入json，查看返回json或查看透出类型</t>
        </is>
      </c>
      <c r="N118" s="17" t="inlineStr">
        <is>
          <t>{
 "protocolId": 30200, "messageType": "dispatch", "versionName": "5.0.7.601114", "data": {
 "autoStatus": 23
},
 "statusCode": 0, 
"needResponse": false, 
"message": "",
 "responseCode": "", 
"requestCode": "", "requestAuthor": "com.aiways.aiwaysservice"
}</t>
        </is>
      </c>
      <c r="O118" s="17" t="n"/>
      <c r="P118" s="17" t="inlineStr">
        <is>
          <t>{}</t>
        </is>
      </c>
      <c r="Q118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8" s="17">
        <f>HYPERLINK("D:\python\pytest\AutoTest\log\2022-01-20_20-32-14\AW02-JK-AIDL-0136","测试图片地址")</f>
        <v/>
      </c>
      <c r="S118" s="17" t="inlineStr">
        <is>
          <t>OK</t>
        </is>
      </c>
      <c r="T118" s="17" t="inlineStr">
        <is>
          <t>chenghchengy</t>
        </is>
      </c>
      <c r="U118" s="17" t="inlineStr">
        <is>
          <t>2022-01-20 21:45:09</t>
        </is>
      </c>
      <c r="V118" s="17" t="n"/>
      <c r="W118" s="17" t="inlineStr">
        <is>
          <t>请求成功</t>
        </is>
      </c>
    </row>
    <row r="119" s="134">
      <c r="A119" s="17" t="inlineStr">
        <is>
          <t>AW02-JK-AIDL-0137</t>
        </is>
      </c>
      <c r="B119" s="13" t="n">
        <v>30200</v>
      </c>
      <c r="C119" s="17" t="inlineStr">
        <is>
          <t>地图状态透出</t>
        </is>
      </c>
      <c r="D119" s="17" t="inlineStr">
        <is>
          <t>地图状态透出autoStatus正常值（24）</t>
        </is>
      </c>
      <c r="E119" s="17" t="inlineStr">
        <is>
          <t>P0</t>
        </is>
      </c>
      <c r="F119" s="17" t="inlineStr">
        <is>
          <t>autoStatus：24</t>
        </is>
      </c>
      <c r="G119" s="17" t="inlineStr">
        <is>
          <t>正常系</t>
        </is>
      </c>
      <c r="H119" s="17" t="inlineStr">
        <is>
          <t>需求分析法</t>
        </is>
      </c>
      <c r="I119" s="17" t="n"/>
      <c r="J119" s="17" t="inlineStr">
        <is>
          <t xml:space="preserve">click:'com.aiways.autonavi:id/iv_main_traffic_lights'
</t>
        </is>
      </c>
      <c r="K119" s="22" t="inlineStr">
        <is>
          <t>click:'com.aiways.autonavi:id/iv_main_traffic_lights'</t>
        </is>
      </c>
      <c r="L119" s="29" t="n"/>
      <c r="M119" s="23" t="inlineStr">
        <is>
          <t>输入json，查看返回json或查看透出类型</t>
        </is>
      </c>
      <c r="N119" s="17" t="inlineStr">
        <is>
          <t>{
 "protocolId": 30200, "messageType": "dispatch", "versionName": "5.0.7.601114", "data": {
 "autoStatus": 24
},
 "statusCode": 0, 
"needResponse": false, 
"message": "",
 "responseCode": "", 
"requestCode": "", "requestAuthor": "com.aiways.aiwaysservice"
}</t>
        </is>
      </c>
      <c r="O119" s="17" t="n"/>
      <c r="P119" s="17" t="inlineStr">
        <is>
          <t>{}</t>
        </is>
      </c>
      <c r="Q119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9" s="17">
        <f>HYPERLINK("D:\python\pytest\AutoTest\log\2022-01-20_20-32-14\AW02-JK-AIDL-0137","测试图片地址")</f>
        <v/>
      </c>
      <c r="S119" s="17" t="inlineStr">
        <is>
          <t>OK</t>
        </is>
      </c>
      <c r="T119" s="17" t="inlineStr">
        <is>
          <t>chenghchengy</t>
        </is>
      </c>
      <c r="U119" s="17" t="inlineStr">
        <is>
          <t>2022-01-20 21:45:31</t>
        </is>
      </c>
      <c r="V119" s="17" t="n"/>
      <c r="W119" s="17" t="inlineStr">
        <is>
          <t>请求成功</t>
        </is>
      </c>
    </row>
    <row r="120" s="134">
      <c r="A120" s="17" t="inlineStr">
        <is>
          <t>AW02-JK-AIDL-0138</t>
        </is>
      </c>
      <c r="B120" s="13" t="n">
        <v>30200</v>
      </c>
      <c r="C120" s="17" t="inlineStr">
        <is>
          <t>地图状态透出</t>
        </is>
      </c>
      <c r="D120" s="17" t="inlineStr">
        <is>
          <t>地图状态透出autoStatus正常值（25）</t>
        </is>
      </c>
      <c r="E120" s="17" t="inlineStr">
        <is>
          <t>P0</t>
        </is>
      </c>
      <c r="F120" s="17" t="inlineStr">
        <is>
          <t>autoStatus：25</t>
        </is>
      </c>
      <c r="G120" s="17" t="inlineStr">
        <is>
          <t>正常系</t>
        </is>
      </c>
      <c r="H120" s="17" t="inlineStr">
        <is>
          <t>需求分析法</t>
        </is>
      </c>
      <c r="I120" s="17" t="n"/>
      <c r="J120" s="17" t="inlineStr">
        <is>
          <t>click:'com.aiways.autonavi:id/cl_main_refresh'</t>
        </is>
      </c>
      <c r="K120" s="22" t="inlineStr">
        <is>
          <t>click:'com.aiways.autonavi:id/cl_main_refresh'
click:'com.aiways.autonavi:id/cl_main_refresh'</t>
        </is>
      </c>
      <c r="L120" s="29" t="n"/>
      <c r="M120" s="23" t="inlineStr">
        <is>
          <t>输入json，查看返回json或查看透出类型</t>
        </is>
      </c>
      <c r="N120" s="17" t="inlineStr">
        <is>
          <t>{
 "protocolId": 30200, "messageType": "dispatch", "versionName": "5.0.7.601114", "data": {
 "autoStatus": 25
},
 "statusCode": 0, 
"needResponse": false, 
"message": "",
 "responseCode": "", 
"requestCode": "", "requestAuthor": "com.aiways.aiwaysservice"
}</t>
        </is>
      </c>
      <c r="O120" s="17" t="n"/>
      <c r="P120" s="17" t="inlineStr">
        <is>
          <t>{}</t>
        </is>
      </c>
      <c r="Q120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0" s="17">
        <f>HYPERLINK("D:\python\pytest\AutoTest\log\2022-01-20_20-32-14\AW02-JK-AIDL-0138","测试图片地址")</f>
        <v/>
      </c>
      <c r="S120" s="17" t="inlineStr">
        <is>
          <t>OK</t>
        </is>
      </c>
      <c r="T120" s="17" t="inlineStr">
        <is>
          <t>chenghchengy</t>
        </is>
      </c>
      <c r="U120" s="17" t="inlineStr">
        <is>
          <t>2022-01-20 21:45:57</t>
        </is>
      </c>
      <c r="V120" s="17" t="n"/>
      <c r="W120" s="17" t="inlineStr">
        <is>
          <t>请求成功</t>
        </is>
      </c>
    </row>
    <row r="121" s="134">
      <c r="A121" s="17" t="inlineStr">
        <is>
          <t>AW02-JK-AIDL-0139</t>
        </is>
      </c>
      <c r="B121" s="13" t="n">
        <v>30200</v>
      </c>
      <c r="C121" s="17" t="inlineStr">
        <is>
          <t>地图状态透出</t>
        </is>
      </c>
      <c r="D121" s="17" t="inlineStr">
        <is>
          <t>地图状态透出autoStatus正常值（26）</t>
        </is>
      </c>
      <c r="E121" s="17" t="inlineStr">
        <is>
          <t>P0</t>
        </is>
      </c>
      <c r="F121" s="17" t="inlineStr">
        <is>
          <t>autoStatus：26</t>
        </is>
      </c>
      <c r="G121" s="17" t="inlineStr">
        <is>
          <t>正常系</t>
        </is>
      </c>
      <c r="H121" s="17" t="inlineStr">
        <is>
          <t>需求分析法</t>
        </is>
      </c>
      <c r="I121" s="17" t="n"/>
      <c r="J121" s="17" t="inlineStr">
        <is>
          <t>click:'com.aiways.autonavi:id/cl_main_refresh'
click:'com.aiways.autonavi:id/cl_main_refresh'</t>
        </is>
      </c>
      <c r="K121" s="17" t="inlineStr">
        <is>
          <t>click:'com.aiways.autonavi:id/cl_main_refresh'</t>
        </is>
      </c>
      <c r="L121" s="29" t="n"/>
      <c r="M121" s="23" t="inlineStr">
        <is>
          <t>输入json，查看返回json或查看透出类型</t>
        </is>
      </c>
      <c r="N121" s="17" t="inlineStr">
        <is>
          <t>{
 "protocolId": 30200, "messageType": "dispatch", "versionName": "5.0.7.601114", "data": {
 "autoStatus": 26
},
 "statusCode": 0, 
"needResponse": false, 
"message": "",
 "responseCode": "", 
"requestCode": "", "requestAuthor": "com.aiways.aiwaysservice"
}</t>
        </is>
      </c>
      <c r="O121" s="17" t="n"/>
      <c r="P121" s="17" t="inlineStr">
        <is>
          <t>{}</t>
        </is>
      </c>
      <c r="Q121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1" s="17">
        <f>HYPERLINK("D:\python\pytest\AutoTest\log\2022-01-20_20-32-14\AW02-JK-AIDL-0139","测试图片地址")</f>
        <v/>
      </c>
      <c r="S121" s="17" t="inlineStr">
        <is>
          <t>OK</t>
        </is>
      </c>
      <c r="T121" s="17" t="inlineStr">
        <is>
          <t>chenghchengy</t>
        </is>
      </c>
      <c r="U121" s="17" t="inlineStr">
        <is>
          <t>2022-01-20 21:46:21</t>
        </is>
      </c>
      <c r="V121" s="17" t="n"/>
      <c r="W121" s="17" t="inlineStr">
        <is>
          <t>请求成功</t>
        </is>
      </c>
    </row>
    <row r="122" s="134">
      <c r="A122" s="17" t="inlineStr">
        <is>
          <t>AW02-JK-AIDL-0140</t>
        </is>
      </c>
      <c r="B122" s="13" t="n">
        <v>30200</v>
      </c>
      <c r="C122" s="17" t="inlineStr">
        <is>
          <t>地图状态透出</t>
        </is>
      </c>
      <c r="D122" s="17" t="inlineStr">
        <is>
          <t>地图状态透出autoStatus正常值（27）</t>
        </is>
      </c>
      <c r="E122" s="17" t="inlineStr">
        <is>
          <t>P0</t>
        </is>
      </c>
      <c r="F122" s="17" t="inlineStr">
        <is>
          <t>autoStatus：27</t>
        </is>
      </c>
      <c r="G122" s="17" t="inlineStr">
        <is>
          <t>正常系</t>
        </is>
      </c>
      <c r="H122" s="17" t="inlineStr">
        <is>
          <t>需求分析法</t>
        </is>
      </c>
      <c r="I122" s="17" t="n"/>
      <c r="J122" s="17" t="inlineStr">
        <is>
          <t>click:'com.aiways.autonavi:id/cl_main_refresh'
click:'com.aiways.autonavi:id/cl_main_refresh'
click:'com.aiways.autonavi:id/cl_main_refresh'</t>
        </is>
      </c>
      <c r="K122" s="22" t="n"/>
      <c r="L122" s="29" t="n"/>
      <c r="M122" s="23" t="inlineStr">
        <is>
          <t>输入json，查看返回json或查看透出类型</t>
        </is>
      </c>
      <c r="N122" s="17" t="inlineStr">
        <is>
          <t>{
 "protocolId": 30200, "messageType": "dispatch", "versionName": "5.0.7.601114", "data": {
 "autoStatus": 27
},
 "statusCode": 0, 
"needResponse": false, 
"message": "",
 "responseCode": "", 
"requestCode": "", "requestAuthor": "com.aiways.aiwaysservice"
}</t>
        </is>
      </c>
      <c r="O122" s="17" t="n"/>
      <c r="P122" s="17" t="inlineStr">
        <is>
          <t>{}</t>
        </is>
      </c>
      <c r="Q122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2" s="17">
        <f>HYPERLINK("D:\python\pytest\AutoTest\log\2022-01-20_20-32-14\AW02-JK-AIDL-0140","测试图片地址")</f>
        <v/>
      </c>
      <c r="S122" s="17" t="inlineStr">
        <is>
          <t>OK</t>
        </is>
      </c>
      <c r="T122" s="17" t="inlineStr">
        <is>
          <t>chenghchengy</t>
        </is>
      </c>
      <c r="U122" s="17" t="inlineStr">
        <is>
          <t>2022-01-20 21:46:45</t>
        </is>
      </c>
      <c r="V122" s="17" t="n"/>
      <c r="W122" s="17" t="inlineStr">
        <is>
          <t>请求成功</t>
        </is>
      </c>
    </row>
    <row r="123" s="134">
      <c r="A123" s="17" t="inlineStr">
        <is>
          <t>AW02-JK-AIDL-0153</t>
        </is>
      </c>
      <c r="B123" s="13" t="n">
        <v>30200</v>
      </c>
      <c r="C123" s="17" t="inlineStr">
        <is>
          <t>地图状态透出</t>
        </is>
      </c>
      <c r="D123" s="17" t="inlineStr">
        <is>
          <t>地图状态透出autoStatus正常值（40）</t>
        </is>
      </c>
      <c r="E123" s="17" t="inlineStr">
        <is>
          <t>P0</t>
        </is>
      </c>
      <c r="F123" s="17" t="inlineStr">
        <is>
          <t>autoStatus：41</t>
        </is>
      </c>
      <c r="G123" s="17" t="inlineStr">
        <is>
          <t>正常系</t>
        </is>
      </c>
      <c r="H123" s="17" t="inlineStr">
        <is>
          <t>需求分析法</t>
        </is>
      </c>
      <c r="I123" s="17" t="n"/>
      <c r="J123" s="17" t="inlineStr">
        <is>
          <t>click:'com.aiways.autonavi:id/iv_main_voice'
click:'com.aiways.autonavi:id/iv_main_voice'</t>
        </is>
      </c>
      <c r="K123" s="22" t="n"/>
      <c r="L123" s="29" t="n"/>
      <c r="M123" s="23" t="inlineStr">
        <is>
          <t>输入json，查看返回json或查看透出类型</t>
        </is>
      </c>
      <c r="N123" s="17" t="inlineStr">
        <is>
          <t>{
 "protocolId": 30200, "messageType": "dispatch", "versionName": "5.0.7.601114", "data": {
 "autoStatus": 41
},
 "statusCode": 0, 
"needResponse": false, 
"message": "",
 "responseCode": "", 
"requestCode": "", "requestAuthor": "com.aiways.aiwaysservice"
}</t>
        </is>
      </c>
      <c r="O123" s="17" t="n"/>
      <c r="P123" s="17" t="inlineStr">
        <is>
          <t>{}</t>
        </is>
      </c>
      <c r="Q123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3" s="17">
        <f>HYPERLINK("D:\python\pytest\AutoTest\log\2022-01-20_20-32-14\AW02-JK-AIDL-0153","测试图片地址")</f>
        <v/>
      </c>
      <c r="S123" s="17" t="inlineStr">
        <is>
          <t>OK</t>
        </is>
      </c>
      <c r="T123" s="17" t="inlineStr">
        <is>
          <t>chenghchengy</t>
        </is>
      </c>
      <c r="U123" s="17" t="inlineStr">
        <is>
          <t>2022-01-20 21:47:06</t>
        </is>
      </c>
      <c r="V123" s="17" t="n"/>
      <c r="W123" s="17" t="inlineStr">
        <is>
          <t>请求成功</t>
        </is>
      </c>
    </row>
    <row r="124" s="134">
      <c r="A124" s="17" t="inlineStr">
        <is>
          <t>AW02-JK-AIDL-0154</t>
        </is>
      </c>
      <c r="B124" s="13" t="n">
        <v>30200</v>
      </c>
      <c r="C124" s="17" t="inlineStr">
        <is>
          <t>地图状态透出</t>
        </is>
      </c>
      <c r="D124" s="17" t="inlineStr">
        <is>
          <t>地图状态透出autoStatus正常值（41）</t>
        </is>
      </c>
      <c r="E124" s="17" t="inlineStr">
        <is>
          <t>P0</t>
        </is>
      </c>
      <c r="F124" s="17" t="inlineStr">
        <is>
          <t>autoStatus：42</t>
        </is>
      </c>
      <c r="G124" s="17" t="inlineStr">
        <is>
          <t>正常系</t>
        </is>
      </c>
      <c r="H124" s="17" t="inlineStr">
        <is>
          <t>需求分析法</t>
        </is>
      </c>
      <c r="I124" s="17" t="n"/>
      <c r="J124" s="17" t="inlineStr">
        <is>
          <t>click:'com.aiways.autonavi:id/iv_main_voice'</t>
        </is>
      </c>
      <c r="K124" s="22" t="inlineStr">
        <is>
          <t>click:'com.aiways.autonavi:id/iv_main_voice'</t>
        </is>
      </c>
      <c r="L124" s="29" t="n"/>
      <c r="M124" s="23" t="inlineStr">
        <is>
          <t>输入json，查看返回json或查看透出类型</t>
        </is>
      </c>
      <c r="N124" s="17" t="inlineStr">
        <is>
          <t>{
 "protocolId": 30200, "messageType": "dispatch", "versionName": "5.0.7.601114", "data": {
 "autoStatus": 42
},
 "statusCode": 0, 
"needResponse": false, 
"message": "",
 "responseCode": "", 
"requestCode": "", "requestAuthor": "com.aiways.aiwaysservice"
}</t>
        </is>
      </c>
      <c r="O124" s="17" t="n"/>
      <c r="P124" s="17" t="inlineStr">
        <is>
          <t>{}</t>
        </is>
      </c>
      <c r="Q124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4" s="17">
        <f>HYPERLINK("D:\python\pytest\AutoTest\log\2022-01-20_20-32-14\AW02-JK-AIDL-0154","测试图片地址")</f>
        <v/>
      </c>
      <c r="S124" s="17" t="inlineStr">
        <is>
          <t>OK</t>
        </is>
      </c>
      <c r="T124" s="17" t="inlineStr">
        <is>
          <t>chenghchengy</t>
        </is>
      </c>
      <c r="U124" s="17" t="inlineStr">
        <is>
          <t>2022-01-20 21:47:28</t>
        </is>
      </c>
      <c r="V124" s="17" t="n"/>
      <c r="W124" s="17" t="inlineStr">
        <is>
          <t>请求成功</t>
        </is>
      </c>
    </row>
    <row r="125" s="134">
      <c r="A125" s="17" t="inlineStr">
        <is>
          <t>AW02-JK-AIDL-0157</t>
        </is>
      </c>
      <c r="B125" s="13" t="n">
        <v>30200</v>
      </c>
      <c r="C125" s="17" t="inlineStr">
        <is>
          <t>地图状态透出</t>
        </is>
      </c>
      <c r="D125" s="17" t="inlineStr">
        <is>
          <t>地图状态透出autoStatus正常值（44）</t>
        </is>
      </c>
      <c r="E125" s="17" t="inlineStr">
        <is>
          <t>P0</t>
        </is>
      </c>
      <c r="F125" s="17" t="inlineStr">
        <is>
          <t>autoStatus：101</t>
        </is>
      </c>
      <c r="G125" s="17" t="inlineStr">
        <is>
          <t>正常系</t>
        </is>
      </c>
      <c r="H125" s="17" t="inlineStr">
        <is>
          <t>需求分析法</t>
        </is>
      </c>
      <c r="I125" s="17" t="n"/>
      <c r="J125" s="17" t="inlineStr">
        <is>
          <t>click:'com.aiways.autonavi:id/iv_main_setting'
click:'com.aiways.autonavi:id/rl_navigation_settings'</t>
        </is>
      </c>
      <c r="K125" s="22" t="inlineStr">
        <is>
          <t>shell:"input keyevent 4"
shell:"input keyevent 4"</t>
        </is>
      </c>
      <c r="L125" s="29" t="n"/>
      <c r="M125" s="23" t="inlineStr">
        <is>
          <t>输入json，查看返回json或查看透出类型</t>
        </is>
      </c>
      <c r="N125" s="17" t="inlineStr">
        <is>
          <t>{
 "protocolId": 30200, "messageType": "dispatch", "versionName": "5.0.7.601114", "data": {
 "autoStatus": 101
},
 "statusCode": 0, 
"needResponse": false, 
"message": "",
 "responseCode": "", 
"requestCode": "", "requestAuthor": "com.aiways.aiwaysservice"
}</t>
        </is>
      </c>
      <c r="O125" s="17" t="n"/>
      <c r="P125" s="17" t="inlineStr">
        <is>
          <t>{}</t>
        </is>
      </c>
      <c r="Q125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5" s="17">
        <f>HYPERLINK("D:\python\pytest\AutoTest\log\2022-01-20_20-32-14\AW02-JK-AIDL-0157","测试图片地址")</f>
        <v/>
      </c>
      <c r="S125" s="17" t="inlineStr">
        <is>
          <t>OK</t>
        </is>
      </c>
      <c r="T125" s="17" t="inlineStr">
        <is>
          <t>chenghchengy</t>
        </is>
      </c>
      <c r="U125" s="17" t="inlineStr">
        <is>
          <t>2022-01-20 21:47:51</t>
        </is>
      </c>
      <c r="V125" s="17" t="n"/>
      <c r="W125" s="17" t="inlineStr">
        <is>
          <t>请求成功</t>
        </is>
      </c>
    </row>
    <row r="126" s="134">
      <c r="A126" s="17" t="inlineStr">
        <is>
          <t>AW02-JK-AIDL-0158</t>
        </is>
      </c>
      <c r="B126" s="13" t="n">
        <v>30200</v>
      </c>
      <c r="C126" s="17" t="inlineStr">
        <is>
          <t>地图状态透出</t>
        </is>
      </c>
      <c r="D126" s="17" t="inlineStr">
        <is>
          <t>地图状态透出autoStatus正常值（45）</t>
        </is>
      </c>
      <c r="E126" s="17" t="inlineStr">
        <is>
          <t>P0</t>
        </is>
      </c>
      <c r="F126" s="17" t="inlineStr">
        <is>
          <t>autoStatus：102</t>
        </is>
      </c>
      <c r="G126" s="17" t="inlineStr">
        <is>
          <t>正常系</t>
        </is>
      </c>
      <c r="H126" s="17" t="inlineStr">
        <is>
          <t>需求分析法</t>
        </is>
      </c>
      <c r="I126" s="17" t="n"/>
      <c r="J126" s="17" t="inlineStr">
        <is>
          <t>click:'com.aiways.autonavi:id/iv_main_setting'
click:'com.aiways.autonavi:id/rl_navigation_settings'
shell:"input keyevent 4"
shell:"input keyevent 4"</t>
        </is>
      </c>
      <c r="K126" s="22" t="n"/>
      <c r="L126" s="29" t="n"/>
      <c r="M126" s="23" t="inlineStr">
        <is>
          <t>输入json，查看返回json或查看透出类型</t>
        </is>
      </c>
      <c r="N126" s="17" t="inlineStr">
        <is>
          <t>{
 "protocolId": 30200, "messageType": "dispatch", "versionName": "5.0.7.601114", "data": {
 "autoStatus": 102
},
 "statusCode": 0, 
"needResponse": false, 
"message": "",
 "responseCode": "", 
"requestCode": "", "requestAuthor": "com.aiways.aiwaysservice"
}</t>
        </is>
      </c>
      <c r="O126" s="17" t="n"/>
      <c r="P126" s="17" t="inlineStr">
        <is>
          <t>{}</t>
        </is>
      </c>
      <c r="Q126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6" s="17">
        <f>HYPERLINK("D:\python\pytest\AutoTest\log\2022-01-20_20-32-14\AW02-JK-AIDL-0158","测试图片地址")</f>
        <v/>
      </c>
      <c r="S126" s="17" t="inlineStr">
        <is>
          <t>OK</t>
        </is>
      </c>
      <c r="T126" s="17" t="inlineStr">
        <is>
          <t>chenghchengy</t>
        </is>
      </c>
      <c r="U126" s="17" t="inlineStr">
        <is>
          <t>2022-01-20 21:48:14</t>
        </is>
      </c>
      <c r="V126" s="17" t="n"/>
      <c r="W126" s="17" t="inlineStr">
        <is>
          <t>请求成功</t>
        </is>
      </c>
    </row>
    <row r="127" s="134">
      <c r="A127" s="17" t="inlineStr">
        <is>
          <t>AW02-JK-AIDL-0159</t>
        </is>
      </c>
      <c r="B127" s="13" t="n">
        <v>30200</v>
      </c>
      <c r="C127" s="17" t="inlineStr">
        <is>
          <t>地图状态透出</t>
        </is>
      </c>
      <c r="D127" s="17" t="inlineStr">
        <is>
          <t>地图状态透出autoStatus正常值（46）</t>
        </is>
      </c>
      <c r="E127" s="17" t="inlineStr">
        <is>
          <t>P0</t>
        </is>
      </c>
      <c r="F127" s="17" t="inlineStr">
        <is>
          <t>autoStatus：104</t>
        </is>
      </c>
      <c r="G127" s="17" t="inlineStr">
        <is>
          <t>正常系</t>
        </is>
      </c>
      <c r="H127" s="17" t="inlineStr">
        <is>
          <t>需求分析法</t>
        </is>
      </c>
      <c r="I127" s="17" t="n"/>
      <c r="J12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shell:"input keyevent 4"
shell:"input keyevent 4"</t>
        </is>
      </c>
      <c r="K127" s="22" t="n"/>
      <c r="L127" s="29" t="n"/>
      <c r="M127" s="23" t="inlineStr">
        <is>
          <t>输入json，查看返回json或查看透出类型</t>
        </is>
      </c>
      <c r="N127" s="17" t="inlineStr">
        <is>
          <t>{
 "protocolId": 30200, "messageType": "dispatch", "versionName": "5.0.7.601114", "data": {
 "autoStatus": 104
},
 "statusCode": 0, 
"needResponse": false, 
"message": "",
 "responseCode": "", 
"requestCode": "", "requestAuthor": "com.aiways.aiwaysservice"
}</t>
        </is>
      </c>
      <c r="O127" s="17" t="n"/>
      <c r="P127" s="17" t="inlineStr">
        <is>
          <t>{}</t>
        </is>
      </c>
      <c r="Q127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7" s="17">
        <f>HYPERLINK("D:\python\pytest\AutoTest\log\2022-01-20_20-32-14\AW02-JK-AIDL-0159","测试图片地址")</f>
        <v/>
      </c>
      <c r="S127" s="17" t="inlineStr">
        <is>
          <t>OK</t>
        </is>
      </c>
      <c r="T127" s="17" t="inlineStr">
        <is>
          <t>chenghchengy</t>
        </is>
      </c>
      <c r="U127" s="17" t="inlineStr">
        <is>
          <t>2022-01-20 21:48:42</t>
        </is>
      </c>
      <c r="V127" s="17" t="n"/>
      <c r="W127" s="17" t="inlineStr">
        <is>
          <t>请求成功</t>
        </is>
      </c>
    </row>
    <row r="128" s="134">
      <c r="A128" s="17" t="inlineStr">
        <is>
          <t>AW02-JK-AIDL-0160</t>
        </is>
      </c>
      <c r="B128" s="13" t="n">
        <v>30200</v>
      </c>
      <c r="C128" s="17" t="inlineStr">
        <is>
          <t>地图状态透出</t>
        </is>
      </c>
      <c r="D128" s="17" t="inlineStr">
        <is>
          <t>地图状态透出autoStatus正常值（47）</t>
        </is>
      </c>
      <c r="E128" s="17" t="inlineStr">
        <is>
          <t>P0</t>
        </is>
      </c>
      <c r="F128" s="17" t="inlineStr">
        <is>
          <t>autoStatus：107</t>
        </is>
      </c>
      <c r="G128" s="17" t="inlineStr">
        <is>
          <t>正常系</t>
        </is>
      </c>
      <c r="H128" s="17" t="inlineStr">
        <is>
          <t>需求分析法</t>
        </is>
      </c>
      <c r="I128" s="17" t="n"/>
      <c r="J128" s="17" t="inlineStr">
        <is>
          <t>click:'com.aiways.autonavi:id/tv_search'
click:'com.aiways.autonavi:id/et_search_around_text_input'
input:'com.aiways.autonavi:id/et_search_around_text_input',value="湖北科技职业学院(关山校区)"
click:'com.aiways.autonavi:id/stv_text_tittle'
click:'com.aiways.autonavi:id/stv_go_here_text'
click:"com.aiways.autonavi:id/cl_auto_route_panel_content",valu=1</t>
        </is>
      </c>
      <c r="K128" s="22" t="inlineStr">
        <is>
          <t>shell:"input keyevent 4"
shell:"input keyevent 4"</t>
        </is>
      </c>
      <c r="L128" s="29" t="n"/>
      <c r="M128" s="23" t="inlineStr">
        <is>
          <t>输入json，查看返回json或查看透出类型</t>
        </is>
      </c>
      <c r="N128" s="17" t="inlineStr">
        <is>
          <t>{
 "protocolId": 30200, "messageType": "dispatch", "versionName": "5.0.7.601114", "data": {
 "autoStatus": 107
},
 "statusCode": 0, 
"needResponse": false, 
"message": "",
 "responseCode": "", 
"requestCode": "", "requestAuthor": "com.aiways.aiwaysservice"
}</t>
        </is>
      </c>
      <c r="O128" s="17" t="n"/>
      <c r="P128" s="17" t="inlineStr">
        <is>
          <t>{}</t>
        </is>
      </c>
      <c r="Q128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8" s="17">
        <f>HYPERLINK("D:\python\pytest\AutoTest\log\2022-01-20_20-32-14\AW02-JK-AIDL-0160","测试图片地址")</f>
        <v/>
      </c>
      <c r="S128" s="17" t="inlineStr">
        <is>
          <t>OK</t>
        </is>
      </c>
      <c r="T128" s="17" t="inlineStr">
        <is>
          <t>chenghchengy</t>
        </is>
      </c>
      <c r="U128" s="17" t="inlineStr">
        <is>
          <t>2022-01-20 21:49:29</t>
        </is>
      </c>
      <c r="V128" s="17" t="n"/>
      <c r="W128" s="17" t="inlineStr">
        <is>
          <t>请求成功</t>
        </is>
      </c>
    </row>
    <row r="129" s="134">
      <c r="A129" s="17" t="inlineStr">
        <is>
          <t>AW02-JK-AIDL-0161</t>
        </is>
      </c>
      <c r="B129" s="13" t="n">
        <v>30200</v>
      </c>
      <c r="C129" s="17" t="inlineStr">
        <is>
          <t>地图状态透出</t>
        </is>
      </c>
      <c r="D129" s="17" t="inlineStr">
        <is>
          <t>地图状态透出autoStatus正常值（48）</t>
        </is>
      </c>
      <c r="E129" s="17" t="inlineStr">
        <is>
          <t>P0</t>
        </is>
      </c>
      <c r="F129" s="17" t="inlineStr">
        <is>
          <t>autoStatus：108</t>
        </is>
      </c>
      <c r="G129" s="17" t="inlineStr">
        <is>
          <t>正常系</t>
        </is>
      </c>
      <c r="H129" s="17" t="inlineStr">
        <is>
          <t>需求分析法</t>
        </is>
      </c>
      <c r="I129" s="17" t="n"/>
      <c r="J129" s="17" t="inlineStr">
        <is>
          <t>click:'com.aiways.autonavi:id/tv_search'
click:'com.aiways.autonavi:id/et_search_around_text_input'
input:'com.aiways.autonavi:id/et_search_around_text_input',value="湖北科技职业学院(关山校区)"
click:'com.aiways.autonavi:id/stv_text_tittle'
click:'com.aiways.autonavi:id/stv_go_here_text'
click:'com.aiways.autonavi:id/cl_auto_route_panel_content_itemview,value=2</t>
        </is>
      </c>
      <c r="K129" s="22" t="inlineStr">
        <is>
          <t>shell:"input keyevent 4"
shell:"input keyevent 4"</t>
        </is>
      </c>
      <c r="L129" s="29" t="n"/>
      <c r="M129" s="23" t="inlineStr">
        <is>
          <t>输入json，查看返回json或查看透出类型</t>
        </is>
      </c>
      <c r="N129" s="17" t="inlineStr">
        <is>
          <t>{
 "protocolId": 30200, "messageType": "dispatch", "versionName": "5.0.7.601114", "data": {
 "autoStatus": 108
},
 "statusCode": 0, 
"needResponse": false, 
"message": "",
 "responseCode": "", 
"requestCode": "", "requestAuthor": "com.aiways.aiwaysservice"
}</t>
        </is>
      </c>
      <c r="O129" s="17" t="n"/>
      <c r="P129" s="17" t="inlineStr">
        <is>
          <t>{}</t>
        </is>
      </c>
      <c r="Q129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9" s="17">
        <f>HYPERLINK("D:\python\pytest\AutoTest\log\2022-01-20_20-32-14\AW02-JK-AIDL-0161","测试图片地址")</f>
        <v/>
      </c>
      <c r="S129" s="17" t="inlineStr">
        <is>
          <t>OK</t>
        </is>
      </c>
      <c r="T129" s="17" t="inlineStr">
        <is>
          <t>chenghchengy</t>
        </is>
      </c>
      <c r="U129" s="17" t="inlineStr">
        <is>
          <t>2022-01-20 21:50:17</t>
        </is>
      </c>
      <c r="V129" s="17" t="n"/>
      <c r="W129" s="17" t="inlineStr">
        <is>
          <t>请求成功</t>
        </is>
      </c>
    </row>
    <row r="130" s="134">
      <c r="A130" s="17" t="inlineStr">
        <is>
          <t>AW02-JK-AIDL-0162</t>
        </is>
      </c>
      <c r="B130" s="13" t="n">
        <v>30200</v>
      </c>
      <c r="C130" s="17" t="inlineStr">
        <is>
          <t>地图状态透出</t>
        </is>
      </c>
      <c r="D130" s="17" t="inlineStr">
        <is>
          <t>地图状态透出autoStatus正常值（49）</t>
        </is>
      </c>
      <c r="E130" s="17" t="inlineStr">
        <is>
          <t>P0</t>
        </is>
      </c>
      <c r="F130" s="17" t="inlineStr">
        <is>
          <t>autoStatus：109</t>
        </is>
      </c>
      <c r="G130" s="17" t="inlineStr">
        <is>
          <t>正常系</t>
        </is>
      </c>
      <c r="H130" s="17" t="inlineStr">
        <is>
          <t>需求分析法</t>
        </is>
      </c>
      <c r="I130" s="17" t="n"/>
      <c r="J130" s="17" t="inlineStr">
        <is>
          <t>click:'com.aiways.autonavi:id/tv_search'
click:'com.aiways.autonavi:id/et_search_around_text_input'
input:'com.aiways.autonavi:id/et_search_around_text_input',value="湖北科技职业学院(关山校区)"
click:'com.aiways.autonavi:id/stv_text_tittle'
click:'com.aiways.autonavi:id/stv_go_here_text'
click:'com.aiways.autonavi:id/cl_auto_route_panel_content_itemview,value=3</t>
        </is>
      </c>
      <c r="K130" s="22" t="inlineStr">
        <is>
          <t>shell:"input keyevent 4"
shell:"input keyevent 4"</t>
        </is>
      </c>
      <c r="L130" s="29" t="n"/>
      <c r="M130" s="23" t="inlineStr">
        <is>
          <t>输入json，查看返回json或查看透出类型</t>
        </is>
      </c>
      <c r="N130" s="17" t="inlineStr">
        <is>
          <t>{
 "protocolId": 30200, "messageType": "dispatch", "versionName": "5.0.7.601114", "data": {
 "autoStatus": 109
},
 "statusCode": 0, 
"needResponse": false, 
"message": "",
 "responseCode": "", 
"requestCode": "", "requestAuthor": "com.aiways.aiwaysservice"
}</t>
        </is>
      </c>
      <c r="O130" s="17" t="n"/>
      <c r="P130" s="17" t="inlineStr">
        <is>
          <t>{}</t>
        </is>
      </c>
      <c r="Q130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0" s="17">
        <f>HYPERLINK("D:\python\pytest\AutoTest\log\2022-01-20_20-32-14\AW02-JK-AIDL-0162","测试图片地址")</f>
        <v/>
      </c>
      <c r="S130" s="17" t="inlineStr">
        <is>
          <t>OK</t>
        </is>
      </c>
      <c r="T130" s="17" t="inlineStr">
        <is>
          <t>chenghchengy</t>
        </is>
      </c>
      <c r="U130" s="17" t="inlineStr">
        <is>
          <t>2022-01-20 21:51:04</t>
        </is>
      </c>
      <c r="V130" s="17" t="n"/>
      <c r="W130" s="17" t="inlineStr">
        <is>
          <t>请求成功</t>
        </is>
      </c>
    </row>
    <row r="131" s="134">
      <c r="A131" s="17" t="inlineStr">
        <is>
          <t>AW02-JK-AIDL-0180</t>
        </is>
      </c>
      <c r="B131" s="13" t="n">
        <v>30200</v>
      </c>
      <c r="C131" s="17" t="inlineStr">
        <is>
          <t>地图状态透出</t>
        </is>
      </c>
      <c r="D131" s="17" t="inlineStr">
        <is>
          <t>地图状态透出autoStatus正常值（67）</t>
        </is>
      </c>
      <c r="E131" s="17" t="inlineStr">
        <is>
          <t>P0</t>
        </is>
      </c>
      <c r="F131" s="17" t="inlineStr">
        <is>
          <t>autoStatus：1045</t>
        </is>
      </c>
      <c r="G131" s="17" t="inlineStr">
        <is>
          <t>正常系</t>
        </is>
      </c>
      <c r="H131" s="17" t="inlineStr">
        <is>
          <t>需求分析法</t>
        </is>
      </c>
      <c r="I131" s="17" t="n"/>
      <c r="J131" s="17" t="inlineStr">
        <is>
          <t>shell:"input keyevent 4"
shell:"input keyevent 4"</t>
        </is>
      </c>
      <c r="K131" s="22" t="n"/>
      <c r="L131" s="29" t="n"/>
      <c r="M131" s="23" t="inlineStr">
        <is>
          <t>输入json，查看返回json或查看透出类型</t>
        </is>
      </c>
      <c r="N131" s="17" t="inlineStr">
        <is>
          <t>{
 "protocolId": 30200, "messageType": "dispatch", "versionName": "5.0.7.601114", "data": {
 "autoStatus": 1045
},
 "statusCode": 0, 
"needResponse": false, 
"message": "",
 "responseCode": "", 
"requestCode": "", "requestAuthor": "com.aiways.aiwaysservice"
}</t>
        </is>
      </c>
      <c r="O131" s="17" t="n"/>
      <c r="P131" s="17" t="inlineStr">
        <is>
          <t>{}</t>
        </is>
      </c>
      <c r="Q131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1" s="17">
        <f>HYPERLINK("D:\python\pytest\AutoTest\log\2022-01-20_20-32-14\AW02-JK-AIDL-0180","测试图片地址")</f>
        <v/>
      </c>
      <c r="S131" s="17" t="inlineStr">
        <is>
          <t>OK</t>
        </is>
      </c>
      <c r="T131" s="17" t="inlineStr">
        <is>
          <t>chenghchengy</t>
        </is>
      </c>
      <c r="U131" s="17" t="inlineStr">
        <is>
          <t>2022-01-20 21:51:38</t>
        </is>
      </c>
      <c r="V131" s="17" t="n"/>
      <c r="W131" s="17" t="inlineStr">
        <is>
          <t>请求成功</t>
        </is>
      </c>
    </row>
    <row r="132" s="134">
      <c r="A132" s="17" t="inlineStr">
        <is>
          <t>AW02-JK-AIDL-0181</t>
        </is>
      </c>
      <c r="B132" s="13" t="n">
        <v>30200</v>
      </c>
      <c r="C132" s="17" t="inlineStr">
        <is>
          <t>地图状态透出</t>
        </is>
      </c>
      <c r="D132" s="17" t="inlineStr">
        <is>
          <t>地图状态透出autoStatus正常值（68）</t>
        </is>
      </c>
      <c r="E132" s="17" t="inlineStr">
        <is>
          <t>P0</t>
        </is>
      </c>
      <c r="F132" s="17" t="inlineStr">
        <is>
          <t>autoStatus：1046</t>
        </is>
      </c>
      <c r="G132" s="17" t="inlineStr">
        <is>
          <t>正常系</t>
        </is>
      </c>
      <c r="H132" s="17" t="inlineStr">
        <is>
          <t>需求分析法</t>
        </is>
      </c>
      <c r="I132" s="17" t="n"/>
      <c r="J132" s="17" t="inlineStr">
        <is>
          <t>stopapp:'com.aiways.autonavi'
startapp:'com.aiways.autonavi'</t>
        </is>
      </c>
      <c r="K132" s="22" t="n"/>
      <c r="L132" s="29" t="n"/>
      <c r="M132" s="23" t="inlineStr">
        <is>
          <t>输入json，查看返回json或查看透出类型</t>
        </is>
      </c>
      <c r="N132" s="17" t="inlineStr">
        <is>
          <t>{
 "protocolId": 30200, "messageType": "dispatch", "versionName": "5.0.7.601114", "data": {
 "autoStatus": 1046
},
 "statusCode": 0, 
"needResponse": false, 
"message": "",
 "responseCode": "", 
"requestCode": "", "requestAuthor": "com.aiways.aiwaysservice"
}</t>
        </is>
      </c>
      <c r="O132" s="17" t="n"/>
      <c r="P132" s="17" t="inlineStr">
        <is>
          <t>{}</t>
        </is>
      </c>
      <c r="Q132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2" s="17">
        <f>HYPERLINK("D:\python\pytest\AutoTest\log\2022-01-20_20-32-14\AW02-JK-AIDL-0181","测试图片地址")</f>
        <v/>
      </c>
      <c r="S132" s="17" t="inlineStr">
        <is>
          <t>OK</t>
        </is>
      </c>
      <c r="T132" s="17" t="inlineStr">
        <is>
          <t>chenghchengy</t>
        </is>
      </c>
      <c r="U132" s="17" t="inlineStr">
        <is>
          <t>2022-01-20 21:52:12</t>
        </is>
      </c>
      <c r="V132" s="17" t="n"/>
      <c r="W132" s="17" t="inlineStr">
        <is>
          <t>请求成功</t>
        </is>
      </c>
    </row>
    <row r="133" s="134">
      <c r="A133" s="17" t="inlineStr">
        <is>
          <t>AW02-JK-AIDL-0182</t>
        </is>
      </c>
      <c r="B133" s="13" t="n">
        <v>30200</v>
      </c>
      <c r="C133" s="17" t="inlineStr">
        <is>
          <t>地图状态透出</t>
        </is>
      </c>
      <c r="D133" s="17" t="inlineStr">
        <is>
          <t>地图状态透出autoStatus正常值（69）</t>
        </is>
      </c>
      <c r="E133" s="17" t="inlineStr">
        <is>
          <t>P0</t>
        </is>
      </c>
      <c r="F133" s="17" t="inlineStr">
        <is>
          <t>autoStatus：1047</t>
        </is>
      </c>
      <c r="G133" s="17" t="inlineStr">
        <is>
          <t>正常系</t>
        </is>
      </c>
      <c r="H133" s="17" t="inlineStr">
        <is>
          <t>需求分析法</t>
        </is>
      </c>
      <c r="I133" s="17" t="n"/>
      <c r="J133" s="17" t="inlineStr">
        <is>
          <t>click:'com.aiways.autonavi:id/tv_search'
click:'com.aiways.autonavi:id/fl_search_main_toilet'</t>
        </is>
      </c>
      <c r="K133" s="22" t="inlineStr">
        <is>
          <t>shell:"input keyevent 4"</t>
        </is>
      </c>
      <c r="L133" s="29" t="n"/>
      <c r="M133" s="23" t="inlineStr">
        <is>
          <t>输入json，查看返回json或查看透出类型</t>
        </is>
      </c>
      <c r="N133" s="17" t="inlineStr">
        <is>
          <t>{
 "protocolId": 30200, "messageType": "dispatch", "versionName": "5.0.7.601114", "data": {
 "autoStatus": 1047
},
 "statusCode": 0, 
"needResponse": false, 
"message": "",
 "responseCode": "", 
"requestCode": "", "requestAuthor": "com.aiways.aiwaysservice"
}</t>
        </is>
      </c>
      <c r="O133" s="17" t="n"/>
      <c r="P133" s="17" t="inlineStr">
        <is>
          <t>{}</t>
        </is>
      </c>
      <c r="Q133" s="17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3" s="17">
        <f>HYPERLINK("D:\python\pytest\AutoTest\log\2022-01-20_20-32-14\AW02-JK-AIDL-0182","测试图片地址")</f>
        <v/>
      </c>
      <c r="S133" s="17" t="inlineStr">
        <is>
          <t>OK</t>
        </is>
      </c>
      <c r="T133" s="17" t="inlineStr">
        <is>
          <t>chenghchengy</t>
        </is>
      </c>
      <c r="U133" s="17" t="inlineStr">
        <is>
          <t>2022-01-20 21:52:34</t>
        </is>
      </c>
      <c r="V133" s="17" t="n"/>
      <c r="W133" s="17" t="inlineStr">
        <is>
          <t>请求成功</t>
        </is>
      </c>
    </row>
    <row r="134" s="134">
      <c r="A134" s="17" t="inlineStr">
        <is>
          <t>AW02-JK-AIDL-0233</t>
        </is>
      </c>
      <c r="B134" s="31" t="n">
        <v>30300</v>
      </c>
      <c r="C134" s="31" t="inlineStr">
        <is>
          <t>关键字搜索</t>
        </is>
      </c>
      <c r="D134" s="31" t="inlineStr">
        <is>
          <t>关键字搜索</t>
        </is>
      </c>
      <c r="E134" s="31" t="inlineStr">
        <is>
          <t>P0</t>
        </is>
      </c>
      <c r="F134" s="31" t="inlineStr">
        <is>
          <t>正常返回关键字搜索</t>
        </is>
      </c>
      <c r="G134" s="31" t="inlineStr">
        <is>
          <t>正常系</t>
        </is>
      </c>
      <c r="H134" s="32" t="inlineStr">
        <is>
          <t>需求分析法</t>
        </is>
      </c>
      <c r="I134" s="35" t="n"/>
      <c r="J134" s="32" t="inlineStr">
        <is>
          <t>click:'com.aiways.autonavi:id/tv_search'
click:'com.aiways.autonavi:id/et_search_around_text_input'</t>
        </is>
      </c>
      <c r="K134" s="36" t="inlineStr">
        <is>
          <t>shell:"input keyevent 4"
shell:"input keyevent 4"
shell:"input keyevent 4"</t>
        </is>
      </c>
      <c r="L134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34" s="34" t="inlineStr">
        <is>
          <t>1.修改输入参数：keywords = '肯德基'
2.进行json发起</t>
        </is>
      </c>
      <c r="N134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4" s="32" t="inlineStr">
        <is>
          <t>返回对应的搜索结果，json返回数据有相关的肯德基结果</t>
        </is>
      </c>
      <c r="P134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34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34" s="32">
        <f>HYPERLINK("D:\python\pytest\AutoTest\log\2022-01-20_20-32-14\AW02-JK-AIDL-0233","测试图片地址")</f>
        <v/>
      </c>
      <c r="S134" s="32" t="inlineStr">
        <is>
          <t>OK</t>
        </is>
      </c>
      <c r="T134" s="32" t="inlineStr">
        <is>
          <t>chenghchengy</t>
        </is>
      </c>
      <c r="U134" s="39" t="inlineStr">
        <is>
          <t>2022-01-20 21:53:13</t>
        </is>
      </c>
      <c r="V134" s="32" t="n"/>
      <c r="W134" s="32" t="inlineStr">
        <is>
          <t>请求成功</t>
        </is>
      </c>
    </row>
    <row r="135" s="134">
      <c r="A135" s="17" t="inlineStr">
        <is>
          <t>AW02-JK-AIDL-0234</t>
        </is>
      </c>
      <c r="B135" s="31" t="n">
        <v>30300</v>
      </c>
      <c r="C135" s="31" t="inlineStr">
        <is>
          <t>关键字搜索</t>
        </is>
      </c>
      <c r="D135" s="31" t="inlineStr">
        <is>
          <t>关键字搜索</t>
        </is>
      </c>
      <c r="E135" s="31" t="inlineStr">
        <is>
          <t>P0</t>
        </is>
      </c>
      <c r="F135" s="31" t="inlineStr">
        <is>
          <t>正常返回关键字搜索</t>
        </is>
      </c>
      <c r="G135" s="31" t="inlineStr">
        <is>
          <t>正常系</t>
        </is>
      </c>
      <c r="H135" s="32" t="inlineStr">
        <is>
          <t>需求分析法</t>
        </is>
      </c>
      <c r="I135" s="35" t="n"/>
      <c r="J135" s="32" t="inlineStr">
        <is>
          <t>click:'com.aiways.autonavi:id/tv_search'
click:'com.aiways.autonavi:id/et_search_around_text_input'</t>
        </is>
      </c>
      <c r="K135" s="36" t="inlineStr">
        <is>
          <t>shell:"input keyevent 4"
shell:"input keyevent 4"
shell:"input keyevent 4"</t>
        </is>
      </c>
      <c r="L135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1,
 "dev": 0,
 "needChildPoi": 0
 },
 "statusCode": 0,
 "needResponse": true,
 "message": "",
 "responseCode": "",
 "requestCode": "",
 "requestAuthor": "com.aiways.aiwaysservice"
}</t>
        </is>
      </c>
      <c r="M135" s="34" t="inlineStr">
        <is>
          <t>1.修改输入参数：requestType =1
keywords = '肯德基'
2.进行json发起</t>
        </is>
      </c>
      <c r="N135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5" s="32" t="inlineStr">
        <is>
          <t>对应高德公版返回结果一致</t>
        </is>
      </c>
      <c r="P135" s="32" t="inlineStr">
        <is>
          <t>{'data': {'errorMessage': '请求成功', 'poiResult': {'Citysuggestion': {'Citycount': 0, 'SuggestionCityDetail': []}, 'Count': 25, 'Pois': [{'Address': '藏龙岛街道藏龙岛开发区杨桥湖大道8号', 'Latitude': 30.419469, 'Name': '肯德基', 'Poiid': 'B0H0CCWXGS', 'Tel': '', 'Typecode': '050300', 'biz_ext': {'category': 0, 'tag': "&lt;font color='#999999'&gt;快餐&lt;/font&gt;", 'taginfo': ''}, 'childPoiList': [], 'distaceToSearchLocation': 6983, 'distance': 6983, 'enteryList': [], 'homecopType': 0, 'longitude': 114.436249}, {'Address': '东湖风景区街道(洪山)鲁磨路大李村21号', 'Latitude': 30.54392, 'Name': '肯德基(梅园踏雪驿站)', 'Poiid': 'B0FFGHA5MS', 'Tel': '13545097706', 'Typecode': '050301', 'biz_ext': {'category': 0, 'tag': "&lt;font color='#999999'&gt;快餐&lt;/font&gt;", 'taginfo': '&lt;font&gt;营业时间：&lt;/font&gt;&lt;font&gt;周六至周日10:00-19:00周一至周五10:00-17:00&lt;/font&gt;'}, 'childPoiList': [], 'distaceToSearchLocation': 7395, 'distance': 7395, 'enteryList': [], 'homecopType': 0, 'longitude': 114.406991}, {'Address': '珞瑜路6号美美广场一二层', 'Latitude': 30.52577, 'Name': '肯德基(美美店)', 'Poiid': 'B0FFKXUTAP', 'Tel': '4009200715;027-87160650', 'Typecode': '050300', 'biz_ext': {'category': 202, 'tag': "&lt;font color='#999999'&gt;快餐&lt;/font&gt;", 'taginfo': '&lt;font&gt;营业时间：&lt;/font&gt;&lt;font&gt;07:00-22:00&lt;/font&gt;'}, 'childPoiList': [], 'distaceToSearchLocation': 7419, 'distance': 7419, 'enteryList': [], 'homecopType': 0, 'longitude': 114.354791}, {'Address': '珞瑜路4号乐天城购物中心1层', 'Latitude': 30.525792, 'Name': '肯德基甜品站(乐天城店)', 'Poiid': 'B0FFI8ZPHX', 'Tel': '', 'Typecode': '050000', 'biz_ext': {'category': 202, 'tag': '', 'taginfo': '&lt;font&gt;营业时间：&lt;/font&gt;&lt;font&gt;00:00-24:00&lt;/font&gt;'}, 'childPoiList': [], 'distaceToSearchLocation': 7432, 'distance': 7432, 'enteryList': [{'entry_latitude': 30.526054, 'entry_longitude': 114.354796}], 'homecopType': 0, 'longitude': 114.35463}, {'Address': '珞珈山八一路483号武汉大学梅园', 'Latitude': 30.535681, 'Name': '肯德基(武大校园店)', 'Poiid': 'B0FFHDXJIS', 'Tel': '027-68752065', 'Typecode': '050301', 'biz_ext': {'category': 202, 'tag': "&lt;font color='#999999'&gt;快餐&lt;/font&gt;", 'taginfo': '&lt;font&gt;营业时间：&lt;/font&gt;&lt;font&gt;07:30-22:30&lt;/font&gt;'}, 'childPoiList': [], 'distaceToSearchLocation': 7699, 'distance': 7699, 'enteryList': [], 'homecopType': 0, 'longitude': 114.364742}, {'Address': '珞珈山路19号', 'Latitude': 30.532963, 'Name': '肯德基(武大店)', 'Poiid': 'B001B0JSS8', 'Tel': '18571740431;027-87861261', 'Typecode': '050301|050700', 'biz_ext': {'category': 202, 'tag': "&lt;font color='#999999'&gt;快餐&lt;/font&gt;", 'taginfo': '&lt;font&gt;营业时间：&lt;/font&gt;&lt;font&gt;06:00-23:00&lt;/font&gt;'}, 'childPoiList': [], 'distaceToSearchLocation': 7881, 'distance': 7881, 'enteryList': [{'entry_latitude': 30.532703, 'entry_longitude': 114.357187}], 'homecopType': 0, 'longitude': 114.357048}, {'Address': '野芷湖西路51号', 'Latitude': 30.47107, 'Name': '肯德基(创意天地店)', 'Poiid': 'B0FFITH2FN', 'Tel': '027-87781509', 'Typecode': '050301', 'biz_ext': {'category': 0, 'tag': "&lt;font color='#999999'&gt;快餐&lt;/font&gt;", 'taginfo': '&lt;font&gt;营业时间：&lt;/font&gt;&lt;font&gt;07:00-02:00&lt;/font&gt;'}, 'childPoiList': [], 'distaceToSearchLocation': 8059, 'distance': 8059, 'enteryList': [{'entry_latitude': 30.470882, 'entry_longitude': 114.324493}], 'homecopType': 0, 'longitude': 114.324383}, {'Address': '文治街与丁字桥南路交叉路口维佳·佰港城F1层', 'Latitude': 30.50391, 'Name': '肯德基(佰港城店)', 'Poiid': 'B0FFFL1016', 'Tel': '4008823823;027-87057196;027-87802510', 'Typecode': '050301', 'biz_ext': {'category': 201, 'tag': "&lt;font color='#999999'&gt;快餐&lt;/font&gt;", 'taginfo': '&lt;font&gt;营业时间：&lt;/font&gt;&lt;font&gt;11:00-19:00&lt;/font&gt;'}, 'childPoiList': [], 'distaceToSearchLocation': 8360, 'distance': 8360, 'enteryList': [{'entry_latitude': 30.504208, 'entry_longitude': 114.326285}], 'homecopType': 0, 'longitude': 114.326501}, {'Address': '文化大道555号融创智谷项目B1-107号商铺', 'Latitude': 30.454314, 'Name': '肯德基（融创智谷店）', 'Poiid': 'B0H27DVSTL', 'Tel': '13995603243', 'Typecode': '050301', 'biz_ext': {'category': 0, 'tag': "&lt;font color='#999999'&gt;快餐&lt;/font&gt;", 'taginfo': '&lt;font&gt;营业时间：&lt;/font&gt;&lt;font&gt;07:00-20:00&lt;/font&gt;'}, 'childPoiList': [], 'distaceToSearchLocation': 8688, 'distance': 8688, 'enteryList': [], 'homecopType': 0, 'longitude': 114.321556}, {'Address': '武汉大悦城', 'Latitude': 30.488507, 'Name': '肯德基', 'Poiid': 'B0I65CAF9A', 'Tel': '', 'Typecode': '050301', 'biz_ext': {'category': 202, 'tag': "&lt;font color='#999999'&gt;快餐&lt;/font&gt;", 'taginfo': ''}, 'childPoiList': [], 'distaceToSearchLocation': 8754, 'distance': 8754, 'enteryList': [{'entry_latitude': 30.489223, 'entry_longitude': 114.497442}], 'homecopType': 0, 'longitude': 114.498604}, {'Address': '雅安街101号泛悦坊都会(南湖都会)一层', 'Latitude': 30.509783, 'Name': '肯德基(南国都会店)', 'Poiid': 'B0G3747LOZ', 'Tel': '027-86603973', 'Typecode': '050301', 'biz_ext': {'category': 202, 'tag': "&lt;font color='#999999'&gt;快餐&lt;/font&gt;", 'taginfo': '&lt;font&gt;营业时间：&lt;/font&gt;&lt;font&gt;07:00-22:00&lt;/font&gt;'}, 'childPoiList': [], 'distaceToSearchLocation': 9661, 'distance': 9661, 'enteryList': [], 'homecopType': 0, 'longitude': 114.314585}, {'Address': '静安路6号百惠生活广场', 'Latitude': 30.52218, 'Name': '肯德基(静安路店)', 'Poiid': 'B0GKRSB0NK', 'Tel': '027-59202260', 'Typecode': '050301', 'biz_ext': {'category': 202, 'tag': "&lt;font color='#999999'&gt;快餐&lt;/font&gt;", 'taginfo': '&lt;font&gt;营业时间：&lt;/font&gt;&lt;font&gt;08:00-22:00&lt;/font&gt;'}, 'childPoiList': [], 'distaceToSearchLocation': 9763, 'distance': 9763, 'enteryList': [{'entry_latitude': 30.522136, 'entry_longitude': 114.320058}], 'homecopType': 0, 'longitude': 114.320484}, {'Address': '水果湖路19-21号', 'Latitude': 30.547234, 'Name': '肯德基(水果湖店)(装修中)', 'Poiid': 'B001B0I5Y4', 'Tel': '4009208801', 'Typecode': '050301', 'biz_ext': {'category': 0, 'tag': "&lt;font color='#999999'&gt;快餐&lt;/font&gt;", 'taginfo': '&lt;font&gt;营业时间：&lt;/font&gt;&lt;font&gt;09:00-21:00&lt;/font&gt;'}, 'childPoiList': [], 'distaceToSearchLocation': 9811, 'distance': 9811, 'enteryList': [{'entry_latitude': 30.5471, 'entry_longitude': 114.345481}], 'homecopType': 0, 'longitude': 114.345536}, {'Address': '中南路11号外文书店1层', 'Latitude': 30.53747, 'Name': '肯德基(新中南店)', 'Poiid': 'B001B18OEF', 'Tel': '027-87130271', 'Typecode': '050301', 'biz_ext': {'category': 0, 'tag': "&lt;font color='#999999'&gt;快餐&lt;/font&gt;", 'taginfo': '&lt;font&gt;营业时间：&lt;/font&gt;&lt;font&gt;08:00-22:00&lt;/font&gt;'}, 'childPoiList': [], 'distaceToSearchLocation': 9850, 'distance': 9850, 'enteryList': [{'entry_latitude': 30.537533, 'entry_longitude': 114.332835}], 'homecopType': 0, 'longitude': 114.332572}, {'Address': '武珞路440号中南国际城1层', 'Latitude': 30.534934, 'Name': '肯德基(中隆国际/付家坡店)', 'Poiid': 'B0FFF5TQ8Y', 'Tel': '027-87843976', 'Typecode': '050301', 'biz_ext': {'category': 202, 'tag': "&lt;font color='#999999'&gt;快餐&lt;/font&gt;", 'taginfo': '&lt;font&gt;营业时间：&lt;/font&gt;&lt;font&gt;11:00-19:00&lt;/font&gt;'}, 'childPoiList': [], 'distaceToSearchLocation': 9949, 'distance': 9949, 'enteryList': [], 'homecopType': 0, 'longitude': 114.328598}, {'Address': '国采中心T8号楼1层东侧', 'Latitude': 30.489868, 'Name': '肯德基(国采中心店)', 'Poiid': 'B0G1N760B5', 'Tel': '13545160669', 'Typecode': '050301', 'biz_ext': {'category': 0, 'tag': "&lt;font color='#999999'&gt;快餐&lt;/font&gt;", 'taginfo': '&lt;font&gt;营业时间：&lt;/font&gt;&lt;font&gt;10:00-20:00&lt;/font&gt;'}, 'childPoiList': [], 'distaceToSearchLocation': 10064, 'distance': 10064, 'enteryList': [{'entry_latitude': 30.48924, 'entry_longitude': 114.512148}], 'homecopType': 0, 'longitude': 114.512191}, {'Address': '沿湖大道88附近', 'Latitude': 30.564499, 'Name': '肯德基(东湖店)', 'Poiid': 'B0FFFV4A4R', 'Tel': '027-86839910', 'Typecode': '050301', 'biz_ext': {'category': 0, 'tag': "&lt;font color='#999999'&gt;快餐&lt;/font&gt;", 'taginfo': '&lt;font&gt;营业时间：&lt;/font&gt;&lt;font&gt;10:00-19:00&lt;/font&gt;'}, 'childPoiList': [], 'distaceToSearchLocation': 10153, 'distance': 10153, 'enteryList': [{'entry_latitude': 30.564555, 'entry_longitude': 114.376298}], 'homecopType': 0, 'longitude': 114.376255}, {'Address': '东湖生态旅游风景区东湖绿道湖心岛驿站一层', 'Latitude': 30.568088, 'Name': '肯德基(武昌区东湖隧道餐厅)', 'Poiid': 'B0FFLHO9VA', 'Tel': '', 'Typecode': '050301', 'biz_ext': {'category': 302, 'tag': "&lt;font color='#999999'&gt;快餐&lt;/font&gt;", 'taginfo': ''}, 'childPoiList': [], 'distaceToSearchLocation': 10158, 'distance': 10158, 'enteryList': [], 'homecopType': 0, 'longitude': 114.395223}, {'Address': '中北路特1号楚天时尚广场家乐福1层', 'Latitude': 30.547903, 'Name': '肯德基(中北路店)', 'Poiid': 'B001B0IFU3', 'Tel': '027-87277882', 'Typecode': '050301', 'biz_ext': {'category': 201, 'tag': "&lt;font color='#999999'&gt;快餐&lt;/font&gt;", 'taginfo': '&lt;font&gt;营业时间：&lt;/font&gt;&lt;font&gt;10:00-19:00&lt;/font&gt;'}, 'childPoiList': [], 'distaceToSearchLocation': 10371, 'distance': 10371, 'enteryList': [], 'homecopType': 0, 'longitude': 114.337259}, {'Address': '中山路642号武昌站B1', 'Latitude': 30.529203, 'Name': '肯德基(新武昌火车站店)', 'Poiid': 'B001B0JQPV', 'Tel': '027-88735001', 'Typecode': '050301', 'biz_ext': {'category': 202, 'tag': "&lt;font color='#999999'&gt;快餐&lt;/font&gt;", 'taginfo': '&lt;font&gt;营业时间：&lt;/font&gt;&lt;font&gt;10:00-22:00&lt;/font&gt;'}, 'childPoiList': [], 'distaceToSearchLocation': 10409, 'distance': 10409, 'enteryList': [{'entry_latitude': 30.528937, 'entry_longitude': 114.316387}], 'homecopType': 0, 'longitude': 114.317642}, {'Address': '江夏大道56号罗马春天奥特莱斯一层', 'Latitude': 30.387742, 'Name': '肯德基(罗马春天DT店)', 'Poiid': 'B0G19B9GCS', 'Tel': '17720513885', 'Typecode': '050301', 'biz_ext': {'category': 202, 'tag': "&lt;font color='#999999'&gt;快餐&lt;/font&gt;", 'taginfo': '&lt;font&gt;营业时间：&lt;/font&gt;&lt;font&gt;07:00-20:00&lt;/font&gt;'}, 'childPoiList': [], 'distaceToSearchLocation': 10573, 'distance': 10573, 'enteryList': [{'entry_latitude': 30.387845, 'entry_longitude': 114.371577}], 'homecopType': 0, 'longitude': 114.371482}, {'Address': '楚河汉街1号武汉中央文化旅游区-楚河汉街第一街区F1层汉街027号', 'Latitude': 30.555504, 'Name': '肯德基(汉街店)(暂停营业)', 'Poiid': 'B0FFF5W2SV', 'Tel': '027-87130320', 'Typecode': '050301|050700|050900', 'biz_ext': {'category': 201, 'tag': "&lt;font color='#999999'&gt;快餐&lt;/font&gt;", 'taginfo': '&lt;font&gt;营业时间：&lt;/font&gt;&lt;font&gt;08:00-22:30&lt;/font&gt;'}, 'childPoiList': [], 'distaceToSearchLocation': 10646, 'distance': 10646, 'enteryList': [{'entry_latitude': 30.555439, 'entry_longitude': 114.343789}], 'homecopType': 0, 'longitude': 114.343842}, {'Address': '文化大道特1号东湖学院西苑食荟肯德基', 'Latitude': 30.425851, 'Name': '肯德基(东湖学院店)', 'Poiid': 'B0H2UDQU4B', 'Tel': '027-83335993', 'Typecode': '050300', 'biz_ext': {'category': 0, 'tag': "&lt;font color='#999999'&gt;快餐&lt;/font&gt;", 'taginfo': '&lt;font&gt;营业时间：&lt;/font&gt;&lt;font&gt;06:30-22:30&lt;/font&gt;'}, 'childPoiList': [], 'distaceToSearchLocation': 10671, 'distance': 10671, 'enteryList': [{'entry_latitude': 30.42579, 'entry_longitude': 114.314323}], 'homecopType': 0, 'longitude': 114.314263}, {'Address': '东湖风景区街道武昌区东湖听涛景区', 'Latitude': 30.568744, 'Name': '肯德基(沿湖大道餐厅)', 'Poiid': 'B0H2N7HO8L', 'Tel': '', 'Typecode': '050300', 'biz_ext': {'category': 0, 'tag': "&lt;font color='#999999'&gt;快餐&lt;/font&gt;", 'taginfo': ''}, 'childPoiList': [], 'distaceToSearchLocation': 10684, 'distance': 10684, 'enteryList': [], 'homecopType': 0, 'longitude': 114.3735}, {'Address': '江夏大道18号罗马春天潮流广场内', 'Latitude': 30.386607, 'Name': '肯德基汽车穿梭餐厅(罗马春天奥特莱斯店)', 'Poiid': 'B0HB6LMNP2', 'Tel': '', 'Typecode': '050300', 'biz_ext': {'category': 202, 'tag': "&lt;font color='#999999'&gt;快餐&lt;/font&gt;", 'taginfo': ''}, 'childPoiList': [], 'distaceToSearchLocation': 10699, 'distance': 10699, 'enteryList': [], 'homecopType': 0, 'longitude': 114.371249}],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35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25, 'Pois': [{'Address': '藏龙岛街道藏龙岛开发区杨桥湖大道8号', 'Latitude': 30.419469, 'Name': '肯德基', 'Poiid': 'B0H0CCWXGS', 'Tel': '', 'Typecode': '050300', 'biz_ext': {'category': 0, 'tag': "&lt;font color='#999999'&gt;快餐&lt;/font&gt;", 'taginfo': ''}, 'childPoiList': [], 'distaceToSearchLocation': 6983, 'distance': 6983, 'enteryList': [], 'homecopType': 0, 'longitude': 114.436249}, {'Address': '东湖风景区街道(洪山)鲁磨路大李村21号', 'Latitude': 30.54392, 'Name': '肯德基(梅园踏雪驿站)', 'Poiid': 'B0FFGHA5MS', 'Tel': '13545097706', 'Typecode': '050301', 'biz_ext': {'category': 0, 'tag': "&lt;font color='#999999'&gt;快餐&lt;/font&gt;", 'taginfo': '&lt;font&gt;营业时间：&lt;/font&gt;&lt;font&gt;周六至周日10:00-19:00周一至周五10:00-17:00&lt;/font&gt;'}, 'childPoiList': [], 'distaceToSearchLocation': 7395, 'distance': 7395, 'enteryList': [], 'homecopType': 0, 'longitude': 114.406991}, {'Address': '珞瑜路6号美美广场一二层', 'Latitude': 30.52577, 'Name': '肯德基(美美店)', 'Poiid': 'B0FFKXUTAP', 'Tel': '4009200715;027-87160650', 'Typecode': '050300', 'biz_ext': {'category': 202, 'tag': "&lt;font color='#999999'&gt;快餐&lt;/font&gt;", 'taginfo': '&lt;font&gt;营业时间：&lt;/font&gt;&lt;font&gt;07:00-22:00&lt;/font&gt;'}, 'childPoiList': [], 'distaceToSearchLocation': 7419, 'distance': 7419, 'enteryList': [], 'homecopType': 0, 'longitude': 114.354791}, {'Address': '珞瑜路4号乐天城购物中心1层', 'Latitude': 30.525792, 'Name': '肯德基甜品站(乐天城店)', 'Poiid': 'B0FFI8ZPHX', 'Tel': '', 'Typecode': '050000', 'biz_ext': {'category': 202, 'tag': '', 'taginfo': '&lt;font&gt;营业时间：&lt;/font&gt;&lt;font&gt;00:00-24:00&lt;/font&gt;'}, 'childPoiList': [], 'distaceToSearchLocation': 7432, 'distance': 7432, 'enteryList': [{'entry_latitude': 30.526054, 'entry_longitude': 114.354796}], 'homecopType': 0, 'longitude': 114.35463}, {'Address': '珞珈山八一路483号武汉大学梅园', 'Latitude': 30.535681, 'Name': '肯德基(武大校园店)', 'Poiid': 'B0FFHDXJIS', 'Tel': '027-68752065', 'Typecode': '050301', 'biz_ext': {'category': 202, 'tag': "&lt;font color='#999999'&gt;快餐&lt;/font&gt;", 'taginfo': '&lt;font&gt;营业时间：&lt;/font&gt;&lt;font&gt;07:30-22:30&lt;/font&gt;'}, 'childPoiList': [], 'distaceToSearchLocation': 7699, 'distance': 7699, 'enteryList': [], 'homecopType': 0, 'longitude': 114.364742}, {'Address': '珞珈山路19号', 'Latitude': 30.532963, 'Name': '肯德基(武大店)', 'Poiid': 'B001B0JSS8', 'Tel': '18571740431;027-87861261', 'Typecode': '050301|050700', 'biz_ext': {'category': 202, 'tag': "&lt;font color='#999999'&gt;快餐&lt;/font&gt;", 'taginfo': '&lt;font&gt;营业时间：&lt;/font&gt;&lt;font&gt;06:00-23:00&lt;/font&gt;'}, 'childPoiList': [], 'distaceToSearchLocation': 7881, 'distance': 7881, 'enteryList': [{'entry_latitude': 30.532703, 'entry_longitude': 114.357187}], 'homecopType': 0, 'longitude': 114.357048}, {'Address': '野芷湖西路51号', 'Latitude': 30.47107, 'Name': '肯德基(创意天地店)', 'Poiid': 'B0FFITH2FN', 'Tel': '027-87781509', 'Typecode': '050301', 'biz_ext': {'category': 0, 'tag': "&lt;font color='#999999'&gt;快餐&lt;/font&gt;", 'taginfo': '&lt;font&gt;营业时间：&lt;/font&gt;&lt;font&gt;07:00-02:00&lt;/font&gt;'}, 'childPoiList': [], 'distaceToSearchLocation': 8059, 'distance': 8059, 'enteryList': [{'entry_latitude': 30.470882, 'entry_longitude': 114.324493}], 'homecopType': 0, 'longitude': 114.324383}, {'Address': '文治街与丁字桥南路交叉路口维佳·佰港城F1层', 'Latitude': 30.50391, 'Name': '肯德基(佰港城店)', 'Poiid': 'B0FFFL1016', 'Tel': '4008823823;027-87057196;027-87802510', 'Typecode': '050301', 'biz_ext': {'category': 201, 'tag': "&lt;font color='#999999'&gt;快餐&lt;/font&gt;", 'taginfo': '&lt;font&gt;营业时间：&lt;/font&gt;&lt;font&gt;11:00-19:00&lt;/font&gt;'}, 'childPoiList': [], 'distaceToSearchLocation': 8360, 'distance': 8360, 'enteryList': [{'entry_latitude': 30.504208, 'entry_longitude': 114.326285}], 'homecopType': 0, 'longitude': 114.326501}, {'Address': '文化大道555号融创智谷项目B1-107号商铺', 'Latitude': 30.454314, 'Name': '肯德基（融创智谷店）', 'Poiid': 'B0H27DVSTL', 'Tel': '13995603243', 'Typecode': '050301', 'biz_ext': {'category': 0, 'tag': "&lt;font color='#999999'&gt;快餐&lt;/font&gt;", 'taginfo': '&lt;font&gt;营业时间：&lt;/font&gt;&lt;font&gt;07:00-20:00&lt;/font&gt;'}, 'childPoiList': [], 'distaceToSearchLocation': 8688, 'distance': 8688, 'enteryList': [], 'homecopType': 0, 'longitude': 114.321556}, {'Address': '武汉大悦城', 'Latitude': 30.488507, 'Name': '肯德基', 'Poiid': 'B0I65CAF9A', 'Tel': '', 'Typecode': '050301', 'biz_ext': {'category': 202, 'tag': "&lt;font color='#999999'&gt;快餐&lt;/font&gt;", 'taginfo': ''}, 'childPoiList': [], 'distaceToSearchLocation': 8754, 'distance': 8754, 'enteryList': [{'entry_latitude': 30.489223, 'entry_longitude': 114.497442}], 'homecopType': 0, 'longitude': 114.498604}, {'Address': '雅安街101号泛悦坊都会(南湖都会)一层', 'Latitude': 30.509783, 'Name': '肯德基(南国都会店)', 'Poiid': 'B0G3747LOZ', 'Tel': '027-86603973', 'Typecode': '050301', 'biz_ext': {'category': 202, 'tag': "&lt;font color='#999999'&gt;快餐&lt;/font&gt;", 'taginfo': '&lt;font&gt;营业时间：&lt;/font&gt;&lt;font&gt;07:00-22:00&lt;/font&gt;'}, 'childPoiList': [], 'distaceToSearchLocation': 9661, 'distance': 9661, 'enteryList': [], 'homecopType': 0, 'longitude': 114.314585}, {'Address': '静安路6号百惠生活广场', 'Latitude': 30.52218, 'Name': '肯德基(静安路店)', 'Poiid': 'B0GKRSB0NK', 'Tel': '027-59202260', 'Typecode': '050301', 'biz_ext': {'category': 202, 'tag': "&lt;font color='#999999'&gt;快餐&lt;/font&gt;", 'taginfo': '&lt;font&gt;营业时间：&lt;/font&gt;&lt;font&gt;08:00-22:00&lt;/font&gt;'}, 'childPoiList': [], 'distaceToSearchLocation': 9763, 'distance': 9763, 'enteryList': [{'entry_latitude': 30.522136, 'entry_longitude': 114.320058}], 'homecopType': 0, 'longitude': 114.320484}, {'Address': '水果湖路19-21号', 'Latitude': 30.547234, 'Name': '肯德基(水果湖店)(装修中)', 'Poiid': 'B001B0I5Y4', 'Tel': '4009208801', 'Typecode': '050301', 'biz_ext': {'category': 0, 'tag': "&lt;font color='#999999'&gt;快餐&lt;/font&gt;", 'taginfo': '&lt;font&gt;营业时间：&lt;/font&gt;&lt;font&gt;09:00-21:00&lt;/font&gt;'}, 'childPoiList': [], 'distaceToSearchLocation': 9811, 'distance': 9811, 'enteryList': [{'entry_latitude': 30.5471, 'entry_longitude': 114.345481}], 'homecopType': 0, 'longitude': 114.345536}, {'Address': '中南路11号外文书店1层', 'Latitude': 30.53747, 'Name': '肯德基(新中南店)', 'Poiid': 'B001B18OEF', 'Tel': '027-87130271', 'Typecode': '050301', 'biz_ext': {'category': 0, 'tag': "&lt;font color='#999999'&gt;快餐&lt;/font&gt;", 'taginfo': '&lt;font&gt;营业时间：&lt;/font&gt;&lt;font&gt;08:00-22:00&lt;/font&gt;'}, 'childPoiList': [], 'distaceToSearchLocation': 9850, 'distance': 9850, 'enteryList': [{'entry_latitude': 30.537533, 'entry_longitude': 114.332835}], 'homecopType': 0, 'longitude': 114.332572}, {'Address': '武珞路440号中南国际城1层', 'Latitude': 30.534934, 'Name': '肯德基(中隆国际/付家坡店)', 'Poiid': 'B0FFF5TQ8Y', 'Tel': '027-87843976', 'Typecode': '050301', 'biz_ext': {'category': 202, 'tag': "&lt;font color='#999999'&gt;快餐&lt;/font&gt;", 'taginfo': '&lt;font&gt;营业时间：&lt;/font&gt;&lt;font&gt;11:00-19:00&lt;/font&gt;'}, 'childPoiList': [], 'distaceToSearchLocation': 9949, 'distance': 9949, 'enteryList': [], 'homecopType': 0, 'longitude': 114.328598}, {'Address': '国采中心T8号楼1层东侧', 'Latitude': 30.489868, 'Name': '肯德基(国采中心店)', 'Poiid': 'B0G1N760B5', 'Tel': '13545160669', 'Typecode': '050301', 'biz_ext': {'category': 0, 'tag': "&lt;font color='#999999'&gt;快餐&lt;/font&gt;", 'taginfo': '&lt;font&gt;营业时间：&lt;/font&gt;&lt;font&gt;10:00-20:00&lt;/font&gt;'}, 'childPoiList': [], 'distaceToSearchLocation': 10064, 'distance': 10064, 'enteryList': [{'entry_latitude': 30.48924, 'entry_longitude': 114.512148}], 'homecopType': 0, 'longitude': 114.512191}, {'Address': '沿湖大道88附近', 'Latitude': 30.564499, 'Name': '肯德基(东湖店)', 'Poiid': 'B0FFFV4A4R', 'Tel': '027-86839910', 'Typecode': '050301', 'biz_ext': {'category': 0, 'tag': "&lt;font color='#999999'&gt;快餐&lt;/font&gt;", 'taginfo': '&lt;font&gt;营业时间：&lt;/font&gt;&lt;font&gt;10:00-19:00&lt;/font&gt;'}, 'childPoiList': [], 'distaceToSearchLocation': 10153, 'distance': 10153, 'enteryList': [{'entry_latitude': 30.564555, 'entry_longitude': 114.376298}], 'homecopType': 0, 'longitude': 114.376255}, {'Address': '东湖生态旅游风景区东湖绿道湖心岛驿站一层', 'Latitude': 30.568088, 'Name': '肯德基(武昌区东湖隧道餐厅)', 'Poiid': 'B0FFLHO9VA', 'Tel': '', 'Typecode': '050301', 'biz_ext': {'category': 302, 'tag': "&lt;font color='#999999'&gt;快餐&lt;/font&gt;", 'taginfo': ''}, 'childPoiList': [], 'distaceToSearchLocation': 10158, 'distance': 10158, 'enteryList': [], 'homecopType': 0, 'longitude': 114.395223}, {'Address': '中北路特1号楚天时尚广场家乐福1层', 'Latitude': 30.547903, 'Name': '肯德基(中北路店)', 'Poiid': 'B001B0IFU3', 'Tel': '027-87277882', 'Typecode': '050301', 'biz_ext': {'category': 201, 'tag': "&lt;font color='#999999'&gt;快餐&lt;/font&gt;", 'taginfo': '&lt;font&gt;营业时间：&lt;/font&gt;&lt;font&gt;10:00-19:00&lt;/font&gt;'}, 'childPoiList': [], 'distaceToSearchLocation': 10371, 'distance': 10371, 'enteryList': [], 'homecopType': 0, 'longitude': 114.337259}, {'Address': '中山路642号武昌站B1', 'Latitude': 30.529203, 'Name': '肯德基(新武昌火车站店)', 'Poiid': 'B001B0JQPV', 'Tel': '027-88735001', 'Typecode': '050301', 'biz_ext': {'category': 202, 'tag': "&lt;font color='#999999'&gt;快餐&lt;/font&gt;", 'taginfo': '&lt;font&gt;营业时间：&lt;/font&gt;&lt;font&gt;10:00-22:00&lt;/font&gt;'}, 'childPoiList': [], 'distaceToSearchLocation': 10409, 'distance': 10409, 'enteryList': [{'entry_latitude': 30.528937, 'entry_longitude': 114.316387}], 'homecopType': 0, 'longitude': 114.317642}, {'Address': '江夏大道56号罗马春天奥特莱斯一层', 'Latitude': 30.387742, 'Name': '肯德基(罗马春天DT店)', 'Poiid': 'B0G19B9GCS', 'Tel': '17720513885', 'Typecode': '050301', 'biz_ext': {'category': 202, 'tag': "&lt;font color='#999999'&gt;快餐&lt;/font&gt;", 'taginfo': '&lt;font&gt;营业时间：&lt;/font&gt;&lt;font&gt;07:00-20:00&lt;/font&gt;'}, 'childPoiList': [], 'distaceToSearchLocation': 10573, 'distance': 10573, 'enteryList': [{'entry_latitude': 30.387845, 'entry_longitude': 114.371577}], 'homecopType': 0, 'longitude': 114.371482}, {'Address': '楚河汉街1号武汉中央文化旅游区-楚河汉街第一街区F1层汉街027号', 'Latitude': 30.555504, 'Name': '肯德基(汉街店)(暂停营业)', 'Poiid': 'B0FFF5W2SV', 'Tel': '027-87130320', 'Typecode': '050301|050700|050900', 'biz_ext': {'category': 201, 'tag': "&lt;font color='#999999'&gt;快餐&lt;/font&gt;", 'taginfo': '&lt;font&gt;营业时间：&lt;/font&gt;&lt;font&gt;08:00-22:30&lt;/font&gt;'}, 'childPoiList': [], 'distaceToSearchLocation': 10646, 'distance': 10646, 'enteryList': [{'entry_latitude': 30.555439, 'entry_longitude': 114.343789}], 'homecopType': 0, 'longitude': 114.343842}, {'Address': '文化大道特1号东湖学院西苑食荟肯德基', 'Latitude': 30.425851, 'Name': '肯德基(东湖学院店)', 'Poiid': 'B0H2UDQU4B', 'Tel': '027-83335993', 'Typecode': '050300', 'biz_ext': {'category': 0, 'tag': "&lt;font color='#999999'&gt;快餐&lt;/font&gt;", 'taginfo': '&lt;font&gt;营业时间：&lt;/font&gt;&lt;font&gt;06:30-22:30&lt;/font&gt;'}, 'childPoiList': [], 'distaceToSearchLocation': 10671, 'distance': 10671, 'enteryList': [{'entry_latitude': 30.42579, 'entry_longitude': 114.314323}], 'homecopType': 0, 'longitude': 114.314263}, {'Address': '东湖风景区街道武昌区东湖听涛景区', 'Latitude': 30.568744, 'Name': '肯德基(沿湖大道餐厅)', 'Poiid': 'B0H2N7HO8L', 'Tel': '', 'Typecode': '050300', 'biz_ext': {'category': 0, 'tag': "&lt;font color='#999999'&gt;快餐&lt;/font&gt;", 'taginfo': ''}, 'childPoiList': [], 'distaceToSearchLocation': 10684, 'distance': 10684, 'enteryList': [], 'homecopType': 0, 'longitude': 114.3735}, {'Address': '江夏大道18号罗马春天潮流广场内', 'Latitude': 30.386607, 'Name': '肯德基汽车穿梭餐厅(罗马春天奥特莱斯店)', 'Poiid': 'B0HB6LMNP2', 'Tel': '', 'Typecode': '050300', 'biz_ext': {'category': 202, 'tag': "&lt;font color='#999999'&gt;快餐&lt;/font&gt;", 'taginfo': ''}, 'childPoiList': [], 'distaceToSearchLocation': 10699, 'distance': 10699, 'enteryList': [], 'homecopType': 0, 'longitude': 114.371249}],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25, 'Pois': [{'Address': '藏龙岛街道藏龙岛开发区杨桥湖大道8号', 'Latitude': 30.419469, 'Name': '肯德基', 'Poiid': 'B0H0CCWXGS', 'Tel': '', 'Typecode': '050300', 'biz_ext': {'category': 0, 'tag': "&lt;font color='#999999'&gt;快餐&lt;/font&gt;", 'taginfo': ''}, 'childPoiList': [], 'distaceToSearchLocation': 6983, 'distance': 6983, 'enteryList': [], 'homecopType': 0, 'longitude': 114.436249}, {'Address': '东湖风景区街道(洪山)鲁磨路大李村21号', 'Latitude': 30.54392, 'Name': '肯德基(梅园踏雪驿站)', 'Poiid': 'B0FFGHA5MS', 'Tel': '13545097706', 'Typecode': '050301', 'biz_ext': {'category': 0, 'tag': "&lt;font color='#999999'&gt;快餐&lt;/font&gt;", 'taginfo': '&lt;font&gt;营业时间：&lt;/font&gt;&lt;font&gt;周六至周日10:00-19:00周一至周五10:00-17:00&lt;/font&gt;'}, 'childPoiList': [], 'distaceToSearchLocation': 7395, 'distance': 7395, 'enteryList': [], 'homecopType': 0, 'longitude': 114.406991}, {'Address': '珞瑜路6号美美广场一二层', 'Latitude': 30.52577, 'Name': '肯德基(美美店)', 'Poiid': 'B0FFKXUTAP', 'Tel': '4009200715;027-87160650', 'Typecode': '050300', 'biz_ext': {'category': 202, 'tag': "&lt;font color='#999999'&gt;快餐&lt;/font&gt;", 'taginfo': '&lt;font&gt;营业时间：&lt;/font&gt;&lt;font&gt;07:00-22:00&lt;/font&gt;'}, 'childPoiList': [], 'distaceToSearchLocation': 7419, 'distance': 7419, 'enteryList': [], 'homecopType': 0, 'longitude': 114.354791}, {'Address': '珞瑜路4号乐天城购物中心1层', 'Latitude': 30.525792, 'Name': '肯德基甜品站(乐天城店)', 'Poiid': 'B0FFI8ZPHX', 'Tel': '', 'Typecode': '050000', 'biz_ext': {'category': 202, 'tag': '', 'taginfo': '&lt;font&gt;营业时间：&lt;/font&gt;&lt;font&gt;00:00-24:00&lt;/font&gt;'}, 'childPoiList': [], 'distaceToSearchLocation': 7432, 'distance': 7432, 'enteryList': [{'entry_latitude': 30.526054, 'entry_longitude': 114.354796}], 'homecopType': 0, 'longitude': 114.35463}, {'Address': '珞珈山八一路483号武汉大学梅园', 'Latitude': 30.535681, 'Name': '肯德基(武大校园店)', 'Poiid': 'B0FFHDXJIS', 'Tel': '027-68752065', 'Typecode': '050301', 'biz_ext': {'category': 202, 'tag': "&lt;font color='#999999'&gt;快餐&lt;/font&gt;", 'taginfo': '&lt;font&gt;营业时间：&lt;/font&gt;&lt;font&gt;07:30-22:30&lt;/font&gt;'}, 'childPoiList': [], 'distaceToSearchLocation': 7699, 'distance': 7699, 'enteryList': [], 'homecopType': 0, 'longitude': 114.364742}, {'Address': '珞珈山路19号', 'Latitude': 30.532963, 'Name': '肯德基(武大店)', 'Poiid': 'B001B0JSS8', 'Tel': '18571740431;027-87861261', 'Typecode': '050301|050700', 'biz_ext': {'category': 202, 'tag': "&lt;font color='#999999'&gt;快餐&lt;/font&gt;", 'taginfo': '&lt;font&gt;营业时间：&lt;/font&gt;&lt;font&gt;06:00-23:00&lt;/font&gt;'}, 'childPoiList': [], 'distaceToSearchLocation': 7881, 'distance': 7881, 'enteryList': [{'entry_latitude': 30.532703, 'entry_longitude': 114.357187}], 'homecopType': 0, 'longitude': 114.357048}, {'Address': '野芷湖西路51号', 'Latitude': 30.47107, 'Name': '肯德基(创意天地店)', 'Poiid': 'B0FFITH2FN', 'Tel': '027-87781509', 'Typecode': '050301', 'biz_ext': {'category': 0, 'tag': "&lt;font color='#999999'&gt;快餐&lt;/font&gt;", 'taginfo': '&lt;font&gt;营业时间：&lt;/font&gt;&lt;font&gt;07:00-02:00&lt;/font&gt;'}, 'childPoiList': [], 'distaceToSearchLocation': 8059, 'distance': 8059, 'enteryList': [{'entry_latitude': 30.470882, 'entry_longitude': 114.324493}], 'homecopType': 0, 'longitude': 114.324383}, {'Address': '文治街与丁字桥南路交叉路口维佳·佰港城F1层', 'Latitude': 30.50391, 'Name': '肯德基(佰港城店)', 'Poiid': 'B0FFFL1016', 'Tel': '4008823823;027-87057196;027-87802510', 'Typecode': '050301', 'biz_ext': {'category': 201, 'tag': "&lt;font color='#999999'&gt;快餐&lt;/font&gt;", 'taginfo': '&lt;font&gt;营业时间：&lt;/font&gt;&lt;font&gt;11:00-19:00&lt;/font&gt;'}, 'childPoiList': [], 'distaceToSearchLocation': 8360, 'distance': 8360, 'enteryList': [{'entry_latitude': 30.504208, 'entry_longitude': 114.326285}], 'homecopType': 0, 'longitude': 114.326501}, {'Address': '文化大道555号融创智谷项目B1-107号商铺', 'Latitude': 30.454314, 'Name': '肯德基（融创智谷店）', 'Poiid': 'B0H27DVSTL', 'Tel': '13995603243', 'Typecode': '050301', 'biz_ext': {'category': 0, 'tag': "&lt;font color='#999999'&gt;快餐&lt;/font&gt;", 'taginfo': '&lt;font&gt;营业时间：&lt;/font&gt;&lt;font&gt;07:00-20:00&lt;/font&gt;'}, 'childPoiList': [], 'distaceToSearchLocation': 8688, 'distance': 8688, 'enteryList': [], 'homecopType': 0, 'longitude': 114.321556}, {'Address': '武汉大悦城', 'Latitude': 30.488507, 'Name': '肯德基', 'Poiid': 'B0I65CAF9A', 'Tel': '', 'Typecode': '050301', 'biz_ext': {'category': 202, 'tag': "&lt;font color='#999999'&gt;快餐&lt;/font&gt;", 'taginfo': ''}, 'childPoiList': [], 'distaceToSearchLocation': 8754, 'distance': 8754, 'enteryList': [{'entry_latitude': 30.489223, 'entry_longitude': 114.497442}], 'homecopType': 0, 'longitude': 114.498604}, {'Address': '雅安街101号泛悦坊都会(南湖都会)一层', 'Latitude': 30.509783, 'Name': '肯德基(南国都会店)', 'Poiid': 'B0G3747LOZ', 'Tel': '027-86603973', 'Typecode': '050301', 'biz_ext': {'category': 202, 'tag': "&lt;font color='#999999'&gt;快餐&lt;/font&gt;", 'taginfo': '&lt;font&gt;营业时间：&lt;/font&gt;&lt;font&gt;07:00-22:00&lt;/font&gt;'}, 'childPoiList': [], 'distaceToSearchLocation': 9661, 'distance': 9661, 'enteryList': [], 'homecopType': 0, 'longitude': 114.314585}, {'Address': '静安路6号百惠生活广场', 'Latitude': 30.52218, 'Name': '肯德基(静安路店)', 'Poiid': 'B0GKRSB0NK', 'Tel': '027-59202260', 'Typecode': '050301', 'biz_ext': {'category': 202, 'tag': "&lt;font color='#999999'&gt;快餐&lt;/font&gt;", 'taginfo': '&lt;font&gt;营业时间：&lt;/font&gt;&lt;font&gt;08:00-22:00&lt;/font&gt;'}, 'childPoiList': [], 'distaceToSearchLocation': 9763, 'distance': 9763, 'enteryList': [{'entry_latitude': 30.522136, 'entry_longitude': 114.320058}], 'homecopType': 0, 'longitude': 114.320484}, {'Address': '水果湖路19-21号', 'Latitude': 30.547234, 'Name': '肯德基(水果湖店)(装修中)', 'Poiid': 'B001B0I5Y4', 'Tel': '4009208801', 'Typecode': '050301', 'biz_ext': {'category': 0, 'tag': "&lt;font color='#999999'&gt;快餐&lt;/font&gt;", 'taginfo': '&lt;font&gt;营业时间：&lt;/font&gt;&lt;font&gt;09:00-21:00&lt;/font&gt;'}, 'childPoiList': [], 'distaceToSearchLocation': 9811, 'distance': 9811, 'enteryList': [{'entry_latitude': 30.5471, 'entry_longitude': 114.345481}], 'homecopType': 0, 'longitude': 114.345536}, {'Address': '中南路11号外文书店1层', 'Latitude': 30.53747, 'Name': '肯德基(新中南店)', 'Poiid': 'B001B18OEF', 'Tel': '027-87130271', 'Typecode': '050301', 'biz_ext': {'category': 0, 'tag': "&lt;font color='#999999'&gt;快餐&lt;/font&gt;", 'taginfo': '&lt;font&gt;营业时间：&lt;/font&gt;&lt;font&gt;08:00-22:00&lt;/font&gt;'}, 'childPoiList': [], 'distaceToSearchLocation': 9850, 'distance': 9850, 'enteryList': [{'entry_latitude': 30.537533, 'entry_longitude': 114.332835}], 'homecopType': 0, 'longitude': 114.332572}, {'Address': '武珞路440号中南国际城1层', 'Latitude': 30.534934, 'Name': '肯德基(中隆国际/付家坡店)', 'Poiid': 'B0FFF5TQ8Y', 'Tel': '027-87843976', 'Typecode': '050301', 'biz_ext': {'category': 202, 'tag': "&lt;font color='#999999'&gt;快餐&lt;/font&gt;", 'taginfo': '&lt;font&gt;营业时间：&lt;/font&gt;&lt;font&gt;11:00-19:00&lt;/font&gt;'}, 'childPoiList': [], 'distaceToSearchLocation': 9949, 'distance': 9949, 'enteryList': [], 'homecopType': 0, 'longitude': 114.328598}, {'Address': '国采中心T8号楼1层东侧', 'Latitude': 30.489868, 'Name': '肯德基(国采中心店)', 'Poiid': 'B0G1N760B5', 'Tel': '13545160669', 'Typecode': '050301', 'biz_ext': {'category': 0, 'tag': "&lt;font color='#999999'&gt;快餐&lt;/font&gt;", 'taginfo': '&lt;font&gt;营业时间：&lt;/font&gt;&lt;font&gt;10:00-20:00&lt;/font&gt;'}, 'childPoiList': [], 'distaceToSearchLocation': 10064, 'distance': 10064, 'enteryList': [{'entry_latitude': 30.48924, 'entry_longitude': 114.512148}], 'homecopType': 0, 'longitude': 114.512191}, {'Address': '沿湖大道88附近', 'Latitude': 30.564499, 'Name': '肯德基(东湖店)', 'Poiid': 'B0FFFV4A4R', 'Tel': '027-86839910', 'Typecode': '050301', 'biz_ext': {'category': 0, 'tag': "&lt;font color='#999999'&gt;快餐&lt;/font&gt;", 'taginfo': '&lt;font&gt;营业时间：&lt;/font&gt;&lt;font&gt;10:00-19:00&lt;/font&gt;'}, 'childPoiList': [], 'distaceToSearchLocation': 10153, 'distance': 10153, 'enteryList': [{'entry_latitude': 30.564555, 'entry_longitude': 114.376298}], 'homecopType': 0, 'longitude': 114.376255}, {'Address': '东湖生态旅游风景区东湖绿道湖心岛驿站一层', 'Latitude': 30.568088, 'Name': '肯德基(武昌区东湖隧道餐厅)', 'Poiid': 'B0FFLHO9VA', 'Tel': '', 'Typecode': '050301', 'biz_ext': {'category': 302, 'tag': "&lt;font color='#999999'&gt;快餐&lt;/font&gt;", 'taginfo': ''}, 'childPoiList': [], 'distaceToSearchLocation': 10158, 'distance': 10158, 'enteryList': [], 'homecopType': 0, 'longitude': 114.395223}, {'Address': '中北路特1号楚天时尚广场家乐福1层', 'Latitude': 30.547903, 'Name': '肯德基(中北路店)', 'Poiid': 'B001B0IFU3', 'Tel': '027-87277882', 'Typecode': '050301', 'biz_ext': {'category': 201, 'tag': "&lt;font color='#999999'&gt;快餐&lt;/font&gt;", 'taginfo': '&lt;font&gt;营业时间：&lt;/font&gt;&lt;font&gt;10:00-19:00&lt;/font&gt;'}, 'childPoiList': [], 'distaceToSearchLocation': 10371, 'distance': 10371, 'enteryList': [], 'homecopType': 0, 'longitude': 114.337259}, {'Address': '中山路642号武昌站B1', 'Latitude': 30.529203, 'Name': '肯德基(新武昌火车站店)', 'Poiid': 'B001B0JQPV', 'Tel': '027-88735001', 'Typecode': '050301', 'biz_ext': {'category': 202, 'tag': "&lt;font color='#999999'&gt;快餐&lt;/font&gt;", 'taginfo': '&lt;font&gt;营业时间：&lt;/font&gt;&lt;font&gt;10:00-22:00&lt;/font&gt;'}, 'childPoiList': [], 'distaceToSearchLocation': 10409, 'distance': 10409, 'enteryList': [{'entry_latitude': 30.528937, 'entry_longitude': 114.316387}], 'homecopType': 0, 'longitude': 114.317642}, {'Address': '江夏大道56号罗马春天奥特莱斯一层', 'Latitude': 30.387742, 'Name': '肯德基(罗马春天DT店)', 'Poiid': 'B0G19B9GCS', 'Tel': '17720513885', 'Typecode': '050301', 'biz_ext': {'category': 202, 'tag': "&lt;font color='#999999'&gt;快餐&lt;/font&gt;", 'taginfo': '&lt;font&gt;营业时间：&lt;/font&gt;&lt;font&gt;07:00-20:00&lt;/font&gt;'}, 'childPoiList': [], 'distaceToSearchLocation': 10573, 'distance': 10573, 'enteryList': [{'entry_latitude': 30.387845, 'entry_longitude': 114.371577}], 'homecopType': 0, 'longitude': 114.371482}, {'Address': '楚河汉街1号武汉中央文化旅游区-楚河汉街第一街区F1层汉街027号', 'Latitude': 30.555504, 'Name': '肯德基(汉街店)(暂停营业)', 'Poiid': 'B0FFF5W2SV', 'Tel': '027-87130320', 'Typecode': '050301|050700|050900', 'biz_ext': {'category': 201, 'tag': "&lt;font color='#999999'&gt;快餐&lt;/font&gt;", 'taginfo': '&lt;font&gt;营业时间：&lt;/font&gt;&lt;font&gt;08:00-22:30&lt;/font&gt;'}, 'childPoiList': [], 'distaceToSearchLocation': 10646, 'distance': 10646, 'enteryList': [{'entry_latitude': 30.555439, 'entry_longitude': 114.343789}], 'homecopType': 0, 'longitude': 114.343842}, {'Address': '文化大道特1号东湖学院西苑食荟肯德基', 'Latitude': 30.425851, 'Name': '肯德基(东湖学院店)', 'Poiid': 'B0H2UDQU4B', 'Tel': '027-83335993', 'Typecode': '050300', 'biz_ext': {'category': 0, 'tag': "&lt;font color='#999999'&gt;快餐&lt;/font&gt;", 'taginfo': '&lt;font&gt;营业时间：&lt;/font&gt;&lt;font&gt;06:30-22:30&lt;/font&gt;'}, 'childPoiList': [], 'distaceToSearchLocation': 10671, 'distance': 10671, 'enteryList': [{'entry_latitude': 30.42579, 'entry_longitude': 114.314323}], 'homecopType': 0, 'longitude': 114.314263}, {'Address': '东湖风景区街道武昌区东湖听涛景区', 'Latitude': 30.568744, 'Name': '肯德基(沿湖大道餐厅)', 'Poiid': 'B0H2N7HO8L', 'Tel': '', 'Typecode': '050300', 'biz_ext': {'category': 0, 'tag': "&lt;font color='#999999'&gt;快餐&lt;/font&gt;", 'taginfo': ''}, 'childPoiList': [], 'distaceToSearchLocation': 10684, 'distance': 10684, 'enteryList': [], 'homecopType': 0, 'longitude': 114.3735}, {'Address': '江夏大道18号罗马春天潮流广场内', 'Latitude': 30.386607, 'Name': '肯德基汽车穿梭餐厅(罗马春天奥特莱斯店)', 'Poiid': 'B0HB6LMNP2', 'Tel': '', 'Typecode': '050300', 'biz_ext': {'category': 202, 'tag': "&lt;font color='#999999'&gt;快餐&lt;/font&gt;", 'taginfo': ''}, 'childPoiList': [], 'distaceToSearchLocation': 10699, 'distance': 10699, 'enteryList': [], 'homecopType': 0, 'longitude': 114.371249}], 'categories': []}}, 'Count': {'预期': 0, '实际': 25},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\'藏龙岛街道藏龙岛开发区杨桥湖大道8号\', \'Latitude\': 30.419469, \'Name\': \'肯德基\', \'Poiid\': \'B0H0CCWXGS\', \'Tel\': \'\', \'Typecode\': \'050300\', \'biz_ext\': {\'category\': 0, \'tag\': "&lt;font color=\'#999999\'&gt;快餐&lt;/font&gt;", \'taginfo\': \'\'}, \'childPoiList\': [], \'distaceToSearchLocation\': 6983, \'distance\': 6983, \'enteryList\': [], \'homecopType\': 0, \'longitude\': 114.436249}, {\'Address\': \'东湖风景区街道(洪山)鲁磨路大李村21号\', \'Latitude\': 30.54392, \'Name\': \'肯德基(梅园踏雪驿站)\', \'Poiid\': \'B0FFGHA5MS\', \'Tel\': \'13545097706\', \'Typecode\': \'050301\', \'biz_ext\': {\'category\': 0, \'tag\': "&lt;font color=\'#999999\'&gt;快餐&lt;/font&gt;", \'taginfo\': \'&lt;font&gt;营业时间：&lt;/font&gt;&lt;font&gt;周六至周日10:00-19:00周一至周五10:00-17:00&lt;/font&gt;\'}, \'childPoiList\': [], \'distaceToSearchLocation\': 7395, \'distance\': 7395, \'enteryList\': [], \'homecopType\': 0, \'longitude\': 114.406991}, {\'Address\': \'珞瑜路6号美美广场一二层\', \'Latitude\': 30.52577, \'Name\': \'肯德基(美美店)\', \'Poiid\': \'B0FFKXUTAP\', \'Tel\': \'4009200715;027-87160650\', \'Typecode\': \'050300\', \'biz_ext\': {\'category\': 202, \'tag\': "&lt;font color=\'#999999\'&gt;快餐&lt;/font&gt;", \'taginfo\': \'&lt;font&gt;营业时间：&lt;/font&gt;&lt;font&gt;07:00-22:00&lt;/font&gt;\'}, \'childPoiList\': [], \'distaceToSearchLocation\': 7419, \'distance\': 7419, \'enteryList\': [], \'homecopType\': 0, \'longitude\': 114.354791}, {\'Address\': \'珞瑜路4号乐天城购物中心1层\', \'Latitude\': 30.525792, \'Name\': \'肯德基甜品站(乐天城店)\', \'Poiid\': \'B0FFI8ZPHX\', \'Tel\': \'\', \'Typecode\': \'050000\', \'biz_ext\': {\'category\': 202, \'tag\': \'\', \'taginfo\': \'&lt;font&gt;营业时间：&lt;/font&gt;&lt;font&gt;00:00-24:00&lt;/font&gt;\'}, \'childPoiList\': [], \'distaceToSearchLocation\': 7432, \'distance\': 7432, \'enteryList\': [{\'entry_latitude\': 30.526054, \'entry_longitude\': 114.354796}], \'homecopType\': 0, \'longitude\': 114.35463}, {\'Address\': \'珞珈山八一路483号武汉大学梅园\', \'Latitude\': 30.535681, \'Name\': \'肯德基(武大校园店)\', \'Poiid\': \'B0FFHDXJIS\', \'Tel\': \'027-68752065\', \'Typecode\': \'050301\', \'biz_ext\': {\'category\': 202, \'tag\': "&lt;font color=\'#999999\'&gt;快餐&lt;/font&gt;", \'taginfo\': \'&lt;font&gt;营业时间：&lt;/font&gt;&lt;font&gt;07:30-22:30&lt;/font&gt;\'}, \'childPoiList\': [], \'distaceToSearchLocation\': 7699, \'distance\': 7699, \'enteryList\': [], \'homecopType\': 0, \'longitude\': 114.364742}, {\'Address\': \'珞珈山路19号\', \'Latitude\': 30.532963, \'Name\': \'肯德基(武大店)\', \'Poiid\': \'B001B0JSS8\', \'Tel\': \'18571740431;027-87861261\', \'Typecode\': \'050301|050700\', \'biz_ext\': {\'category\': 202, \'tag\': "&lt;font color=\'#999999\'&gt;快餐&lt;/font&gt;", \'taginfo\': \'&lt;font&gt;营业时间：&lt;/font&gt;&lt;font&gt;06:00-23:00&lt;/font&gt;\'}, \'childPoiList\': [], \'distaceToSearchLocation\': 7881, \'distance\': 7881, \'enteryList\': [{\'entry_latitude\': 30.532703, \'entry_longitude\': 114.357187}], \'homecopType\': 0, \'longitude\': 114.357048}, {\'Address\': \'野芷湖西路51号\', \'Latitude\': 30.47107, \'Name\': \'肯德基(创意天地店)\', \'Poiid\': \'B0FFITH2FN\', \'Tel\': \'027-87781509\', \'Typecode\': \'050301\', \'biz_ext\': {\'category\': 0, \'tag\': "&lt;font color=\'#999999\'&gt;快餐&lt;/font&gt;", \'taginfo\': \'&lt;font&gt;营业时间：&lt;/font&gt;&lt;font&gt;07:00-02:00&lt;/font&gt;\'}, \'childPoiList\': [], \'distaceToSearchLocation\': 8059, \'distance\': 8059, \'enteryList\': [{\'entry_latitude\': 30.470882, \'entry_longitude\': 114.324493}], \'homecopType\': 0, \'longitude\': 114.324383}, {\'Address\': \'文治街与丁字桥南路交叉路口维佳·佰港城F1层\', \'Latitude\': 30.50391, \'Name\': \'肯德基(佰港城店)\', \'Poiid\': \'B0FFFL1016\', \'Tel\': \'4008823823;027-87057196;027-87802510\', \'Typecode\': \'050301\', \'biz_ext\': {\'category\': 201, \'tag\': "&lt;font color=\'#999999\'&gt;快餐&lt;/font&gt;", \'taginfo\': \'&lt;font&gt;营业时间：&lt;/font&gt;&lt;font&gt;11:00-19:00&lt;/font&gt;\'}, \'childPoiList\': [], \'distaceToSearchLocation\': 8360, \'distance\': 8360, \'enteryList\': [{\'entry_latitude\': 30.504208, \'entry_longitude\': 114.326285}], \'homecopType\': 0, \'longitude\': 114.326501}, {\'Address\': \'文化大道555号融创智谷项目B1-107号商铺\', \'Latitude\': 30.454314, \'Name\': \'肯德基（融创智谷店）\', \'Poiid\': \'B0H27DVSTL\', \'Tel\': \'13995603243\', \'Typecode\': \'050301\', \'biz_ext\': {\'category\': 0, \'tag\': "&lt;font color=\'#999999\'&gt;快餐&lt;/font&gt;", \'taginfo\': \'&lt;font&gt;营业时间：&lt;/font&gt;&lt;font&gt;07:00-20:00&lt;/font&gt;\'}, \'childPoiList\': [], \'distaceToSearchLocation\': 8688, \'distance\': 8688, \'enteryList\': [], \'homecopType\': 0, \'longitude\': 114.321556}, {\'Address\': \'武汉大悦城\', \'Latitude\': 30.488507, \'Name\': \'肯德基\', \'Poiid\': \'B0I65CAF9A\', \'Tel\': \'\', \'Typecode\': \'050301\', \'biz_ext\': {\'category\': 202, \'tag\': "&lt;font color=\'#999999\'&gt;快餐&lt;/font&gt;", \'taginfo\': \'\'}, \'childPoiList\': [], \'distaceToSearchLocation\': 8754, \'distance\': 8754, \'enteryList\': [{\'entry_latitude\': 30.489223, \'entry_longitude\': 114.497442}], \'homecopType\': 0, \'longitude\': 114.498604}, {\'Address\': \'雅安街101号泛悦坊都会(南湖都会)一层\', \'Latitude\': 30.509783, \'Name\': \'肯德基(南国都会店)\', \'Poiid\': \'B0G3747LOZ\', \'Tel\': \'027-86603973\', \'Typecode\': \'050301\', \'biz_ext\': {\'category\': 202, \'tag\': "&lt;font color=\'#999999\'&gt;快餐&lt;/font&gt;", \'taginfo\': \'&lt;font&gt;营业时间：&lt;/font&gt;&lt;font&gt;07:00-22:00&lt;/font&gt;\'}, \'childPoiList\': [], \'distaceToSearchLocation\': 9661, \'distance\': 9661, \'enteryList\': [], \'homecopType\': 0, \'longitude\': 114.314585}, {\'Address\': \'静安路6号百惠生活广场\', \'Latitude\': 30.52218, \'Name\': \'肯德基(静安路店)\', \'Poiid\': \'B0GKRSB0NK\', \'Tel\': \'027-59202260\', \'Typecode\': \'050301\', \'biz_ext\': {\'category\': 202, \'tag\': "&lt;font color=\'#999999\'&gt;快餐&lt;/font&gt;", \'taginfo\': \'&lt;font&gt;营业时间：&lt;/font&gt;&lt;font&gt;08:00-22:00&lt;/font&gt;\'}, \'childPoiList\': [], \'distaceToSearchLocation\': 9763, \'distance\': 9763, \'enteryList\': [{\'entry_latitude\': 30.522136, \'entry_longitude\': 114.320058}], \'homecopType\': 0, \'longitude\': 114.320484}, {\'Address\': \'水果湖路19-21号\', \'Latitude\': 30.547234, \'Name\': \'肯德基(水果湖店)(装修中)\', \'Poiid\': \'B001B0I5Y4\', \'Tel\': \'4009208801\', \'Typecode\': \'050301\', \'biz_ext\': {\'category\': 0, \'tag\': "&lt;font color=\'#999999\'&gt;快餐&lt;/font&gt;", \'taginfo\': \'&lt;font&gt;营业时间：&lt;/font&gt;&lt;font&gt;09:00-21:00&lt;/font&gt;\'}, \'childPoiList\': [], \'distaceToSearchLocation\': 9811, \'distance\': 9811, \'enteryList\': [{\'entry_latitude\': 30.5471, \'entry_longitude\': 114.345481}], \'homecopType\': 0, \'longitude\': 114.345536}, {\'Address\': \'中南路11号外文书店1层\', \'Latitude\': 30.53747, \'Name\': \'肯德基(新中南店)\', \'Poiid\': \'B001B18OEF\', \'Tel\': \'027-87130271\', \'Typecode\': \'050301\', \'biz_ext\': {\'category\': 0, \'tag\': "&lt;font color=\'#999999\'&gt;快餐&lt;/font&gt;", \'taginfo\': \'&lt;font&gt;营业时间：&lt;/font&gt;&lt;font&gt;08:00-22:00&lt;/font&gt;\'}, \'childPoiList\': [], \'distaceToSearchLocation\': 9850, \'distance\': 9850, \'enteryList\': [{\'entry_latitude\': 30.537533, \'entry_longitude\': 114.332835}], \'homecopType\': 0, \'longitude\': 114.332572}, {\'Address\': \'武珞路440号中南国际城1层\', \'Latitude\': 30.534934, \'Name\': \'肯德基(中隆国际/付家坡店)\', \'Poiid\': \'B0FFF5TQ8Y\', \'Tel\': \'027-87843976\', \'Typecode\': \'050301\', \'biz_ext\': {\'category\': 202, \'tag\': "&lt;font color=\'#999999\'&gt;快餐&lt;/font&gt;", \'taginfo\': \'&lt;font&gt;营业时间：&lt;/font&gt;&lt;font&gt;11:00-19:00&lt;/font&gt;\'}, \'childPoiList\': [], \'distaceToSearchLocation\': 9949, \'distance\': 9949, \'enteryList\': [], \'homecopType\': 0, \'longitude\': 114.328598}, {\'Address\': \'国采中心T8号楼1层东侧\', \'Latitude\': 30.489868, \'Name\': \'肯德基(国采中心店)\', \'Poiid\': \'B0G1N760B5\', \'Tel\': \'13545160669\', \'Typecode\': \'050301\', \'biz_ext\': {\'category\': 0, \'tag\': "&lt;font color=\'#999999\'&gt;快餐&lt;/font&gt;", \'taginfo\': \'&lt;font&gt;营业时间：&lt;/font&gt;&lt;font&gt;10:00-20:00&lt;/font&gt;\'}, \'childPoiList\': [], \'distaceToSearchLocation\': 10064, \'distance\': 10064, \'enteryList\': [{\'entry_latitude\': 30.48924, \'entry_longitude\': 114.512148}], \'homecopType\': 0, \'longitude\': 114.512191}, {\'Address\': \'沿湖大道88附近\', \'Latitude\': 30.564499, \'Name\': \'肯德基(东湖店)\', \'Poiid\': \'B0FFFV4A4R\', \'Tel\': \'027-86839910\', \'Typecode\': \'050301\', \'biz_ext\': {\'category\': 0, \'tag\': "&lt;font color=\'#999999\'&gt;快餐&lt;/font&gt;", \'taginfo\': \'&lt;font&gt;营业时间：&lt;/font&gt;&lt;font&gt;10:00-19:00&lt;/font&gt;\'}, \'childPoiList\': [], \'distaceToSearchLocation\': 10153, \'distance\': 10153, \'enteryList\': [{\'entry_latitude\': 30.564555, \'entry_longitude\': 114.376298}], \'homecopType\': 0, \'longitude\': 114.376255}, {\'Address\': \'东湖生态旅游风景区东湖绿道湖心岛驿站一层\', \'Latitude\': 30.568088, \'Name\': \'肯德基(武昌区东湖隧道餐厅)\', \'Poiid\': \'B0FFLHO9VA\', \'Tel\': \'\', \'Typecode\': \'050301\', \'biz_ext\': {\'category\': 302, \'tag\': "&lt;font color=\'#999999\'&gt;快餐&lt;/font&gt;", \'taginfo\': \'\'}, \'childPoiList\': [], \'distaceToSearchLocation\': 10158, \'distance\': 10158, \'enteryList\': [], \'homec</t>
        </is>
      </c>
      <c r="R135" s="32">
        <f>HYPERLINK("D:\python\pytest\AutoTest\log\2022-01-20_20-32-14\AW02-JK-AIDL-0234","测试图片地址")</f>
        <v/>
      </c>
      <c r="S135" s="32" t="inlineStr">
        <is>
          <t>OK</t>
        </is>
      </c>
      <c r="T135" s="32" t="inlineStr">
        <is>
          <t>chenghchengy</t>
        </is>
      </c>
      <c r="U135" s="39" t="inlineStr">
        <is>
          <t>2022-01-20 21:53:38</t>
        </is>
      </c>
      <c r="V135" s="32" t="n"/>
      <c r="W135" s="32" t="inlineStr">
        <is>
          <t>请求成功</t>
        </is>
      </c>
    </row>
    <row r="136" s="134">
      <c r="A136" s="17" t="inlineStr">
        <is>
          <t>AW02-JK-AIDL-0235</t>
        </is>
      </c>
      <c r="B136" s="31" t="n">
        <v>30300</v>
      </c>
      <c r="C136" s="31" t="inlineStr">
        <is>
          <t>关键字搜索</t>
        </is>
      </c>
      <c r="D136" s="31" t="inlineStr">
        <is>
          <t>关键字搜索</t>
        </is>
      </c>
      <c r="E136" s="31" t="inlineStr">
        <is>
          <t>P0</t>
        </is>
      </c>
      <c r="F136" s="31" t="inlineStr">
        <is>
          <t>正常返回关键字搜索</t>
        </is>
      </c>
      <c r="G136" s="31" t="inlineStr">
        <is>
          <t>正常系</t>
        </is>
      </c>
      <c r="H136" s="32" t="inlineStr">
        <is>
          <t>需求分析法</t>
        </is>
      </c>
      <c r="I136" s="35" t="n"/>
      <c r="J136" s="32" t="inlineStr">
        <is>
          <t>click:'com.aiways.autonavi:id/tv_search'
click:'com.aiways.autonavi:id/et_search_around_text_input'</t>
        </is>
      </c>
      <c r="K136" s="36" t="inlineStr">
        <is>
          <t>shell:"input keyevent 4"
shell:"input keyevent 4"
shell:"input keyevent 4"</t>
        </is>
      </c>
      <c r="L136" s="32" t="inlineStr">
        <is>
          <t>{
 "protocolId": 30300,
 "messageType": "request",
 "versionName": "5.0.7.601114",
 "data": {
 "range": "",
 "needCharge": 0,
 "mylocLat": 0.0.1,
 "needRange": 0,
 "mylocLon": 0.01,
 "keywords": "肯德基",
 "sort": "",
 "maxCount": 10,
 "classify": "",
 "Charge": "",
 "searchType": 0,
 "needClassify": 0,
 "city": "",
 "sortrule": 0,
 "needSort": 0,
 "requestType": 2,
 "dev": 0,
 "needChildPoi": 0
 },
 "statusCode": 0,
 "needResponse": true,
 "message": "",
 "responseCode": "",
 "requestCode": "",
 "requestAuthor": "com.aiways.aiwaysservice"
}</t>
        </is>
      </c>
      <c r="M136" s="34" t="inlineStr">
        <is>
          <t>1.修改输入参数：requestType =2
keywords = '肯德基'
2.进行json发起</t>
        </is>
      </c>
      <c r="N136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6" s="32" t="inlineStr">
        <is>
          <t>对应高德公版返回结果一致</t>
        </is>
      </c>
      <c r="P136" s="32" t="inlineStr">
        <is>
          <t>{}</t>
        </is>
      </c>
      <c r="Q136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6" s="32">
        <f>HYPERLINK("D:\python\pytest\AutoTest\log\2022-01-20_20-32-14\AW02-JK-AIDL-0235","测试图片地址")</f>
        <v/>
      </c>
      <c r="S136" s="32" t="inlineStr">
        <is>
          <t>OK</t>
        </is>
      </c>
      <c r="T136" s="32" t="inlineStr">
        <is>
          <t>chenghchengy</t>
        </is>
      </c>
      <c r="U136" s="39" t="inlineStr">
        <is>
          <t>2022-01-20 21:54:01</t>
        </is>
      </c>
      <c r="V136" s="32" t="n"/>
      <c r="W136" s="32" t="inlineStr">
        <is>
          <t>请求成功</t>
        </is>
      </c>
    </row>
    <row r="137" s="134">
      <c r="A137" s="17" t="inlineStr">
        <is>
          <t>AW02-JK-AIDL-0236</t>
        </is>
      </c>
      <c r="B137" s="31" t="n">
        <v>30300</v>
      </c>
      <c r="C137" s="31" t="inlineStr">
        <is>
          <t>关键字搜索</t>
        </is>
      </c>
      <c r="D137" s="31" t="inlineStr">
        <is>
          <t>关键字搜索</t>
        </is>
      </c>
      <c r="E137" s="31" t="inlineStr">
        <is>
          <t>P0</t>
        </is>
      </c>
      <c r="F137" s="31" t="inlineStr">
        <is>
          <t>正常返回关键字搜索</t>
        </is>
      </c>
      <c r="G137" s="31" t="inlineStr">
        <is>
          <t>正常系</t>
        </is>
      </c>
      <c r="H137" s="32" t="inlineStr">
        <is>
          <t>需求分析法</t>
        </is>
      </c>
      <c r="I137" s="35" t="n"/>
      <c r="J137" s="32" t="inlineStr">
        <is>
          <t>click:'com.aiways.autonavi:id/tv_search'
click:'com.aiways.autonavi:id/et_search_around_text_input'</t>
        </is>
      </c>
      <c r="K137" s="36" t="inlineStr">
        <is>
          <t>shell:"input keyevent 4"
shell:"input keyevent 4"
shell:"input keyevent 4"</t>
        </is>
      </c>
      <c r="L137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1,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37" s="34" t="inlineStr">
        <is>
          <t>1.修改输入参数：needClassify =1
keywords = '肯德基'
2.进行json发起</t>
        </is>
      </c>
      <c r="N137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7" s="32" t="inlineStr">
        <is>
          <t>对应高德公版返回结果一致</t>
        </is>
      </c>
      <c r="P137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37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37" s="32">
        <f>HYPERLINK("D:\python\pytest\AutoTest\log\2022-01-20_20-32-14\AW02-JK-AIDL-0236","测试图片地址")</f>
        <v/>
      </c>
      <c r="S137" s="32" t="inlineStr">
        <is>
          <t>OK</t>
        </is>
      </c>
      <c r="T137" s="32" t="inlineStr">
        <is>
          <t>chenghchengy</t>
        </is>
      </c>
      <c r="U137" s="39" t="inlineStr">
        <is>
          <t>2022-01-20 21:54:40</t>
        </is>
      </c>
      <c r="V137" s="32" t="n"/>
      <c r="W137" s="32" t="inlineStr">
        <is>
          <t>请求成功</t>
        </is>
      </c>
    </row>
    <row r="138" s="134">
      <c r="A138" s="17" t="inlineStr">
        <is>
          <t>AW02-JK-AIDL-0237</t>
        </is>
      </c>
      <c r="B138" s="31" t="n">
        <v>30300</v>
      </c>
      <c r="C138" s="31" t="inlineStr">
        <is>
          <t>关键字搜索</t>
        </is>
      </c>
      <c r="D138" s="31" t="inlineStr">
        <is>
          <t>关键字搜索</t>
        </is>
      </c>
      <c r="E138" s="31" t="inlineStr">
        <is>
          <t>P0</t>
        </is>
      </c>
      <c r="F138" s="31" t="inlineStr">
        <is>
          <t>正常返回关键字搜索</t>
        </is>
      </c>
      <c r="G138" s="31" t="inlineStr">
        <is>
          <t>正常系</t>
        </is>
      </c>
      <c r="H138" s="32" t="inlineStr">
        <is>
          <t>需求分析法</t>
        </is>
      </c>
      <c r="I138" s="35" t="n"/>
      <c r="J138" s="32" t="inlineStr">
        <is>
          <t>click:'com.aiways.autonavi:id/tv_search'
click:'com.aiways.autonavi:id/et_search_around_text_input'</t>
        </is>
      </c>
      <c r="K138" s="36" t="inlineStr">
        <is>
          <t>shell:"input keyevent 4"
shell:"input keyevent 4"
shell:"input keyevent 4"</t>
        </is>
      </c>
      <c r="L138" s="32" t="inlineStr">
        <is>
          <t>{
 "protocolId": 30300,
 "messageType": "request",
 "versionName": "5.0.7.601114",
 "data": {
 "range": "",
 "needCharge": 0,
 "mylocLat": 0.01,
 "needRange": 0,
 "mylocLon": 0.01
 "keywords": "肯德基",
 "sort": "",
 "maxCount": 10,
 "classify": "",
 "Charge": "",
 "searchType": 0,
 "needClassify": 0,
 "city": "武汉",
 "sortrule": 0,
 "needSort": 0,
 "requestType": 0,
 "dev": 0,
 "needChildPoi": 0
 },
 "statusCode": 0,
 "needResponse": true,
 "message": "",
 "responseCode": "",
 "requestCode": "",
 "requestAuthor": "com.aiways.aiwaysservice"
}</t>
        </is>
      </c>
      <c r="M138" s="34" t="inlineStr">
        <is>
          <t>1.修改输入参数：city ="武汉
keywords = '肯德基'
2.进行json发起</t>
        </is>
      </c>
      <c r="N138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8" s="32" t="inlineStr">
        <is>
          <t>对应高德公版返回结果一致</t>
        </is>
      </c>
      <c r="P138" s="32" t="inlineStr">
        <is>
          <t>{}</t>
        </is>
      </c>
      <c r="Q138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8" s="32">
        <f>HYPERLINK("D:\python\pytest\AutoTest\log\2022-01-20_20-32-14\AW02-JK-AIDL-0237","测试图片地址")</f>
        <v/>
      </c>
      <c r="S138" s="32" t="inlineStr">
        <is>
          <t>OK</t>
        </is>
      </c>
      <c r="T138" s="32" t="inlineStr">
        <is>
          <t>chenghchengy</t>
        </is>
      </c>
      <c r="U138" s="39" t="inlineStr">
        <is>
          <t>2022-01-20 21:55:04</t>
        </is>
      </c>
      <c r="V138" s="32" t="n"/>
      <c r="W138" s="32" t="inlineStr">
        <is>
          <t>请求成功</t>
        </is>
      </c>
    </row>
    <row r="139" s="134">
      <c r="A139" s="17" t="inlineStr">
        <is>
          <t>AW02-JK-AIDL-0238</t>
        </is>
      </c>
      <c r="B139" s="31" t="n">
        <v>30300</v>
      </c>
      <c r="C139" s="31" t="inlineStr">
        <is>
          <t>关键字搜索</t>
        </is>
      </c>
      <c r="D139" s="31" t="inlineStr">
        <is>
          <t>关键字搜索</t>
        </is>
      </c>
      <c r="E139" s="31" t="inlineStr">
        <is>
          <t>P0</t>
        </is>
      </c>
      <c r="F139" s="31" t="inlineStr">
        <is>
          <t>正常返回关键字搜索</t>
        </is>
      </c>
      <c r="G139" s="31" t="inlineStr">
        <is>
          <t>正常系</t>
        </is>
      </c>
      <c r="H139" s="32" t="inlineStr">
        <is>
          <t>需求分析法</t>
        </is>
      </c>
      <c r="I139" s="35" t="n"/>
      <c r="J139" s="32" t="inlineStr">
        <is>
          <t>click:'com.aiways.autonavi:id/tv_search'
click:'com.aiways.autonavi:id/et_search_around_text_input'</t>
        </is>
      </c>
      <c r="K139" s="36" t="inlineStr">
        <is>
          <t>click:com.aiways.autonavi:id/siv_search_around_delete</t>
        </is>
      </c>
      <c r="L139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1,
 "needChildPoi": 0
 },
 "statusCode": 0,
 "needResponse": true,
 "message": "",
 "responseCode": "",
 "requestCode": "",
 "requestAuthor": "com.aiways.aiwaysservice"
}</t>
        </is>
      </c>
      <c r="M139" s="34" t="inlineStr">
        <is>
          <t>1.修改输入参数：dev = 1
keywords = '肯德基'
2.进行json发起</t>
        </is>
      </c>
      <c r="N139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39" s="32" t="inlineStr">
        <is>
          <t>对应高德公版返回结果一致</t>
        </is>
      </c>
      <c r="P139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39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39" s="32">
        <f>HYPERLINK("D:\python\pytest\AutoTest\log\2022-01-20_20-32-14\AW02-JK-AIDL-0238","测试图片地址")</f>
        <v/>
      </c>
      <c r="S139" s="32" t="inlineStr">
        <is>
          <t>OK</t>
        </is>
      </c>
      <c r="T139" s="32" t="inlineStr">
        <is>
          <t>chenghchengy</t>
        </is>
      </c>
      <c r="U139" s="39" t="inlineStr">
        <is>
          <t>2022-01-20 21:55:43</t>
        </is>
      </c>
      <c r="V139" s="32" t="n"/>
      <c r="W139" s="32" t="inlineStr">
        <is>
          <t>请求成功</t>
        </is>
      </c>
    </row>
    <row r="140" s="134">
      <c r="A140" s="17" t="inlineStr">
        <is>
          <t>AW02-JK-AIDL-0239</t>
        </is>
      </c>
      <c r="B140" s="31" t="n">
        <v>30300</v>
      </c>
      <c r="C140" s="31" t="inlineStr">
        <is>
          <t>关键字搜索</t>
        </is>
      </c>
      <c r="D140" s="31" t="inlineStr">
        <is>
          <t>关键字搜索</t>
        </is>
      </c>
      <c r="E140" s="31" t="inlineStr">
        <is>
          <t>P0</t>
        </is>
      </c>
      <c r="F140" s="31" t="inlineStr">
        <is>
          <t>正常返回关键字搜索</t>
        </is>
      </c>
      <c r="G140" s="31" t="inlineStr">
        <is>
          <t>正常系</t>
        </is>
      </c>
      <c r="H140" s="32" t="inlineStr">
        <is>
          <t>需求分析法</t>
        </is>
      </c>
      <c r="I140" s="35" t="n"/>
      <c r="J140" s="32" t="inlineStr">
        <is>
          <t>click:'com.aiways.autonavi:id/tv_search'
click:'com.aiways.autonavi:id/et_search_around_text_input'</t>
        </is>
      </c>
      <c r="K140" s="36" t="inlineStr">
        <is>
          <t>shell:"input keyevent 4"
shell:"input keyevent 4"
shell:"input keyevent 4"</t>
        </is>
      </c>
      <c r="L140" s="32" t="inlineStr">
        <is>
          <t>{
 "protocolId": 30300,
 "messageType": "request",
 "versionName": "5.0.7.601114",
 "data": {
 "range": "",
 "needCharge": 1,
 "mylocLat": 30.480284,
 "needRange": 0,
 "mylocLon": 114.415998,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0" s="34" t="inlineStr">
        <is>
          <t>1.修改输入参数：needCharge = 1
keywords = '肯德基'
2.进行json发起</t>
        </is>
      </c>
      <c r="N140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0" s="32" t="inlineStr">
        <is>
          <t>对应高德公版返回结果一致</t>
        </is>
      </c>
      <c r="P140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0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0" s="32">
        <f>HYPERLINK("D:\python\pytest\AutoTest\log\2022-01-20_20-32-14\AW02-JK-AIDL-0239","测试图片地址")</f>
        <v/>
      </c>
      <c r="S140" s="32" t="inlineStr">
        <is>
          <t>OK</t>
        </is>
      </c>
      <c r="T140" s="32" t="inlineStr">
        <is>
          <t>chenghchengy</t>
        </is>
      </c>
      <c r="U140" s="39" t="inlineStr">
        <is>
          <t>2022-01-20 21:56:22</t>
        </is>
      </c>
      <c r="V140" s="32" t="n"/>
      <c r="W140" s="32" t="inlineStr">
        <is>
          <t>请求成功</t>
        </is>
      </c>
    </row>
    <row r="141" s="134">
      <c r="A141" s="17" t="inlineStr">
        <is>
          <t>AW02-JK-AIDL-0240</t>
        </is>
      </c>
      <c r="B141" s="31" t="n">
        <v>30300</v>
      </c>
      <c r="C141" s="31" t="inlineStr">
        <is>
          <t>关键字搜索</t>
        </is>
      </c>
      <c r="D141" s="31" t="inlineStr">
        <is>
          <t>关键字搜索</t>
        </is>
      </c>
      <c r="E141" s="31" t="inlineStr">
        <is>
          <t>P0</t>
        </is>
      </c>
      <c r="F141" s="31" t="inlineStr">
        <is>
          <t>正常返回关键字搜索</t>
        </is>
      </c>
      <c r="G141" s="31" t="inlineStr">
        <is>
          <t>正常系</t>
        </is>
      </c>
      <c r="H141" s="32" t="inlineStr">
        <is>
          <t>需求分析法</t>
        </is>
      </c>
      <c r="I141" s="35" t="n"/>
      <c r="J141" s="32" t="inlineStr">
        <is>
          <t>click:'com.aiways.autonavi:id/tv_search'
click:'com.aiways.autonavi:id/et_search_around_text_input'</t>
        </is>
      </c>
      <c r="K141" s="36" t="inlineStr">
        <is>
          <t>shell:"input keyevent 4"
shell:"input keyevent 4"
shell:"input keyevent 4"</t>
        </is>
      </c>
      <c r="L141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1,
 "needSort": 0,
 "requestType": 0,
 "dev": 0,
 "needChildPoi": 0
 },
 "statusCode": 0,
 "needResponse": true,
 "message": "",
 "responseCode": "",
 "requestCode": "",
 "requestAuthor": "com.aiways.aiwaysservice"
}</t>
        </is>
      </c>
      <c r="M141" s="34" t="inlineStr">
        <is>
          <t>1.修改输入参数：needCharge = 1
keywords = '肯德基'
2.进行json发起</t>
        </is>
      </c>
      <c r="N141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1" s="32" t="inlineStr">
        <is>
          <t>对应高德公版返回结果一致</t>
        </is>
      </c>
      <c r="P141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1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1" s="32">
        <f>HYPERLINK("D:\python\pytest\AutoTest\log\2022-01-20_20-32-14\AW02-JK-AIDL-0240","测试图片地址")</f>
        <v/>
      </c>
      <c r="S141" s="32" t="inlineStr">
        <is>
          <t>OK</t>
        </is>
      </c>
      <c r="T141" s="32" t="inlineStr">
        <is>
          <t>chenghchengy</t>
        </is>
      </c>
      <c r="U141" s="39" t="inlineStr">
        <is>
          <t>2022-01-20 21:56:46</t>
        </is>
      </c>
      <c r="V141" s="32" t="n"/>
      <c r="W141" s="32" t="inlineStr">
        <is>
          <t>请求成功</t>
        </is>
      </c>
    </row>
    <row r="142" s="134">
      <c r="A142" s="17" t="inlineStr">
        <is>
          <t>AW02-JK-AIDL-0241</t>
        </is>
      </c>
      <c r="B142" s="31" t="n">
        <v>30300</v>
      </c>
      <c r="C142" s="31" t="inlineStr">
        <is>
          <t>关键字搜索</t>
        </is>
      </c>
      <c r="D142" s="31" t="inlineStr">
        <is>
          <t>关键字搜索</t>
        </is>
      </c>
      <c r="E142" s="31" t="inlineStr">
        <is>
          <t>P0</t>
        </is>
      </c>
      <c r="F142" s="31" t="inlineStr">
        <is>
          <t>正常返回关键字搜索</t>
        </is>
      </c>
      <c r="G142" s="31" t="inlineStr">
        <is>
          <t>正常系</t>
        </is>
      </c>
      <c r="H142" s="32" t="inlineStr">
        <is>
          <t>需求分析法</t>
        </is>
      </c>
      <c r="I142" s="35" t="n"/>
      <c r="J142" s="32" t="inlineStr">
        <is>
          <t>click:'com.aiways.autonavi:id/tv_search'
click:'com.aiways.autonavi:id/et_search_around_text_input'</t>
        </is>
      </c>
      <c r="K142" s="36" t="inlineStr">
        <is>
          <t>shell:"input keyevent 4"
shell:"input keyevent 4"
shell:"input keyevent 4"</t>
        </is>
      </c>
      <c r="L142" s="32" t="inlineStr">
        <is>
          <t>{
 "protocolId": 30300,
 "messageType": "request",
 "versionName": "5.0.7.601114",
 "data": {
 "range": "1",
 "needCharge": 0,
 "mylocLat": 0.01,
 "needRange": 1,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2" s="34" t="inlineStr">
        <is>
          <t>1.修改输入参数：needCharge = 1
keywords = '肯德基'
2.进行json发起</t>
        </is>
      </c>
      <c r="N142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2" s="32" t="inlineStr">
        <is>
          <t>对应高德公版返回结果一致</t>
        </is>
      </c>
      <c r="P142" s="32" t="inlineStr">
        <is>
          <t>{'data': {'errorMessage': '未找到结果', 'resultCode': 10023}, 'message': '', 'messageType': 'response', 'needResponse': False, 'protocolId': 30300, 'requestAuthor': 'com.aiways.autonavi', 'requestCode': '', 'responseCode': '', 'statusCode': 200, 'versionName': '5.0.7.601114'}</t>
        </is>
      </c>
      <c r="Q142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'未找到结果', 'resultCode': 10023}}, 'resultCode': {'预期': 10000, '实际': 10023}, 'poiResult': ['dst不存在这个key'], 'errorMessage': {'预期': '', '实际': '未找到结果'}, 'statusCode': {'预期': 0, '实际': 200}, 'requestAuthor': {'预期': 'com.autonavi.amapauto', '实际': 'com.aiways.autonavi'}}</t>
        </is>
      </c>
      <c r="R142" s="32">
        <f>HYPERLINK("D:\python\pytest\AutoTest\log\2022-01-20_20-32-14\AW02-JK-AIDL-0241","测试图片地址")</f>
        <v/>
      </c>
      <c r="S142" s="32" t="inlineStr">
        <is>
          <t>OK</t>
        </is>
      </c>
      <c r="T142" s="32" t="inlineStr">
        <is>
          <t>chenghchengy</t>
        </is>
      </c>
      <c r="U142" s="39" t="inlineStr">
        <is>
          <t>2022-01-20 21:57:10</t>
        </is>
      </c>
      <c r="V142" s="32" t="n"/>
      <c r="W142" s="32" t="inlineStr">
        <is>
          <t>未找到结果</t>
        </is>
      </c>
    </row>
    <row r="143" s="134">
      <c r="A143" s="17" t="inlineStr">
        <is>
          <t>AW02-JK-AIDL-0242</t>
        </is>
      </c>
      <c r="B143" s="31" t="n">
        <v>30300</v>
      </c>
      <c r="C143" s="31" t="inlineStr">
        <is>
          <t>关键字搜索</t>
        </is>
      </c>
      <c r="D143" s="31" t="inlineStr">
        <is>
          <t>关键字搜索</t>
        </is>
      </c>
      <c r="E143" s="31" t="inlineStr">
        <is>
          <t>P1</t>
        </is>
      </c>
      <c r="F143" s="31" t="inlineStr">
        <is>
          <t>正常返回关键字搜索</t>
        </is>
      </c>
      <c r="G143" s="31" t="inlineStr">
        <is>
          <t>异常系</t>
        </is>
      </c>
      <c r="H143" s="32" t="inlineStr">
        <is>
          <t>需求分析法</t>
        </is>
      </c>
      <c r="I143" s="35" t="n"/>
      <c r="J143" s="32" t="inlineStr">
        <is>
          <t>click:'com.aiways.autonavi:id/tv_search'
click:'com.aiways.autonavi:id/et_search_around_text_input'</t>
        </is>
      </c>
      <c r="K143" s="36" t="inlineStr">
        <is>
          <t>shell:"input keyevent 4"
shell:"input keyevent 4"
shell:"input keyevent 4"</t>
        </is>
      </c>
      <c r="L143" s="32" t="inlineStr">
        <is>
          <t>{
 "protocolId": 30300,
 "messageType": "request",
 "versionName": "5.0.7.601114",
 "data": {
 "range": "",
 "needCharge": 0,
 "mylocLat": 0.01,
 "needRange": 0,
 "mylocLon": 0.01,
 "keywords": "美食",
 "sort": "",
 "maxCount": 10,
 "classify": "",
 "Charge": "",
 "searchType": -1,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3" s="34" t="inlineStr">
        <is>
          <t>1.修改输入参数：searchType= -1
2.进行json发起</t>
        </is>
      </c>
      <c r="N143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3" s="32" t="inlineStr">
        <is>
          <t>无相关美食返回结果</t>
        </is>
      </c>
      <c r="P143" s="32" t="inlineStr">
        <is>
          <t>{'data': {'errorMessage': '请求成功', 'poiResult':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320, 'distance': 320, 'enteryList': [], 'homecopType': 0, 'longitude': 114.410553},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'', 'Latitude': 30.480287, 'Name': '么肆烤肉(关山漾店)', 'Poiid': 'B0FFKRNICL', 'Tel': '027-87511071;17681730128', 'Typecode': '050100', 'biz_ext': {'category': 202, 'tag': "&lt;font color='#999999'&gt;中餐厅&lt;/font&gt;", 'taginfo': '&lt;font&gt;营业时间：&lt;/font&gt;&lt;font&gt;11:00-21:30&lt;/font&gt;'}, 'childPoiList': [], 'distaceToSearchLocation': 453, 'distance': 453, 'enteryList': [], 'homecopType': 0, 'longitude': 114.411513}],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3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320, 'distance': 320, 'enteryList': [], 'homecopType': 0, 'longitude': 114.410553},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'', 'Latitude': 30.480287, 'Name': '么肆烤肉(关山漾店)', 'Poiid': 'B0FFKRNICL', 'Tel': '027-87511071;17681730128', 'Typecode': '050100', 'biz_ext': {'category': 202, 'tag': "&lt;font color='#999999'&gt;中餐厅&lt;/font&gt;", 'taginfo': '&lt;font&gt;营业时间：&lt;/font&gt;&lt;font&gt;11:00-21:30&lt;/font&gt;'}, 'childPoiList': [], 'distaceToSearchLocation': 453, 'distance': 453, 'enteryList': [], 'homecopType': 0, 'longitude': 114.411513}],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320, 'distance': 320, 'enteryList': [], 'homecopType': 0, 'longitude': 114.410553},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'', 'Latitude': 30.480287, 'Name': '么肆烤肉(关山漾店)', 'Poiid': 'B0FFKRNICL', 'Tel': '027-87511071;17681730128', 'Typecode': '050100', 'biz_ext': {'category': 202, 'tag': "&lt;font color='#999999'&gt;中餐厅&lt;/font&gt;", 'taginfo': '&lt;font&gt;营业时间：&lt;/font&gt;&lt;font&gt;11:00-21:30&lt;/font&gt;'}, 'childPoiList': [], 'distaceToSearchLocation': 453, 'distance': 453, 'enteryList': [], 'homecopType': 0, 'longitude': 114.411513}],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30.475968, \'Name\': \'来菜·湖北头牌藕汤（光谷天地店）\', \'Poiid\': \'B0FFLLL4QF\', \'Tel\': \'027-87399912\', \'Typecode\': \'050100\', \'biz_ext\': {\'category\': 201, \'tag\': "&lt;font color=\'#999999\'&gt;中餐厅&lt;/font&gt;", \'taginfo\': \'&lt;font&gt;营业时间：&lt;/font&gt;&lt;font&gt;周一至周五11:00-14:30；17:00-20:30周六至周日11:00-15:00；17:00-21:00&lt;/font&gt;\'}, \'childPoiList\': [], \'distaceToSearchLocation\': 282, \'distance\': 282, \'enteryList\': [{\'entry_latitude\': 30.476452, \'entry_longitude\': 114.409751}], \'homecopType\': 0, \'longitude\': 114.410578}, {\'Address\': \'东湖新技术开发区关山一路1号蓝域拿铁公寓C幢\', \'Latitude\': 30.473011, \'Name\': \'东北菜大锅台(软件园东路店)\', \'Poiid\': \'B0FFK91A6J\', \'Tel\': \'15046496328;18702737321\', \'Typecode\': \'050113\', \'biz_ext\': {\'category\': 0, \'tag\': "&lt;font color=\'#999999\'&gt;东北菜&lt;/font&gt;", \'taginfo\': \'&lt;font&gt;营业时间：&lt;/font&gt;&lt;font&gt;10:00-23:00&lt;/font&gt;\'}, \'childPoiList\': [], \'distaceToSearchLocation\': 533, \'distance\': 533, \'enteryList\': [], \'homecopType\': 0, \'longitude\': 114.405952}, {\'Address\': \'关山大道473号光谷新发展国际中心一层B1-10\', \'Latitude\': 30.479933, \'Name\': \'The boots泥靴&amp;MINI(光谷店)\', \'Poiid\': \'B0FFKP7YPZ\', \'Tel\': \'027-87500977\', \'Typecode\': \'050201\', \'biz_ext\': {\'category\': 202, \'tag\': "&lt;font color=\'#999999\'&gt;西餐&lt;/font&gt;", \'taginfo\': \'&lt;font&gt;营业时间：&lt;/font&gt;&lt;font&gt;11:00-02:00&lt;/font&gt;\'}, \'childPoiList\': [], \'distaceToSearchLocation\': 386, \'distance\': 386, \'enteryList\': [], \'homecopType\': 0, \'longitude\': 114.410939}, {\'Address\': \'关山大道519号光谷天地2层\', \'Latitude\': 30.475827, \'Name\': \'拾味馆(光谷天地店)\', \'Poiid\': \'B0FFG20MSA\', \'Tel\': \'027-87166088\', \'Typecode\': \'050100\', \'biz_ext\': {\'category\': 201, \'tag\': "&lt;font color=\'#999999\'&gt;中餐厅&lt;/font&gt;", \'taginfo\': \'&lt;font&gt;营业时间：&lt;/font&gt;&lt;font&gt;11:00-21:00&lt;/font&gt;\'}, \'childPoiList\': [], \'distaceToSearchLocation\': 262, \'distance\': 262, \'enteryList\': [{\'entry_latitude\': 30.476712, \'entry_longitude\': 114.409619}], \'homecopType\': 0, \'longitude\': 114.410188}, {\'Address\': \'关东街道全派美食城负一楼大米先生\', \'Latitude\': 30.478749, \'Name\': \'大米先生(光谷软件园店)\', \'Poiid\': \'B0FFHBTGKM\', \'Tel\': \'18162552774\', \'Typecode\': \'050100\', \'biz_ext\': {\'category\': 202, \'tag\': "&lt;font color=\'#999999\'&gt;中餐厅&lt;/font&gt;", \'taginfo\': \'&lt;font&gt;营业时间：&lt;/font&gt;&lt;font&gt;09:00-20:00&lt;/font&gt;\'}, \'childPoiList\': [], \'distaceToSearchLocation\': 154, \'distance\': 154, \'enteryList\': [], \'homecopType\': 0, \'longitude\': 114.408596}, {\'Address\': \'武汉东湖新技术开发区关山大道479长城坐标城F区\', \'Latitude\': 30.476252, \'Name\': \'苏梅花园(光谷天地店)\', \'Poiid\': \'B0HD3CPMRR\', \'Tel\': \'18971128825;18071506778\', \'Typecode\': \'050100\', \'biz_ext\': {\'category\': 202, \'tag\': "&lt;font color=\'#999999\'&gt;中餐厅&lt;/font&gt;", \'taginfo\': \'\'}, \'childPoiList\': [], \'distaceToSearchLocation\': 248, \'distance\': 248, \'enteryList\': [], \'homecopType\': 0, \'longitude\': 114.41037}, {\'Address\': \'关山大道481号光谷天地F1区2F(米乐星世界KTV内)\', \'Latitude\': 30.475401, \'Name\': \'唱乐捞火锅(光谷店)\', \'Poiid\': \'B0GR6NWWD3\', \'Tel\': \'027-68788886;18071517841\', \'Typecode\': \'050117\', \'biz_ext\': {\'category\': 202, \'tag\': "&lt;font color=\'#999999\'&gt;火锅&lt;/font&gt;", \'taginfo\': \'&lt;font&gt;营业时间：&lt;/font&gt;&lt;font&gt;11:00-05:00&lt;/font&gt;\'}, \'childPoiList\': [], \'distaceToSearchLocation\': 320, \'distance\': 320, \'enteryList\': [], \'homecopType\': 0, \'longitude\': 114.410553}, {\'Address\': \'关山大道519号光谷天地2层F2-063\', \'Latitude\': 30.476961, \'Name\': \'大本家真炭烤肉(光谷天地店)\', \'Poiid\': \'B0FFI6UKPK\', \'Tel\': \'15623401019\', \'Typecode\': \'050118\', \'biz_ext\': {\'category\': 202, \'tag\': "&lt;font color=\'#999999\'&gt;特色风味&lt;/font&gt;", \'taginfo\': \'&lt;font&gt;营业时间：&lt;/font&gt;&lt;font&gt;10:30-21:30&lt;/font&gt;\'}, \'childPoiList\': [], \'distaceToSearchLocation\': 233, \'distance\': 233, \'enteryList\': [{\'entry_latitude\': 30.476708, \'entry_longitude\': 114.409622}], \'homecopType\': 0, \'longitude\': 114.410541}, {\'Address\': \'关山大道491号(沃尔玛旁)\', \'Latitude\': 30.477453, \'Name\': \'老村长(光谷天地店)\', \'Poiid\': \'B0FFGAI9LE\', \'Tel\': \'027-87742877\', \'Typecode\': \'050100\', \'biz_ext\': {\'category\': 201, \'tag\': "&lt;font color=\'#999999\'&gt;中餐厅&lt;/font&gt;", \'taginfo\': \'&lt;font&gt;营业时间：&lt;/font&gt;&lt;font&gt;11:00-14:00 17:00-21:00&lt;/font&gt;\'}, \'childPoiList\': [], \'distaceToSearchLocation\': 267, \'distance\': 267, \'enteryList\': [{\'entry_latitude\': 30.476713, \'entry_longitude\': 114.409623}], \'homecopType\': 0, \'longitude\': 114.410952}, {\'Address\': \'\', \'Latitude\': 30.480287, \'Name\': \'么肆烤肉(关山漾店)\', \'Poiid\': \'B0FFKRNICL\', \'Tel\': \'027-87511071;17681730128\', \'Typecode\': \'050100\', \'biz_ext\': {\'category\': 202, \'tag\': "&lt;font color=\'#999999\'&gt;中餐厅&lt;/font&gt;", \'taginfo\': \'&lt;font&gt;营业时间：&lt;/font&gt;&lt;font&gt;11:00-21:30&lt;/font&gt;\'}, \'childPoiList\': [], \'distaceToSearchLocation\': 453, \'distance\': 453, \'enteryList\': [], \'homecopType\': 0, \'longitude\': 114.411513}]'},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3" s="32">
        <f>HYPERLINK("D:\python\pytest\AutoTest\log\2022-01-20_20-32-14\AW02-JK-AIDL-0242","测试图片地址")</f>
        <v/>
      </c>
      <c r="S143" s="32" t="inlineStr">
        <is>
          <t>OK</t>
        </is>
      </c>
      <c r="T143" s="32" t="inlineStr">
        <is>
          <t>chenghchengy</t>
        </is>
      </c>
      <c r="U143" s="39" t="inlineStr">
        <is>
          <t>2022-01-20 21:57:33</t>
        </is>
      </c>
      <c r="V143" s="32" t="n"/>
      <c r="W143" s="32" t="inlineStr">
        <is>
          <t>请求成功</t>
        </is>
      </c>
    </row>
    <row r="144" s="134">
      <c r="A144" s="17" t="inlineStr">
        <is>
          <t>AW02-JK-AIDL-0243</t>
        </is>
      </c>
      <c r="B144" s="31" t="n">
        <v>30300</v>
      </c>
      <c r="C144" s="31" t="inlineStr">
        <is>
          <t>关键字搜索</t>
        </is>
      </c>
      <c r="D144" s="31" t="inlineStr">
        <is>
          <t>关键字搜索</t>
        </is>
      </c>
      <c r="E144" s="31" t="inlineStr">
        <is>
          <t>P1</t>
        </is>
      </c>
      <c r="F144" s="31" t="inlineStr">
        <is>
          <t>正常返回关键字搜索</t>
        </is>
      </c>
      <c r="G144" s="31" t="inlineStr">
        <is>
          <t>异常系</t>
        </is>
      </c>
      <c r="H144" s="32" t="inlineStr">
        <is>
          <t>需求分析法</t>
        </is>
      </c>
      <c r="I144" s="35" t="n"/>
      <c r="J144" s="32" t="inlineStr">
        <is>
          <t>click:'com.aiways.autonavi:id/tv_search'
click:'com.aiways.autonavi:id/et_search_around_text_input'</t>
        </is>
      </c>
      <c r="K144" s="36" t="inlineStr">
        <is>
          <t>shell:"input keyevent 4"
shell:"input keyevent 4"
shell:"input keyevent 4"</t>
        </is>
      </c>
      <c r="L144" s="32" t="inlineStr">
        <is>
          <t>{
 "protocolId": 30300,
 "messageType": "request",
 "versionName": "5.0.7.601114",
 "data": {
 "range": "",
 "needCharge": 0,
 "mylocLat": 0.01,
 "needRange": 0,
 "mylocLon": 0.01,
 "keywords": "美食",
 "sort": "",
 "maxCount": 10,
 "classify": "",
 "Charge": "",
 "searchType": -1,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4" s="34" t="inlineStr">
        <is>
          <t>1.修改输入参数：searchType= 1
2.进行json发起</t>
        </is>
      </c>
      <c r="N144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4" s="32" t="inlineStr">
        <is>
          <t>无相关美食返回结果</t>
        </is>
      </c>
      <c r="P144" s="32" t="inlineStr">
        <is>
          <t>{'data': {'errorMessage': '请求成功', 'poiResult':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320, 'distance': 320, 'enteryList': [], 'homecopType': 0, 'longitude': 114.410553},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'', 'Latitude': 30.480287, 'Name': '么肆烤肉(关山漾店)', 'Poiid': 'B0FFKRNICL', 'Tel': '027-87511071;17681730128', 'Typecode': '050100', 'biz_ext': {'category': 202, 'tag': "&lt;font color='#999999'&gt;中餐厅&lt;/font&gt;", 'taginfo': '&lt;font&gt;营业时间：&lt;/font&gt;&lt;font&gt;11:00-21:30&lt;/font&gt;'}, 'childPoiList': [], 'distaceToSearchLocation': 453, 'distance': 453, 'enteryList': [], 'homecopType': 0, 'longitude': 114.411513}],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4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320, 'distance': 320, 'enteryList': [], 'homecopType': 0, 'longitude': 114.410553},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'', 'Latitude': 30.480287, 'Name': '么肆烤肉(关山漾店)', 'Poiid': 'B0FFKRNICL', 'Tel': '027-87511071;17681730128', 'Typecode': '050100', 'biz_ext': {'category': 202, 'tag': "&lt;font color='#999999'&gt;中餐厅&lt;/font&gt;", 'taginfo': '&lt;font&gt;营业时间：&lt;/font&gt;&lt;font&gt;11:00-21:30&lt;/font&gt;'}, 'childPoiList': [], 'distaceToSearchLocation': 453, 'distance': 453, 'enteryList': [], 'homecopType': 0, 'longitude': 114.411513}],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'关山大道481号光谷天地F1区2F(米乐星世界KTV内)', 'Latitude': 30.475401, 'Name': '唱乐捞火锅(光谷店)', 'Poiid': 'B0GR6NWWD3', 'Tel': '027-68788886;18071517841', 'Typecode': '050117', 'biz_ext': {'category': 202, 'tag': "&lt;font color='#999999'&gt;火锅&lt;/font&gt;", 'taginfo': '&lt;font&gt;营业时间：&lt;/font&gt;&lt;font&gt;11:00-05:00&lt;/font&gt;'}, 'childPoiList': [], 'distaceToSearchLocation': 320, 'distance': 320, 'enteryList': [], 'homecopType': 0, 'longitude': 114.410553},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'', 'Latitude': 30.480287, 'Name': '么肆烤肉(关山漾店)', 'Poiid': 'B0FFKRNICL', 'Tel': '027-87511071;17681730128', 'Typecode': '050100', 'biz_ext': {'category': 202, 'tag': "&lt;font color='#999999'&gt;中餐厅&lt;/font&gt;", 'taginfo': '&lt;font&gt;营业时间：&lt;/font&gt;&lt;font&gt;11:00-21:30&lt;/font&gt;'}, 'childPoiList': [], 'distaceToSearchLocation': 453, 'distance': 453, 'enteryList': [], 'homecopType': 0, 'longitude': 114.411513}],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30.475968, \'Name\': \'来菜·湖北头牌藕汤（光谷天地店）\', \'Poiid\': \'B0FFLLL4QF\', \'Tel\': \'027-87399912\', \'Typecode\': \'050100\', \'biz_ext\': {\'category\': 201, \'tag\': "&lt;font color=\'#999999\'&gt;中餐厅&lt;/font&gt;", \'taginfo\': \'&lt;font&gt;营业时间：&lt;/font&gt;&lt;font&gt;周一至周五11:00-14:30；17:00-20:30周六至周日11:00-15:00；17:00-21:00&lt;/font&gt;\'}, \'childPoiList\': [], \'distaceToSearchLocation\': 282, \'distance\': 282, \'enteryList\': [{\'entry_latitude\': 30.476452, \'entry_longitude\': 114.409751}], \'homecopType\': 0, \'longitude\': 114.410578}, {\'Address\': \'东湖新技术开发区关山一路1号蓝域拿铁公寓C幢\', \'Latitude\': 30.473011, \'Name\': \'东北菜大锅台(软件园东路店)\', \'Poiid\': \'B0FFK91A6J\', \'Tel\': \'15046496328;18702737321\', \'Typecode\': \'050113\', \'biz_ext\': {\'category\': 0, \'tag\': "&lt;font color=\'#999999\'&gt;东北菜&lt;/font&gt;", \'taginfo\': \'&lt;font&gt;营业时间：&lt;/font&gt;&lt;font&gt;10:00-23:00&lt;/font&gt;\'}, \'childPoiList\': [], \'distaceToSearchLocation\': 533, \'distance\': 533, \'enteryList\': [], \'homecopType\': 0, \'longitude\': 114.405952}, {\'Address\': \'关山大道473号光谷新发展国际中心一层B1-10\', \'Latitude\': 30.479933, \'Name\': \'The boots泥靴&amp;MINI(光谷店)\', \'Poiid\': \'B0FFKP7YPZ\', \'Tel\': \'027-87500977\', \'Typecode\': \'050201\', \'biz_ext\': {\'category\': 202, \'tag\': "&lt;font color=\'#999999\'&gt;西餐&lt;/font&gt;", \'taginfo\': \'&lt;font&gt;营业时间：&lt;/font&gt;&lt;font&gt;11:00-02:00&lt;/font&gt;\'}, \'childPoiList\': [], \'distaceToSearchLocation\': 386, \'distance\': 386, \'enteryList\': [], \'homecopType\': 0, \'longitude\': 114.410939}, {\'Address\': \'关山大道519号光谷天地2层\', \'Latitude\': 30.475827, \'Name\': \'拾味馆(光谷天地店)\', \'Poiid\': \'B0FFG20MSA\', \'Tel\': \'027-87166088\', \'Typecode\': \'050100\', \'biz_ext\': {\'category\': 201, \'tag\': "&lt;font color=\'#999999\'&gt;中餐厅&lt;/font&gt;", \'taginfo\': \'&lt;font&gt;营业时间：&lt;/font&gt;&lt;font&gt;11:00-21:00&lt;/font&gt;\'}, \'childPoiList\': [], \'distaceToSearchLocation\': 262, \'distance\': 262, \'enteryList\': [{\'entry_latitude\': 30.476712, \'entry_longitude\': 114.409619}], \'homecopType\': 0, \'longitude\': 114.410188}, {\'Address\': \'关东街道全派美食城负一楼大米先生\', \'Latitude\': 30.478749, \'Name\': \'大米先生(光谷软件园店)\', \'Poiid\': \'B0FFHBTGKM\', \'Tel\': \'18162552774\', \'Typecode\': \'050100\', \'biz_ext\': {\'category\': 202, \'tag\': "&lt;font color=\'#999999\'&gt;中餐厅&lt;/font&gt;", \'taginfo\': \'&lt;font&gt;营业时间：&lt;/font&gt;&lt;font&gt;09:00-20:00&lt;/font&gt;\'}, \'childPoiList\': [], \'distaceToSearchLocation\': 154, \'distance\': 154, \'enteryList\': [], \'homecopType\': 0, \'longitude\': 114.408596}, {\'Address\': \'武汉东湖新技术开发区关山大道479长城坐标城F区\', \'Latitude\': 30.476252, \'Name\': \'苏梅花园(光谷天地店)\', \'Poiid\': \'B0HD3CPMRR\', \'Tel\': \'18971128825;18071506778\', \'Typecode\': \'050100\', \'biz_ext\': {\'category\': 202, \'tag\': "&lt;font color=\'#999999\'&gt;中餐厅&lt;/font&gt;", \'taginfo\': \'\'}, \'childPoiList\': [], \'distaceToSearchLocation\': 248, \'distance\': 248, \'enteryList\': [], \'homecopType\': 0, \'longitude\': 114.41037}, {\'Address\': \'关山大道481号光谷天地F1区2F(米乐星世界KTV内)\', \'Latitude\': 30.475401, \'Name\': \'唱乐捞火锅(光谷店)\', \'Poiid\': \'B0GR6NWWD3\', \'Tel\': \'027-68788886;18071517841\', \'Typecode\': \'050117\', \'biz_ext\': {\'category\': 202, \'tag\': "&lt;font color=\'#999999\'&gt;火锅&lt;/font&gt;", \'taginfo\': \'&lt;font&gt;营业时间：&lt;/font&gt;&lt;font&gt;11:00-05:00&lt;/font&gt;\'}, \'childPoiList\': [], \'distaceToSearchLocation\': 320, \'distance\': 320, \'enteryList\': [], \'homecopType\': 0, \'longitude\': 114.410553}, {\'Address\': \'关山大道519号光谷天地2层F2-063\', \'Latitude\': 30.476961, \'Name\': \'大本家真炭烤肉(光谷天地店)\', \'Poiid\': \'B0FFI6UKPK\', \'Tel\': \'15623401019\', \'Typecode\': \'050118\', \'biz_ext\': {\'category\': 202, \'tag\': "&lt;font color=\'#999999\'&gt;特色风味&lt;/font&gt;", \'taginfo\': \'&lt;font&gt;营业时间：&lt;/font&gt;&lt;font&gt;10:30-21:30&lt;/font&gt;\'}, \'childPoiList\': [], \'distaceToSearchLocation\': 233, \'distance\': 233, \'enteryList\': [{\'entry_latitude\': 30.476708, \'entry_longitude\': 114.409622}], \'homecopType\': 0, \'longitude\': 114.410541}, {\'Address\': \'关山大道491号(沃尔玛旁)\', \'Latitude\': 30.477453, \'Name\': \'老村长(光谷天地店)\', \'Poiid\': \'B0FFGAI9LE\', \'Tel\': \'027-87742877\', \'Typecode\': \'050100\', \'biz_ext\': {\'category\': 201, \'tag\': "&lt;font color=\'#999999\'&gt;中餐厅&lt;/font&gt;", \'taginfo\': \'&lt;font&gt;营业时间：&lt;/font&gt;&lt;font&gt;11:00-14:00 17:00-21:00&lt;/font&gt;\'}, \'childPoiList\': [], \'distaceToSearchLocation\': 267, \'distance\': 267, \'enteryList\': [{\'entry_latitude\': 30.476713, \'entry_longitude\': 114.409623}], \'homecopType\': 0, \'longitude\': 114.410952}, {\'Address\': \'\', \'Latitude\': 30.480287, \'Name\': \'么肆烤肉(关山漾店)\', \'Poiid\': \'B0FFKRNICL\', \'Tel\': \'027-87511071;17681730128\', \'Typecode\': \'050100\', \'biz_ext\': {\'category\': 202, \'tag\': "&lt;font color=\'#999999\'&gt;中餐厅&lt;/font&gt;", \'taginfo\': \'&lt;font&gt;营业时间：&lt;/font&gt;&lt;font&gt;11:00-21:30&lt;/font&gt;\'}, \'childPoiList\': [], \'distaceToSearchLocation\': 453, \'distance\': 453, \'enteryList\': [], \'homecopType\': 0, \'longitude\': 114.411513}]'},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4" s="32">
        <f>HYPERLINK("D:\python\pytest\AutoTest\log\2022-01-20_20-32-14\AW02-JK-AIDL-0243","测试图片地址")</f>
        <v/>
      </c>
      <c r="S144" s="32" t="inlineStr">
        <is>
          <t>OK</t>
        </is>
      </c>
      <c r="T144" s="32" t="inlineStr">
        <is>
          <t>chenghchengy</t>
        </is>
      </c>
      <c r="U144" s="39" t="inlineStr">
        <is>
          <t>2022-01-20 21:57:57</t>
        </is>
      </c>
      <c r="V144" s="32" t="n"/>
      <c r="W144" s="32" t="inlineStr">
        <is>
          <t>请求成功</t>
        </is>
      </c>
    </row>
    <row r="145" s="134">
      <c r="A145" s="17" t="inlineStr">
        <is>
          <t>AW02-JK-AIDL-0244</t>
        </is>
      </c>
      <c r="B145" s="31" t="n">
        <v>30300</v>
      </c>
      <c r="C145" s="31" t="inlineStr">
        <is>
          <t>关键字搜索</t>
        </is>
      </c>
      <c r="D145" s="31" t="inlineStr">
        <is>
          <t>关键字搜索</t>
        </is>
      </c>
      <c r="E145" s="31" t="inlineStr">
        <is>
          <t>P1</t>
        </is>
      </c>
      <c r="F145" s="31" t="inlineStr">
        <is>
          <t>正常返回关键字搜索</t>
        </is>
      </c>
      <c r="G145" s="31" t="inlineStr">
        <is>
          <t>异常系</t>
        </is>
      </c>
      <c r="H145" s="32" t="inlineStr">
        <is>
          <t>需求分析法</t>
        </is>
      </c>
      <c r="I145" s="35" t="n"/>
      <c r="J145" s="32" t="inlineStr">
        <is>
          <t>click:'com.aiways.autonavi:id/tv_search'
click:'com.aiways.autonavi:id/et_search_around_text_input'</t>
        </is>
      </c>
      <c r="K145" s="36" t="inlineStr">
        <is>
          <t>shell:"input keyevent 4"
shell:"input keyevent 4"
shell:"input keyevent 4"</t>
        </is>
      </c>
      <c r="L145" s="32" t="inlineStr">
        <is>
          <t>{
 "protocolId": 30300,
 "messageType": "request",
 "versionName": "5.0.7.601114",
 "data": {
 "range": "",
 "needCharge": 0,
 "mylocLat": 0.01,
 "needRange": 0,
 "mylocLon": 0.01,
 "keywords": NULL,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5" s="34" t="inlineStr">
        <is>
          <t>1.修改输入参数：keywords =NULL
2.进行json发起</t>
        </is>
      </c>
      <c r="N145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5" s="32" t="inlineStr">
        <is>
          <t>无相关美食返回结果</t>
        </is>
      </c>
      <c r="P145" s="32" t="inlineStr">
        <is>
          <t>{'data': {'errorMessage': '请求失败', 'resultCode': 10032}, 'message': '', 'messageType': 'response', 'needResponse': False, 'protocolId': 30300, 'requestAuthor': 'com.aiways.autonavi', 'requestCode': '', 'responseCode': '', 'statusCode': 200, 'versionName': '5.0.7.601114'}</t>
        </is>
      </c>
      <c r="Q145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'请求失败', 'resultCode': 10032}}, 'resultCode': {'预期': 10000, '实际': 10032}, 'poiResult': ['dst不存在这个key'], 'errorMessage': {'预期': '', '实际': '请求失败'}, 'statusCode': {'预期': 0, '实际': 200}, 'requestAuthor': {'预期': 'com.autonavi.amapauto', '实际': 'com.aiways.autonavi'}}</t>
        </is>
      </c>
      <c r="R145" s="32">
        <f>HYPERLINK("D:\python\pytest\AutoTest\log\2022-01-20_20-32-14\AW02-JK-AIDL-0244","测试图片地址")</f>
        <v/>
      </c>
      <c r="S145" s="32" t="inlineStr">
        <is>
          <t>OK</t>
        </is>
      </c>
      <c r="T145" s="32" t="inlineStr">
        <is>
          <t>chenghchengy</t>
        </is>
      </c>
      <c r="U145" s="39" t="inlineStr">
        <is>
          <t>2022-01-20 21:58:21</t>
        </is>
      </c>
      <c r="V145" s="32" t="n"/>
      <c r="W145" s="32" t="inlineStr">
        <is>
          <t>请求失败</t>
        </is>
      </c>
    </row>
    <row r="146" s="134">
      <c r="A146" s="17" t="inlineStr">
        <is>
          <t>AW02-JK-AIDL-0245</t>
        </is>
      </c>
      <c r="B146" s="31" t="n">
        <v>30300</v>
      </c>
      <c r="C146" s="31" t="inlineStr">
        <is>
          <t>关键字搜索</t>
        </is>
      </c>
      <c r="D146" s="31" t="inlineStr">
        <is>
          <t>关键字搜索</t>
        </is>
      </c>
      <c r="E146" s="31" t="inlineStr">
        <is>
          <t>P1</t>
        </is>
      </c>
      <c r="F146" s="31" t="inlineStr">
        <is>
          <t>正常返回关键字搜索</t>
        </is>
      </c>
      <c r="G146" s="31" t="inlineStr">
        <is>
          <t>异常系</t>
        </is>
      </c>
      <c r="H146" s="32" t="inlineStr">
        <is>
          <t>需求分析法</t>
        </is>
      </c>
      <c r="I146" s="35" t="n"/>
      <c r="J146" s="32" t="inlineStr">
        <is>
          <t>click:'com.aiways.autonavi:id/tv_search'
click:'com.aiways.autonavi:id/et_search_around_text_input'</t>
        </is>
      </c>
      <c r="K146" s="36" t="inlineStr">
        <is>
          <t>shell:"input keyevent 4"
shell:"input keyevent 4"
shell:"input keyevent 4"</t>
        </is>
      </c>
      <c r="L146" s="32" t="inlineStr">
        <is>
          <t>{
 "protocolId": 30300,
 "messageType": "request",
 "versionName": "5.0.7.601114",
 "data": {
 "range": "",
 "needCharge": 0,
 "mylocLat": 0.01,
 "needRange": 0,
 "mylocLon": 0.01,
 "keywords": NULL,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46" s="34" t="inlineStr">
        <is>
          <t>1.修改输入参数：keywords =""
2.进行json发起</t>
        </is>
      </c>
      <c r="N146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6" s="32" t="inlineStr">
        <is>
          <t>无相关美食返回结果</t>
        </is>
      </c>
      <c r="P146" s="32" t="inlineStr">
        <is>
          <t>{'data': {'errorMessage': '请求失败', 'resultCode': 10032}, 'message': '', 'messageType': 'response', 'needResponse': False, 'protocolId': 30300, 'requestAuthor': 'com.aiways.autonavi', 'requestCode': '', 'responseCode': '', 'statusCode': 200, 'versionName': '5.0.7.601114'}</t>
        </is>
      </c>
      <c r="Q146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'请求失败', 'resultCode': 10032}}, 'resultCode': {'预期': 10000, '实际': 10032}, 'poiResult': ['dst不存在这个key'], 'errorMessage': {'预期': '', '实际': '请求失败'}, 'statusCode': {'预期': 0, '实际': 200}, 'requestAuthor': {'预期': 'com.autonavi.amapauto', '实际': 'com.aiways.autonavi'}}</t>
        </is>
      </c>
      <c r="R146" s="32">
        <f>HYPERLINK("D:\python\pytest\AutoTest\log\2022-01-20_20-32-14\AW02-JK-AIDL-0245","测试图片地址")</f>
        <v/>
      </c>
      <c r="S146" s="32" t="inlineStr">
        <is>
          <t>OK</t>
        </is>
      </c>
      <c r="T146" s="32" t="inlineStr">
        <is>
          <t>chenghchengy</t>
        </is>
      </c>
      <c r="U146" s="39" t="inlineStr">
        <is>
          <t>2022-01-20 21:58:45</t>
        </is>
      </c>
      <c r="V146" s="32" t="n"/>
      <c r="W146" s="32" t="inlineStr">
        <is>
          <t>请求失败</t>
        </is>
      </c>
    </row>
    <row r="147" s="134">
      <c r="A147" s="17" t="inlineStr">
        <is>
          <t>AW02-JK-AIDL-0246</t>
        </is>
      </c>
      <c r="B147" s="31" t="n">
        <v>30300</v>
      </c>
      <c r="C147" s="31" t="inlineStr">
        <is>
          <t>关键字搜索</t>
        </is>
      </c>
      <c r="D147" s="31" t="inlineStr">
        <is>
          <t>关键字搜索</t>
        </is>
      </c>
      <c r="E147" s="31" t="inlineStr">
        <is>
          <t>P2</t>
        </is>
      </c>
      <c r="F147" s="31" t="inlineStr">
        <is>
          <t>正常返回关键字搜索</t>
        </is>
      </c>
      <c r="G147" s="31" t="inlineStr">
        <is>
          <t>异常系</t>
        </is>
      </c>
      <c r="H147" s="32" t="inlineStr">
        <is>
          <t>需求分析法</t>
        </is>
      </c>
      <c r="I147" s="35" t="n"/>
      <c r="J147" s="32" t="inlineStr">
        <is>
          <t>click:'com.aiways.autonavi:id/tv_search'
click:'com.aiways.autonavi:id/et_search_around_text_input'</t>
        </is>
      </c>
      <c r="K147" s="36" t="inlineStr">
        <is>
          <t>shell:"input keyevent 4"
shell:"input keyevent 4"
shell:"input keyevent 4"</t>
        </is>
      </c>
      <c r="L147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,
 "dev": 0,
 "needChildPoi": 0
 },
 "statusCode": 0,
 "needResponse": true,
 "message": "",
 "responseCode": "",
 "requestCode": "",
 "requestAuthor": "com.aiways.aiwaysservice"
}</t>
        </is>
      </c>
      <c r="M147" s="34" t="inlineStr">
        <is>
          <t>1.修改输入参数：requestType=
2.进行json发起</t>
        </is>
      </c>
      <c r="N147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7" s="32" t="inlineStr">
        <is>
          <t>返回对应的搜索结果，json返回数据有相关的肯德基结果</t>
        </is>
      </c>
      <c r="P147" s="32" t="inlineStr">
        <is>
          <t>{}</t>
        </is>
      </c>
      <c r="Q147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47" s="32">
        <f>HYPERLINK("D:\python\pytest\AutoTest\log\2022-01-20_20-32-14\AW02-JK-AIDL-0246","测试图片地址")</f>
        <v/>
      </c>
      <c r="S147" s="32" t="inlineStr">
        <is>
          <t>OK</t>
        </is>
      </c>
      <c r="T147" s="32" t="inlineStr">
        <is>
          <t>chenghchengy</t>
        </is>
      </c>
      <c r="U147" s="39" t="inlineStr">
        <is>
          <t>2022-01-20 21:59:10</t>
        </is>
      </c>
      <c r="V147" s="32" t="n"/>
      <c r="W147" s="32" t="inlineStr">
        <is>
          <t>请求成功</t>
        </is>
      </c>
    </row>
    <row r="148" s="134">
      <c r="A148" s="17" t="inlineStr">
        <is>
          <t>AW02-JK-AIDL-0247</t>
        </is>
      </c>
      <c r="B148" s="31" t="n">
        <v>30300</v>
      </c>
      <c r="C148" s="31" t="inlineStr">
        <is>
          <t>关键字搜索</t>
        </is>
      </c>
      <c r="D148" s="31" t="inlineStr">
        <is>
          <t>关键字搜索</t>
        </is>
      </c>
      <c r="E148" s="31" t="inlineStr">
        <is>
          <t>P2</t>
        </is>
      </c>
      <c r="F148" s="31" t="inlineStr">
        <is>
          <t>正常返回关键字搜索</t>
        </is>
      </c>
      <c r="G148" s="31" t="inlineStr">
        <is>
          <t>异常系</t>
        </is>
      </c>
      <c r="H148" s="32" t="inlineStr">
        <is>
          <t>需求分析法</t>
        </is>
      </c>
      <c r="I148" s="35" t="n"/>
      <c r="J148" s="32" t="inlineStr">
        <is>
          <t>click:'com.aiways.autonavi:id/tv_search'
click:'com.aiways.autonavi:id/et_search_around_text_input'</t>
        </is>
      </c>
      <c r="K148" s="36" t="inlineStr">
        <is>
          <t>shell:"input keyevent 4"
shell:"input keyevent 4"
shell:"input keyevent 4"</t>
        </is>
      </c>
      <c r="L148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-1,
 "dev": 0,
 "needChildPoi": 0
 },
 "statusCode": 0,
 "needResponse": true,
 "message": "",
 "responseCode": "",
 "requestCode": "",
 "requestAuthor": "com.aiways.aiwaysservice"
}</t>
        </is>
      </c>
      <c r="M148" s="34" t="inlineStr">
        <is>
          <t>1.修改输入参数：requestType= -1
2.进行json发起</t>
        </is>
      </c>
      <c r="N148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8" s="32" t="inlineStr">
        <is>
          <t>无相关肯德基返回结果</t>
        </is>
      </c>
      <c r="P148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8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8" s="32">
        <f>HYPERLINK("D:\python\pytest\AutoTest\log\2022-01-20_20-32-14\AW02-JK-AIDL-0247","测试图片地址")</f>
        <v/>
      </c>
      <c r="S148" s="32" t="inlineStr">
        <is>
          <t>OK</t>
        </is>
      </c>
      <c r="T148" s="32" t="inlineStr">
        <is>
          <t>chenghchengy</t>
        </is>
      </c>
      <c r="U148" s="39" t="inlineStr">
        <is>
          <t>2022-01-20 21:59:50</t>
        </is>
      </c>
      <c r="V148" s="32" t="n"/>
      <c r="W148" s="32" t="inlineStr">
        <is>
          <t>请求成功</t>
        </is>
      </c>
    </row>
    <row r="149" s="134">
      <c r="A149" s="17" t="inlineStr">
        <is>
          <t>AW02-JK-AIDL-0248</t>
        </is>
      </c>
      <c r="B149" s="31" t="n">
        <v>30300</v>
      </c>
      <c r="C149" s="31" t="inlineStr">
        <is>
          <t>关键字搜索</t>
        </is>
      </c>
      <c r="D149" s="31" t="inlineStr">
        <is>
          <t>关键字搜索</t>
        </is>
      </c>
      <c r="E149" s="31" t="inlineStr">
        <is>
          <t>P2</t>
        </is>
      </c>
      <c r="F149" s="31" t="inlineStr">
        <is>
          <t>正常返回关键字搜索</t>
        </is>
      </c>
      <c r="G149" s="31" t="inlineStr">
        <is>
          <t>异常系</t>
        </is>
      </c>
      <c r="H149" s="32" t="inlineStr">
        <is>
          <t>需求分析法</t>
        </is>
      </c>
      <c r="I149" s="35" t="n"/>
      <c r="J149" s="32" t="inlineStr">
        <is>
          <t>click:'com.aiways.autonavi:id/tv_search'
click:'com.aiways.autonavi:id/et_search_around_text_input'</t>
        </is>
      </c>
      <c r="K149" s="36" t="inlineStr">
        <is>
          <t>shell:"input keyevent 4"
shell:"input keyevent 4"
shell:"input keyevent 4"</t>
        </is>
      </c>
      <c r="L149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3,
 "dev": 0,
 "needChildPoi": 0
 },
 "statusCode": 0,
 "needResponse": true,
 "message": "",
 "responseCode": "",
 "requestCode": "",
 "requestAuthor": "com.aiways.aiwaysservice"
}</t>
        </is>
      </c>
      <c r="M149" s="34" t="inlineStr">
        <is>
          <t>1.修改输入参数：requestType= 3
2.进行json发起</t>
        </is>
      </c>
      <c r="N149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49" s="32" t="inlineStr">
        <is>
          <t>无相关肯德基返回结果</t>
        </is>
      </c>
      <c r="P149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49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49" s="32">
        <f>HYPERLINK("D:\python\pytest\AutoTest\log\2022-01-20_20-32-14\AW02-JK-AIDL-0248","测试图片地址")</f>
        <v/>
      </c>
      <c r="S149" s="32" t="inlineStr">
        <is>
          <t>OK</t>
        </is>
      </c>
      <c r="T149" s="32" t="inlineStr">
        <is>
          <t>chenghchengy</t>
        </is>
      </c>
      <c r="U149" s="39" t="inlineStr">
        <is>
          <t>2022-01-20 22:00:13</t>
        </is>
      </c>
      <c r="V149" s="32" t="n"/>
      <c r="W149" s="32" t="inlineStr">
        <is>
          <t>请求成功</t>
        </is>
      </c>
    </row>
    <row r="150" s="134">
      <c r="A150" s="17" t="inlineStr">
        <is>
          <t>AW02-JK-AIDL-0249</t>
        </is>
      </c>
      <c r="B150" s="31" t="n">
        <v>30300</v>
      </c>
      <c r="C150" s="31" t="inlineStr">
        <is>
          <t>关键字搜索</t>
        </is>
      </c>
      <c r="D150" s="31" t="inlineStr">
        <is>
          <t>关键字搜索</t>
        </is>
      </c>
      <c r="E150" s="31" t="inlineStr">
        <is>
          <t>P2</t>
        </is>
      </c>
      <c r="F150" s="31" t="inlineStr">
        <is>
          <t>正常返回关键字搜索</t>
        </is>
      </c>
      <c r="G150" s="31" t="inlineStr">
        <is>
          <t>异常系</t>
        </is>
      </c>
      <c r="H150" s="32" t="inlineStr">
        <is>
          <t>需求分析法</t>
        </is>
      </c>
      <c r="I150" s="35" t="n"/>
      <c r="J150" s="32" t="inlineStr">
        <is>
          <t>click:'com.aiways.autonavi:id/tv_search'
click:'com.aiways.autonavi:id/et_search_around_text_input'</t>
        </is>
      </c>
      <c r="K150" s="36" t="inlineStr">
        <is>
          <t>shell:"input keyevent 4"
shell:"input keyevent 4"
shell:"input keyevent 4"</t>
        </is>
      </c>
      <c r="L150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-1,
 "needChildPoi": 0
 },
 "statusCode": 0,
 "needResponse": true,
 "message": "",
 "responseCode": "",
 "requestCode": "",
 "requestAuthor": "com.aiways.aiwaysservice"
}</t>
        </is>
      </c>
      <c r="M150" s="34" t="inlineStr">
        <is>
          <t>1.修改输入参数：dev= -1
2.进行json发起</t>
        </is>
      </c>
      <c r="N150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0" s="32" t="inlineStr">
        <is>
          <t>不报错，有相关返回结果</t>
        </is>
      </c>
      <c r="P150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0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0" s="32">
        <f>HYPERLINK("D:\python\pytest\AutoTest\log\2022-01-20_20-32-14\AW02-JK-AIDL-0249","测试图片地址")</f>
        <v/>
      </c>
      <c r="S150" s="32" t="inlineStr">
        <is>
          <t>OK</t>
        </is>
      </c>
      <c r="T150" s="32" t="inlineStr">
        <is>
          <t>chenghchengy</t>
        </is>
      </c>
      <c r="U150" s="39" t="inlineStr">
        <is>
          <t>2022-01-20 22:00:37</t>
        </is>
      </c>
      <c r="V150" s="32" t="n"/>
      <c r="W150" s="32" t="inlineStr">
        <is>
          <t>请求成功</t>
        </is>
      </c>
    </row>
    <row r="151" s="134">
      <c r="A151" s="17" t="inlineStr">
        <is>
          <t>AW02-JK-AIDL-0250</t>
        </is>
      </c>
      <c r="B151" s="31" t="n">
        <v>30300</v>
      </c>
      <c r="C151" s="31" t="inlineStr">
        <is>
          <t>关键字搜索</t>
        </is>
      </c>
      <c r="D151" s="31" t="inlineStr">
        <is>
          <t>关键字搜索</t>
        </is>
      </c>
      <c r="E151" s="31" t="inlineStr">
        <is>
          <t>P2</t>
        </is>
      </c>
      <c r="F151" s="31" t="inlineStr">
        <is>
          <t>正常返回关键字搜索</t>
        </is>
      </c>
      <c r="G151" s="31" t="inlineStr">
        <is>
          <t>异常系</t>
        </is>
      </c>
      <c r="H151" s="32" t="inlineStr">
        <is>
          <t>需求分析法</t>
        </is>
      </c>
      <c r="I151" s="35" t="n"/>
      <c r="J151" s="32" t="inlineStr">
        <is>
          <t>click:'com.aiways.autonavi:id/tv_search'
click:'com.aiways.autonavi:id/et_search_around_text_input'</t>
        </is>
      </c>
      <c r="K151" s="36" t="inlineStr">
        <is>
          <t>shell:"input keyevent 4"
shell:"input keyevent 4"
shell:"input keyevent 4"</t>
        </is>
      </c>
      <c r="L151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2,
 "needChildPoi": 0
 },
 "statusCode": 0,
 "needResponse": true,
 "message": "",
 "responseCode": "",
 "requestCode": "",
 "requestAuthor": "com.aiways.aiwaysservice"
}</t>
        </is>
      </c>
      <c r="M151" s="34" t="inlineStr">
        <is>
          <t>1.修改输入参数：dev = 3
2.进行json发起</t>
        </is>
      </c>
      <c r="N151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1" s="32" t="inlineStr">
        <is>
          <t>不报错，有相关返回结果</t>
        </is>
      </c>
      <c r="P151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1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1" s="32">
        <f>HYPERLINK("D:\python\pytest\AutoTest\log\2022-01-20_20-32-14\AW02-JK-AIDL-0250","测试图片地址")</f>
        <v/>
      </c>
      <c r="S151" s="32" t="inlineStr">
        <is>
          <t>OK</t>
        </is>
      </c>
      <c r="T151" s="32" t="inlineStr">
        <is>
          <t>chenghchengy</t>
        </is>
      </c>
      <c r="U151" s="39" t="inlineStr">
        <is>
          <t>2022-01-20 22:01:01</t>
        </is>
      </c>
      <c r="V151" s="32" t="n"/>
      <c r="W151" s="32" t="inlineStr">
        <is>
          <t>请求成功</t>
        </is>
      </c>
    </row>
    <row r="152" s="134">
      <c r="A152" s="17" t="inlineStr">
        <is>
          <t>AW02-JK-AIDL-0251</t>
        </is>
      </c>
      <c r="B152" s="31" t="n">
        <v>30300</v>
      </c>
      <c r="C152" s="31" t="inlineStr">
        <is>
          <t>关键字搜索</t>
        </is>
      </c>
      <c r="D152" s="31" t="inlineStr">
        <is>
          <t>关键字搜索</t>
        </is>
      </c>
      <c r="E152" s="31" t="inlineStr">
        <is>
          <t>P2</t>
        </is>
      </c>
      <c r="F152" s="31" t="inlineStr">
        <is>
          <t>正常返回关键字搜索</t>
        </is>
      </c>
      <c r="G152" s="31" t="inlineStr">
        <is>
          <t>异常系</t>
        </is>
      </c>
      <c r="H152" s="32" t="inlineStr">
        <is>
          <t>需求分析法</t>
        </is>
      </c>
      <c r="I152" s="35" t="n"/>
      <c r="J152" s="32" t="inlineStr">
        <is>
          <t>click:'com.aiways.autonavi:id/tv_search'
click:'com.aiways.autonavi:id/et_search_around_text_input'</t>
        </is>
      </c>
      <c r="K152" s="36" t="inlineStr">
        <is>
          <t>shell:"input keyevent 4"
shell:"input keyevent 4"
shell:"input keyevent 4"</t>
        </is>
      </c>
      <c r="L152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-1,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2" s="34" t="inlineStr">
        <is>
          <t>1.修改输入参数：needClassify= -1
2.进行json发起</t>
        </is>
      </c>
      <c r="N152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2" s="32" t="inlineStr">
        <is>
          <t>不报错，有相关返回结果</t>
        </is>
      </c>
      <c r="P152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2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2" s="32">
        <f>HYPERLINK("D:\python\pytest\AutoTest\log\2022-01-20_20-32-14\AW02-JK-AIDL-0251","测试图片地址")</f>
        <v/>
      </c>
      <c r="S152" s="32" t="inlineStr">
        <is>
          <t>OK</t>
        </is>
      </c>
      <c r="T152" s="32" t="inlineStr">
        <is>
          <t>chenghchengy</t>
        </is>
      </c>
      <c r="U152" s="39" t="inlineStr">
        <is>
          <t>2022-01-20 22:01:25</t>
        </is>
      </c>
      <c r="V152" s="32" t="n"/>
      <c r="W152" s="32" t="inlineStr">
        <is>
          <t>请求成功</t>
        </is>
      </c>
    </row>
    <row r="153" s="134">
      <c r="A153" s="17" t="inlineStr">
        <is>
          <t>AW02-JK-AIDL-0252</t>
        </is>
      </c>
      <c r="B153" s="31" t="n">
        <v>30300</v>
      </c>
      <c r="C153" s="31" t="inlineStr">
        <is>
          <t>关键字搜索</t>
        </is>
      </c>
      <c r="D153" s="31" t="inlineStr">
        <is>
          <t>关键字搜索</t>
        </is>
      </c>
      <c r="E153" s="31" t="inlineStr">
        <is>
          <t>P2</t>
        </is>
      </c>
      <c r="F153" s="31" t="inlineStr">
        <is>
          <t>正常返回关键字搜索</t>
        </is>
      </c>
      <c r="G153" s="31" t="inlineStr">
        <is>
          <t>异常系</t>
        </is>
      </c>
      <c r="H153" s="32" t="inlineStr">
        <is>
          <t>需求分析法</t>
        </is>
      </c>
      <c r="I153" s="35" t="n"/>
      <c r="J153" s="32" t="inlineStr">
        <is>
          <t>click:'com.aiways.autonavi:id/tv_search'
click:'com.aiways.autonavi:id/et_search_around_text_input'</t>
        </is>
      </c>
      <c r="K153" s="36" t="inlineStr">
        <is>
          <t>shell:"input keyevent 4"
shell:"input keyevent 4"
shell:"input keyevent 4"</t>
        </is>
      </c>
      <c r="L153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2,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3" s="34" t="inlineStr">
        <is>
          <t>1.修改输入参数：needClassify= 2
2.进行json发起</t>
        </is>
      </c>
      <c r="N153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3" s="32" t="inlineStr">
        <is>
          <t>不报错，有相关返回结果</t>
        </is>
      </c>
      <c r="P153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3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3" s="32">
        <f>HYPERLINK("D:\python\pytest\AutoTest\log\2022-01-20_20-32-14\AW02-JK-AIDL-0252","测试图片地址")</f>
        <v/>
      </c>
      <c r="S153" s="32" t="inlineStr">
        <is>
          <t>OK</t>
        </is>
      </c>
      <c r="T153" s="32" t="inlineStr">
        <is>
          <t>chenghchengy</t>
        </is>
      </c>
      <c r="U153" s="39" t="inlineStr">
        <is>
          <t>2022-01-20 22:01:48</t>
        </is>
      </c>
      <c r="V153" s="32" t="n"/>
      <c r="W153" s="32" t="inlineStr">
        <is>
          <t>请求成功</t>
        </is>
      </c>
    </row>
    <row r="154" s="134">
      <c r="A154" s="17" t="inlineStr">
        <is>
          <t>AW02-JK-AIDL-0253</t>
        </is>
      </c>
      <c r="B154" s="31" t="n">
        <v>30300</v>
      </c>
      <c r="C154" s="31" t="inlineStr">
        <is>
          <t>关键字搜索</t>
        </is>
      </c>
      <c r="D154" s="31" t="inlineStr">
        <is>
          <t>关键字搜索</t>
        </is>
      </c>
      <c r="E154" s="31" t="inlineStr">
        <is>
          <t>P2</t>
        </is>
      </c>
      <c r="F154" s="31" t="inlineStr">
        <is>
          <t>正常返回关键字搜索</t>
        </is>
      </c>
      <c r="G154" s="31" t="inlineStr">
        <is>
          <t>异常系</t>
        </is>
      </c>
      <c r="H154" s="32" t="inlineStr">
        <is>
          <t>需求分析法</t>
        </is>
      </c>
      <c r="I154" s="35" t="n"/>
      <c r="J154" s="32" t="inlineStr">
        <is>
          <t>click:'com.aiways.autonavi:id/tv_search'
click:'com.aiways.autonavi:id/et_search_around_text_input'</t>
        </is>
      </c>
      <c r="K154" s="36" t="inlineStr">
        <is>
          <t>shell:"input keyevent 4"
shell:"input keyevent 4"
shell:"input keyevent 4"</t>
        </is>
      </c>
      <c r="L154" s="32" t="inlineStr">
        <is>
          <t>{
 "protocolId": 30300,
 "messageType": "request",
 "versionName": "5.0.7.601114",
 "data": {
 "range": "",
 "needCharge": 0,
 "mylocLat": 0.01,
 "needRange": -1,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4" s="34" t="inlineStr">
        <is>
          <t>1.修改输入参数：needrange= -1
2.进行json发起</t>
        </is>
      </c>
      <c r="N154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4" s="32" t="inlineStr">
        <is>
          <t>不报错，有相关返回结果</t>
        </is>
      </c>
      <c r="P154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4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4" s="32">
        <f>HYPERLINK("D:\python\pytest\AutoTest\log\2022-01-20_20-32-14\AW02-JK-AIDL-0253","测试图片地址")</f>
        <v/>
      </c>
      <c r="S154" s="32" t="inlineStr">
        <is>
          <t>OK</t>
        </is>
      </c>
      <c r="T154" s="32" t="inlineStr">
        <is>
          <t>chenghchengy</t>
        </is>
      </c>
      <c r="U154" s="39" t="inlineStr">
        <is>
          <t>2022-01-20 22:02:11</t>
        </is>
      </c>
      <c r="V154" s="32" t="n"/>
      <c r="W154" s="32" t="inlineStr">
        <is>
          <t>请求成功</t>
        </is>
      </c>
    </row>
    <row r="155" s="134">
      <c r="A155" s="17" t="inlineStr">
        <is>
          <t>AW02-JK-AIDL-0254</t>
        </is>
      </c>
      <c r="B155" s="31" t="n">
        <v>30300</v>
      </c>
      <c r="C155" s="31" t="inlineStr">
        <is>
          <t>关键字搜索</t>
        </is>
      </c>
      <c r="D155" s="31" t="inlineStr">
        <is>
          <t>关键字搜索</t>
        </is>
      </c>
      <c r="E155" s="31" t="inlineStr">
        <is>
          <t>P2</t>
        </is>
      </c>
      <c r="F155" s="31" t="inlineStr">
        <is>
          <t>正常返回关键字搜索</t>
        </is>
      </c>
      <c r="G155" s="31" t="inlineStr">
        <is>
          <t>异常系</t>
        </is>
      </c>
      <c r="H155" s="32" t="inlineStr">
        <is>
          <t>需求分析法</t>
        </is>
      </c>
      <c r="I155" s="35" t="n"/>
      <c r="J155" s="32" t="inlineStr">
        <is>
          <t>click:'com.aiways.autonavi:id/tv_search'
click:'com.aiways.autonavi:id/et_search_around_text_input'</t>
        </is>
      </c>
      <c r="K155" s="36" t="inlineStr">
        <is>
          <t>shell:"input keyevent 4"
shell:"input keyevent 4"
shell:"input keyevent 4"</t>
        </is>
      </c>
      <c r="L155" s="32" t="inlineStr">
        <is>
          <t>{
 "protocolId": 30300,
 "messageType": "request",
 "versionName": "5.0.7.601114",
 "data": {
 "range": "",
 "needCharge": 0,
 "mylocLat": 0.01,
 "needRange": 2,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5" s="34" t="inlineStr">
        <is>
          <t>1.修改输入参数：needrange= 2
2.进行json发起</t>
        </is>
      </c>
      <c r="N155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5" s="32" t="inlineStr">
        <is>
          <t>不报错，有相关返回结果</t>
        </is>
      </c>
      <c r="P155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5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5" s="32">
        <f>HYPERLINK("D:\python\pytest\AutoTest\log\2022-01-20_20-32-14\AW02-JK-AIDL-0254","测试图片地址")</f>
        <v/>
      </c>
      <c r="S155" s="32" t="inlineStr">
        <is>
          <t>OK</t>
        </is>
      </c>
      <c r="T155" s="32" t="inlineStr">
        <is>
          <t>chenghchengy</t>
        </is>
      </c>
      <c r="U155" s="39" t="inlineStr">
        <is>
          <t>2022-01-20 22:02:35</t>
        </is>
      </c>
      <c r="V155" s="32" t="n"/>
      <c r="W155" s="32" t="inlineStr">
        <is>
          <t>请求成功</t>
        </is>
      </c>
    </row>
    <row r="156" s="134">
      <c r="A156" s="17" t="inlineStr">
        <is>
          <t>AW02-JK-AIDL-0255</t>
        </is>
      </c>
      <c r="B156" s="31" t="n">
        <v>30300</v>
      </c>
      <c r="C156" s="31" t="inlineStr">
        <is>
          <t>关键字搜索</t>
        </is>
      </c>
      <c r="D156" s="31" t="inlineStr">
        <is>
          <t>关键字搜索</t>
        </is>
      </c>
      <c r="E156" s="31" t="inlineStr">
        <is>
          <t>P2</t>
        </is>
      </c>
      <c r="F156" s="31" t="inlineStr">
        <is>
          <t>正常返回关键字搜索</t>
        </is>
      </c>
      <c r="G156" s="31" t="inlineStr">
        <is>
          <t>异常系</t>
        </is>
      </c>
      <c r="H156" s="32" t="inlineStr">
        <is>
          <t>需求分析法</t>
        </is>
      </c>
      <c r="I156" s="35" t="n"/>
      <c r="J156" s="32" t="inlineStr">
        <is>
          <t>click:'com.aiways.autonavi:id/tv_search'
click:'com.aiways.autonavi:id/et_search_around_text_input'</t>
        </is>
      </c>
      <c r="K156" s="36" t="inlineStr">
        <is>
          <t>shell:"input keyevent 4"
shell:"input keyevent 4"
shell:"input keyevent 4"</t>
        </is>
      </c>
      <c r="L156" s="32" t="inlineStr">
        <is>
          <t>{
 "protocolId": 30300,
 "messageType": "request",
 "versionName": "5.0.7.601114",
 "data": {
 "range": "",
 "needCharge": -1,
 "mylocLat": 0.01,
 "needRange": 0,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6" s="34" t="inlineStr">
        <is>
          <t>1.修改输入参数：needCharge= -1
2.进行json发起</t>
        </is>
      </c>
      <c r="N156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6" s="32" t="inlineStr">
        <is>
          <t>不报错，有相关返回结果</t>
        </is>
      </c>
      <c r="P156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6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6" s="32">
        <f>HYPERLINK("D:\python\pytest\AutoTest\log\2022-01-20_20-32-14\AW02-JK-AIDL-0255","测试图片地址")</f>
        <v/>
      </c>
      <c r="S156" s="32" t="inlineStr">
        <is>
          <t>OK</t>
        </is>
      </c>
      <c r="T156" s="32" t="inlineStr">
        <is>
          <t>chenghchengy</t>
        </is>
      </c>
      <c r="U156" s="39" t="inlineStr">
        <is>
          <t>2022-01-20 22:02:58</t>
        </is>
      </c>
      <c r="V156" s="32" t="n"/>
      <c r="W156" s="32" t="inlineStr">
        <is>
          <t>请求成功</t>
        </is>
      </c>
    </row>
    <row r="157" s="134">
      <c r="A157" s="17" t="inlineStr">
        <is>
          <t>AW02-JK-AIDL-0256</t>
        </is>
      </c>
      <c r="B157" s="31" t="n">
        <v>30300</v>
      </c>
      <c r="C157" s="31" t="inlineStr">
        <is>
          <t>关键字搜索</t>
        </is>
      </c>
      <c r="D157" s="31" t="inlineStr">
        <is>
          <t>关键字搜索</t>
        </is>
      </c>
      <c r="E157" s="31" t="inlineStr">
        <is>
          <t>P2</t>
        </is>
      </c>
      <c r="F157" s="31" t="inlineStr">
        <is>
          <t>正常返回关键字搜索</t>
        </is>
      </c>
      <c r="G157" s="31" t="inlineStr">
        <is>
          <t>异常系</t>
        </is>
      </c>
      <c r="H157" s="32" t="inlineStr">
        <is>
          <t>需求分析法</t>
        </is>
      </c>
      <c r="I157" s="35" t="n"/>
      <c r="J157" s="32" t="inlineStr">
        <is>
          <t>click:'com.aiways.autonavi:id/tv_search'
click:'com.aiways.autonavi:id/et_search_around_text_input'</t>
        </is>
      </c>
      <c r="K157" s="36" t="inlineStr">
        <is>
          <t>shell:"input keyevent 4"
shell:"input keyevent 4"
shell:"input keyevent 4"</t>
        </is>
      </c>
      <c r="L157" s="32" t="inlineStr">
        <is>
          <t>{
 "protocolId": 30300,
 "messageType": "request",
 "versionName": "5.0.7.601114",
 "data": {
 "range": "",
 "needCharge": 2,
 "mylocLat": 0.01,
 "needRange": 0,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57" s="34" t="inlineStr">
        <is>
          <t>1.修改输入参数：needCharge= 2
2.进行json发起</t>
        </is>
      </c>
      <c r="N157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7" s="32" t="inlineStr">
        <is>
          <t>不报错，有相关返回结果</t>
        </is>
      </c>
      <c r="P157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7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7" s="32">
        <f>HYPERLINK("D:\python\pytest\AutoTest\log\2022-01-20_20-32-14\AW02-JK-AIDL-0256","测试图片地址")</f>
        <v/>
      </c>
      <c r="S157" s="32" t="inlineStr">
        <is>
          <t>OK</t>
        </is>
      </c>
      <c r="T157" s="32" t="inlineStr">
        <is>
          <t>chenghchengy</t>
        </is>
      </c>
      <c r="U157" s="39" t="inlineStr">
        <is>
          <t>2022-01-20 22:03:22</t>
        </is>
      </c>
      <c r="V157" s="32" t="n"/>
      <c r="W157" s="32" t="inlineStr">
        <is>
          <t>请求成功</t>
        </is>
      </c>
    </row>
    <row r="158" s="134">
      <c r="A158" s="17" t="inlineStr">
        <is>
          <t>AW02-JK-AIDL-0257</t>
        </is>
      </c>
      <c r="B158" s="31" t="n">
        <v>30300</v>
      </c>
      <c r="C158" s="31" t="inlineStr">
        <is>
          <t>关键字搜索</t>
        </is>
      </c>
      <c r="D158" s="31" t="inlineStr">
        <is>
          <t>关键字搜索</t>
        </is>
      </c>
      <c r="E158" s="31" t="inlineStr">
        <is>
          <t>P2</t>
        </is>
      </c>
      <c r="F158" s="31" t="inlineStr">
        <is>
          <t>正常返回关键字搜索</t>
        </is>
      </c>
      <c r="G158" s="31" t="inlineStr">
        <is>
          <t>异常系</t>
        </is>
      </c>
      <c r="H158" s="32" t="inlineStr">
        <is>
          <t>需求分析法</t>
        </is>
      </c>
      <c r="I158" s="35" t="n"/>
      <c r="J158" s="32" t="inlineStr">
        <is>
          <t>click:'com.aiways.autonavi:id/tv_search'
click:'com.aiways.autonavi:id/et_search_around_text_input'</t>
        </is>
      </c>
      <c r="K158" s="36" t="inlineStr">
        <is>
          <t>shell:"input keyevent 4"
shell:"input keyevent 4"
shell:"input keyevent 4"</t>
        </is>
      </c>
      <c r="L158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-1,
 "requestType": 0,
 "dev": 0,
 "needChildPoi": 0
 },
 "statusCode": 0,
 "needResponse": true,
 "message": "",
 "responseCode": "",
 "requestCode": "",
 "requestAuthor": "com.aiways.aiwaysservice"
}</t>
        </is>
      </c>
      <c r="M158" s="34" t="inlineStr">
        <is>
          <t>1.修改输入参数：sortrule= -1
2.进行json发起</t>
        </is>
      </c>
      <c r="N158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8" s="32" t="inlineStr">
        <is>
          <t>不报错，有相关返回结果</t>
        </is>
      </c>
      <c r="P158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8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8" s="32">
        <f>HYPERLINK("D:\python\pytest\AutoTest\log\2022-01-20_20-32-14\AW02-JK-AIDL-0257","测试图片地址")</f>
        <v/>
      </c>
      <c r="S158" s="32" t="inlineStr">
        <is>
          <t>OK</t>
        </is>
      </c>
      <c r="T158" s="32" t="inlineStr">
        <is>
          <t>chenghchengy</t>
        </is>
      </c>
      <c r="U158" s="39" t="inlineStr">
        <is>
          <t>2022-01-20 22:03:45</t>
        </is>
      </c>
      <c r="V158" s="32" t="n"/>
      <c r="W158" s="32" t="inlineStr">
        <is>
          <t>请求成功</t>
        </is>
      </c>
    </row>
    <row r="159" s="134">
      <c r="A159" s="17" t="inlineStr">
        <is>
          <t>AW02-JK-AIDL-0258</t>
        </is>
      </c>
      <c r="B159" s="31" t="n">
        <v>30300</v>
      </c>
      <c r="C159" s="31" t="inlineStr">
        <is>
          <t>关键字搜索</t>
        </is>
      </c>
      <c r="D159" s="31" t="inlineStr">
        <is>
          <t>关键字搜索</t>
        </is>
      </c>
      <c r="E159" s="31" t="inlineStr">
        <is>
          <t>P2</t>
        </is>
      </c>
      <c r="F159" s="31" t="inlineStr">
        <is>
          <t>正常返回关键字搜索</t>
        </is>
      </c>
      <c r="G159" s="31" t="inlineStr">
        <is>
          <t>异常系</t>
        </is>
      </c>
      <c r="H159" s="32" t="inlineStr">
        <is>
          <t>需求分析法</t>
        </is>
      </c>
      <c r="I159" s="35" t="n"/>
      <c r="J159" s="32" t="inlineStr">
        <is>
          <t>click:'com.aiways.autonavi:id/tv_search'
click:'com.aiways.autonavi:id/et_search_around_text_input'</t>
        </is>
      </c>
      <c r="K159" s="36" t="inlineStr">
        <is>
          <t>shell:"input keyevent 4"
shell:"input keyevent 4"
shell:"input keyevent 4"</t>
        </is>
      </c>
      <c r="L159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2,
 "needSort": 0,
 "requestType": 0,
 "dev": 0,
 "needChildPoi": 0
 },
 "statusCode": 0,
 "needResponse": true,
 "message": "",
 "responseCode": "",
 "requestCode": "",
 "requestAuthor": "com.aiways.aiwaysservice"
}</t>
        </is>
      </c>
      <c r="M159" s="34" t="inlineStr">
        <is>
          <t>1.修改输入参数：sortrule= 2
2.进行json发起</t>
        </is>
      </c>
      <c r="N159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59" s="32" t="inlineStr">
        <is>
          <t>不报错，有相关返回结果</t>
        </is>
      </c>
      <c r="P159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59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59" s="32">
        <f>HYPERLINK("D:\python\pytest\AutoTest\log\2022-01-20_20-32-14\AW02-JK-AIDL-0258","测试图片地址")</f>
        <v/>
      </c>
      <c r="S159" s="32" t="inlineStr">
        <is>
          <t>OK</t>
        </is>
      </c>
      <c r="T159" s="32" t="inlineStr">
        <is>
          <t>chenghchengy</t>
        </is>
      </c>
      <c r="U159" s="39" t="inlineStr">
        <is>
          <t>2022-01-20 22:04:09</t>
        </is>
      </c>
      <c r="V159" s="32" t="n"/>
      <c r="W159" s="32" t="inlineStr">
        <is>
          <t>请求成功</t>
        </is>
      </c>
    </row>
    <row r="160" s="134">
      <c r="A160" s="17" t="inlineStr">
        <is>
          <t>AW02-JK-AIDL-0259</t>
        </is>
      </c>
      <c r="B160" s="31" t="n">
        <v>30300</v>
      </c>
      <c r="C160" s="31" t="inlineStr">
        <is>
          <t>关键字搜索</t>
        </is>
      </c>
      <c r="D160" s="31" t="inlineStr">
        <is>
          <t>关键字搜索</t>
        </is>
      </c>
      <c r="E160" s="31" t="inlineStr">
        <is>
          <t>P2</t>
        </is>
      </c>
      <c r="F160" s="31" t="inlineStr">
        <is>
          <t>正常返回关键字搜索</t>
        </is>
      </c>
      <c r="G160" s="31" t="inlineStr">
        <is>
          <t>异常系</t>
        </is>
      </c>
      <c r="H160" s="32" t="inlineStr">
        <is>
          <t>需求分析法</t>
        </is>
      </c>
      <c r="I160" s="35" t="n"/>
      <c r="J160" s="32" t="inlineStr">
        <is>
          <t>click:'com.aiways.autonavi:id/tv_search'
click:'com.aiways.autonavi:id/et_search_around_text_input'</t>
        </is>
      </c>
      <c r="K160" s="36" t="inlineStr">
        <is>
          <t>shell:"input keyevent 4"
shell:"input keyevent 4"
shell:"input keyevent 4"</t>
        </is>
      </c>
      <c r="L160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-1,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60" s="34" t="inlineStr">
        <is>
          <t>1.修改输入参数："searchType": -1
2.进行json发起</t>
        </is>
      </c>
      <c r="N160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60" s="32" t="inlineStr">
        <is>
          <t>不报错，有相关返回结果</t>
        </is>
      </c>
      <c r="P160" s="32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160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114.403861}, {'Address': '', 'Latitude': 30.505827, 'Name': '肯德基甜品站(悦心汇店)', 'Poiid': 'B0FFI8ZPL9', 'Tel': '4009200715', 'Typecode': '050700', 'biz_ext': {'category': 202, 'tag': "&lt;font color='#999999'&gt;冷饮店&lt;/font&gt;", 'taginfo': '&lt;font&gt;营业时间：&lt;/font&gt;&lt;font&gt;10:00-21:00&lt;/font&gt;'}, 'childPoiList': [], 'distaceToSearchLocation': 3199, 'distance': 3199, 'enteryList': [], 'homecopType': 0, 'longitude': 114.402867}],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114.403861}, {\'Address\': \'\', \'Latitude\': 30.505827, \'Name\': \'肯德基甜品站(悦心汇店)\', \'Poiid\': \'B0FFI8ZPL9\', \'Tel\': \'4009200715\', \'Typecode\': \'050700\', \'biz_ext\': {\'category\': 202, \'tag\': "&lt;font color=\'#999999\'&gt;冷饮店&lt;/font&gt;", \'taginfo\': \'&lt;font&gt;营业时间：&lt;/font&gt;&lt;font&gt;10:00-21:00&lt;/font&gt;\'}, \'childPoiList\': [], \'distaceToSearchLocation\': 3199, \'distance\': 3199, \'enteryList\': [], \'homecopType\': 0, \'longitude\': 114.402867}]'},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160" s="32">
        <f>HYPERLINK("D:\python\pytest\AutoTest\log\2022-01-20_20-32-14\AW02-JK-AIDL-0259","测试图片地址")</f>
        <v/>
      </c>
      <c r="S160" s="32" t="inlineStr">
        <is>
          <t>OK</t>
        </is>
      </c>
      <c r="T160" s="32" t="inlineStr">
        <is>
          <t>chenghchengy</t>
        </is>
      </c>
      <c r="U160" s="39" t="inlineStr">
        <is>
          <t>2022-01-20 22:04:32</t>
        </is>
      </c>
      <c r="V160" s="32" t="n"/>
      <c r="W160" s="32" t="inlineStr">
        <is>
          <t>请求成功</t>
        </is>
      </c>
    </row>
    <row r="161" s="134">
      <c r="A161" s="17" t="inlineStr">
        <is>
          <t>AW02-JK-AIDL-0260</t>
        </is>
      </c>
      <c r="B161" s="31" t="n">
        <v>30300</v>
      </c>
      <c r="C161" s="31" t="inlineStr">
        <is>
          <t>关键字搜索</t>
        </is>
      </c>
      <c r="D161" s="31" t="inlineStr">
        <is>
          <t>关键字搜索</t>
        </is>
      </c>
      <c r="E161" s="31" t="inlineStr">
        <is>
          <t>P2</t>
        </is>
      </c>
      <c r="F161" s="31" t="inlineStr">
        <is>
          <t>正常返回关键字搜索</t>
        </is>
      </c>
      <c r="G161" s="31" t="inlineStr">
        <is>
          <t>异常系</t>
        </is>
      </c>
      <c r="H161" s="32" t="inlineStr">
        <is>
          <t>需求分析法</t>
        </is>
      </c>
      <c r="I161" s="35" t="n"/>
      <c r="J161" s="32" t="inlineStr">
        <is>
          <t>click:'com.aiways.autonavi:id/tv_search'
click:'com.aiways.autonavi:id/et_search_around_text_input'</t>
        </is>
      </c>
      <c r="K161" s="36" t="inlineStr">
        <is>
          <t>shell:"input keyevent 4"
shell:"input keyevent 4"
shell:"input keyevent 4"</t>
        </is>
      </c>
      <c r="L161" s="32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161" s="34" t="inlineStr">
        <is>
          <t>1.修改输入参数："searchType": 1
2.进行json发起</t>
        </is>
      </c>
      <c r="N161" s="32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161" s="32" t="inlineStr">
        <is>
          <t>不报错，有相关返回结果</t>
        </is>
      </c>
      <c r="P161" s="32" t="inlineStr">
        <is>
          <t>{'data': {'errorMessage': '未找到结果', 'resultCode': 10023}, 'message': '', 'messageType': 'response', 'needResponse': False, 'protocolId': 30300, 'requestAuthor': 'com.aiways.autonavi', 'requestCode': '', 'responseCode': '', 'statusCode': 200, 'versionName': '5.0.7.601114'}</t>
        </is>
      </c>
      <c r="Q161" s="32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'未找到结果', 'resultCode': 10023}}, 'resultCode': {'预期': 10000, '实际': 10023}, 'poiResult': ['dst不存在这个key'], 'errorMessage': {'预期': '', '实际': '未找到结果'}, 'statusCode': {'预期': 0, '实际': 200}, 'requestAuthor': {'预期': 'com.autonavi.amapauto', '实际': 'com.aiways.autonavi'}}</t>
        </is>
      </c>
      <c r="R161" s="32">
        <f>HYPERLINK("D:\python\pytest\AutoTest\log\2022-01-20_20-32-14\AW02-JK-AIDL-0260","测试图片地址")</f>
        <v/>
      </c>
      <c r="S161" s="32" t="inlineStr">
        <is>
          <t>OK</t>
        </is>
      </c>
      <c r="T161" s="32" t="inlineStr">
        <is>
          <t>chenghchengy</t>
        </is>
      </c>
      <c r="U161" s="39" t="inlineStr">
        <is>
          <t>2022-01-20 22:04:55</t>
        </is>
      </c>
      <c r="V161" s="32" t="n"/>
      <c r="W161" s="32" t="inlineStr">
        <is>
          <t>未找到结果</t>
        </is>
      </c>
    </row>
    <row r="162" s="134">
      <c r="A162" s="17" t="inlineStr">
        <is>
          <t>AW02-JK-AIDL-0261</t>
        </is>
      </c>
      <c r="B162" s="13" t="n">
        <v>30301</v>
      </c>
      <c r="C162" s="13" t="inlineStr">
        <is>
          <t>周边搜索</t>
        </is>
      </c>
      <c r="D162" s="13" t="inlineStr">
        <is>
          <t>周边搜索</t>
        </is>
      </c>
      <c r="E162" s="13" t="inlineStr">
        <is>
          <t>p0</t>
        </is>
      </c>
      <c r="F162" s="13" t="inlineStr">
        <is>
          <t>按照关键字搜索</t>
        </is>
      </c>
      <c r="G162" s="13" t="inlineStr">
        <is>
          <t>异常系</t>
        </is>
      </c>
      <c r="H162" s="17" t="inlineStr">
        <is>
          <t>需求分析法</t>
        </is>
      </c>
      <c r="I162" s="21" t="n"/>
      <c r="J162" s="32" t="inlineStr">
        <is>
          <t>click:'com.aiways.autonavi:id/tv_search'
click:'com.aiways.autonavi:id/fl_search_main_toilet''</t>
        </is>
      </c>
      <c r="K162" s="36" t="inlineStr">
        <is>
          <t>shell:"input keyevent 4"
shell:"input keyevent 4"
shell:"input keyevent 4"</t>
        </is>
      </c>
      <c r="L162" s="17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0, 
"dev": 0,
 "needChildPoi": 0 
},
 "statusCode": 0, 
"needResponse": true,
 "message": "", 
"responseCode": "", "requestCode": "", "requestAuthor": "com.aiways.aiwaysservice"}</t>
        </is>
      </c>
      <c r="M162" s="23" t="inlineStr">
        <is>
          <t>输入json，查看返回json或查看周边搜结果</t>
        </is>
      </c>
      <c r="N162" s="17" t="inlineStr">
        <is>
          <t>resultCode:10001</t>
        </is>
      </c>
      <c r="O162" s="17" t="n"/>
      <c r="P162" s="17" t="inlineStr">
        <is>
          <t>{}</t>
        </is>
      </c>
      <c r="Q162" s="17" t="inlineStr">
        <is>
          <t>{}</t>
        </is>
      </c>
      <c r="R162" s="17">
        <f>HYPERLINK("D:\python\pytest\AutoTest\log\2022-01-20_20-32-14\AW02-JK-AIDL-0261","测试图片地址")</f>
        <v/>
      </c>
      <c r="S162" s="17" t="inlineStr">
        <is>
          <t>OK</t>
        </is>
      </c>
      <c r="T162" s="17" t="inlineStr">
        <is>
          <t>chenghchengy</t>
        </is>
      </c>
      <c r="U162" s="17" t="inlineStr">
        <is>
          <t>2022-01-20 22:05:19</t>
        </is>
      </c>
      <c r="V162" s="17" t="n"/>
      <c r="W162" s="17" t="inlineStr">
        <is>
          <t>请求成功</t>
        </is>
      </c>
    </row>
    <row r="163" s="134">
      <c r="A163" s="17" t="inlineStr">
        <is>
          <t>AW02-JK-AIDL-0262</t>
        </is>
      </c>
      <c r="B163" s="13" t="n">
        <v>30301</v>
      </c>
      <c r="C163" s="13" t="inlineStr">
        <is>
          <t>周边搜索</t>
        </is>
      </c>
      <c r="D163" s="13" t="inlineStr">
        <is>
          <t>周边搜索</t>
        </is>
      </c>
      <c r="E163" s="13" t="inlineStr">
        <is>
          <t>p0</t>
        </is>
      </c>
      <c r="F163" s="13" t="inlineStr">
        <is>
          <t>按照关键字搜索</t>
        </is>
      </c>
      <c r="G163" s="13" t="inlineStr">
        <is>
          <t>正常系</t>
        </is>
      </c>
      <c r="H163" s="17" t="inlineStr">
        <is>
          <t>需求分析法</t>
        </is>
      </c>
      <c r="I163" s="21" t="n"/>
      <c r="J163" s="32" t="inlineStr">
        <is>
          <t>click:'com.aiways.autonavi:id/tv_search'
click:'com.aiways.autonavi:id/fl_search_main_toilet''</t>
        </is>
      </c>
      <c r="K163" s="36" t="inlineStr">
        <is>
          <t>shell:"input keyevent 4"
shell:"input keyevent 4"
shell:"input keyevent 4"</t>
        </is>
      </c>
      <c r="L163" s="17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1, 
"dev": 0,
 "needChildPoi": 0 
},
 "statusCode": 0, 
"needResponse": true,
 "message": "", 
"responseCode": "", "requestCode": "", "requestAuthor": "com.aiways.aiwaysservice"}</t>
        </is>
      </c>
      <c r="M163" s="23" t="inlineStr">
        <is>
          <t>输入json，查看返回json或查看周边搜结果</t>
        </is>
      </c>
      <c r="N163" s="17" t="n"/>
      <c r="O163" s="17" t="n"/>
      <c r="P163" s="17" t="inlineStr">
        <is>
          <t>{}</t>
        </is>
      </c>
      <c r="Q163" s="17" t="inlineStr">
        <is>
          <t>{}</t>
        </is>
      </c>
      <c r="R163" s="17">
        <f>HYPERLINK("D:\python\pytest\AutoTest\log\2022-01-20_20-32-14\AW02-JK-AIDL-0262","测试图片地址")</f>
        <v/>
      </c>
      <c r="S163" s="17" t="inlineStr">
        <is>
          <t>OK</t>
        </is>
      </c>
      <c r="T163" s="17" t="inlineStr">
        <is>
          <t>chenghchengy</t>
        </is>
      </c>
      <c r="U163" s="17" t="inlineStr">
        <is>
          <t>2022-01-20 22:05:43</t>
        </is>
      </c>
      <c r="V163" s="17" t="n"/>
      <c r="W163" s="17" t="inlineStr">
        <is>
          <t>请求成功</t>
        </is>
      </c>
    </row>
    <row r="164" s="134">
      <c r="A164" s="17" t="inlineStr">
        <is>
          <t>AW02-JK-AIDL-0263</t>
        </is>
      </c>
      <c r="B164" s="13" t="n">
        <v>30301</v>
      </c>
      <c r="C164" s="13" t="inlineStr">
        <is>
          <t>周边搜索</t>
        </is>
      </c>
      <c r="D164" s="13" t="inlineStr">
        <is>
          <t>周边搜索</t>
        </is>
      </c>
      <c r="E164" s="13" t="inlineStr">
        <is>
          <t>p0</t>
        </is>
      </c>
      <c r="F164" s="13" t="inlineStr">
        <is>
          <t>按照关键字搜索</t>
        </is>
      </c>
      <c r="G164" s="13" t="inlineStr">
        <is>
          <t>异常系</t>
        </is>
      </c>
      <c r="H164" s="17" t="inlineStr">
        <is>
          <t>需求分析法</t>
        </is>
      </c>
      <c r="I164" s="21" t="n"/>
      <c r="J164" s="32" t="inlineStr">
        <is>
          <t>click:'com.aiways.autonavi:id/tv_search'
click:'com.aiways.autonavi:id/fl_search_main_toilet''</t>
        </is>
      </c>
      <c r="K164" s="36" t="inlineStr">
        <is>
          <t>shell:"input keyevent 4"
shell:"input keyevent 4"
shell:"input keyevent 4"</t>
        </is>
      </c>
      <c r="L164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2, 
"dev": 0,
 "needChildPoi": 0 
},
 "statusCode": 0, 
"needResponse": true,
 "message": "", 
"responseCode": "", "requestCode": "", "requestAuthor": "com.aiways.aiwaysservice"}</t>
        </is>
      </c>
      <c r="M164" s="23" t="inlineStr">
        <is>
          <t>输入json，查看返回json或查看周边搜结果</t>
        </is>
      </c>
      <c r="N164" s="17" t="inlineStr">
        <is>
          <t>resultCode:10001</t>
        </is>
      </c>
      <c r="O164" s="17" t="n"/>
      <c r="P164" s="17" t="inlineStr">
        <is>
          <t>{}</t>
        </is>
      </c>
      <c r="Q164" s="17" t="inlineStr">
        <is>
          <t>{}</t>
        </is>
      </c>
      <c r="R164" s="17">
        <f>HYPERLINK("D:\python\pytest\AutoTest\log\2022-01-20_20-32-14\AW02-JK-AIDL-0263","测试图片地址")</f>
        <v/>
      </c>
      <c r="S164" s="17" t="inlineStr">
        <is>
          <t>OK</t>
        </is>
      </c>
      <c r="T164" s="17" t="inlineStr">
        <is>
          <t>chenghchengy</t>
        </is>
      </c>
      <c r="U164" s="17" t="inlineStr">
        <is>
          <t>2022-01-20 22:06:07</t>
        </is>
      </c>
      <c r="V164" s="17" t="n"/>
      <c r="W164" s="17" t="inlineStr">
        <is>
          <t>请求成功</t>
        </is>
      </c>
    </row>
    <row r="165" s="134">
      <c r="A165" s="17" t="inlineStr">
        <is>
          <t>AW02-JK-AIDL-0266</t>
        </is>
      </c>
      <c r="B165" s="13" t="n">
        <v>30301</v>
      </c>
      <c r="C165" s="13" t="inlineStr">
        <is>
          <t>周边搜索</t>
        </is>
      </c>
      <c r="D165" s="13" t="inlineStr">
        <is>
          <t>周边搜索</t>
        </is>
      </c>
      <c r="E165" s="13" t="inlineStr">
        <is>
          <t>p0</t>
        </is>
      </c>
      <c r="F165" s="13" t="inlineStr">
        <is>
          <t>按照关键字搜索</t>
        </is>
      </c>
      <c r="G165" s="13" t="inlineStr">
        <is>
          <t>正常系</t>
        </is>
      </c>
      <c r="H165" s="17" t="inlineStr">
        <is>
          <t>需求分析法</t>
        </is>
      </c>
      <c r="I165" s="21" t="n"/>
      <c r="J165" s="32" t="inlineStr">
        <is>
          <t>click:'com.aiways.autonavi:id/tv_search'
click:'com.aiways.autonavi:id/fl_search_main_toilet''</t>
        </is>
      </c>
      <c r="K165" s="36" t="inlineStr">
        <is>
          <t>shell:"input keyevent 4"
shell:"input keyevent 4"
shell:"input keyevent 4"</t>
        </is>
      </c>
      <c r="L165" s="17" t="inlineStr">
        <is>
          <t>{ 
"protocolId": 30301, "messageType": "request", "versionName": "5.0.7.601114", "data": { 
"requestType": 0,
 "maxCount": 10,
 "mylocLat": 30.480284, 
"needRange": 0, 
"mylocLon": 114.415998, 
"keywords": "光谷",
 "sort": "", 
"classify": "", 
"range": "", 
"radius": 3000, 
"needClassify": 0, 
"location": "", 
"sortrule": 0, 
"needSort": 0, 
"searchType": 1, 
"dev": 0,
 "needChildPoi": 0 
},
 "statusCode": 0, 
"needResponse": true,
 "message": "", 
"responseCode": "", "requestCode": "", "requestAuthor": "com.aiways.aiwaysservice"}</t>
        </is>
      </c>
      <c r="M165" s="23" t="inlineStr">
        <is>
          <t>输入json，查看返回json或查看周边搜结果</t>
        </is>
      </c>
      <c r="N165" s="17" t="n"/>
      <c r="O165" s="17" t="n"/>
      <c r="P165" s="17" t="inlineStr">
        <is>
          <t>{}</t>
        </is>
      </c>
      <c r="Q165" s="17" t="inlineStr">
        <is>
          <t>{}</t>
        </is>
      </c>
      <c r="R165" s="17">
        <f>HYPERLINK("D:\python\pytest\AutoTest\log\2022-01-20_20-32-14\AW02-JK-AIDL-0266","测试图片地址")</f>
        <v/>
      </c>
      <c r="S165" s="17" t="inlineStr">
        <is>
          <t>OK</t>
        </is>
      </c>
      <c r="T165" s="17" t="inlineStr">
        <is>
          <t>chenghchengy</t>
        </is>
      </c>
      <c r="U165" s="17" t="inlineStr">
        <is>
          <t>2022-01-20 22:06:31</t>
        </is>
      </c>
      <c r="V165" s="17" t="n"/>
      <c r="W165" s="17" t="inlineStr">
        <is>
          <t>请求成功</t>
        </is>
      </c>
    </row>
    <row r="166" s="134">
      <c r="A166" s="17" t="inlineStr">
        <is>
          <t>AW02-JK-AIDL-0267</t>
        </is>
      </c>
      <c r="B166" s="13" t="n">
        <v>30301</v>
      </c>
      <c r="C166" s="13" t="inlineStr">
        <is>
          <t>周边搜索</t>
        </is>
      </c>
      <c r="D166" s="13" t="inlineStr">
        <is>
          <t>周边搜索</t>
        </is>
      </c>
      <c r="E166" s="13" t="inlineStr">
        <is>
          <t>p0</t>
        </is>
      </c>
      <c r="F166" s="13" t="inlineStr">
        <is>
          <t>按照关键字搜索</t>
        </is>
      </c>
      <c r="G166" s="13" t="inlineStr">
        <is>
          <t>正常系</t>
        </is>
      </c>
      <c r="H166" s="17" t="inlineStr">
        <is>
          <t>需求分析法</t>
        </is>
      </c>
      <c r="I166" s="21" t="n"/>
      <c r="J166" s="32" t="inlineStr">
        <is>
          <t>click:'com.aiways.autonavi:id/tv_search'
click:'com.aiways.autonavi:id/fl_search_main_toilet''</t>
        </is>
      </c>
      <c r="K166" s="36" t="inlineStr">
        <is>
          <t>shell:"input keyevent 4"
shell:"input keyevent 4"
shell:"input keyevent 4"</t>
        </is>
      </c>
      <c r="L166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0,
 "needChildPoi": 0 
},
 "statusCode": 0, 
"needResponse": true,
 "message": "", 
"responseCode": "", "requestCode": "", "requestAuthor": "com.aiways.aiwaysservice"}</t>
        </is>
      </c>
      <c r="M166" s="23" t="inlineStr">
        <is>
          <t>输入json，查看返回json或查看周边搜结果</t>
        </is>
      </c>
      <c r="N166" s="17" t="n"/>
      <c r="O166" s="17" t="n"/>
      <c r="P166" s="17" t="inlineStr">
        <is>
          <t>{}</t>
        </is>
      </c>
      <c r="Q166" s="17" t="inlineStr">
        <is>
          <t>{}</t>
        </is>
      </c>
      <c r="R166" s="17">
        <f>HYPERLINK("D:\python\pytest\AutoTest\log\2022-01-20_20-32-14\AW02-JK-AIDL-0267","测试图片地址")</f>
        <v/>
      </c>
      <c r="S166" s="17" t="inlineStr">
        <is>
          <t>OK</t>
        </is>
      </c>
      <c r="T166" s="17" t="inlineStr">
        <is>
          <t>chenghchengy</t>
        </is>
      </c>
      <c r="U166" s="17" t="inlineStr">
        <is>
          <t>2022-01-20 22:06:55</t>
        </is>
      </c>
      <c r="V166" s="17" t="n"/>
      <c r="W166" s="40" t="inlineStr">
        <is>
          <t>请求成功</t>
        </is>
      </c>
    </row>
    <row r="167" s="134">
      <c r="A167" s="17" t="inlineStr">
        <is>
          <t>AW02-JK-AIDL-0268</t>
        </is>
      </c>
      <c r="B167" s="13" t="n">
        <v>30301</v>
      </c>
      <c r="C167" s="13" t="inlineStr">
        <is>
          <t>周边搜索</t>
        </is>
      </c>
      <c r="D167" s="13" t="inlineStr">
        <is>
          <t>周边搜索</t>
        </is>
      </c>
      <c r="E167" s="13" t="inlineStr">
        <is>
          <t>p0</t>
        </is>
      </c>
      <c r="F167" s="13" t="inlineStr">
        <is>
          <t>按照关键字搜索</t>
        </is>
      </c>
      <c r="G167" s="13" t="inlineStr">
        <is>
          <t>正常系</t>
        </is>
      </c>
      <c r="H167" s="17" t="inlineStr">
        <is>
          <t>需求分析法</t>
        </is>
      </c>
      <c r="I167" s="21" t="n"/>
      <c r="J167" s="32" t="inlineStr">
        <is>
          <t>click:'com.aiways.autonavi:id/tv_search'
click:'com.aiways.autonavi:id/fl_search_main_toilet''</t>
        </is>
      </c>
      <c r="K167" s="36" t="inlineStr">
        <is>
          <t>shell:"input keyevent 4"
shell:"input keyevent 4"
shell:"input keyevent 4"</t>
        </is>
      </c>
      <c r="L167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1,
 "needChildPoi": 0 
},
 "statusCode": 0, 
"needResponse": true,
 "message": "", 
"responseCode": "", "requestCode": "", "requestAuthor": "com.aiways.aiwaysservice"}</t>
        </is>
      </c>
      <c r="M167" s="23" t="inlineStr">
        <is>
          <t>输入json，查看返回json或查看周边搜结果</t>
        </is>
      </c>
      <c r="N167" s="17" t="n"/>
      <c r="O167" s="17" t="n"/>
      <c r="P167" s="17" t="inlineStr">
        <is>
          <t>{}</t>
        </is>
      </c>
      <c r="Q167" s="17" t="inlineStr">
        <is>
          <t>{}</t>
        </is>
      </c>
      <c r="R167" s="17">
        <f>HYPERLINK("D:\python\pytest\AutoTest\log\2022-01-20_20-32-14\AW02-JK-AIDL-0268","测试图片地址")</f>
        <v/>
      </c>
      <c r="S167" s="17" t="inlineStr">
        <is>
          <t>OK</t>
        </is>
      </c>
      <c r="T167" s="17" t="inlineStr">
        <is>
          <t>chenghchengy</t>
        </is>
      </c>
      <c r="U167" s="17" t="inlineStr">
        <is>
          <t>2022-01-20 22:07:19</t>
        </is>
      </c>
      <c r="V167" s="17" t="n"/>
      <c r="W167" s="17" t="inlineStr">
        <is>
          <t>请求成功</t>
        </is>
      </c>
    </row>
    <row r="168" s="134">
      <c r="A168" s="17" t="inlineStr">
        <is>
          <t>AW02-JK-AIDL-0269</t>
        </is>
      </c>
      <c r="B168" s="13" t="n">
        <v>30301</v>
      </c>
      <c r="C168" s="13" t="inlineStr">
        <is>
          <t>周边搜索</t>
        </is>
      </c>
      <c r="D168" s="13" t="inlineStr">
        <is>
          <t>周边搜索</t>
        </is>
      </c>
      <c r="E168" s="13" t="inlineStr">
        <is>
          <t>p1</t>
        </is>
      </c>
      <c r="F168" s="13" t="inlineStr">
        <is>
          <t>按照关键字搜索</t>
        </is>
      </c>
      <c r="G168" s="13" t="inlineStr">
        <is>
          <t>异常系</t>
        </is>
      </c>
      <c r="H168" s="17" t="inlineStr">
        <is>
          <t>边界值</t>
        </is>
      </c>
      <c r="I168" s="21" t="n"/>
      <c r="J168" s="17" t="inlineStr">
        <is>
          <t>/</t>
        </is>
      </c>
      <c r="K168" s="22" t="n"/>
      <c r="L168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-1,
 "needChildPoi": 0 
},
 "statusCode": 0, 
"needResponse": true,
 "message": "", 
"responseCode": "", "requestCode": "", "requestAuthor": "com.aiways.aiwaysservice"}</t>
        </is>
      </c>
      <c r="M168" s="23" t="inlineStr">
        <is>
          <t>输入json，查看返回json或查看周边搜结果</t>
        </is>
      </c>
      <c r="N168" s="17" t="inlineStr">
        <is>
          <t>resultCode:10001</t>
        </is>
      </c>
      <c r="O168" s="17" t="n"/>
      <c r="P168" s="17" t="inlineStr">
        <is>
          <t>{}</t>
        </is>
      </c>
      <c r="Q168" s="17" t="inlineStr">
        <is>
          <t>{}</t>
        </is>
      </c>
      <c r="R168" s="17">
        <f>HYPERLINK("D:\python\pytest\AutoTest\log\2022-01-20_20-32-14\AW02-JK-AIDL-0269","测试图片地址")</f>
        <v/>
      </c>
      <c r="S168" s="17" t="inlineStr">
        <is>
          <t>OK</t>
        </is>
      </c>
      <c r="T168" s="17" t="inlineStr">
        <is>
          <t>chenghchengy</t>
        </is>
      </c>
      <c r="U168" s="17" t="inlineStr">
        <is>
          <t>2022-01-20 22:07:37</t>
        </is>
      </c>
      <c r="V168" s="17" t="n"/>
      <c r="W168" s="17" t="inlineStr">
        <is>
          <t>请求成功</t>
        </is>
      </c>
    </row>
    <row r="169" s="134">
      <c r="A169" s="17" t="inlineStr">
        <is>
          <t>AW02-JK-AIDL-0270</t>
        </is>
      </c>
      <c r="B169" s="13" t="n">
        <v>30301</v>
      </c>
      <c r="C169" s="13" t="inlineStr">
        <is>
          <t>周边搜索</t>
        </is>
      </c>
      <c r="D169" s="13" t="inlineStr">
        <is>
          <t>周边搜索</t>
        </is>
      </c>
      <c r="E169" s="13" t="inlineStr">
        <is>
          <t>p1</t>
        </is>
      </c>
      <c r="F169" s="13" t="inlineStr">
        <is>
          <t>按照关键字搜索</t>
        </is>
      </c>
      <c r="G169" s="13" t="inlineStr">
        <is>
          <t>异常系</t>
        </is>
      </c>
      <c r="H169" s="17" t="inlineStr">
        <is>
          <t>边界值</t>
        </is>
      </c>
      <c r="I169" s="21" t="n"/>
      <c r="J169" s="17" t="inlineStr">
        <is>
          <t>/</t>
        </is>
      </c>
      <c r="K169" s="22" t="n"/>
      <c r="L169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2,
 "needChildPoi": 0 
},
 "statusCode": 0, 
"needResponse": true,
 "message": "", 
"responseCode": "", "requestCode": "", "requestAuthor": "com.aiways.aiwaysservice"}</t>
        </is>
      </c>
      <c r="M169" s="23" t="inlineStr">
        <is>
          <t>输入json，查看返回json或查看周边搜结果</t>
        </is>
      </c>
      <c r="N169" s="17" t="inlineStr">
        <is>
          <t>resultCode:10001</t>
        </is>
      </c>
      <c r="O169" s="17" t="n"/>
      <c r="P169" s="17" t="inlineStr">
        <is>
          <t>{}</t>
        </is>
      </c>
      <c r="Q169" s="17" t="inlineStr">
        <is>
          <t>{}</t>
        </is>
      </c>
      <c r="R169" s="17">
        <f>HYPERLINK("D:\python\pytest\AutoTest\log\2022-01-20_20-32-14\AW02-JK-AIDL-0270","测试图片地址")</f>
        <v/>
      </c>
      <c r="S169" s="17" t="inlineStr">
        <is>
          <t>OK</t>
        </is>
      </c>
      <c r="T169" s="17" t="inlineStr">
        <is>
          <t>chenghchengy</t>
        </is>
      </c>
      <c r="U169" s="17" t="inlineStr">
        <is>
          <t>2022-01-20 22:07:55</t>
        </is>
      </c>
      <c r="V169" s="17" t="n"/>
      <c r="W169" s="17" t="inlineStr">
        <is>
          <t>请求成功</t>
        </is>
      </c>
    </row>
    <row r="170" s="134">
      <c r="A170" s="17" t="inlineStr">
        <is>
          <t>AW02-JK-AIDL-0271</t>
        </is>
      </c>
      <c r="B170" s="13" t="n">
        <v>30301</v>
      </c>
      <c r="C170" s="13" t="inlineStr">
        <is>
          <t>周边搜索</t>
        </is>
      </c>
      <c r="D170" s="13" t="inlineStr">
        <is>
          <t>周边搜索</t>
        </is>
      </c>
      <c r="E170" s="13" t="inlineStr">
        <is>
          <t>p0</t>
        </is>
      </c>
      <c r="F170" s="13" t="inlineStr">
        <is>
          <t>按照关键字搜索</t>
        </is>
      </c>
      <c r="G170" s="13" t="inlineStr">
        <is>
          <t>正常系</t>
        </is>
      </c>
      <c r="H170" s="17" t="inlineStr">
        <is>
          <t>需求分析法</t>
        </is>
      </c>
      <c r="I170" s="21" t="n"/>
      <c r="J170" s="32" t="inlineStr">
        <is>
          <t>click:'com.aiways.autonavi:id/tv_search'
click:'com.aiways.autonavi:id/fl_search_main_toilet''</t>
        </is>
      </c>
      <c r="K170" s="36" t="inlineStr">
        <is>
          <t>shell:"input keyevent 4"
shell:"input keyevent 4"
shell:"input keyevent 4"</t>
        </is>
      </c>
      <c r="L170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0, 
"needSort": 0, 
"searchType": 0, 
"dev": 0,
 "needChildPoi": 0 
},
 "statusCode": 0, 
"needResponse": true,
 "message": "", 
"responseCode": "", "requestCode": "", "requestAuthor": "com.aiways.aiwaysservice"}</t>
        </is>
      </c>
      <c r="M170" s="23" t="inlineStr">
        <is>
          <t>输入json，查看返回json或查看周边搜结果</t>
        </is>
      </c>
      <c r="N170" s="17" t="n"/>
      <c r="O170" s="17" t="n"/>
      <c r="P170" s="17" t="inlineStr">
        <is>
          <t>{}</t>
        </is>
      </c>
      <c r="Q170" s="17" t="inlineStr">
        <is>
          <t>{}</t>
        </is>
      </c>
      <c r="R170" s="17">
        <f>HYPERLINK("D:\python\pytest\AutoTest\log\2022-01-20_20-32-14\AW02-JK-AIDL-0271","测试图片地址")</f>
        <v/>
      </c>
      <c r="S170" s="17" t="inlineStr">
        <is>
          <t>OK</t>
        </is>
      </c>
      <c r="T170" s="17" t="inlineStr">
        <is>
          <t>chenghchengy</t>
        </is>
      </c>
      <c r="U170" s="17" t="inlineStr">
        <is>
          <t>2022-01-20 22:08:18</t>
        </is>
      </c>
      <c r="V170" s="17" t="n"/>
      <c r="W170" s="17" t="inlineStr">
        <is>
          <t>请求成功</t>
        </is>
      </c>
    </row>
    <row r="171" s="134">
      <c r="A171" s="17" t="inlineStr">
        <is>
          <t>AW02-JK-AIDL-0272</t>
        </is>
      </c>
      <c r="B171" s="13" t="n">
        <v>30301</v>
      </c>
      <c r="C171" s="13" t="inlineStr">
        <is>
          <t>周边搜索</t>
        </is>
      </c>
      <c r="D171" s="13" t="inlineStr">
        <is>
          <t>周边搜索</t>
        </is>
      </c>
      <c r="E171" s="13" t="inlineStr">
        <is>
          <t>p0</t>
        </is>
      </c>
      <c r="F171" s="13" t="inlineStr">
        <is>
          <t>按照关键字搜索</t>
        </is>
      </c>
      <c r="G171" s="13" t="inlineStr">
        <is>
          <t>正常系</t>
        </is>
      </c>
      <c r="H171" s="17" t="inlineStr">
        <is>
          <t>需求分析法</t>
        </is>
      </c>
      <c r="I171" s="21" t="n"/>
      <c r="J171" s="32" t="inlineStr">
        <is>
          <t>click:'com.aiways.autonavi:id/tv_search'
click:'com.aiways.autonavi:id/fl_search_main_toilet''</t>
        </is>
      </c>
      <c r="K171" s="36" t="inlineStr">
        <is>
          <t>shell:"input keyevent 4"
shell:"input keyevent 4"
shell:"input keyevent 4"</t>
        </is>
      </c>
      <c r="L171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1, 
"needSort": 0, 
"searchType": 0, 
"dev": 0,
 "needChildPoi": 0 
},
 "statusCode": 0, 
"needResponse": true,
 "message": "", 
"responseCode": "", "requestCode": "", "requestAuthor": "com.aiways.aiwaysservice"}</t>
        </is>
      </c>
      <c r="M171" s="23" t="inlineStr">
        <is>
          <t>输入json，查看返回json或查看周边搜结果</t>
        </is>
      </c>
      <c r="N171" s="17" t="n"/>
      <c r="O171" s="17" t="n"/>
      <c r="P171" s="17" t="inlineStr">
        <is>
          <t>{}</t>
        </is>
      </c>
      <c r="Q171" s="17" t="inlineStr">
        <is>
          <t>{}</t>
        </is>
      </c>
      <c r="R171" s="17">
        <f>HYPERLINK("D:\python\pytest\AutoTest\log\2022-01-20_20-32-14\AW02-JK-AIDL-0272","测试图片地址")</f>
        <v/>
      </c>
      <c r="S171" s="17" t="inlineStr">
        <is>
          <t>OK</t>
        </is>
      </c>
      <c r="T171" s="17" t="inlineStr">
        <is>
          <t>chenghchengy</t>
        </is>
      </c>
      <c r="U171" s="17" t="inlineStr">
        <is>
          <t>2022-01-20 22:08:42</t>
        </is>
      </c>
      <c r="V171" s="17" t="n"/>
      <c r="W171" s="17" t="inlineStr">
        <is>
          <t>请求成功</t>
        </is>
      </c>
    </row>
    <row r="172" s="134">
      <c r="A172" s="17" t="inlineStr">
        <is>
          <t>AW02-JK-AIDL-0273</t>
        </is>
      </c>
      <c r="B172" s="13" t="n">
        <v>30301</v>
      </c>
      <c r="C172" s="13" t="inlineStr">
        <is>
          <t>周边搜索</t>
        </is>
      </c>
      <c r="D172" s="13" t="inlineStr">
        <is>
          <t>周边搜索</t>
        </is>
      </c>
      <c r="E172" s="13" t="inlineStr">
        <is>
          <t>p0</t>
        </is>
      </c>
      <c r="F172" s="13" t="inlineStr">
        <is>
          <t>按照关键字搜索</t>
        </is>
      </c>
      <c r="G172" s="13" t="inlineStr">
        <is>
          <t>异常系</t>
        </is>
      </c>
      <c r="H172" s="17" t="inlineStr">
        <is>
          <t>边界值</t>
        </is>
      </c>
      <c r="I172" s="21" t="n"/>
      <c r="J172" s="17" t="inlineStr">
        <is>
          <t>/</t>
        </is>
      </c>
      <c r="K172" s="22" t="n"/>
      <c r="L172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-1, 
"needSort": 0, 
"searchType": 0, 
"dev": 0,
 "needChildPoi": 0 
},
 "statusCode": 0, 
"needResponse": true,
 "message": "", 
"responseCode": "", "requestCode": "", "requestAuthor": "com.aiways.aiwaysservice"}</t>
        </is>
      </c>
      <c r="M172" s="23" t="inlineStr">
        <is>
          <t>输入json，查看返回json或查看周边搜结果</t>
        </is>
      </c>
      <c r="N172" s="17" t="inlineStr">
        <is>
          <t>resultCode:10001</t>
        </is>
      </c>
      <c r="O172" s="17" t="n"/>
      <c r="P172" s="17" t="inlineStr">
        <is>
          <t>{}</t>
        </is>
      </c>
      <c r="Q172" s="17" t="inlineStr">
        <is>
          <t>{}</t>
        </is>
      </c>
      <c r="R172" s="17">
        <f>HYPERLINK("D:\python\pytest\AutoTest\log\2022-01-20_20-32-14\AW02-JK-AIDL-0273","测试图片地址")</f>
        <v/>
      </c>
      <c r="S172" s="17" t="inlineStr">
        <is>
          <t>OK</t>
        </is>
      </c>
      <c r="T172" s="17" t="inlineStr">
        <is>
          <t>chenghchengy</t>
        </is>
      </c>
      <c r="U172" s="17" t="inlineStr">
        <is>
          <t>2022-01-20 22:09:00</t>
        </is>
      </c>
      <c r="V172" s="17" t="n"/>
      <c r="W172" s="17" t="inlineStr">
        <is>
          <t>请求成功</t>
        </is>
      </c>
    </row>
    <row r="173" s="134">
      <c r="A173" s="17" t="inlineStr">
        <is>
          <t>AW02-JK-AIDL-0274</t>
        </is>
      </c>
      <c r="B173" s="13" t="n">
        <v>30301</v>
      </c>
      <c r="C173" s="13" t="inlineStr">
        <is>
          <t>周边搜索</t>
        </is>
      </c>
      <c r="D173" s="13" t="inlineStr">
        <is>
          <t>周边搜索</t>
        </is>
      </c>
      <c r="E173" s="13" t="inlineStr">
        <is>
          <t>p0</t>
        </is>
      </c>
      <c r="F173" s="13" t="inlineStr">
        <is>
          <t>按照关键字搜索</t>
        </is>
      </c>
      <c r="G173" s="13" t="inlineStr">
        <is>
          <t>异常系</t>
        </is>
      </c>
      <c r="H173" s="17" t="inlineStr">
        <is>
          <t>边界值</t>
        </is>
      </c>
      <c r="I173" s="21" t="n"/>
      <c r="J173" s="17" t="inlineStr">
        <is>
          <t>/</t>
        </is>
      </c>
      <c r="K173" s="22" t="n"/>
      <c r="L173" s="17" t="inlineStr">
        <is>
          <t>{ 
"protocolId": 30301, "messageType": "request", "versionName": "5.0.7.601114", "data": { 
"requestType": 0,
 "maxCount": 10,
 "mylocLat": 0.01, 
"needRange": 0, 
"mylocLon": 0.01, 
"keywords": "光谷",
 "sort": "", 
"classify": "", 
"range": "", 
"radius": 3000, 
"needClassify": 0, 
"location": "", 
"sortrule": 2, 
"needSort": 0, 
"searchType": 0, 
"dev": 0,
 "needChildPoi": 0 
},
 "statusCode": 0, 
"needResponse": true,
 "message": "", 
"responseCode": "", "requestCode": "", "requestAuthor": "com.aiways.aiwaysservice"}</t>
        </is>
      </c>
      <c r="M173" s="23" t="inlineStr">
        <is>
          <t>输入json，查看返回json或查看周边搜结果</t>
        </is>
      </c>
      <c r="N173" s="17" t="inlineStr">
        <is>
          <t>resultCode:10001</t>
        </is>
      </c>
      <c r="O173" s="17" t="n"/>
      <c r="P173" s="17" t="inlineStr">
        <is>
          <t>{}</t>
        </is>
      </c>
      <c r="Q173" s="17" t="inlineStr">
        <is>
          <t>{}</t>
        </is>
      </c>
      <c r="R173" s="17">
        <f>HYPERLINK("D:\python\pytest\AutoTest\log\2022-01-20_20-32-14\AW02-JK-AIDL-0274","测试图片地址")</f>
        <v/>
      </c>
      <c r="S173" s="17" t="inlineStr">
        <is>
          <t>OK</t>
        </is>
      </c>
      <c r="T173" s="17" t="inlineStr">
        <is>
          <t>chenghchengy</t>
        </is>
      </c>
      <c r="U173" s="17" t="inlineStr">
        <is>
          <t>2022-01-20 22:09:18</t>
        </is>
      </c>
      <c r="V173" s="17" t="n"/>
      <c r="W173" s="17" t="inlineStr">
        <is>
          <t>请求成功</t>
        </is>
      </c>
    </row>
    <row r="174" s="134">
      <c r="A174" s="17" t="inlineStr">
        <is>
          <t>AW02-JK-AIDL-0275</t>
        </is>
      </c>
      <c r="B174" s="13" t="n">
        <v>30302</v>
      </c>
      <c r="C174" s="17" t="inlineStr">
        <is>
          <t>沿途搜索</t>
        </is>
      </c>
      <c r="D174" s="17" t="inlineStr">
        <is>
          <t>沿途搜索输入正常alongSearchType正常值（1）</t>
        </is>
      </c>
      <c r="E174" s="17" t="inlineStr">
        <is>
          <t>P0</t>
        </is>
      </c>
      <c r="F174" s="17" t="inlineStr">
        <is>
          <t>alongSearchType：1</t>
        </is>
      </c>
      <c r="G174" s="17" t="inlineStr">
        <is>
          <t>正常系</t>
        </is>
      </c>
      <c r="H174" s="17" t="inlineStr">
        <is>
          <t>需求分析法</t>
        </is>
      </c>
      <c r="I174" s="17" t="n"/>
      <c r="J17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4" s="22" t="inlineStr">
        <is>
          <t>shell:"input keyevent 4"
shell:"input keyevent 4"
shell:"input keyevent 4"</t>
        </is>
      </c>
      <c r="L174" s="17" t="inlineStr">
        <is>
          <t>{
 "protocolId": 30302,
 "messageType": "request",
 "versionName": "5.0.7.601114",
 "data": {
 "alongSearchType": 1
 },
 "statusCode": 0,
 "needResponse": true,
 "message": "",
 "responseCode": "",
 "requestCode": "",
 "requestAuthor": "com.aiways.aiwaysservice"
}</t>
        </is>
      </c>
      <c r="M174" s="23" t="inlineStr">
        <is>
          <t>输入json，查看返回json或查看沿途搜索结果</t>
        </is>
      </c>
      <c r="N174" s="17" t="n"/>
      <c r="O174" s="17" t="n"/>
      <c r="P174" s="17" t="inlineStr">
        <is>
          <t>{'data': {'errorMessage': '请求成功', 'poiResult': {'Count': 6, 'poi_info': [{'Latitude': 30.47714361111111, 'Longitude': 114.4081238888889, 'Poiid': 'B0HU9A59G1', 'Poiname': '公共厕所', 'entry_latitude': 30.469466, 'entry_longitude': 114.408506, 'poiLabel': '0', 'poiType': '200300', 'poi_addr': '关山大道东湖新技术开发区曙光新二村(关山大道)正门西南侧约70米', 'poi_distance': 916}, {'Latitude': 30.47714361111111, 'Longitude': 114.4081238888889, 'Poiid': 'B0FFGPM7R4', 'Poiname': '公共厕所', 'entry_latitude': 30.475954, 'entry_longitude': 114.410802, 'poiLabel': '1', 'poiType': '200300', 'poi_addr': '关山大道519号3层', 'poi_distance': 597}, {'Latitude': 30.47714361111111, 'Longitude': 114.4081238888889, 'Poiid': 'B0FFHFWYQR', 'Poiname': '公共厕所', 'entry_latitude': 30.477312, 'entry_longitude': 114.410835, 'poiLabel': '2', 'poiType': '200300', 'poi_addr': '关山大道519号光谷天地F1', 'poi_distance': 689}, {'Latitude': 30.47714361111111, 'Longitude': 114.4081238888889, 'Poiid': 'B0FFFDISS4', 'Poiname': '麦当劳(光谷软件园店)-洗手间', 'entry_latitude': 30.473969, 'entry_longitude': 114.406426, 'poiLabel': '0', 'poiType': '200300', 'poi_addr': '东湖开发区关山大道1号光谷软件园11期产业楼A4栋1层', 'poi_distance': 725}, {'Latitude': 30.47714361111111, 'Longitude': 114.4081238888889, 'Poiid': 'B0FFFDNRUL', 'Poiname': '武汉玉树临风精品酒店洗手间', 'entry_latitude': 30.47767, 'entry_longitude': 114.403306, 'poiLabel': '0', 'poiType': '200300', 'poi_addr': '软件园中路7号玉树临风精品酒店', 'poi_distance': 886}, {'Latitude': 30.47714361111111, 'Longitude': 114.4081238888889, 'Poiid': 'B0FFL1KICL', 'Poiname': '公共厕所', 'entry_latitude': 30.474511, 'entry_longitude': 114.415073, 'poiLabel': '0', 'poiType': '200300', 'poi_addr': '', 'poi_distance': 1185}]},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4" s="17" t="inlineStr">
        <is>
          <t>{}</t>
        </is>
      </c>
      <c r="R174" s="17">
        <f>HYPERLINK("D:\python\pytest\AutoTest\log\2022-01-20_20-32-14\AW02-JK-AIDL-0275","测试图片地址")</f>
        <v/>
      </c>
      <c r="S174" s="17" t="inlineStr">
        <is>
          <t>OK</t>
        </is>
      </c>
      <c r="T174" s="17" t="inlineStr">
        <is>
          <t>chenghchengy</t>
        </is>
      </c>
      <c r="U174" s="17" t="inlineStr">
        <is>
          <t>2022-01-20 22:09:54</t>
        </is>
      </c>
      <c r="V174" s="17" t="n"/>
      <c r="W174" s="17" t="inlineStr">
        <is>
          <t>请求成功</t>
        </is>
      </c>
    </row>
    <row r="175" s="134">
      <c r="A175" s="17" t="inlineStr">
        <is>
          <t>AW02-JK-AIDL-0276</t>
        </is>
      </c>
      <c r="B175" s="13" t="n">
        <v>30302</v>
      </c>
      <c r="C175" s="17" t="inlineStr">
        <is>
          <t>沿途搜索</t>
        </is>
      </c>
      <c r="D175" s="17" t="inlineStr">
        <is>
          <t>沿途搜索输入正常alongSearchType正常值（2）</t>
        </is>
      </c>
      <c r="E175" s="17" t="inlineStr">
        <is>
          <t>P0</t>
        </is>
      </c>
      <c r="F175" s="17" t="inlineStr">
        <is>
          <t>alongSearchType：2</t>
        </is>
      </c>
      <c r="G175" s="17" t="inlineStr">
        <is>
          <t>正常系</t>
        </is>
      </c>
      <c r="H175" s="17" t="inlineStr">
        <is>
          <t>需求分析法</t>
        </is>
      </c>
      <c r="I175" s="17" t="n"/>
      <c r="J17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5" s="22" t="inlineStr">
        <is>
          <t>shell:"input keyevent 4"
shell:"input keyevent 4"
shell:"input keyevent 4"</t>
        </is>
      </c>
      <c r="L175" s="17" t="inlineStr">
        <is>
          <t>{
 "protocolId": 30302,
 "messageType": "request",
 "versionName": "5.0.7.601114",
 "data": {
 "alongSearchType": 2
 },
 "statusCode": 0,
 "needResponse": true,
 "message": "",
 "responseCode": "",
 "requestCode": "",
 "requestAuthor": "com.aiways.aiwaysservice"
}</t>
        </is>
      </c>
      <c r="M175" s="23" t="inlineStr">
        <is>
          <t>输入json，查看返回json或查看沿途搜索结果</t>
        </is>
      </c>
      <c r="N175" s="17" t="n"/>
      <c r="O175" s="17" t="n"/>
      <c r="P175" s="17" t="inlineStr">
        <is>
          <t>{'data': {'errorMessage': '请求成功', 'poiResult': {'Count': 21, 'poi_info': [{'Latitude': 30.47714361111111, 'Longitude': 114.4081238888889, 'Poiid': 'B001B0JZCM', 'Poiname': '中国银行24小时自助银行(光谷支行)', 'entry_latitude': 30.475239, 'entry_longitude': 114.408641, 'poiLabel': '0', 'poiType': '160301', 'poi_addr': '软件园路9号', 'poi_distance': 366}, {'Latitude': 30.47714361111111, 'Longitude': 114.4081238888889, 'Poiid': 'B0FFFR4SS1', 'Poiname': '武汉农村商业银行24小时自助银行(光谷支行)', 'entry_latitude': 30.477748, 'entry_longitude': 114.40898, 'poiLabel': '0', 'poiType': '160318', 'poi_addr': '关山大道软件园F5栋', 'poi_distance': 898}, {'Latitude': 30.47714361111111, 'Longitude': 114.4081238888889, 'Poiid': 'B0FFG77M0S', 'Poiname': '中国农业银行24小时自助银行(芭比伦堡东)', 'entry_latitude': 30.471536, 'entry_longitude': 114.404377, 'poiLabel': '0', 'poiType': '160304', 'poi_addr': '湖北科技职业学院5号男生宿舍旁', 'poi_distance': 1587}, {'Latitude': 30.47714361111111, 'Longitude': 114.4081238888889, 'Poiid': 'B0FFF5WG8U', 'Poiname': '招商银行24小时自助银行(光谷软件园自助银行)', 'entry_latitude': 30.474419, 'entry_longitude': 114.409016, 'poiLabel': '1', 'poiType': '160306|160109', 'poi_addr': '关山大道特1号光谷软件园A6栋1层', 'poi_distance': 415}, {'Latitude': 30.47714361111111, 'Longitude': 114.4081238888889, 'Poiid': 'B0FFFR4SRZ', 'Poiname': '中国建设银行24小时自助银行(武汉软件园科技支行)', 'entry_latitude': 30.47843, 'entry_longitude': 114.40903, 'poiLabel': '0', 'poiType': '160303', 'poi_addr': '关山大道与南湖大道交叉口西南150米', 'poi_distance': 823}, {'Latitude': 30.47714361111111, 'Longitude': 114.4081238888889, 'Poiid': 'B001B16WWO', 'Poiname': '中信银行24小时自助银行(武汉光谷支行)', 'entry_latitude': 30.478544, 'entry_longitude': 114.406939, 'poiLabel': '2', 'poiType': '160308', 'poi_addr': '光谷软件园F1栋1层', 'poi_distance': 316}, {'Latitude': 30.47714361111111, 'Longitude': 114.4081238888889, 'Poiid': 'B0FFGCUKUM', 'Poiname': '中国农业银行24小时自助银行(南湖大道)', 'entry_latitude': 30.479123, 'entry_longitude': 114.408448, 'poiLabel': '0', 'poiType': '160304', 'poi_addr': '南湖大道', 'poi_distance': 569}, {'Latitude': 30.47714361111111, 'Longitude': 114.4081238888889, 'Poiid': 'B001B16LDX', 'Poiname': '汉口银行24小时自助银行(光谷分行)', 'entry_latitude': 30.474069, 'entry_longitude': 114.407449, 'poiLabel': '0', 'poiType': '160300', 'poi_addr': '软件园路4号', 'poi_distance': 627}, {'Latitude': 30.47714361111111, 'Longitude': 114.4081238888889, 'Poiid': 'B0FFIXJTP7', 'Poiname': '招商银行24小时自助银行(光谷科技支行)', 'entry_latitude': 30.47877, 'entry_longitude': 114.410504, 'poiLabel': '0', 'poiType': '160306|160109', 'poi_addr': '关山大道519号光谷天地F1层', 'poi_distance': 928}, {'Latitude': 30.47714361111111, 'Longitude': 114.4081238888889, 'Poiid': 'B0HB1SGAQ8', 'Poiname': '汉口银行24小时自助银行(湖北自贸试验区武汉片区分行)', 'entry_latitude': 30.474036, 'entry_longitude': 114.407382, 'poiLabel': '0', 'poiType': '160300', 'poi_addr': '软件园路5号', 'poi_distance': 633}, {'Latitude': 30.47714361111111, 'Longitude': 114.4081238888889, 'Poiid': 'B0FFFDBXD0', 'Poiname': '中国民生银行24小时自助银行(长城坐标城社区支行)', 'entry_latitude': 30.478117, 'entry_longitude': 114.412454, 'poiLabel': '0', 'poiType': '160309', 'poi_addr': '关山大道519号长城坐标城A区1层12-1号', 'poi_distance': 1122}, {'Latitude': 30.47714361111111, 'Longitude': 114.4081238888889, 'Poiid': 'B001B0JX6S', 'Poiname': '中国工商银行24小时自助银行(东湖软件园支行)', 'entry_latitude': 30.473612, 'entry_longitude': 114.406278, 'poiLabel': '0', 'poiType': '160302', 'poi_addr': '关山一路1号蓝域拿铁公寓1栋1-1号', 'poi_distance': 1459}, {'Latitude': 30.47714361111111, 'Longitude': 114.4081238888889, 'Poiid': 'B001B16X2X', 'Poiname': '中国民生银行24小时自助银行(光谷高科技支行)', 'entry_latitude': 30.473922, 'entry_longitude': 114.405336, 'poiLabel': '0', 'poiType': '160309', 'poi_addr': '软件园路3号', 'poi_distance': 829}, {'Latitude': 30.47714361111111, 'Longitude': 114.4081238888889, 'Poiid': 'B001B16W3E', 'Poiname': '中国光大银行24小时自助银行(软件园中路)', 'entry_latitude': 30.478372, 'entry_longitude': 114.403275, 'poiLabel': '0', 'poiType': '160310', 'poi_addr': '软件园中路3号', 'poi_distance': 818}, {'Latitude': 30.47714361111111, 'Longitude': 114.4081238888889, 'Poiid': 'B0FFFRO9HP', 'Poiname': '交通银行24小时自助银行(武汉片区分行)', 'entry_latitude': 30.473894, 'entry_longitude': 114.403933, 'poiLabel': '0', 'poiType': '160305', 'poi_addr': '关山大道1号光谷软件园C7座1层', 'poi_distance': 963}, {'Latitude': 30.47714361111111, 'Longitude': 114.4081238888889, 'Poiid': 'B0FFL3EI54', 'Poiname': '广发银行24小时自助银行(光谷支行)', 'entry_latitude': 30.481805, 'entry_longitude': 114.411012, 'poiLabel': '0', 'poiType': '160317', 'poi_addr': '关山大道471附16号', 'poi_distance': 1300}, {'Latitude': 30.47714361111111, 'Longitude': 114.4081238888889, 'Poiid': 'B0FFGCBC5N', 'Poiname': '中国光大银行24小时自助银行(武汉东湖支行)', 'entry_latitude': 30.482721, 'entry_longitude': 114.410775, 'poiLabel': '0', 'poiType': '160310', 'poi_addr': '关山大道465附3101号', 'poi_distance': 1415}, {'Latitude': 30.47714361111111, 'Longitude': 114.4081238888889, 'Poiid': 'B0FFHQYBIL', 'Poiname': '华夏银行24小时自助银行(武汉光谷天地社区支行)', 'entry_latitude': 30.474094, 'entry_longitude': 114.415694, 'poiLabel': '0', 'poiType': '160307', 'poi_addr': '关南园路光谷坐标城(万科·城花璟苑北)', 'poi_distance': 1139}, {'Latitude': 30.47714361111111, 'Longitude': 114.4081238888889, 'Poiid': 'B0FFKFH2TM', 'Poiname': '兴业银行24小时自助银行(城花璟苑社区支行)', 'entry_latitude': 30.472588, 'entry_longitude': 114.415792, 'poiLabel': '0', 'poiType': '160315', 'poi_addr': '关南园路8附12103', 'poi_distance': 1229}, {'Latitude': 30.47714361111111, 'Longitude': 114.4081238888889, 'Poiid': 'B0FFKCKL8D', 'Poiname': '招商银行ATM', 'entry_latitude': 30.482855, 'entry_longitude': 114.403261, 'poiLabel': '0', 'poiType': '160306', 'poi_addr': '雄庄路6附120', 'poi_distance': 1399}, {'Latitude': 30.47714361111111, 'Longitude': 114.4081238888889, 'Poiid': 'B0FFL2CZMZ', 'Poiname': '汉口银行24小时自助银行(曙光星城支行)', 'entry_latitude': 30.483691, 'entry_longitude': 114.403453, 'poiLabel': '0', 'poiType': '160300', 'poi_addr': '雄庄路6附110', 'poi_distance': 1306}]},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5" s="17" t="inlineStr">
        <is>
          <t>{}</t>
        </is>
      </c>
      <c r="R175" s="17">
        <f>HYPERLINK("D:\python\pytest\AutoTest\log\2022-01-20_20-32-14\AW02-JK-AIDL-0276","测试图片地址")</f>
        <v/>
      </c>
      <c r="S175" s="17" t="inlineStr">
        <is>
          <t>OK</t>
        </is>
      </c>
      <c r="T175" s="17" t="inlineStr">
        <is>
          <t>chenghchengy</t>
        </is>
      </c>
      <c r="U175" s="17" t="inlineStr">
        <is>
          <t>2022-01-20 22:10:51</t>
        </is>
      </c>
      <c r="V175" s="17" t="n"/>
      <c r="W175" s="17" t="inlineStr">
        <is>
          <t>请求成功</t>
        </is>
      </c>
    </row>
    <row r="176" s="134">
      <c r="A176" s="17" t="inlineStr">
        <is>
          <t>AW02-JK-AIDL-0277</t>
        </is>
      </c>
      <c r="B176" s="13" t="n">
        <v>30302</v>
      </c>
      <c r="C176" s="17" t="inlineStr">
        <is>
          <t>沿途搜索</t>
        </is>
      </c>
      <c r="D176" s="17" t="inlineStr">
        <is>
          <t>沿途搜索输入正常alongSearchType正常值（3）</t>
        </is>
      </c>
      <c r="E176" s="17" t="inlineStr">
        <is>
          <t>P0</t>
        </is>
      </c>
      <c r="F176" s="17" t="inlineStr">
        <is>
          <t>alongSearchType：3</t>
        </is>
      </c>
      <c r="G176" s="17" t="inlineStr">
        <is>
          <t>正常系</t>
        </is>
      </c>
      <c r="H176" s="17" t="inlineStr">
        <is>
          <t>需求分析法</t>
        </is>
      </c>
      <c r="I176" s="17" t="n"/>
      <c r="J17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6" s="22" t="inlineStr">
        <is>
          <t>shell:"input keyevent 4"
shell:"input keyevent 4"
shell:"input keyevent 4"</t>
        </is>
      </c>
      <c r="L176" s="17" t="inlineStr">
        <is>
          <t>{
 "protocolId": 30302,
 "messageType": "request",
 "versionName": "5.0.7.601114",
 "data": {
 "alongSearchType": 3
 },
 "statusCode": 0,
 "needResponse": true,
 "message": "",
 "responseCode": "",
 "requestCode": "",
 "requestAuthor": "com.aiways.aiwaysservice"
}</t>
        </is>
      </c>
      <c r="M176" s="23" t="inlineStr">
        <is>
          <t>输入json，查看返回json或查看沿途搜索结果</t>
        </is>
      </c>
      <c r="N176" s="17" t="n"/>
      <c r="O176" s="17" t="n"/>
      <c r="P176" s="17" t="inlineStr">
        <is>
          <t>{'data': {'errorMessage': '请求成功', 'poiResult': {'Count': 4, 'poi_info': [{'Latitude': 30.47714361111111, 'Longitude': 114.4081238888889, 'Poiid': 'B0HKMU8AM0', 'Poiname': '武汉汽车修坑', 'entry_latitude': 30.480758, 'entry_longitude': 114.401583, 'poiLabel': '2', 'poiType': '030000', 'poi_addr': '南湖大道居然之家(光谷店)', 'poi_distance': 1012}, {'Latitude': 30.47714361111111, 'Longitude': 114.4081238888889, 'Poiid': 'B0HRPO7Q7X', 'Poiname': '顺捷汽车美容(清江山水店)', 'entry_latitude': 30.470499, 'entry_longitude': 114.402337, 'poiLabel': '0', 'poiType': '010400|010500|030000', 'poi_addr': '光谷软件园中路芭比伦堡小区6号门店', 'poi_distance': 1566}, {'Latitude': 30.47714361111111, 'Longitude': 114.4081238888889, 'Poiid': 'B0HRU5GNP7', 'Poiname': '凹立佳汽车凹陷无痕修复中心', 'entry_latitude': 30.480702, 'entry_longitude': 114.401453, 'poiLabel': '0', 'poiType': '030000', 'poi_addr': '南湖大道38号光谷App广场B2层', 'poi_distance': 1012}, {'Latitude': 30.47714361111111, 'Longitude': 114.4081238888889, 'Poiid': 'B0FFIPZILS', 'Poiname': '车爵仕汽车美容维修一站式', 'entry_latitude': 30.469745, 'entry_longitude': 114.415932, 'poiLabel': '1', 'poiType': '010400|030100', 'poi_addr': '东湖新技术开发区关东街江南社区光谷理想城二路2、3号门面', 'poi_distance': 1406}]},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6" s="17" t="inlineStr">
        <is>
          <t>{}</t>
        </is>
      </c>
      <c r="R176" s="17">
        <f>HYPERLINK("D:\python\pytest\AutoTest\log\2022-01-20_20-32-14\AW02-JK-AIDL-0277","测试图片地址")</f>
        <v/>
      </c>
      <c r="S176" s="17" t="inlineStr">
        <is>
          <t>OK</t>
        </is>
      </c>
      <c r="T176" s="17" t="inlineStr">
        <is>
          <t>chenghchengy</t>
        </is>
      </c>
      <c r="U176" s="17" t="inlineStr">
        <is>
          <t>2022-01-20 22:11:47</t>
        </is>
      </c>
      <c r="V176" s="17" t="n"/>
      <c r="W176" s="17" t="inlineStr">
        <is>
          <t>请求成功</t>
        </is>
      </c>
    </row>
    <row r="177" s="134">
      <c r="A177" s="17" t="inlineStr">
        <is>
          <t>AW02-JK-AIDL-0278</t>
        </is>
      </c>
      <c r="B177" s="13" t="n">
        <v>30302</v>
      </c>
      <c r="C177" s="17" t="inlineStr">
        <is>
          <t>沿途搜索</t>
        </is>
      </c>
      <c r="D177" s="17" t="inlineStr">
        <is>
          <t>沿途搜索输入正常alongSearchType正常值（4）</t>
        </is>
      </c>
      <c r="E177" s="17" t="inlineStr">
        <is>
          <t>P0</t>
        </is>
      </c>
      <c r="F177" s="17" t="inlineStr">
        <is>
          <t>alongSearchType：4</t>
        </is>
      </c>
      <c r="G177" s="17" t="inlineStr">
        <is>
          <t>正常系</t>
        </is>
      </c>
      <c r="H177" s="17" t="inlineStr">
        <is>
          <t>需求分析法</t>
        </is>
      </c>
      <c r="I177" s="17" t="n"/>
      <c r="J17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7" s="22" t="inlineStr">
        <is>
          <t>shell:"input keyevent 4"
shell:"input keyevent 4"
shell:"input keyevent 4"</t>
        </is>
      </c>
      <c r="L177" s="17" t="inlineStr">
        <is>
          <t>{
 "protocolId": 30302,
 "messageType": "request",
 "versionName": "5.0.7.601114",
 "data": {
 "alongSearchType": 4
 },
 "statusCode": 0,
 "needResponse": true,
 "message": "",
 "responseCode": "",
 "requestCode": "",
 "requestAuthor": "com.aiways.aiwaysservice"
}</t>
        </is>
      </c>
      <c r="M177" s="23" t="inlineStr">
        <is>
          <t>输入json，查看返回json或查看沿途搜索结果</t>
        </is>
      </c>
      <c r="N177" s="17" t="n"/>
      <c r="O177" s="17" t="n"/>
      <c r="P177" s="17" t="inlineStr">
        <is>
          <t>{'data': {'errorMessage': '请求成功', 'poiResult': {'Count': 0},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7" s="17" t="inlineStr">
        <is>
          <t>{}</t>
        </is>
      </c>
      <c r="R177" s="17">
        <f>HYPERLINK("D:\python\pytest\AutoTest\log\2022-01-20_20-32-14\AW02-JK-AIDL-0278","测试图片地址")</f>
        <v/>
      </c>
      <c r="S177" s="17" t="inlineStr">
        <is>
          <t>OK</t>
        </is>
      </c>
      <c r="T177" s="17" t="inlineStr">
        <is>
          <t>chenghchengy</t>
        </is>
      </c>
      <c r="U177" s="17" t="inlineStr">
        <is>
          <t>2022-01-20 22:12:42</t>
        </is>
      </c>
      <c r="V177" s="17" t="n"/>
      <c r="W177" s="17" t="inlineStr">
        <is>
          <t>请求成功</t>
        </is>
      </c>
    </row>
    <row r="178" s="134">
      <c r="A178" s="17" t="inlineStr">
        <is>
          <t>AW02-JK-AIDL-0279</t>
        </is>
      </c>
      <c r="B178" s="13" t="n">
        <v>30302</v>
      </c>
      <c r="C178" s="17" t="inlineStr">
        <is>
          <t>沿途搜索</t>
        </is>
      </c>
      <c r="D178" s="17" t="inlineStr">
        <is>
          <t>沿途搜索输入正常alongSearchType正常值（5）</t>
        </is>
      </c>
      <c r="E178" s="17" t="inlineStr">
        <is>
          <t>P0</t>
        </is>
      </c>
      <c r="F178" s="17" t="inlineStr">
        <is>
          <t>alongSearchType：5</t>
        </is>
      </c>
      <c r="G178" s="17" t="inlineStr">
        <is>
          <t>正常系</t>
        </is>
      </c>
      <c r="H178" s="17" t="inlineStr">
        <is>
          <t>需求分析法</t>
        </is>
      </c>
      <c r="I178" s="17" t="n"/>
      <c r="J17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8" s="22" t="inlineStr">
        <is>
          <t>shell:"input keyevent 4"
shell:"input keyevent 4"
shell:"input keyevent 4"</t>
        </is>
      </c>
      <c r="L178" s="17" t="inlineStr">
        <is>
          <t>{
 "protocolId": 30302,
 "messageType": "request",
 "versionName": "5.0.7.601114",
 "data": {
 "alongSearchType": 5
 },
 "statusCode": 0,
 "needResponse": true,
 "message": "",
 "responseCode": "",
 "requestCode": "",
 "requestAuthor": "com.aiways.aiwaysservice"
}</t>
        </is>
      </c>
      <c r="M178" s="23" t="inlineStr">
        <is>
          <t>输入json，查看返回json或查看沿途搜索结果</t>
        </is>
      </c>
      <c r="N178" s="17" t="n"/>
      <c r="O178" s="17" t="n"/>
      <c r="P178" s="17" t="inlineStr">
        <is>
          <t>{'data': {'errorMessage': '请求成功', 'poiResult': {'Count': 14, 'poi_info': [{'Latitude': 30.47714361111111, 'Longitude': 114.4081238888889, 'Poiid': 'B0FFHBA3VK', 'Poiname': '特来电充电站', 'entry_latitude': 30.477514, 'entry_longitude': 114.407326, 'poiLabel': '2', 'poiType': '011100', 'poi_addr': '关山一路1号关山大道光谷软件园', 'poi_distance': 154}, {'Latitude': 30.47714361111111, 'Longitude': 114.4081238888889, 'Poiid': 'B0H1TSIJFP', 'Poiname': '开迈斯汽车充电站(光谷新发展国际中心)', 'entry_latitude': 30.479896, 'entry_longitude': 114.410942, 'poiLabel': '0', 'poiType': '011100', 'poi_addr': '关山大道528号新发展国际中心地下B2层C19-C24号车位', 'poi_distance': 2079}, {'Latitude': 30.47714361111111, 'Longitude': 114.4081238888889, 'Poiid': 'B0FFL6BUSW', 'Poiname': '依威能源汽车充电站(理想城)', 'entry_latitude': 30.47181, 'entry_longitude': 114.41722, 'poiLabel': '0', 'poiType': '011100', 'poi_addr': '关山关南园一路光谷·理想城光谷理想城5栋', 'poi_distance': 1312}, {'Latitude': 30.47714361111111, 'Longitude': 114.4081238888889, 'Poiid': 'B0FFGSJHUL', 'Poiname': '特来电充电站(武汉光谷软件园1号)', 'entry_latitude': 30.477543, 'entry_longitude': 114.407127, 'poiLabel': '0', 'poiType': '011100', 'poi_addr': '关山一路1号关山大道光谷软件园', 'poi_distance': 172}, {'Latitude': 30.47714361111111, 'Longitude': 114.4081238888889, 'Poiid': 'B0FFIVTCHM', 'Poiname': '万马爱充充电站(万马爱充站光谷软件园)', 'entry_latitude': 30.474826, 'entry_longitude': 114.407284, 'poiLabel': '0', 'poiType': '011100', 'poi_addr': '关山大道光谷软件园A区地下停车场', 'poi_distance': 365}, {'Latitude': 30.47714361111111, 'Longitude': 114.4081238888889, 'Poiid': 'B0HKFOZQ49', 'Poiname': '蔚来能源汽车充电站(蔚来超充站武汉光谷新发展中心)', 'entry_latitude': 30.479295, 'entry_longitude': 114.411664, 'poiLabel': '0', 'poiType': '011100', 'poi_addr': '光谷新发展国际中心B座', 'poi_distance': 2019}, {'Latitude': 30.47714361111111, 'Longitude': 114.4081238888889, 'Poiid': 'B0FFFXC9JB', 'Poiname': '特斯拉充电站(软件园民生银行特拉斯桩)', 'entry_latitude': 30.473855, 'entry_longitude': 114.40525, 'poiLabel': '0', 'poiType': '011100', 'poi_addr': '光谷软件园A13栋中国民生银行门口', 'poi_distance': 838}, {'Latitude': 30.47714361111111, 'Longitude': 114.4081238888889, 'Poiid': 'B0FFLJU191', 'Poiname': '特斯拉超级充电站(光谷新发展国际中心)', 'entry_latitude': 30.481072, 'entry_longitude': 114.411012, 'poiLabel': '0', 'poiType': '011100', 'poi_addr': '关山大道528号新发展国际中心地下B2层C19-C24号车位', 'poi_distance': 950}, {'Latitude': 30.47714361111111, 'Longitude': 114.4081238888889, 'Poiid': 'B0FFHSHSLM', 'Poiname': '特来电充电站(光谷天地二期)', 'entry_latitude': 30.474757, 'entry_longitude': 114.415018, 'poiLabel': '0', 'poiType': '011100', 'poi_addr': '关南园二路光谷天地二期', 'poi_distance': 1214}, {'Latitude': 30.47714361111111, 'Longitude': 114.4081238888889, 'Poiid': 'B0FFKFEUO6', 'Poiname': '依威能源汽车充电站(清江山水一期)', 'entry_latitude': 30.474011, 'entry_longitude': 114.401867, 'poiLabel': '0', 'poiType': '011100', 'poi_addr': '软件园中路清江山水一期', 'poi_distance': 1188}, {'Latitude': 30.47714361111111, 'Longitude': 114.4081238888889, 'Poiid': 'B0H1TSHXAM', 'Poiname': '开迈斯汽车充电站(光谷APP广场)', 'entry_latitude': 30.480602, 'entry_longitude': 114.401467, 'poiLabel': '0', 'poiType': '011100', 'poi_addr': '关山大道150号B2层F189-F194停车位', 'poi_distance': 1012}, {'Latitude': 30.47714361111111, 'Longitude': 114.4081238888889, 'Poiid': 'B0HKO9KHN1', 'Poiname': '云快充汽车充电站(武汉利天充电站关南站T)', 'entry_latitude': 30.476126, 'entry_longitude': 114.41771, 'poiLabel': '0', 'poiType': '011100', 'poi_addr': '关南园二路', 'poi_distance': 1401}, {'Latitude': 30.47714361111111, 'Longitude': 114.4081238888889, 'Poiid': 'B0FFJPH885', 'Poiname': '科华利天充桩桩充电站', 'entry_latitude': 30.475355, 'entry_longitude': 114.417747, 'poiLabel': '0', 'poiType': '011100', 'poi_addr': '关南园路理想城对面', 'poi_distance': 1300}, {'Latitude': 30.47714361111111, 'Longitude': 114.4081238888889, 'Poiid': 'B0FFKZHC8H', 'Poiname': '小桔充电站(武汉市关南园)', 'entry_latitude': 30.475295, 'entry_longitude': 114.417737, 'poiLabel': '0', 'poiType': '011100', 'poi_addr': '关南园二路坐标城9期东侧约170米', 'poi_distance': 1294}]},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8" s="17" t="inlineStr">
        <is>
          <t>{}</t>
        </is>
      </c>
      <c r="R178" s="17">
        <f>HYPERLINK("D:\python\pytest\AutoTest\log\2022-01-20_20-32-14\AW02-JK-AIDL-0279","测试图片地址")</f>
        <v/>
      </c>
      <c r="S178" s="17" t="inlineStr">
        <is>
          <t>OK</t>
        </is>
      </c>
      <c r="T178" s="17" t="inlineStr">
        <is>
          <t>chenghchengy</t>
        </is>
      </c>
      <c r="U178" s="17" t="inlineStr">
        <is>
          <t>2022-01-20 22:13:32</t>
        </is>
      </c>
      <c r="V178" s="17" t="n"/>
      <c r="W178" s="17" t="inlineStr">
        <is>
          <t>请求成功</t>
        </is>
      </c>
    </row>
    <row r="179" s="134">
      <c r="A179" s="17" t="inlineStr">
        <is>
          <t>AW02-JK-AIDL-0280</t>
        </is>
      </c>
      <c r="B179" s="13" t="n">
        <v>30302</v>
      </c>
      <c r="C179" s="17" t="inlineStr">
        <is>
          <t>沿途搜索</t>
        </is>
      </c>
      <c r="D179" s="17" t="inlineStr">
        <is>
          <t>沿途搜索输入正常alongSearchType正常值（6）</t>
        </is>
      </c>
      <c r="E179" s="17" t="inlineStr">
        <is>
          <t>P0</t>
        </is>
      </c>
      <c r="F179" s="17" t="inlineStr">
        <is>
          <t>alongSearchType：6</t>
        </is>
      </c>
      <c r="G179" s="17" t="inlineStr">
        <is>
          <t>正常系</t>
        </is>
      </c>
      <c r="H179" s="17" t="inlineStr">
        <is>
          <t>需求分析法</t>
        </is>
      </c>
      <c r="I179" s="17" t="n"/>
      <c r="J17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79" s="22" t="inlineStr">
        <is>
          <t>shell:"input keyevent 4"
shell:"input keyevent 4"
shell:"input keyevent 4"</t>
        </is>
      </c>
      <c r="L179" s="17" t="inlineStr">
        <is>
          <t>{
 "protocolId": 30302,
 "messageType": "request",
 "versionName": "5.0.7.601114",
 "data": {
 "alongSearchType": 6
 },
 "statusCode": 0,
 "needResponse": true,
 "message": "",
 "responseCode": "",
 "requestCode": "",
 "requestAuthor": "com.aiways.aiwaysservice"
}</t>
        </is>
      </c>
      <c r="M179" s="23" t="inlineStr">
        <is>
          <t>输入json，查看返回json或查看沿途搜索结果</t>
        </is>
      </c>
      <c r="N179" s="17" t="n"/>
      <c r="O179" s="17" t="n"/>
      <c r="P179" s="17" t="inlineStr">
        <is>
          <t>{'data': {'errorMessage': '请求成功', 'poiResult': {'Count': 1, 'poi_info': [{'Latitude': 30.47714361111111, 'Longitude': 114.4081238888889, 'Poiid': 'B001B16NE8', 'Poiname': '江钻天然气加气站', 'entry_latitude': 30.469666, 'entry_longitude': 114.407147, 'poiLabel': '2', 'poiType': '010300', 'poi_addr': '曙光二村3号(康诚宾馆附近)', 'poi_distance': 1046}]},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79" s="17" t="inlineStr">
        <is>
          <t>{}</t>
        </is>
      </c>
      <c r="R179" s="17">
        <f>HYPERLINK("D:\python\pytest\AutoTest\log\2022-01-20_20-32-14\AW02-JK-AIDL-0280","测试图片地址")</f>
        <v/>
      </c>
      <c r="S179" s="17" t="inlineStr">
        <is>
          <t>OK</t>
        </is>
      </c>
      <c r="T179" s="17" t="inlineStr">
        <is>
          <t>chenghchengy</t>
        </is>
      </c>
      <c r="U179" s="17" t="inlineStr">
        <is>
          <t>2022-01-20 22:14:28</t>
        </is>
      </c>
      <c r="V179" s="17" t="n"/>
      <c r="W179" s="17" t="inlineStr">
        <is>
          <t>请求成功</t>
        </is>
      </c>
    </row>
    <row r="180" s="134">
      <c r="A180" s="17" t="inlineStr">
        <is>
          <t>AW02-JK-AIDL-0281</t>
        </is>
      </c>
      <c r="B180" s="13" t="n">
        <v>30302</v>
      </c>
      <c r="C180" s="17" t="inlineStr">
        <is>
          <t>沿途搜索</t>
        </is>
      </c>
      <c r="D180" s="17" t="inlineStr">
        <is>
          <t>沿途搜索输入正常alongSearchType正常值（7）</t>
        </is>
      </c>
      <c r="E180" s="17" t="inlineStr">
        <is>
          <t>P0</t>
        </is>
      </c>
      <c r="F180" s="17" t="inlineStr">
        <is>
          <t>alongSearchType：7</t>
        </is>
      </c>
      <c r="G180" s="17" t="inlineStr">
        <is>
          <t>正常系</t>
        </is>
      </c>
      <c r="H180" s="17" t="inlineStr">
        <is>
          <t>需求分析法</t>
        </is>
      </c>
      <c r="I180" s="17" t="n"/>
      <c r="J18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80" s="22" t="inlineStr">
        <is>
          <t>shell:"input keyevent 4"
shell:"input keyevent 4"
shell:"input keyevent 4"</t>
        </is>
      </c>
      <c r="L180" s="17" t="inlineStr">
        <is>
          <t>{
 "protocolId": 30302,
 "messageType": "request",
 "versionName": "5.0.7.601114",
 "data": {
 "alongSearchType": 7
 },
 "statusCode": 0,
 "needResponse": true,
 "message": "",
 "responseCode": "",
 "requestCode": "",
 "requestAuthor": "com.aiways.aiwaysservice"
}</t>
        </is>
      </c>
      <c r="M180" s="23" t="inlineStr">
        <is>
          <t>输入json，查看返回json或查看沿途搜索结果</t>
        </is>
      </c>
      <c r="N180" s="17" t="n"/>
      <c r="O180" s="17" t="n"/>
      <c r="P180" s="17" t="inlineStr">
        <is>
          <t>{'data': {'errorMessage': '请求成功', 'poiResult': {'Count': 50, 'poi_info': [{'Latitude': 30.47714361111111, 'Longitude': 114.4081238888889, 'Poiid': 'B0HD3CPMRR', 'Poiname': '苏梅花园(光谷天地店)', 'entry_latitude': 30.476252, 'entry_longitude': 114.41037, 'poiLabel': '0', 'poiType': '050100', 'poi_addr': '武汉东湖新技术开发区关山大道479长城坐标城F区', 'poi_distance': 597}, {'Latitude': 30.47714361111111, 'Longitude': 114.4081238888889, 'Poiid': 'B0FFHRGI92', 'Poiname': '印象沙县', 'entry_latitude': 30.478611, 'entry_longitude': 114.408536, 'poiLabel': '0', 'poiType': '050100', 'poi_addr': '关东街道南湖大道关山大道交汇口18号光谷软件园f3栋软件园1楼c-1号', 'poi_distance': 585}, {'Latitude': 30.47714361111111, 'Longitude': 114.4081238888889, 'Poiid': 'B0FFIRH860', 'Poiname': '桃花亭精致餐厅(光谷软件园总店)', 'entry_latitude': 30.472177, 'entry_longitude': 114.408384, 'poiLabel': '0', 'poiType': '050100', 'poi_addr': '关山大道590号中建康城西区住宅底商5栋楼下(光谷天地斜对面)', 'poi_distance': 702}, {'Latitude': 30.47714361111111, 'Longitude': 114.4081238888889, 'Poiid': 'B0FFG20MSA', 'Poiname': '拾味馆(光谷天地店)', 'entry_latitude': 30.475827, 'entry_longitude': 114.410188, 'poiLabel': '0', 'poiType': '050100', 'poi_addr': '关山大道519号光谷天地2层', 'poi_distance': 689}, {'Latitude': 30.47714361111111, 'Longitude': 114.4081238888889, 'Poiid': 'B0FFJW7HCB', 'Poiname': '匠子烤鱼(光谷天地店)', 'entry_latitude': 30.475687, 'entry_longitude': 114.410139, 'poiLabel': '0', 'poiType': '050118', 'poi_addr': '关山大道光谷天地F2区第2层072-076号铺', 'poi_distance': 673}, {'Latitude': 30.47714361111111, 'Longitude': 114.4081238888889, 'Poiid': 'B0FFI6UKPK', 'Poiname': '大本家真炭烤肉(光谷天地店)', 'entry_latitude': 30.476961, 'entry_longitude': 114.410541, 'poiLabel': '1', 'poiType': '050118', 'poi_addr': '关山大道519号光谷天地2层F2-063', 'poi_distance': 647}, {'Latitude': 30.47714361111111, 'Longitude': 114.4081238888889, 'Poiid': 'B0GR6NWWD3', 'Poiname': '唱乐捞火锅(光谷店)', 'entry_latitude': 30.475401, 'entry_longitude': 114.410553, 'poiLabel': '0', 'poiType': '050117', 'poi_addr': '关山大道481号光谷天地F1区2F(米乐星世界KTV内)', 'poi_distance': 654}, {'Latitude': 30.47714361111111, 'Longitude': 114.4081238888889, 'Poiid': 'B0FFJXY082', 'Poiname': '西贝莜面村(武汉光谷天地店)', 'entry_latitude': 30.476284, 'entry_longitude': 114.410622, 'poiLabel': '0', 'poiType': '050115', 'poi_addr': '东湖新技术开发区关山大道519号光谷天地一期', 'poi_distance': 597}, {'Latitude': 30.47714361111111, 'Longitude': 114.4081238888889, 'Poiid': 'B0FFHG01CJ', 'Poiname': '炉火火成都老火锅', 'entry_latitude': 30.47634, 'entry_longitude': 114.410646, 'poiLabel': '0', 'poiType': '050117', 'poi_addr': '关山大道519号光谷天地一期F区', 'poi_distance': 597}, {'Latitude': 30.47714361111111, 'Longitude': 114.4081238888889, 'Poiid': 'B0FFI6XIRF', 'Poiname': '和府捞面(光谷天地店)', 'entry_latitude': 30.476658, 'entry_longitude': 114.410348, 'poiLabel': '0', 'poiType': '050100', 'poi_addr': '东湖新技术开发区吴山大道519号光谷天地一期一楼', 'poi_distance': 597}, {'Latitude': 30.47714361111111, 'Longitude': 114.4081238888889, 'Poiid': 'B0FFLJZ4IE', 'Poiname': '仓桥家·锅物·烧鸟·焗寿司(光谷天地店)', 'entry_latitude': 30.47633, 'entry_longitude': 114.410856, 'poiLabel': '0', 'poiType': '050100', 'poi_addr': '关山大道519号光谷天地1层', 'poi_distance': 597}, {'Latitude': 30.47714361111111, 'Longitude': 114.4081238888889, 'Poiid': 'B0HR9H6IM6', 'Poiname': '胖哥俩肉蟹煲(光谷天地店)', 'entry_latitude': 30.477255, 'entry_longitude': 114.41059, 'poiLabel': '0', 'poiType': '050300', 'poi_addr': '关山大道519号光谷天地F1层', 'poi_distance': 680}, {'Latitude': 30.47714361111111, 'Longitude': 114.4081238888889, 'Poiid': 'B0FFIVSOYL', 'Poiname': '柴记江湖菜(光谷天地店)', 'entry_latitude': 30.476051, 'entry_longitude': 114.410858, 'poiLabel': '0', 'poiType': '050100', 'poi_addr': '关山大道518号(光谷天地F区一楼,国美电器旁)', 'poi_distance': 597}, {'Latitude': 30.47714361111111, 'Longitude': 114.4081238888889, 'Poiid': 'B0FFHDDPZF', 'Poiname': '汉口小馆老汉口味湖北菜(光谷天地店)', 'entry_latitude': 30.47619, 'entry_longitude': 114.410856, 'poiLabel': '0', 'poiType': '050112', 'poi_addr': '关山大道519号光谷天地F2区1层', 'poi_distance': 597}, {'Latitude': 30.47714361111111, 'Longitude': 114.4081238888889, 'Poiid': 'B001B16VJR', 'Poiname': '黄记煌三汁焖锅(光谷天地店)', 'entry_latitude': 30.477075, 'entry_longitude': 114.410946, 'poiLabel': '0', 'poiType': '050118', 'poi_addr': '关山大道489号光谷天地F3区1楼(软件园对面)', 'poi_distance': 664}, {'Latitude': 30.47714361111111, 'Longitude': 114.4081238888889, 'Poiid': 'B0FFIVXRPW', 'Poiname': '李不管把把烧(光谷天地店)', 'entry_latitude': 30.475876, 'entry_longitude': 114.410812, 'poiLabel': '0', 'poiType': '050100', 'poi_addr': '关山大道长城坐标城光谷天地F2-060-06号', 'poi_distance': 597}, {'Latitude': 30.47714361111111, 'Longitude': 114.4081238888889, 'Poiid': 'B0FFGP8QUG', 'Poiname': '粒私厨至善料理(光谷天地店)', 'entry_latitude': 30.477329, 'entry_longitude': 114.410723, 'poiLabel': '0', 'poiType': '050202', 'poi_addr': '关山大道光谷天地f3-042右部', 'poi_distance': 690}, {'Latitude': 30.47714361111111, 'Longitude': 114.4081238888889, 'Poiid': 'B0H2H1J9OC', 'Poiname': '光谷天地汉口小馆', 'entry_latitude': 30.476141, 'entry_longitude': 114.410529, 'poiLabel': '0', 'poiType': '050100', 'poi_addr': '关山大道519号', 'poi_distance': 597}, {'Latitude': 30.47714361111111, 'Longitude': 114.4081238888889, 'Poiid': 'B0HKDSW0PC', 'Poiname': '南棠馆光谷天地店', 'entry_latitude': 30.475753, 'entry_longitude': 114.41048, 'poiLabel': '0', 'poiType': '050103', 'poi_addr': '武汉东湖新技术开发区顾上关山大道519号光谷天地一期项目F2-006', 'poi_distance': 683}, {'Latitude': 30.47714361111111, 'Longitude': 114.4081238888889, 'Poiid': 'B001B16ER8', 'Poiname': '必胜客(光谷天地店)', 'entry_latitude': 30.478052, 'entry_longitude': 114.41047, 'poiLabel': '0', 'poiType': '050303', 'poi_addr': '关山大道475号沃尔玛1楼', 'poi_distance': 767}, {'Latitude': 30.47714361111111, 'Longitude': 114.4081238888889, 'Poiid': 'B0FFGAI9LE', 'Poiname': '老村长(光谷天地店)', 'entry_latitude': 30.477453, 'entry_longitude': 114.410952, 'poiLabel': '0', 'poiType': '050100', 'poi_addr': '关山大道491号(沃尔玛旁)', 'poi_distance': 1089}, {'Latitude': 30.47714361111111, 'Longitude': 114.4081238888889, 'Poiid': 'B0HK01GLRV', 'Poiname': '贵苑大酒店-风味自助餐厅', 'entry_latitude': 30.477334, 'entry_longitude': 114.41055, 'poiLabel': '0', 'poiType': '050200', 'poi_addr': '关山大道519号光谷天地F1', 'poi_distance': 688}, {'Latitude': 30.47714361111111, 'Longitude': 114.4081238888889, 'Poiid': 'B0I6P9IJ5Y', 'Poiname': '烧饼部落(光谷天地店)', 'entry_latitude': 30.477398, 'entry_longitude': 114.410583, 'poiLabel': '0', 'poiType': '050118', 'poi_addr': '光谷天地', 'poi_distance': 696}, {'Latitude': 30.47714361111111, 'Longitude': 114.4081238888889, 'Poiid': 'B0FFGG2DPX', 'Poiname': '风味小厨(光谷天地店)', 'entry_latitude': 30.478762, 'entry_longitude': 114.408539, 'poiLabel': '0', 'poiType': '050100', 'poi_addr': '关山大道1号光谷软件园F3F4栋群楼一楼内', 'poi_distance': 583}, {'Latitude': 30.47714361111111, 'Longitude': 114.4081238888889, 'Poiid': 'B001B16F1O', 'Poiname': '肯德基甜品站(光谷天地店)', 'entry_latitude': 30.478334, 'entry_longitude': 114.410421, 'poiLabel': '0', 'poiType': '050301|050900|050700', 'poi_addr': '关山大道519号光谷天地F1层', 'poi_distance': 797}, {'Latitude': 30.47714361111111, 'Longitude': 114.4081238888889, 'Poiid': 'B0FFHS76EK', 'Poiname': '南风美食', 'entry_latitude': 30.4786, 'entry_longitude': 114.408724, 'poiLabel': '0', 'poiType': '050100', 'poi_addr': '关山大道光谷软件园F3栋群楼负一楼', 'poi_distance': 603}, {'Latitude': 30.47714361111111, 'Longitude': 114.4081238888889, 'Poiid': 'B0H10XXDDA', 'Poiname': '子非猫水煮鱼', 'entry_latitude': 30.478718, 'entry_longitude': 114.408638, 'poiLabel': '0', 'poiType': '050100', 'poi_addr': '南湖大道与关山大道交叉口西南约100米', 'poi_distance': 593}, {'Latitude': 30.47714361111111, 'Longitude': 114.4081238888889, 'Poiid': 'B0I6GLGI3J', 'Poiname': '卤匠心卤(光谷软件园店)', 'entry_latitude': 30.478701, 'entry_longitude': 114.408691, 'poiLabel': '0', 'poiType': '050118', 'poi_addr': 'F4栋负一楼', 'poi_distance': 598}, {'Latitude': 30.47714361111111, 'Longitude': 114.4081238888889, 'Poiid': 'B0FFG80KAN', 'Poiname': '小胡鸭(长城店)', 'entry_latitude': 30.478014, 'entry_longitude': 114.41097, 'poiLabel': '0', 'poiType': '050100', 'poi_addr': '关山大道475号长城地标E区商业栋1层179号', 'poi_distance': 1089}, {'Latitude': 30.47714361111111, 'Longitude': 114.4081238888889, 'Poiid': 'B0FFIPA51Z', 'Poiname': '猛男的炒饭·炒面·炒粉(光谷软件园店)', 'entry_latitude': 30.478982, 'entry_longitude': 114.40867, 'poiLabel': '0', 'poiType': '050100', 'poi_addr': '关山大道一号软件园广场美食城一楼', 'poi_distance': 592}, {'Latitude': 30.47714361111111, 'Longitude': 114.4081238888889, 'Poiid': 'B0FFFXYFYG', 'Poiname': '陈记炸酱面馆(直属店)', 'entry_latitude': 30.478683, 'entry_longitude': 114.407004, 'poiLabel': '0', 'poiType': '050100', 'poi_addr': '关山大道590号中建康城11栋1层05号', 'poi_distance': 374}, {'Latitude': 30.47714361111111, 'Longitude': 114.4081238888889, 'Poiid': 'B0FFLJH5E5', 'Poiname': '小民大排档软件园店', 'entry_latitude': 30.473049, 'entry_longitude': 114.408373, 'poiLabel': '0', 'poiType': '050112', 'poi_addr': '关山大道590号中建康城3栋底商', 'poi_distance': 609}, {'Latitude': 30.47714361111111, 'Longitude': 114.4081238888889, 'Poiid': 'B0FFGZL1VZ', 'Poiname': '蔡明纬风味小吃(光谷天地店)', 'entry_latitude': 30.477987, 'entry_longitude': 114.410843, 'poiLabel': '0', 'poiType': '050100', 'poi_addr': '武汉东湖新技术开发区关山大道光谷天地E区一层125号', 'poi_distance': 1089}, {'Latitude': 30.47714361111111, 'Longitude': 114.4081238888889, 'Poiid': 'B0G07C4H2X', 'Poiname': '覃肥叔桂林米粉(软件园店)', 'entry_latitude': 30.473631, 'entry_longitude': 114.408238, 'poiLabel': '0', 'poiType': '050101', 'poi_addr': '中建康城3栋1楼1F-41-1号', 'poi_distance': 1646}, {'Latitude': 30.47714361111111, 'Longitude': 114.4081238888889, 'Poiid': 'B0FFM9CJS6', 'Poiname': '苗小坛酸汤鱼·捞饭(光谷天地店)', 'entry_latitude': 30.478241, 'entry_longitude': 114.411091, 'poiLabel': '0', 'poiType': '050200', 'poi_addr': '关山大道519号光谷天地F1层', 'poi_distance': 1089}, {'Latitude': 30.47714361111111, 'Longitude': 114.4081238888889, 'Poiid': 'B0FFHULPTM', 'Poiname': '香他她煲仔饭(光谷软件园店)', 'entry_latitude': 30.473593, 'entry_longitude': 114.408048, 'poiLabel': '0', 'poiType': '050100', 'poi_addr': '软件园路中建康城2栋1层7号', 'poi_distance': 1628}, {'Latitude': 30.47714361111111, 'Longitude': 114.4081238888889, 'Poiid': 'B0FFLKV5DS', 'Poiname': '薪谷源', 'entry_latitude': 30.478464, 'entry_longitude': 114.410901, 'poiLabel': '0', 'poiType': '050202', 'poi_addr': '关山大道光谷天地沃尔玛一楼', 'poi_distance': 1089}, {'Latitude': 30.47714361111111, 'Longitude': 114.4081238888889, 'Poiid': 'B0FFLA5YA1', 'Poiname': '食谷慧健身餐', 'entry_latitude': 30.478987, 'entry_longitude': 114.409005, 'poiLabel': '0', 'poiType': '050100', 'poi_addr': '南湖大道与关山大道交叉口西南约60米', 'poi_distance': 624}, {'Latitude': 30.47714361111111, 'Longitude': 114.4081238888889, 'Poiid': 'B0GK0M9H9X', 'Poiname': '上官少侠重庆火锅精酿啤酒', 'entry_latitude': 30.472815, 'entry_longitude': 114.408411, 'poiLabel': '0', 'poiType': '050117', 'poi_addr': '关山大道中建康城西区', 'poi_distance': 609}, {'Latitude': 30.47714361111111, 'Longitude': 114.4081238888889, 'Poiid': 'B0H2AC54AJ', 'Poiname': '粤风港味(猪脚饭·烧腊饭.软件园店)', 'entry_latitude': 30.479017, 'entry_longitude': 114.408875, 'poiLabel': '0', 'poiType': '050118', 'poi_addr': '光谷软件园F3栋软件园广场正门内庭(老乡鸡对面)', 'poi_distance': 611}, {'Latitude': 30.47714361111111, 'Longitude': 114.4081238888889, 'Poiid': 'B0FFGAI9IP', 'Poiname': '五谷渔粉(光谷天地店)', 'entry_latitude': 30.478417, 'entry_longitude': 114.410893, 'poiLabel': '0', 'poiType': '050300', 'poi_addr': '武汉东湖新技术开发区关山大道519号光谷天地E区天地旺角48号门面', 'poi_distance': 1089}, {'Latitude': 30.47714361111111, 'Longitude': 114.4081238888889, 'Poiid': 'B0HRTB587S', 'Poiname': '鱼头泡饭(拿铁美食城店)', 'entry_latitude': 30.473619, 'entry_longitude': 114.408073, 'poiLabel': '0', 'poiType': '050100', 'poi_addr': '东湖新技术开发区关山大道590号中建康城2栋1、3层02室', 'poi_distance': 1630}, {'Latitude': 30.47714361111111, 'Longitude': 114.4081238888889, 'Poiid': 'B0FFKP7YPZ', 'Poiname': 'The boots泥靴&amp;MINI(光谷店)', 'entry_latitude': 30.479933, 'entry_longitude': 114.410939, 'poiLabel': '0', 'poiType': '050201', 'poi_addr': '关山大道473号光谷新发展国际中心一层B1-10', 'poi_distance': 2079}, {'Latitude': 30.47714361111111, 'Longitude': 114.4081238888889, 'Poiid': 'B0FFI32WCM', 'Poiname': '和善园(包子店)', 'entry_latitude': 30.473596, 'entry_longitude': 114.408043, 'poiLabel': '0', 'poiType': '050300', 'poi_addr': '关山大道软件园路路口招商银行对面', 'poi_distance': 1627}, {'Latitude': 30.47714361111111, 'Longitude': 114.4081238888889, 'Poiid': 'B0FFHFV4Z3', 'Poiname': '重庆豌杂面', 'entry_latitude': 30.473189, 'entry_longitude': 114.408906, 'poiLabel': '0', 'poiType': '050100', 'poi_addr': '东湖新技术开发区关山一路590号中建康城3栋1F-39室', 'poi_distance': 543}, {'Latitude': 30.47714361111111, 'Longitude': 114.4081238888889, 'Poiid': 'B0FFLHFA3L', 'Poiname': '沙县小吃(软件园路店)', 'entry_latitude': 30.473628, 'entry_longitude': 114.407567, 'poiLabel': '0', 'poiType': '050100', 'poi_addr': '东湖开发区中建康城2-6号1层', 'poi_distance': 1582}, {'Latitude': 30.47714361111111, 'Longitude': 114.4081238888889, 'Poiid': 'B0G1XCGMWZ', 'Poiname': 'mimiyoyo韩国炸鸡(光谷天地店)', 'entry_latitude': 30.479024, 'entry_longitude': 114.410231, 'poiLabel': '0', 'poiType': '050203', 'poi_addr': '关山街道东湖新技术开发区关山大道475号长城坐标城E区商业栋1层179室-G024', 'poi_distance': 890}, {'Latitude': 30.47714361111111, 'Longitude': 114.4081238888889, 'Poiid': 'B0H0ZCU7KX', 'Poiname': '老北京羊蝎子火锅(光谷店)', 'entry_latitude': 30.473634, 'entry_longitude': 114.407668, 'poiLabel': '0', 'poiType': '050117', 'poi_addr': '软件园路1号', 'poi_distance': 1591}, {'Latitude': 30.47714361111111, 'Longitude': 114.4081238888889, 'Poiid': 'B0FFIYEQNZ', 'Poiname': '彩雲印象', 'entry_latitude': 30.473058, 'entry_longitude': 114.408411, 'poiLabel': '0', 'poiType': '050100', 'poi_addr': '关山一路552号中建康城3栋1-3层01号房1F-29号', 'poi_distance': 609}, {'Latitude': 30.47714361111111, 'Longitude': 114.4081238888889, 'Poiid': 'B0H1JYNCYX', 'Poiname': '蓉城见面(软件园一店)', 'entry_latitude': 30.479132, 'entry_longitude': 114.40646, 'poiLabel': '2', 'poiType': '050100', 'poi_addr': '东湖新技术开发区软件园中路4号光谷软件园六期3栋1层01室6号商铺', 'poi_distance': 365}]},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180" s="17" t="inlineStr">
        <is>
          <t>{}</t>
        </is>
      </c>
      <c r="R180" s="17">
        <f>HYPERLINK("D:\python\pytest\AutoTest\log\2022-01-20_20-32-14\AW02-JK-AIDL-0281","测试图片地址")</f>
        <v/>
      </c>
      <c r="S180" s="17" t="inlineStr">
        <is>
          <t>OK</t>
        </is>
      </c>
      <c r="T180" s="17" t="inlineStr">
        <is>
          <t>chenghchengy</t>
        </is>
      </c>
      <c r="U180" s="17" t="inlineStr">
        <is>
          <t>2022-01-20 22:15:25</t>
        </is>
      </c>
      <c r="V180" s="17" t="n"/>
      <c r="W180" s="17" t="inlineStr">
        <is>
          <t>请求成功</t>
        </is>
      </c>
    </row>
    <row r="181" s="134">
      <c r="A181" s="17" t="inlineStr">
        <is>
          <t>AW02-JK-AIDL-0282</t>
        </is>
      </c>
      <c r="B181" s="13" t="n">
        <v>30302</v>
      </c>
      <c r="C181" s="17" t="inlineStr">
        <is>
          <t>沿途搜索</t>
        </is>
      </c>
      <c r="D181" s="17" t="inlineStr">
        <is>
          <t>沿途搜索输入正常alongSearchType正常值（8）</t>
        </is>
      </c>
      <c r="E181" s="17" t="inlineStr">
        <is>
          <t>P0</t>
        </is>
      </c>
      <c r="F181" s="17" t="inlineStr">
        <is>
          <t>alongSearchType：8</t>
        </is>
      </c>
      <c r="G181" s="17" t="inlineStr">
        <is>
          <t>正常系</t>
        </is>
      </c>
      <c r="H181" s="17" t="inlineStr">
        <is>
          <t>需求分析法</t>
        </is>
      </c>
      <c r="I181" s="17" t="n"/>
      <c r="J18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81" s="22" t="inlineStr">
        <is>
          <t>shell:"input keyevent 4"
shell:"input keyevent 4"
shell:"input keyevent 4"</t>
        </is>
      </c>
      <c r="L181" s="17" t="inlineStr">
        <is>
          <t>{
 "protocolId": 30302,
 "messageType": "request",
 "versionName": "5.0.7.601114",
 "data": {
 "alongSearchType": 8
 },
 "statusCode": 0,
 "needResponse": true,
 "message": "",
 "responseCode": "",
 "requestCode": "",
 "requestAuthor": "com.aiways.aiwaysservice"
}</t>
        </is>
      </c>
      <c r="M181" s="23" t="inlineStr">
        <is>
          <t>输入json，查看返回json或查看沿途搜索结果（沿途搜服务区不支持返回poi信息，仅支持显示沿途服务区扎点）</t>
        </is>
      </c>
      <c r="N181" s="17" t="n"/>
      <c r="O181" s="17" t="n"/>
      <c r="P181" s="17" t="inlineStr">
        <is>
          <t>{'data': {'errorMessage': '未找到结果', 'resultCode': 10023}, 'message': '', 'messageType': 'response', 'needResponse': False, 'protocolId': 30302, 'requestAuthor': 'com.aiways.autonavi', 'requestCode': '', 'responseCode': '', 'statusCode': 200, 'versionName': '5.0.7.601114'}</t>
        </is>
      </c>
      <c r="Q181" s="17" t="inlineStr">
        <is>
          <t>{}</t>
        </is>
      </c>
      <c r="R181" s="17">
        <f>HYPERLINK("D:\python\pytest\AutoTest\log\2022-01-20_20-32-14\AW02-JK-AIDL-0282","测试图片地址")</f>
        <v/>
      </c>
      <c r="S181" s="17" t="inlineStr">
        <is>
          <t>OK</t>
        </is>
      </c>
      <c r="T181" s="17" t="inlineStr">
        <is>
          <t>chenghchengy</t>
        </is>
      </c>
      <c r="U181" s="17" t="inlineStr">
        <is>
          <t>2022-01-20 22:16:21</t>
        </is>
      </c>
      <c r="V181" s="17" t="n"/>
      <c r="W181" s="17" t="inlineStr">
        <is>
          <t>请求成功</t>
        </is>
      </c>
    </row>
    <row r="182" s="134">
      <c r="A182" s="17" t="inlineStr">
        <is>
          <t>AW02-JK-AIDL-0283</t>
        </is>
      </c>
      <c r="B182" s="13" t="n">
        <v>30302</v>
      </c>
      <c r="C182" s="17" t="inlineStr">
        <is>
          <t>沿途搜索</t>
        </is>
      </c>
      <c r="D182" s="17" t="inlineStr">
        <is>
          <t>沿途搜索输入异常alongSearchType异常值（1）</t>
        </is>
      </c>
      <c r="E182" s="17" t="inlineStr">
        <is>
          <t>P1</t>
        </is>
      </c>
      <c r="F182" s="17" t="inlineStr">
        <is>
          <t>alongSearchType：0</t>
        </is>
      </c>
      <c r="G182" s="17" t="inlineStr">
        <is>
          <t>异常系</t>
        </is>
      </c>
      <c r="H182" s="17" t="inlineStr">
        <is>
          <t>需求分析法</t>
        </is>
      </c>
      <c r="I182" s="17" t="n"/>
      <c r="J18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82" s="22" t="inlineStr">
        <is>
          <t>shell:"input keyevent 4"
shell:"input keyevent 4"
shell:"input keyevent 4"</t>
        </is>
      </c>
      <c r="L182" s="17" t="inlineStr">
        <is>
          <t>{
 "protocolId": 30302,
 "messageType": "request",
 "versionName": "5.0.7.601114",
 "data": {
 "alongSearchType": 0
 },
 "statusCode": 0,
 "needResponse": true,
 "message": "",
 "responseCode": "",
 "requestCode": "",
 "requestAuthor": "com.aiways.aiwaysservice"
}</t>
        </is>
      </c>
      <c r="M182" s="23" t="inlineStr">
        <is>
          <t>输入json，查看返回json或查看沿途搜索结果</t>
        </is>
      </c>
      <c r="N182" s="17" t="inlineStr">
        <is>
          <t>resultCode:10001</t>
        </is>
      </c>
      <c r="O182" s="17" t="inlineStr">
        <is>
          <t>无动作</t>
        </is>
      </c>
      <c r="P182" s="17" t="inlineStr">
        <is>
          <t>{'data': {'errorMessage': '请求失败', 'resultCode': 10032}, 'message': '', 'messageType': 'response', 'needResponse': False, 'protocolId': 30302, 'requestAuthor': 'com.aiways.autonavi', 'requestCode': '', 'responseCode': '', 'statusCode': 200, 'versionName': '5.0.7.601114'}</t>
        </is>
      </c>
      <c r="Q182" s="17" t="inlineStr">
        <is>
          <t>{}</t>
        </is>
      </c>
      <c r="R182" s="17">
        <f>HYPERLINK("D:\python\pytest\AutoTest\log\2022-01-20_20-32-14\AW02-JK-AIDL-0283","测试图片地址")</f>
        <v/>
      </c>
      <c r="S182" s="17" t="inlineStr">
        <is>
          <t>OK</t>
        </is>
      </c>
      <c r="T182" s="17" t="inlineStr">
        <is>
          <t>chenghchengy</t>
        </is>
      </c>
      <c r="U182" s="17" t="inlineStr">
        <is>
          <t>2022-01-20 22:17:11</t>
        </is>
      </c>
      <c r="V182" s="17" t="n"/>
      <c r="W182" s="17" t="inlineStr">
        <is>
          <t>请求成功</t>
        </is>
      </c>
    </row>
    <row r="183" s="134">
      <c r="A183" s="17" t="inlineStr">
        <is>
          <t>AW02-JK-AIDL-0284</t>
        </is>
      </c>
      <c r="B183" s="13" t="n">
        <v>30302</v>
      </c>
      <c r="C183" s="17" t="inlineStr">
        <is>
          <t>沿途搜索</t>
        </is>
      </c>
      <c r="D183" s="17" t="inlineStr">
        <is>
          <t>沿途搜索输入异常alongSearchType异常值（2）</t>
        </is>
      </c>
      <c r="E183" s="17" t="inlineStr">
        <is>
          <t>P1</t>
        </is>
      </c>
      <c r="F183" s="17" t="inlineStr">
        <is>
          <t>alongSearchType：9</t>
        </is>
      </c>
      <c r="G183" s="17" t="inlineStr">
        <is>
          <t>异常系</t>
        </is>
      </c>
      <c r="H183" s="17" t="inlineStr">
        <is>
          <t>需求分析法</t>
        </is>
      </c>
      <c r="I183" s="17" t="n"/>
      <c r="J18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83" s="22" t="inlineStr">
        <is>
          <t>shell:"input keyevent 4"
shell:"input keyevent 4"
shell:"input keyevent 4"</t>
        </is>
      </c>
      <c r="L183" s="17" t="inlineStr">
        <is>
          <t>{
 "protocolId": 30302,
 "messageType": "request",
 "versionName": "5.0.7.601114",
 "data": {
 "alongSearchType": 9
 },
 "statusCode": 0,
 "needResponse": true,
 "message": "",
 "responseCode": "",
 "requestCode": "",
 "requestAuthor": "com.aiways.aiwaysservice"
}</t>
        </is>
      </c>
      <c r="M183" s="23" t="inlineStr">
        <is>
          <t>输入json，查看返回json或查看沿途搜索结果</t>
        </is>
      </c>
      <c r="N183" s="17" t="inlineStr">
        <is>
          <t>resultCode:10001</t>
        </is>
      </c>
      <c r="O183" s="17" t="inlineStr">
        <is>
          <t>无动作</t>
        </is>
      </c>
      <c r="P183" s="17" t="inlineStr">
        <is>
          <t>{'data': {'errorMessage': '请求失败', 'resultCode': 10032}, 'message': '', 'messageType': 'response', 'needResponse': False, 'protocolId': 30302, 'requestAuthor': 'com.aiways.autonavi', 'requestCode': '', 'responseCode': '', 'statusCode': 200, 'versionName': '5.0.7.601114'}</t>
        </is>
      </c>
      <c r="Q183" s="17" t="inlineStr">
        <is>
          <t>{}</t>
        </is>
      </c>
      <c r="R183" s="17">
        <f>HYPERLINK("D:\python\pytest\AutoTest\log\2022-01-20_20-32-14\AW02-JK-AIDL-0284","测试图片地址")</f>
        <v/>
      </c>
      <c r="S183" s="17" t="inlineStr">
        <is>
          <t>OK</t>
        </is>
      </c>
      <c r="T183" s="17" t="inlineStr">
        <is>
          <t>chenghchengy</t>
        </is>
      </c>
      <c r="U183" s="17" t="inlineStr">
        <is>
          <t>2022-01-20 22:18:02</t>
        </is>
      </c>
      <c r="V183" s="17" t="n"/>
      <c r="W183" s="17" t="inlineStr">
        <is>
          <t>请求成功</t>
        </is>
      </c>
    </row>
    <row r="184" s="134">
      <c r="A184" s="17" t="inlineStr">
        <is>
          <t>AW02-JK-AIDL-0285</t>
        </is>
      </c>
      <c r="B184" s="13" t="n">
        <v>30303</v>
      </c>
      <c r="C184" s="17" t="inlineStr">
        <is>
          <t>关键字搜索支持行政区域搜索</t>
        </is>
      </c>
      <c r="D184" s="17" t="inlineStr">
        <is>
          <t>关键字搜索支持行政区域搜索正常输入searchType正常值（1）</t>
        </is>
      </c>
      <c r="E184" s="17" t="inlineStr">
        <is>
          <t>P0</t>
        </is>
      </c>
      <c r="F184" s="17" t="inlineStr">
        <is>
          <t>searchType：0
maxCount：1
dev：0</t>
        </is>
      </c>
      <c r="G184" s="17" t="inlineStr">
        <is>
          <t>正常系</t>
        </is>
      </c>
      <c r="H184" s="17" t="inlineStr">
        <is>
          <t>需求分析法</t>
        </is>
      </c>
      <c r="I184" s="17" t="n"/>
      <c r="J184" s="17" t="inlineStr">
        <is>
          <t>/</t>
        </is>
      </c>
      <c r="K184" s="22" t="n"/>
      <c r="L184" s="17" t="inlineStr">
        <is>
          <t>{ 
"protocolId": 30303, "messageType": "request", "versionName": "5.0.7.601114", "data": { 
"searchType": 0, 
"keywords": "光谷", 
"mylocLat": 0.01, 
"mylocLon": 0.01, 
"maxCount": 1,
 "dev": 0
 }, 
"statusCode": 0,
 "needResponse": true, 
"message": "",
 "responseCode": "", "requestCode": "", "requestAuthor": "com.aiways.aiwaysservice"
}</t>
        </is>
      </c>
      <c r="M184" s="23" t="inlineStr">
        <is>
          <t>输入json，查看返回json或查看关键字搜索支持行政区域</t>
        </is>
      </c>
      <c r="N184" s="17" t="n"/>
      <c r="O184" s="17" t="n"/>
      <c r="P184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4" s="17" t="inlineStr">
        <is>
          <t>{}</t>
        </is>
      </c>
      <c r="R184" s="17">
        <f>HYPERLINK("D:\python\pytest\AutoTest\log\2022-01-20_20-32-14\AW02-JK-AIDL-0285","测试图片地址")</f>
        <v/>
      </c>
      <c r="S184" s="17" t="inlineStr">
        <is>
          <t>OK</t>
        </is>
      </c>
      <c r="T184" s="17" t="inlineStr">
        <is>
          <t>chenghchengy</t>
        </is>
      </c>
      <c r="U184" s="17" t="inlineStr">
        <is>
          <t>2022-01-20 22:18:42</t>
        </is>
      </c>
      <c r="V184" s="17" t="n"/>
      <c r="W184" s="17" t="inlineStr">
        <is>
          <t>请求成功</t>
        </is>
      </c>
    </row>
    <row r="185" s="134">
      <c r="A185" s="17" t="inlineStr">
        <is>
          <t>AW02-JK-AIDL-0286</t>
        </is>
      </c>
      <c r="B185" s="13" t="n">
        <v>30303</v>
      </c>
      <c r="C185" s="17" t="inlineStr">
        <is>
          <t>关键字搜索支持行政区域搜索</t>
        </is>
      </c>
      <c r="D185" s="17" t="inlineStr">
        <is>
          <t>关键字搜索支持行政区域搜索正常输入searchType正常值（2）</t>
        </is>
      </c>
      <c r="E185" s="17" t="inlineStr">
        <is>
          <t>P0</t>
        </is>
      </c>
      <c r="F185" s="17" t="inlineStr">
        <is>
          <t>searchType：0
maxCount：1
dev：1</t>
        </is>
      </c>
      <c r="G185" s="17" t="inlineStr">
        <is>
          <t>正常系</t>
        </is>
      </c>
      <c r="H185" s="17" t="inlineStr">
        <is>
          <t>需求分析法</t>
        </is>
      </c>
      <c r="I185" s="17" t="n"/>
      <c r="J185" s="37" t="inlineStr">
        <is>
          <t>click:'com.aiways.autonavi:id/tv_search'</t>
        </is>
      </c>
      <c r="K185" s="38" t="inlineStr">
        <is>
          <t>click:'com.aiways.autonavi:id/siv_back'</t>
        </is>
      </c>
      <c r="L185" s="17" t="inlineStr">
        <is>
          <t>{ 
"protocolId": 30303, "messageType": "request", "versionName": "5.0.7.601114", "data": { 
"searchType": 0, 
"keywords": "光谷", 
"mylocLat": 0.01, 
"mylocLon": 0.01, 
"maxCount": 1,
 "dev": 1
 }, 
"statusCode": 0,
 "needResponse": true, 
"message": "",
 "responseCode": "", "requestCode": "", "requestAuthor": "com.aiways.aiwaysservice"
}</t>
        </is>
      </c>
      <c r="M185" s="23" t="inlineStr">
        <is>
          <t>输入json，查看返回json或查看关键字搜索支持行政区域</t>
        </is>
      </c>
      <c r="N185" s="17" t="n"/>
      <c r="O185" s="17" t="n"/>
      <c r="P185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5" s="17" t="inlineStr">
        <is>
          <t>{}</t>
        </is>
      </c>
      <c r="R185" s="17">
        <f>HYPERLINK("D:\python\pytest\AutoTest\log\2022-01-20_20-32-14\AW02-JK-AIDL-0286","测试图片地址")</f>
        <v/>
      </c>
      <c r="S185" s="17" t="inlineStr">
        <is>
          <t>OK</t>
        </is>
      </c>
      <c r="T185" s="17" t="inlineStr">
        <is>
          <t>chenghchengy</t>
        </is>
      </c>
      <c r="U185" s="17" t="inlineStr">
        <is>
          <t>2022-01-20 22:19:04</t>
        </is>
      </c>
      <c r="V185" s="17" t="n"/>
      <c r="W185" s="17" t="inlineStr">
        <is>
          <t>请求成功</t>
        </is>
      </c>
    </row>
    <row r="186" s="134">
      <c r="A186" s="17" t="inlineStr">
        <is>
          <t>AW02-JK-AIDL-0287</t>
        </is>
      </c>
      <c r="B186" s="13" t="n">
        <v>30303</v>
      </c>
      <c r="C186" s="17" t="inlineStr">
        <is>
          <t>关键字搜索支持行政区域搜索</t>
        </is>
      </c>
      <c r="D186" s="17" t="inlineStr">
        <is>
          <t>关键字搜索支持行政区域搜索正常输入searchType正常值（3）</t>
        </is>
      </c>
      <c r="E186" s="17" t="inlineStr">
        <is>
          <t>P0</t>
        </is>
      </c>
      <c r="F186" s="17" t="inlineStr">
        <is>
          <t>searchType：0
maxCount：5
dev：0</t>
        </is>
      </c>
      <c r="G186" s="17" t="inlineStr">
        <is>
          <t>正常系</t>
        </is>
      </c>
      <c r="H186" s="17" t="inlineStr">
        <is>
          <t>需求分析法</t>
        </is>
      </c>
      <c r="I186" s="17" t="n"/>
      <c r="J186" s="17" t="inlineStr">
        <is>
          <t>click:'com.aiways.autonavi:id/tv_search'</t>
        </is>
      </c>
      <c r="K186" s="22" t="inlineStr">
        <is>
          <t>click:'com.aiways.autonavi:id/siv_back'</t>
        </is>
      </c>
      <c r="L186" s="17" t="inlineStr">
        <is>
          <t>{ 
"protocolId": 30303, "messageType": "request", "versionName": "5.0.7.601114", "data": { 
"searchType": 0, 
"keywords": "光谷", 
"mylocLat": 0.01, 
"mylocLon": 0.01, 
"maxCount": 5,
 "dev": 0
 }, 
"statusCode": 0,
 "needResponse": true, 
"message": "",
 "responseCode": "", "requestCode": "", "requestAuthor": "com.aiways.aiwaysservice"
}</t>
        </is>
      </c>
      <c r="M186" s="23" t="inlineStr">
        <is>
          <t>输入json，查看返回json或查看关键字搜索支持行政区域</t>
        </is>
      </c>
      <c r="N186" s="17" t="n"/>
      <c r="O186" s="17" t="n"/>
      <c r="P186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6" s="17" t="inlineStr">
        <is>
          <t>{}</t>
        </is>
      </c>
      <c r="R186" s="17">
        <f>HYPERLINK("D:\python\pytest\AutoTest\log\2022-01-20_20-32-14\AW02-JK-AIDL-0287","测试图片地址")</f>
        <v/>
      </c>
      <c r="S186" s="17" t="inlineStr">
        <is>
          <t>OK</t>
        </is>
      </c>
      <c r="T186" s="17" t="inlineStr">
        <is>
          <t>chenghchengy</t>
        </is>
      </c>
      <c r="U186" s="17" t="inlineStr">
        <is>
          <t>2022-01-20 22:19:25</t>
        </is>
      </c>
      <c r="V186" s="17" t="n"/>
      <c r="W186" s="17" t="inlineStr">
        <is>
          <t>请求成功</t>
        </is>
      </c>
    </row>
    <row r="187" s="134">
      <c r="A187" s="17" t="inlineStr">
        <is>
          <t>AW02-JK-AIDL-0288</t>
        </is>
      </c>
      <c r="B187" s="13" t="n">
        <v>30303</v>
      </c>
      <c r="C187" s="17" t="inlineStr">
        <is>
          <t>关键字搜索支持行政区域搜索</t>
        </is>
      </c>
      <c r="D187" s="17" t="inlineStr">
        <is>
          <t>关键字搜索支持行政区域搜索正常输入searchType正常值（4）</t>
        </is>
      </c>
      <c r="E187" s="17" t="inlineStr">
        <is>
          <t>P0</t>
        </is>
      </c>
      <c r="F187" s="17" t="inlineStr">
        <is>
          <t>searchType：0
maxCount：5
dev：1</t>
        </is>
      </c>
      <c r="G187" s="17" t="inlineStr">
        <is>
          <t>正常系</t>
        </is>
      </c>
      <c r="H187" s="17" t="inlineStr">
        <is>
          <t>需求分析法</t>
        </is>
      </c>
      <c r="I187" s="17" t="n"/>
      <c r="J187" s="17" t="inlineStr">
        <is>
          <t>click:'com.aiways.autonavi:id/tv_search'</t>
        </is>
      </c>
      <c r="K187" s="22" t="inlineStr">
        <is>
          <t>click:'com.aiways.autonavi:id/siv_back'</t>
        </is>
      </c>
      <c r="L187" s="17" t="inlineStr">
        <is>
          <t>{ 
"protocolId": 30303, "messageType": "request", "versionName": "5.0.7.601114", "data": { 
"searchType": 0, 
"keywords": "光谷", 
"mylocLat": 0.01, 
"mylocLon": 0.01, 
"maxCount": 5,
 "dev": 1
 }, 
"statusCode": 0,
 "needResponse": true, 
"message": "",
 "responseCode": "", "requestCode": "", "requestAuthor": "com.aiways.aiwaysservice"
}</t>
        </is>
      </c>
      <c r="M187" s="23" t="inlineStr">
        <is>
          <t>输入json，查看返回json或查看关键字搜索支持行政区域</t>
        </is>
      </c>
      <c r="N187" s="17" t="n"/>
      <c r="O187" s="17" t="n"/>
      <c r="P187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7" s="17" t="inlineStr">
        <is>
          <t>{}</t>
        </is>
      </c>
      <c r="R187" s="17">
        <f>HYPERLINK("D:\python\pytest\AutoTest\log\2022-01-20_20-32-14\AW02-JK-AIDL-0288","测试图片地址")</f>
        <v/>
      </c>
      <c r="S187" s="17" t="inlineStr">
        <is>
          <t>OK</t>
        </is>
      </c>
      <c r="T187" s="17" t="inlineStr">
        <is>
          <t>chenghchengy</t>
        </is>
      </c>
      <c r="U187" s="17" t="inlineStr">
        <is>
          <t>2022-01-20 22:19:46</t>
        </is>
      </c>
      <c r="V187" s="17" t="n"/>
      <c r="W187" s="17" t="inlineStr">
        <is>
          <t>请求成功</t>
        </is>
      </c>
    </row>
    <row r="188" s="134">
      <c r="A188" s="17" t="inlineStr">
        <is>
          <t>AW02-JK-AIDL-0289</t>
        </is>
      </c>
      <c r="B188" s="13" t="n">
        <v>30303</v>
      </c>
      <c r="C188" s="17" t="inlineStr">
        <is>
          <t>关键字搜索支持行政区域搜索</t>
        </is>
      </c>
      <c r="D188" s="17" t="inlineStr">
        <is>
          <t>关键字搜索支持行政区域搜索正常输入searchType正常值（5）</t>
        </is>
      </c>
      <c r="E188" s="17" t="inlineStr">
        <is>
          <t>P0</t>
        </is>
      </c>
      <c r="F188" s="17" t="inlineStr">
        <is>
          <t>searchType：0
maxCount：10
dev：0</t>
        </is>
      </c>
      <c r="G188" s="17" t="inlineStr">
        <is>
          <t>正常系</t>
        </is>
      </c>
      <c r="H188" s="17" t="inlineStr">
        <is>
          <t>需求分析法</t>
        </is>
      </c>
      <c r="I188" s="17" t="n"/>
      <c r="J188" s="17" t="inlineStr">
        <is>
          <t>click:'com.aiways.autonavi:id/tv_search'</t>
        </is>
      </c>
      <c r="K188" s="22" t="inlineStr">
        <is>
          <t>click:'com.aiways.autonavi:id/siv_back'</t>
        </is>
      </c>
      <c r="L188" s="17" t="inlineStr">
        <is>
          <t>{ 
"protocolId": 30303, "messageType": "request", "versionName": "5.0.7.601114", "data": { 
"searchType": 0, 
"keywords": "光谷", 
"mylocLat": 0.01, 
"mylocLon": 0.01, 
"maxCount": 10,
 "dev": 0
 }, 
"statusCode": 0,
 "needResponse": true, 
"message": "",
 "responseCode": "", "requestCode": "", "requestAuthor": "com.aiways.aiwaysservice"
}</t>
        </is>
      </c>
      <c r="M188" s="23" t="inlineStr">
        <is>
          <t>输入json，查看返回json或查看关键字搜索支持行政区域</t>
        </is>
      </c>
      <c r="N188" s="17" t="n"/>
      <c r="O188" s="17" t="n"/>
      <c r="P188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8" s="17" t="inlineStr">
        <is>
          <t>{}</t>
        </is>
      </c>
      <c r="R188" s="17">
        <f>HYPERLINK("D:\python\pytest\AutoTest\log\2022-01-20_20-32-14\AW02-JK-AIDL-0289","测试图片地址")</f>
        <v/>
      </c>
      <c r="S188" s="17" t="inlineStr">
        <is>
          <t>OK</t>
        </is>
      </c>
      <c r="T188" s="17" t="inlineStr">
        <is>
          <t>chenghchengy</t>
        </is>
      </c>
      <c r="U188" s="17" t="inlineStr">
        <is>
          <t>2022-01-20 22:20:07</t>
        </is>
      </c>
      <c r="V188" s="17" t="n"/>
      <c r="W188" s="17" t="inlineStr">
        <is>
          <t>请求成功</t>
        </is>
      </c>
    </row>
    <row r="189" s="134">
      <c r="A189" s="17" t="inlineStr">
        <is>
          <t>AW02-JK-AIDL-0290</t>
        </is>
      </c>
      <c r="B189" s="13" t="n">
        <v>30303</v>
      </c>
      <c r="C189" s="17" t="inlineStr">
        <is>
          <t>关键字搜索支持行政区域搜索</t>
        </is>
      </c>
      <c r="D189" s="17" t="inlineStr">
        <is>
          <t>关键字搜索支持行政区域搜索正常输入searchType正常值（6）</t>
        </is>
      </c>
      <c r="E189" s="17" t="inlineStr">
        <is>
          <t>P0</t>
        </is>
      </c>
      <c r="F189" s="17" t="inlineStr">
        <is>
          <t>searchType：0
maxCount：10
dev：1</t>
        </is>
      </c>
      <c r="G189" s="17" t="inlineStr">
        <is>
          <t>正常系</t>
        </is>
      </c>
      <c r="H189" s="17" t="inlineStr">
        <is>
          <t>需求分析法</t>
        </is>
      </c>
      <c r="I189" s="17" t="n"/>
      <c r="J189" s="17" t="inlineStr">
        <is>
          <t>click:'com.aiways.autonavi:id/tv_search'</t>
        </is>
      </c>
      <c r="K189" s="22" t="inlineStr">
        <is>
          <t>click:'com.aiways.autonavi:id/siv_back'</t>
        </is>
      </c>
      <c r="L189" s="17" t="inlineStr">
        <is>
          <t>{ 
"protocolId": 30303, "messageType": "request", "versionName": "5.0.7.601114", "data": { 
"searchType": 0, 
"keywords": "光谷", 
"mylocLat": 0.01, 
"mylocLon": 0.01, 
"maxCount": 10,
 "dev": 1
 }, 
"statusCode": 0,
 "needResponse": true, 
"message": "",
 "responseCode": "", "requestCode": "", "requestAuthor": "com.aiways.aiwaysservice"
}</t>
        </is>
      </c>
      <c r="M189" s="23" t="inlineStr">
        <is>
          <t>输入json，查看返回json或查看关键字搜索支持行政区域</t>
        </is>
      </c>
      <c r="N189" s="17" t="n"/>
      <c r="O189" s="17" t="n"/>
      <c r="P189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89" s="17" t="inlineStr">
        <is>
          <t>{}</t>
        </is>
      </c>
      <c r="R189" s="17">
        <f>HYPERLINK("D:\python\pytest\AutoTest\log\2022-01-20_20-32-14\AW02-JK-AIDL-0290","测试图片地址")</f>
        <v/>
      </c>
      <c r="S189" s="17" t="inlineStr">
        <is>
          <t>OK</t>
        </is>
      </c>
      <c r="T189" s="17" t="inlineStr">
        <is>
          <t>chenghchengy</t>
        </is>
      </c>
      <c r="U189" s="17" t="inlineStr">
        <is>
          <t>2022-01-20 22:20:29</t>
        </is>
      </c>
      <c r="V189" s="17" t="n"/>
      <c r="W189" s="17" t="inlineStr">
        <is>
          <t>请求成功</t>
        </is>
      </c>
    </row>
    <row r="190" s="134">
      <c r="A190" s="17" t="inlineStr">
        <is>
          <t>AW02-JK-AIDL-0291</t>
        </is>
      </c>
      <c r="B190" s="13" t="n">
        <v>30303</v>
      </c>
      <c r="C190" s="17" t="inlineStr">
        <is>
          <t>关键字搜索支持行政区域搜索</t>
        </is>
      </c>
      <c r="D190" s="17" t="inlineStr">
        <is>
          <t>关键字搜索支持行政区域搜索异常输入searchType异常值（1）</t>
        </is>
      </c>
      <c r="E190" s="17" t="inlineStr">
        <is>
          <t>P1</t>
        </is>
      </c>
      <c r="F190" s="17" t="inlineStr">
        <is>
          <t>searchType：-1
maxCount：1
dev：0</t>
        </is>
      </c>
      <c r="G190" s="17" t="inlineStr">
        <is>
          <t>正常系</t>
        </is>
      </c>
      <c r="H190" s="17" t="inlineStr">
        <is>
          <t>边界值</t>
        </is>
      </c>
      <c r="I190" s="17" t="n"/>
      <c r="J190" s="17" t="inlineStr">
        <is>
          <t>click:'com.aiways.autonavi:id/tv_search'</t>
        </is>
      </c>
      <c r="K190" s="22" t="inlineStr">
        <is>
          <t>click:'com.aiways.autonavi:id/siv_back'</t>
        </is>
      </c>
      <c r="L190" s="17" t="inlineStr">
        <is>
          <t>{ 
"protocolId": 30303, "messageType": "request", "versionName": "5.0.7.601114", "data": { 
"searchType": -1, 
"keywords": "光谷", 
"mylocLat": 0.01, 
"mylocLon": 0.01, 
"maxCount": 1,
 "dev": 0
 }, 
"statusCode": 0,
 "needResponse": true, 
"message": "",
 "responseCode": "", "requestCode": "", "requestAuthor": "com.aiways.aiwaysservice"
}</t>
        </is>
      </c>
      <c r="M190" s="23" t="inlineStr">
        <is>
          <t>输入json，查看返回json或查看关键字搜索支持行政区域</t>
        </is>
      </c>
      <c r="N190" s="17" t="n"/>
      <c r="O190" s="17" t="n"/>
      <c r="P190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0" s="17" t="inlineStr">
        <is>
          <t>{}</t>
        </is>
      </c>
      <c r="R190" s="17">
        <f>HYPERLINK("D:\python\pytest\AutoTest\log\2022-01-20_20-32-14\AW02-JK-AIDL-0291","测试图片地址")</f>
        <v/>
      </c>
      <c r="S190" s="17" t="inlineStr">
        <is>
          <t>OK</t>
        </is>
      </c>
      <c r="T190" s="17" t="inlineStr">
        <is>
          <t>chenghchengy</t>
        </is>
      </c>
      <c r="U190" s="17" t="inlineStr">
        <is>
          <t>2022-01-20 22:20:50</t>
        </is>
      </c>
      <c r="V190" s="17" t="n"/>
      <c r="W190" s="17" t="inlineStr">
        <is>
          <t>请求成功</t>
        </is>
      </c>
    </row>
    <row r="191" s="134">
      <c r="A191" s="17" t="inlineStr">
        <is>
          <t>AW02-JK-AIDL-0292</t>
        </is>
      </c>
      <c r="B191" s="13" t="n">
        <v>30303</v>
      </c>
      <c r="C191" s="17" t="inlineStr">
        <is>
          <t>关键字搜索支持行政区域搜索</t>
        </is>
      </c>
      <c r="D191" s="17" t="inlineStr">
        <is>
          <t>关键字搜索支持行政区域搜索异常输入searchType异常值（2）</t>
        </is>
      </c>
      <c r="E191" s="17" t="inlineStr">
        <is>
          <t>P1</t>
        </is>
      </c>
      <c r="F191" s="17" t="inlineStr">
        <is>
          <t>searchType：-1
maxCount：1
dev：1</t>
        </is>
      </c>
      <c r="G191" s="17" t="inlineStr">
        <is>
          <t>正常系</t>
        </is>
      </c>
      <c r="H191" s="17" t="inlineStr">
        <is>
          <t>边界值</t>
        </is>
      </c>
      <c r="I191" s="17" t="n"/>
      <c r="J191" s="17" t="inlineStr">
        <is>
          <t>click:'com.aiways.autonavi:id/tv_search'</t>
        </is>
      </c>
      <c r="K191" s="22" t="inlineStr">
        <is>
          <t>click:'com.aiways.autonavi:id/siv_back'</t>
        </is>
      </c>
      <c r="L191" s="17" t="inlineStr">
        <is>
          <t>{ 
"protocolId": 30303, "messageType": "request", "versionName": "5.0.7.601114", "data": { 
"searchType": -1, 
"keywords": "光谷", 
"mylocLat": 0.01, 
"mylocLon": 0.01, 
"maxCount": 1,
 "dev": 1
 }, 
"statusCode": 0,
 "needResponse": true, 
"message": "",
 "responseCode": "", "requestCode": "", "requestAuthor": "com.aiways.aiwaysservice"
}</t>
        </is>
      </c>
      <c r="M191" s="23" t="inlineStr">
        <is>
          <t>输入json，查看返回json或查看关键字搜索支持行政区域</t>
        </is>
      </c>
      <c r="N191" s="17" t="n"/>
      <c r="O191" s="17" t="n"/>
      <c r="P191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1" s="17" t="inlineStr">
        <is>
          <t>{}</t>
        </is>
      </c>
      <c r="R191" s="17">
        <f>HYPERLINK("D:\python\pytest\AutoTest\log\2022-01-20_20-32-14\AW02-JK-AIDL-0292","测试图片地址")</f>
        <v/>
      </c>
      <c r="S191" s="17" t="inlineStr">
        <is>
          <t>OK</t>
        </is>
      </c>
      <c r="T191" s="17" t="inlineStr">
        <is>
          <t>chenghchengy</t>
        </is>
      </c>
      <c r="U191" s="17" t="inlineStr">
        <is>
          <t>2022-01-20 22:21:12</t>
        </is>
      </c>
      <c r="V191" s="17" t="n"/>
      <c r="W191" s="17" t="inlineStr">
        <is>
          <t>请求成功</t>
        </is>
      </c>
    </row>
    <row r="192" s="134">
      <c r="A192" s="17" t="inlineStr">
        <is>
          <t>AW02-JK-AIDL-0293</t>
        </is>
      </c>
      <c r="B192" s="13" t="n">
        <v>30303</v>
      </c>
      <c r="C192" s="17" t="inlineStr">
        <is>
          <t>关键字搜索支持行政区域搜索</t>
        </is>
      </c>
      <c r="D192" s="17" t="inlineStr">
        <is>
          <t>关键字搜索支持行政区域搜索异常输入searchType异常值（3）</t>
        </is>
      </c>
      <c r="E192" s="17" t="inlineStr">
        <is>
          <t>P1</t>
        </is>
      </c>
      <c r="F192" s="17" t="inlineStr">
        <is>
          <t>searchType：-1
maxCount：5
dev：0</t>
        </is>
      </c>
      <c r="G192" s="17" t="inlineStr">
        <is>
          <t>正常系</t>
        </is>
      </c>
      <c r="H192" s="17" t="inlineStr">
        <is>
          <t>边界值</t>
        </is>
      </c>
      <c r="I192" s="17" t="n"/>
      <c r="J192" s="17" t="inlineStr">
        <is>
          <t>click:'com.aiways.autonavi:id/tv_search'</t>
        </is>
      </c>
      <c r="K192" s="22" t="inlineStr">
        <is>
          <t>click:'com.aiways.autonavi:id/siv_back'</t>
        </is>
      </c>
      <c r="L192" s="17" t="inlineStr">
        <is>
          <t>{ 
"protocolId": 30303, "messageType": "request", "versionName": "5.0.7.601114", "data": { 
"searchType": -1, 
"keywords": "光谷", 
"mylocLat": 0.01, 
"mylocLon": 0.01, 
"maxCount": 5,
 "dev": 0
 }, 
"statusCode": 0,
 "needResponse": true, 
"message": "",
 "responseCode": "", "requestCode": "", "requestAuthor": "com.aiways.aiwaysservice"
}</t>
        </is>
      </c>
      <c r="M192" s="23" t="inlineStr">
        <is>
          <t>输入json，查看返回json或查看关键字搜索支持行政区域</t>
        </is>
      </c>
      <c r="N192" s="17" t="n"/>
      <c r="O192" s="17" t="n"/>
      <c r="P192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2" s="17" t="inlineStr">
        <is>
          <t>{}</t>
        </is>
      </c>
      <c r="R192" s="17">
        <f>HYPERLINK("D:\python\pytest\AutoTest\log\2022-01-20_20-32-14\AW02-JK-AIDL-0293","测试图片地址")</f>
        <v/>
      </c>
      <c r="S192" s="17" t="inlineStr">
        <is>
          <t>OK</t>
        </is>
      </c>
      <c r="T192" s="17" t="inlineStr">
        <is>
          <t>chenghchengy</t>
        </is>
      </c>
      <c r="U192" s="17" t="inlineStr">
        <is>
          <t>2022-01-20 22:21:34</t>
        </is>
      </c>
      <c r="V192" s="17" t="n"/>
      <c r="W192" s="17" t="inlineStr">
        <is>
          <t>请求成功</t>
        </is>
      </c>
    </row>
    <row r="193" s="134">
      <c r="A193" s="17" t="inlineStr">
        <is>
          <t>AW02-JK-AIDL-0294</t>
        </is>
      </c>
      <c r="B193" s="13" t="n">
        <v>30303</v>
      </c>
      <c r="C193" s="17" t="inlineStr">
        <is>
          <t>关键字搜索支持行政区域搜索</t>
        </is>
      </c>
      <c r="D193" s="17" t="inlineStr">
        <is>
          <t>关键字搜索支持行政区域搜索异常输入searchType异常值（4）</t>
        </is>
      </c>
      <c r="E193" s="17" t="inlineStr">
        <is>
          <t>P1</t>
        </is>
      </c>
      <c r="F193" s="17" t="inlineStr">
        <is>
          <t>searchType：-1
maxCount：5
dev：1</t>
        </is>
      </c>
      <c r="G193" s="17" t="inlineStr">
        <is>
          <t>正常系</t>
        </is>
      </c>
      <c r="H193" s="17" t="inlineStr">
        <is>
          <t>边界值</t>
        </is>
      </c>
      <c r="I193" s="17" t="n"/>
      <c r="J193" s="17" t="inlineStr">
        <is>
          <t>click:'com.aiways.autonavi:id/tv_search'</t>
        </is>
      </c>
      <c r="K193" s="22" t="inlineStr">
        <is>
          <t>click:'com.aiways.autonavi:id/siv_back'</t>
        </is>
      </c>
      <c r="L193" s="17" t="inlineStr">
        <is>
          <t>{ 
"protocolId": 30303, "messageType": "request", "versionName": "5.0.7.601114", "data": { 
"searchType": -1, 
"keywords": "光谷", 
"mylocLat": 0.01, 
"mylocLon": 0.01, 
"maxCount": 5,
 "dev": 1
 }, 
"statusCode": 0,
 "needResponse": true, 
"message": "",
 "responseCode": "", "requestCode": "", "requestAuthor": "com.aiways.aiwaysservice"
}</t>
        </is>
      </c>
      <c r="M193" s="23" t="inlineStr">
        <is>
          <t>输入json，查看返回json或查看关键字搜索支持行政区域</t>
        </is>
      </c>
      <c r="N193" s="17" t="n"/>
      <c r="O193" s="17" t="n"/>
      <c r="P193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3" s="17" t="inlineStr">
        <is>
          <t>{}</t>
        </is>
      </c>
      <c r="R193" s="17">
        <f>HYPERLINK("D:\python\pytest\AutoTest\log\2022-01-20_20-32-14\AW02-JK-AIDL-0294","测试图片地址")</f>
        <v/>
      </c>
      <c r="S193" s="17" t="inlineStr">
        <is>
          <t>OK</t>
        </is>
      </c>
      <c r="T193" s="17" t="inlineStr">
        <is>
          <t>chenghchengy</t>
        </is>
      </c>
      <c r="U193" s="17" t="inlineStr">
        <is>
          <t>2022-01-20 22:21:55</t>
        </is>
      </c>
      <c r="V193" s="17" t="n"/>
      <c r="W193" s="17" t="inlineStr">
        <is>
          <t>请求成功</t>
        </is>
      </c>
    </row>
    <row r="194" s="134">
      <c r="A194" s="17" t="inlineStr">
        <is>
          <t>AW02-JK-AIDL-0295</t>
        </is>
      </c>
      <c r="B194" s="13" t="n">
        <v>30303</v>
      </c>
      <c r="C194" s="17" t="inlineStr">
        <is>
          <t>关键字搜索支持行政区域搜索</t>
        </is>
      </c>
      <c r="D194" s="17" t="inlineStr">
        <is>
          <t>关键字搜索支持行政区域搜索异常输入searchType异常值（5）</t>
        </is>
      </c>
      <c r="E194" s="17" t="inlineStr">
        <is>
          <t>P1</t>
        </is>
      </c>
      <c r="F194" s="17" t="inlineStr">
        <is>
          <t>searchType：-1
maxCount：10
dev：0</t>
        </is>
      </c>
      <c r="G194" s="17" t="inlineStr">
        <is>
          <t>正常系</t>
        </is>
      </c>
      <c r="H194" s="17" t="inlineStr">
        <is>
          <t>边界值</t>
        </is>
      </c>
      <c r="I194" s="17" t="n"/>
      <c r="J194" s="17" t="inlineStr">
        <is>
          <t>click:'com.aiways.autonavi:id/tv_search'</t>
        </is>
      </c>
      <c r="K194" s="22" t="inlineStr">
        <is>
          <t>click:'com.aiways.autonavi:id/siv_back'</t>
        </is>
      </c>
      <c r="L194" s="17" t="inlineStr">
        <is>
          <t>{ 
"protocolId": 30303, "messageType": "request", "versionName": "5.0.7.601114", "data": { 
"searchType": -1, 
"keywords": "光谷", 
"mylocLat": 0.01, 
"mylocLon": 0.01, 
"maxCount": 10,
 "dev": 0
 }, 
"statusCode": 0,
 "needResponse": true, 
"message": "",
 "responseCode": "", "requestCode": "", "requestAuthor": "com.aiways.aiwaysservice"
}</t>
        </is>
      </c>
      <c r="M194" s="23" t="inlineStr">
        <is>
          <t>输入json，查看返回json或查看关键字搜索支持行政区域</t>
        </is>
      </c>
      <c r="N194" s="17" t="n"/>
      <c r="O194" s="17" t="n"/>
      <c r="P194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4" s="17" t="inlineStr">
        <is>
          <t>{}</t>
        </is>
      </c>
      <c r="R194" s="17">
        <f>HYPERLINK("D:\python\pytest\AutoTest\log\2022-01-20_20-32-14\AW02-JK-AIDL-0295","测试图片地址")</f>
        <v/>
      </c>
      <c r="S194" s="17" t="inlineStr">
        <is>
          <t>OK</t>
        </is>
      </c>
      <c r="T194" s="17" t="inlineStr">
        <is>
          <t>chenghchengy</t>
        </is>
      </c>
      <c r="U194" s="17" t="inlineStr">
        <is>
          <t>2022-01-20 22:22:17</t>
        </is>
      </c>
      <c r="V194" s="17" t="n"/>
      <c r="W194" s="17" t="inlineStr">
        <is>
          <t>请求成功</t>
        </is>
      </c>
    </row>
    <row r="195" s="134">
      <c r="A195" s="17" t="inlineStr">
        <is>
          <t>AW02-JK-AIDL-0296</t>
        </is>
      </c>
      <c r="B195" s="13" t="n">
        <v>30303</v>
      </c>
      <c r="C195" s="17" t="inlineStr">
        <is>
          <t>关键字搜索支持行政区域搜索</t>
        </is>
      </c>
      <c r="D195" s="17" t="inlineStr">
        <is>
          <t>关键字搜索支持行政区域搜索异常输入searchType异常值（6）</t>
        </is>
      </c>
      <c r="E195" s="17" t="inlineStr">
        <is>
          <t>P1</t>
        </is>
      </c>
      <c r="F195" s="17" t="inlineStr">
        <is>
          <t>searchType：-1
maxCount：10
dev：1</t>
        </is>
      </c>
      <c r="G195" s="17" t="inlineStr">
        <is>
          <t>正常系</t>
        </is>
      </c>
      <c r="H195" s="17" t="inlineStr">
        <is>
          <t>边界值</t>
        </is>
      </c>
      <c r="I195" s="17" t="n"/>
      <c r="J195" s="17" t="inlineStr">
        <is>
          <t>click:'com.aiways.autonavi:id/tv_search'</t>
        </is>
      </c>
      <c r="K195" s="22" t="inlineStr">
        <is>
          <t>click:'com.aiways.autonavi:id/siv_back'</t>
        </is>
      </c>
      <c r="L195" s="17" t="inlineStr">
        <is>
          <t>{ 
"protocolId": 30303, "messageType": "request", "versionName": "5.0.7.601114", "data": { 
"searchType": -1, 
"keywords": "光谷", 
"mylocLat": 0.01, 
"mylocLon": 0.01, 
"maxCount": 10,
 "dev": 1
 }, 
"statusCode": 0,
 "needResponse": true, 
"message": "",
 "responseCode": "", "requestCode": "", "requestAuthor": "com.aiways.aiwaysservice"
}</t>
        </is>
      </c>
      <c r="M195" s="23" t="inlineStr">
        <is>
          <t>输入json，查看返回json或查看关键字搜索支持行政区域</t>
        </is>
      </c>
      <c r="N195" s="17" t="n"/>
      <c r="O195" s="17" t="n"/>
      <c r="P195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5" s="17" t="inlineStr">
        <is>
          <t>{}</t>
        </is>
      </c>
      <c r="R195" s="17">
        <f>HYPERLINK("D:\python\pytest\AutoTest\log\2022-01-20_20-32-14\AW02-JK-AIDL-0296","测试图片地址")</f>
        <v/>
      </c>
      <c r="S195" s="17" t="inlineStr">
        <is>
          <t>OK</t>
        </is>
      </c>
      <c r="T195" s="17" t="inlineStr">
        <is>
          <t>chenghchengy</t>
        </is>
      </c>
      <c r="U195" s="17" t="inlineStr">
        <is>
          <t>2022-01-20 22:22:39</t>
        </is>
      </c>
      <c r="V195" s="17" t="n"/>
      <c r="W195" s="17" t="inlineStr">
        <is>
          <t>请求成功</t>
        </is>
      </c>
    </row>
    <row r="196" s="134">
      <c r="A196" s="17" t="inlineStr">
        <is>
          <t>AW02-JK-AIDL-0297</t>
        </is>
      </c>
      <c r="B196" s="13" t="n">
        <v>30303</v>
      </c>
      <c r="C196" s="17" t="inlineStr">
        <is>
          <t>关键字搜索支持行政区域搜索</t>
        </is>
      </c>
      <c r="D196" s="17" t="inlineStr">
        <is>
          <t>关键字搜索支持行政区域搜索异常输入searchType异常值（7）</t>
        </is>
      </c>
      <c r="E196" s="17" t="inlineStr">
        <is>
          <t>P1</t>
        </is>
      </c>
      <c r="F196" s="17" t="inlineStr">
        <is>
          <t>searchType：1
maxCount：1
dev：0</t>
        </is>
      </c>
      <c r="G196" s="17" t="inlineStr">
        <is>
          <t>异常系</t>
        </is>
      </c>
      <c r="H196" s="17" t="inlineStr">
        <is>
          <t>边界值</t>
        </is>
      </c>
      <c r="I196" s="17" t="n"/>
      <c r="J196" s="17" t="inlineStr">
        <is>
          <t>click:'com.aiways.autonavi:id/tv_search'</t>
        </is>
      </c>
      <c r="K196" s="22" t="inlineStr">
        <is>
          <t>click:'com.aiways.autonavi:id/siv_back'</t>
        </is>
      </c>
      <c r="L196" s="17" t="inlineStr">
        <is>
          <t>{ 
"protocolId": 30303, "messageType": "request", "versionName": "5.0.7.601114", "data": { 
"searchType": 1, 
"keywords": "光谷", 
"mylocLat": 0.01, 
"mylocLon": 0.01, 
"maxCount": 1,
 "dev": 0
 }, 
"statusCode": 0,
 "needResponse": true, 
"message": "",
 "responseCode": "", "requestCode": "", "requestAuthor": "com.aiways.aiwaysservice"
}</t>
        </is>
      </c>
      <c r="M196" s="23" t="inlineStr">
        <is>
          <t>输入json，查看返回json或查看关键字搜索支持行政区域</t>
        </is>
      </c>
      <c r="N196" s="17" t="inlineStr">
        <is>
          <t>resultCode:10001</t>
        </is>
      </c>
      <c r="O196" s="17" t="n"/>
      <c r="P196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6" s="17" t="inlineStr">
        <is>
          <t>{}</t>
        </is>
      </c>
      <c r="R196" s="17">
        <f>HYPERLINK("D:\python\pytest\AutoTest\log\2022-01-20_20-32-14\AW02-JK-AIDL-0297","测试图片地址")</f>
        <v/>
      </c>
      <c r="S196" s="17" t="inlineStr">
        <is>
          <t>OK</t>
        </is>
      </c>
      <c r="T196" s="17" t="inlineStr">
        <is>
          <t>chenghchengy</t>
        </is>
      </c>
      <c r="U196" s="17" t="inlineStr">
        <is>
          <t>2022-01-20 22:23:00</t>
        </is>
      </c>
      <c r="V196" s="17" t="n"/>
      <c r="W196" s="17" t="inlineStr">
        <is>
          <t>请求成功</t>
        </is>
      </c>
    </row>
    <row r="197" s="134">
      <c r="A197" s="17" t="inlineStr">
        <is>
          <t>AW02-JK-AIDL-0298</t>
        </is>
      </c>
      <c r="B197" s="13" t="n">
        <v>30303</v>
      </c>
      <c r="C197" s="17" t="inlineStr">
        <is>
          <t>关键字搜索支持行政区域搜索</t>
        </is>
      </c>
      <c r="D197" s="17" t="inlineStr">
        <is>
          <t>关键字搜索支持行政区域搜索异常输入searchType异常值（8）</t>
        </is>
      </c>
      <c r="E197" s="17" t="inlineStr">
        <is>
          <t>P1</t>
        </is>
      </c>
      <c r="F197" s="17" t="inlineStr">
        <is>
          <t>searchType：1
maxCount：1
dev：1</t>
        </is>
      </c>
      <c r="G197" s="17" t="inlineStr">
        <is>
          <t>异常系</t>
        </is>
      </c>
      <c r="H197" s="17" t="inlineStr">
        <is>
          <t>边界值</t>
        </is>
      </c>
      <c r="I197" s="17" t="n"/>
      <c r="J197" s="17" t="inlineStr">
        <is>
          <t>click:'com.aiways.autonavi:id/tv_search'</t>
        </is>
      </c>
      <c r="K197" s="22" t="inlineStr">
        <is>
          <t>click:'com.aiways.autonavi:id/siv_back'</t>
        </is>
      </c>
      <c r="L197" s="17" t="inlineStr">
        <is>
          <t>{ 
"protocolId": 30303, "messageType": "request", "versionName": "5.0.7.601114", "data": { 
"searchType": 1, 
"keywords": "光谷", 
"mylocLat": 0.01, 
"mylocLon": 0.01, 
"maxCount": 1,
 "dev": 1
 }, 
"statusCode": 0,
 "needResponse": true, 
"message": "",
 "responseCode": "", "requestCode": "", "requestAuthor": "com.aiways.aiwaysservice"
}</t>
        </is>
      </c>
      <c r="M197" s="23" t="inlineStr">
        <is>
          <t>输入json，查看返回json或查看关键字搜索支持行政区域</t>
        </is>
      </c>
      <c r="N197" s="17" t="inlineStr">
        <is>
          <t>resultCode:10001</t>
        </is>
      </c>
      <c r="O197" s="17" t="n"/>
      <c r="P197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7" s="17" t="inlineStr">
        <is>
          <t>{}</t>
        </is>
      </c>
      <c r="R197" s="17">
        <f>HYPERLINK("D:\python\pytest\AutoTest\log\2022-01-20_20-32-14\AW02-JK-AIDL-0298","测试图片地址")</f>
        <v/>
      </c>
      <c r="S197" s="17" t="inlineStr">
        <is>
          <t>OK</t>
        </is>
      </c>
      <c r="T197" s="17" t="inlineStr">
        <is>
          <t>chenghchengy</t>
        </is>
      </c>
      <c r="U197" s="17" t="inlineStr">
        <is>
          <t>2022-01-20 22:23:22</t>
        </is>
      </c>
      <c r="V197" s="17" t="n"/>
      <c r="W197" s="17" t="inlineStr">
        <is>
          <t>请求成功</t>
        </is>
      </c>
    </row>
    <row r="198" s="134">
      <c r="A198" s="17" t="inlineStr">
        <is>
          <t>AW02-JK-AIDL-0299</t>
        </is>
      </c>
      <c r="B198" s="13" t="n">
        <v>30303</v>
      </c>
      <c r="C198" s="17" t="inlineStr">
        <is>
          <t>关键字搜索支持行政区域搜索</t>
        </is>
      </c>
      <c r="D198" s="17" t="inlineStr">
        <is>
          <t>关键字搜索支持行政区域搜索异常输入searchType异常值（9）</t>
        </is>
      </c>
      <c r="E198" s="17" t="inlineStr">
        <is>
          <t>P1</t>
        </is>
      </c>
      <c r="F198" s="17" t="inlineStr">
        <is>
          <t>searchType：1
maxCount：5
dev：0</t>
        </is>
      </c>
      <c r="G198" s="17" t="inlineStr">
        <is>
          <t>异常系</t>
        </is>
      </c>
      <c r="H198" s="17" t="inlineStr">
        <is>
          <t>边界值</t>
        </is>
      </c>
      <c r="I198" s="17" t="n"/>
      <c r="J198" s="17" t="inlineStr">
        <is>
          <t>click:'com.aiways.autonavi:id/tv_search'</t>
        </is>
      </c>
      <c r="K198" s="22" t="inlineStr">
        <is>
          <t>click:'com.aiways.autonavi:id/siv_back'</t>
        </is>
      </c>
      <c r="L198" s="17" t="inlineStr">
        <is>
          <t>{ 
"protocolId": 30303, "messageType": "request", "versionName": "5.0.7.601114", "data": { 
"searchType": 1, 
"keywords": "光谷", 
"mylocLat": 0.01, 
"mylocLon": 0.01, 
"maxCount": 5,
 "dev": 0
 }, 
"statusCode": 0,
 "needResponse": true, 
"message": "",
 "responseCode": "", "requestCode": "", "requestAuthor": "com.aiways.aiwaysservice"
}</t>
        </is>
      </c>
      <c r="M198" s="23" t="inlineStr">
        <is>
          <t>输入json，查看返回json或查看关键字搜索支持行政区域</t>
        </is>
      </c>
      <c r="N198" s="17" t="inlineStr">
        <is>
          <t>resultCode:10001</t>
        </is>
      </c>
      <c r="O198" s="17" t="n"/>
      <c r="P198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8" s="17" t="inlineStr">
        <is>
          <t>{}</t>
        </is>
      </c>
      <c r="R198" s="17">
        <f>HYPERLINK("D:\python\pytest\AutoTest\log\2022-01-20_20-32-14\AW02-JK-AIDL-0299","测试图片地址")</f>
        <v/>
      </c>
      <c r="S198" s="17" t="inlineStr">
        <is>
          <t>OK</t>
        </is>
      </c>
      <c r="T198" s="17" t="inlineStr">
        <is>
          <t>chenghchengy</t>
        </is>
      </c>
      <c r="U198" s="17" t="inlineStr">
        <is>
          <t>2022-01-20 22:23:44</t>
        </is>
      </c>
      <c r="V198" s="17" t="n"/>
      <c r="W198" s="17" t="inlineStr">
        <is>
          <t>请求成功</t>
        </is>
      </c>
    </row>
    <row r="199" s="134">
      <c r="A199" s="17" t="inlineStr">
        <is>
          <t>AW02-JK-AIDL-0300</t>
        </is>
      </c>
      <c r="B199" s="13" t="n">
        <v>30303</v>
      </c>
      <c r="C199" s="17" t="inlineStr">
        <is>
          <t>关键字搜索支持行政区域搜索</t>
        </is>
      </c>
      <c r="D199" s="17" t="inlineStr">
        <is>
          <t>关键字搜索支持行政区域搜索异常输入searchType异常值（10）</t>
        </is>
      </c>
      <c r="E199" s="17" t="inlineStr">
        <is>
          <t>P1</t>
        </is>
      </c>
      <c r="F199" s="17" t="inlineStr">
        <is>
          <t>searchType：1
maxCount：5
dev：1</t>
        </is>
      </c>
      <c r="G199" s="17" t="inlineStr">
        <is>
          <t>异常系</t>
        </is>
      </c>
      <c r="H199" s="17" t="inlineStr">
        <is>
          <t>边界值</t>
        </is>
      </c>
      <c r="I199" s="17" t="n"/>
      <c r="J199" s="17" t="inlineStr">
        <is>
          <t>click:'com.aiways.autonavi:id/tv_search'</t>
        </is>
      </c>
      <c r="K199" s="22" t="inlineStr">
        <is>
          <t>click:'com.aiways.autonavi:id/siv_back'</t>
        </is>
      </c>
      <c r="L199" s="17" t="inlineStr">
        <is>
          <t>{ 
"protocolId": 30303, "messageType": "request", "versionName": "5.0.7.601114", "data": { 
"searchType": 1, 
"keywords": "光谷", 
"mylocLat": 0.01, 
"mylocLon": 0.01, 
"maxCount": 5,
 "dev": 1
 }, 
"statusCode": 0,
 "needResponse": true, 
"message": "",
 "responseCode": "", "requestCode": "", "requestAuthor": "com.aiways.aiwaysservice"
}</t>
        </is>
      </c>
      <c r="M199" s="23" t="inlineStr">
        <is>
          <t>输入json，查看返回json或查看关键字搜索支持行政区域</t>
        </is>
      </c>
      <c r="N199" s="17" t="inlineStr">
        <is>
          <t>resultCode:10001</t>
        </is>
      </c>
      <c r="O199" s="17" t="n"/>
      <c r="P199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199" s="17" t="inlineStr">
        <is>
          <t>{}</t>
        </is>
      </c>
      <c r="R199" s="17">
        <f>HYPERLINK("D:\python\pytest\AutoTest\log\2022-01-20_20-32-14\AW02-JK-AIDL-0300","测试图片地址")</f>
        <v/>
      </c>
      <c r="S199" s="17" t="inlineStr">
        <is>
          <t>OK</t>
        </is>
      </c>
      <c r="T199" s="17" t="inlineStr">
        <is>
          <t>chenghchengy</t>
        </is>
      </c>
      <c r="U199" s="17" t="inlineStr">
        <is>
          <t>2022-01-20 22:24:05</t>
        </is>
      </c>
      <c r="V199" s="17" t="n"/>
      <c r="W199" s="17" t="inlineStr">
        <is>
          <t>请求成功</t>
        </is>
      </c>
    </row>
    <row r="200" s="134">
      <c r="A200" s="17" t="inlineStr">
        <is>
          <t>AW02-JK-AIDL-0301</t>
        </is>
      </c>
      <c r="B200" s="13" t="n">
        <v>30303</v>
      </c>
      <c r="C200" s="17" t="inlineStr">
        <is>
          <t>关键字搜索支持行政区域搜索</t>
        </is>
      </c>
      <c r="D200" s="17" t="inlineStr">
        <is>
          <t>关键字搜索支持行政区域搜索异常输入searchType异常值（11）</t>
        </is>
      </c>
      <c r="E200" s="17" t="inlineStr">
        <is>
          <t>P1</t>
        </is>
      </c>
      <c r="F200" s="17" t="inlineStr">
        <is>
          <t>searchType：1
maxCount：10
dev：0</t>
        </is>
      </c>
      <c r="G200" s="17" t="inlineStr">
        <is>
          <t>异常系</t>
        </is>
      </c>
      <c r="H200" s="17" t="inlineStr">
        <is>
          <t>边界值</t>
        </is>
      </c>
      <c r="I200" s="17" t="n"/>
      <c r="J200" s="17" t="inlineStr">
        <is>
          <t>click:'com.aiways.autonavi:id/tv_search'</t>
        </is>
      </c>
      <c r="K200" s="22" t="inlineStr">
        <is>
          <t>click:'com.aiways.autonavi:id/siv_back'</t>
        </is>
      </c>
      <c r="L200" s="17" t="inlineStr">
        <is>
          <t>{ 
"protocolId": 30303, "messageType": "request", "versionName": "5.0.7.601114", "data": { 
"searchType": 1, 
"keywords": "光谷", 
"mylocLat": 0.01, 
"mylocLon": 0.01, 
"maxCount": 10,
 "dev": 0
 }, 
"statusCode": 0,
 "needResponse": true, 
"message": "",
 "responseCode": "", "requestCode": "", "requestAuthor": "com.aiways.aiwaysservice"
}</t>
        </is>
      </c>
      <c r="M200" s="23" t="inlineStr">
        <is>
          <t>输入json，查看返回json或查看关键字搜索支持行政区域</t>
        </is>
      </c>
      <c r="N200" s="17" t="inlineStr">
        <is>
          <t>resultCode:10001</t>
        </is>
      </c>
      <c r="O200" s="17" t="n"/>
      <c r="P200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0" s="17" t="inlineStr">
        <is>
          <t>{}</t>
        </is>
      </c>
      <c r="R200" s="17">
        <f>HYPERLINK("D:\python\pytest\AutoTest\log\2022-01-20_20-32-14\AW02-JK-AIDL-0301","测试图片地址")</f>
        <v/>
      </c>
      <c r="S200" s="17" t="inlineStr">
        <is>
          <t>OK</t>
        </is>
      </c>
      <c r="T200" s="17" t="inlineStr">
        <is>
          <t>chenghchengy</t>
        </is>
      </c>
      <c r="U200" s="17" t="inlineStr">
        <is>
          <t>2022-01-20 22:24:27</t>
        </is>
      </c>
      <c r="V200" s="17" t="n"/>
      <c r="W200" s="17" t="inlineStr">
        <is>
          <t>请求成功</t>
        </is>
      </c>
    </row>
    <row r="201" s="134">
      <c r="A201" s="17" t="inlineStr">
        <is>
          <t>AW02-JK-AIDL-0302</t>
        </is>
      </c>
      <c r="B201" s="13" t="n">
        <v>30303</v>
      </c>
      <c r="C201" s="17" t="inlineStr">
        <is>
          <t>关键字搜索支持行政区域搜索</t>
        </is>
      </c>
      <c r="D201" s="17" t="inlineStr">
        <is>
          <t>关键字搜索支持行政区域搜索异常输入searchType异常值（12）</t>
        </is>
      </c>
      <c r="E201" s="17" t="inlineStr">
        <is>
          <t>P1</t>
        </is>
      </c>
      <c r="F201" s="17" t="inlineStr">
        <is>
          <t>searchType：1
maxCount：10
dev：1</t>
        </is>
      </c>
      <c r="G201" s="17" t="inlineStr">
        <is>
          <t>异常系</t>
        </is>
      </c>
      <c r="H201" s="17" t="inlineStr">
        <is>
          <t>边界值</t>
        </is>
      </c>
      <c r="I201" s="17" t="n"/>
      <c r="J201" s="17" t="inlineStr">
        <is>
          <t>click:'com.aiways.autonavi:id/tv_search'</t>
        </is>
      </c>
      <c r="K201" s="22" t="inlineStr">
        <is>
          <t>click:'com.aiways.autonavi:id/siv_back'</t>
        </is>
      </c>
      <c r="L201" s="17" t="inlineStr">
        <is>
          <t>{ 
"protocolId": 30303, "messageType": "request", "versionName": "5.0.7.601114", "data": { 
"searchType": 1, 
"keywords": "光谷", 
"mylocLat": 0.01, 
"mylocLon": 0.01, 
"maxCount": 10,
 "dev": 1
 }, 
"statusCode": 0,
 "needResponse": true, 
"message": "",
 "responseCode": "", "requestCode": "", "requestAuthor": "com.aiways.aiwaysservice"
}</t>
        </is>
      </c>
      <c r="M201" s="23" t="inlineStr">
        <is>
          <t>输入json，查看返回json或查看关键字搜索支持行政区域</t>
        </is>
      </c>
      <c r="N201" s="17" t="inlineStr">
        <is>
          <t>resultCode:10001</t>
        </is>
      </c>
      <c r="O201" s="17" t="n"/>
      <c r="P201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1" s="17" t="inlineStr">
        <is>
          <t>{}</t>
        </is>
      </c>
      <c r="R201" s="17">
        <f>HYPERLINK("D:\python\pytest\AutoTest\log\2022-01-20_20-32-14\AW02-JK-AIDL-0302","测试图片地址")</f>
        <v/>
      </c>
      <c r="S201" s="17" t="inlineStr">
        <is>
          <t>OK</t>
        </is>
      </c>
      <c r="T201" s="17" t="inlineStr">
        <is>
          <t>chenghchengy</t>
        </is>
      </c>
      <c r="U201" s="17" t="inlineStr">
        <is>
          <t>2022-01-20 22:24:49</t>
        </is>
      </c>
      <c r="V201" s="17" t="n"/>
      <c r="W201" s="17" t="inlineStr">
        <is>
          <t>请求成功</t>
        </is>
      </c>
    </row>
    <row r="202" s="134">
      <c r="A202" s="17" t="inlineStr">
        <is>
          <t>AW02-JK-AIDL-0303</t>
        </is>
      </c>
      <c r="B202" s="13" t="n">
        <v>30303</v>
      </c>
      <c r="C202" s="17" t="inlineStr">
        <is>
          <t>关键字搜索支持行政区域搜索</t>
        </is>
      </c>
      <c r="D202" s="17" t="inlineStr">
        <is>
          <t>关键字搜索支持行政区域搜索异常输入searchType异常值（13）</t>
        </is>
      </c>
      <c r="E202" s="17" t="inlineStr">
        <is>
          <t>P1</t>
        </is>
      </c>
      <c r="F202" s="17" t="inlineStr">
        <is>
          <t>searchType：0
maxCount：0
dev：0</t>
        </is>
      </c>
      <c r="G202" s="17" t="inlineStr">
        <is>
          <t>异常系</t>
        </is>
      </c>
      <c r="H202" s="17" t="inlineStr">
        <is>
          <t>边界值</t>
        </is>
      </c>
      <c r="I202" s="17" t="n"/>
      <c r="J202" s="17" t="inlineStr">
        <is>
          <t>click:'com.aiways.autonavi:id/tv_search'</t>
        </is>
      </c>
      <c r="K202" s="22" t="inlineStr">
        <is>
          <t>click:'com.aiways.autonavi:id/siv_back'</t>
        </is>
      </c>
      <c r="L202" s="17" t="inlineStr">
        <is>
          <t>{ 
"protocolId": 30303, "messageType": "request", "versionName": "5.0.7.601114", "data": { 
"searchType": 0, 
"keywords": "光谷", 
"mylocLat": 0.01, 
"mylocLon": 0.01, 
"maxCount": 0,
 "dev": 0
 }, 
"statusCode": 0,
 "needResponse": true, 
"message": "",
 "responseCode": "", "requestCode": "", "requestAuthor": "com.aiways.aiwaysservice"
}</t>
        </is>
      </c>
      <c r="M202" s="23" t="inlineStr">
        <is>
          <t>输入json，查看返回json或查看关键字搜索支持行政区域</t>
        </is>
      </c>
      <c r="N202" s="17" t="inlineStr">
        <is>
          <t>resultCode:10001</t>
        </is>
      </c>
      <c r="O202" s="17" t="n"/>
      <c r="P202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2" s="17" t="inlineStr">
        <is>
          <t>{}</t>
        </is>
      </c>
      <c r="R202" s="17">
        <f>HYPERLINK("D:\python\pytest\AutoTest\log\2022-01-20_20-32-14\AW02-JK-AIDL-0303","测试图片地址")</f>
        <v/>
      </c>
      <c r="S202" s="17" t="inlineStr">
        <is>
          <t>OK</t>
        </is>
      </c>
      <c r="T202" s="17" t="inlineStr">
        <is>
          <t>chenghchengy</t>
        </is>
      </c>
      <c r="U202" s="17" t="inlineStr">
        <is>
          <t>2022-01-20 22:25:11</t>
        </is>
      </c>
      <c r="V202" s="17" t="n"/>
      <c r="W202" s="17" t="inlineStr">
        <is>
          <t>请求成功</t>
        </is>
      </c>
    </row>
    <row r="203" s="134">
      <c r="A203" s="17" t="inlineStr">
        <is>
          <t>AW02-JK-AIDL-0304</t>
        </is>
      </c>
      <c r="B203" s="13" t="n">
        <v>30303</v>
      </c>
      <c r="C203" s="17" t="inlineStr">
        <is>
          <t>关键字搜索支持行政区域搜索</t>
        </is>
      </c>
      <c r="D203" s="17" t="inlineStr">
        <is>
          <t>关键字搜索支持行政区域搜索异常输入searchType异常值（14）</t>
        </is>
      </c>
      <c r="E203" s="17" t="inlineStr">
        <is>
          <t>P1</t>
        </is>
      </c>
      <c r="F203" s="17" t="inlineStr">
        <is>
          <t>searchType：0
maxCount：0
dev：1</t>
        </is>
      </c>
      <c r="G203" s="17" t="inlineStr">
        <is>
          <t>异常系</t>
        </is>
      </c>
      <c r="H203" s="17" t="inlineStr">
        <is>
          <t>边界值</t>
        </is>
      </c>
      <c r="I203" s="17" t="n"/>
      <c r="J203" s="17" t="inlineStr">
        <is>
          <t>click:'com.aiways.autonavi:id/tv_search'</t>
        </is>
      </c>
      <c r="K203" s="22" t="inlineStr">
        <is>
          <t>click:'com.aiways.autonavi:id/siv_back'</t>
        </is>
      </c>
      <c r="L203" s="17" t="inlineStr">
        <is>
          <t>{ 
"protocolId": 30303, "messageType": "request", "versionName": "5.0.7.601114", "data": { 
"searchType": 0, 
"keywords": "光谷", 
"mylocLat": 0.01, 
"mylocLon": 0.01, 
"maxCount": 0,
 "dev": 1
 }, 
"statusCode": 0,
 "needResponse": true, 
"message": "",
 "responseCode": "", "requestCode": "", "requestAuthor": "com.aiways.aiwaysservice"
}</t>
        </is>
      </c>
      <c r="M203" s="23" t="inlineStr">
        <is>
          <t>输入json，查看返回json或查看关键字搜索支持行政区域</t>
        </is>
      </c>
      <c r="N203" s="17" t="inlineStr">
        <is>
          <t>resultCode:10001</t>
        </is>
      </c>
      <c r="O203" s="17" t="n"/>
      <c r="P203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3" s="17" t="inlineStr">
        <is>
          <t>{}</t>
        </is>
      </c>
      <c r="R203" s="17">
        <f>HYPERLINK("D:\python\pytest\AutoTest\log\2022-01-20_20-32-14\AW02-JK-AIDL-0304","测试图片地址")</f>
        <v/>
      </c>
      <c r="S203" s="17" t="inlineStr">
        <is>
          <t>OK</t>
        </is>
      </c>
      <c r="T203" s="17" t="inlineStr">
        <is>
          <t>chenghchengy</t>
        </is>
      </c>
      <c r="U203" s="17" t="inlineStr">
        <is>
          <t>2022-01-20 22:25:33</t>
        </is>
      </c>
      <c r="V203" s="17" t="n"/>
      <c r="W203" s="17" t="inlineStr">
        <is>
          <t>请求成功</t>
        </is>
      </c>
    </row>
    <row r="204" s="134">
      <c r="A204" s="17" t="inlineStr">
        <is>
          <t>AW02-JK-AIDL-0305</t>
        </is>
      </c>
      <c r="B204" s="13" t="n">
        <v>30303</v>
      </c>
      <c r="C204" s="17" t="inlineStr">
        <is>
          <t>关键字搜索支持行政区域搜索</t>
        </is>
      </c>
      <c r="D204" s="17" t="inlineStr">
        <is>
          <t>关键字搜索支持行政区域搜索异常输入searchType异常值（15）</t>
        </is>
      </c>
      <c r="E204" s="17" t="inlineStr">
        <is>
          <t>P1</t>
        </is>
      </c>
      <c r="F204" s="17" t="inlineStr">
        <is>
          <t>searchType：0
maxCount：11
dev：0</t>
        </is>
      </c>
      <c r="G204" s="17" t="inlineStr">
        <is>
          <t>异常系</t>
        </is>
      </c>
      <c r="H204" s="17" t="inlineStr">
        <is>
          <t>边界值</t>
        </is>
      </c>
      <c r="I204" s="17" t="n"/>
      <c r="J204" s="17" t="inlineStr">
        <is>
          <t>click:'com.aiways.autonavi:id/tv_search'</t>
        </is>
      </c>
      <c r="K204" s="22" t="inlineStr">
        <is>
          <t>click:'com.aiways.autonavi:id/siv_back'</t>
        </is>
      </c>
      <c r="L204" s="17" t="inlineStr">
        <is>
          <t>{ 
"protocolId": 30303, "messageType": "request", "versionName": "5.0.7.601114", "data": { 
"searchType": 0, 
"keywords": "光谷", 
"mylocLat": 0.01, 
"mylocLon": 0.01, 
"maxCount": 11,
 "dev": 0
 }, 
"statusCode": 0,
 "needResponse": true, 
"message": "",
 "responseCode": "", "requestCode": "", "requestAuthor": "com.aiways.aiwaysservice"
}</t>
        </is>
      </c>
      <c r="M204" s="23" t="inlineStr">
        <is>
          <t>输入json，查看返回json或查看关键字搜索支持行政区域</t>
        </is>
      </c>
      <c r="N204" s="17" t="inlineStr">
        <is>
          <t>resultCode:10001</t>
        </is>
      </c>
      <c r="O204" s="17" t="n"/>
      <c r="P204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4" s="17" t="inlineStr">
        <is>
          <t>{}</t>
        </is>
      </c>
      <c r="R204" s="17">
        <f>HYPERLINK("D:\python\pytest\AutoTest\log\2022-01-20_20-32-14\AW02-JK-AIDL-0305","测试图片地址")</f>
        <v/>
      </c>
      <c r="S204" s="17" t="inlineStr">
        <is>
          <t>OK</t>
        </is>
      </c>
      <c r="T204" s="17" t="inlineStr">
        <is>
          <t>chenghchengy</t>
        </is>
      </c>
      <c r="U204" s="17" t="inlineStr">
        <is>
          <t>2022-01-20 22:25:55</t>
        </is>
      </c>
      <c r="V204" s="17" t="n"/>
      <c r="W204" s="17" t="inlineStr">
        <is>
          <t>请求成功</t>
        </is>
      </c>
    </row>
    <row r="205" s="134">
      <c r="A205" s="17" t="inlineStr">
        <is>
          <t>AW02-JK-AIDL-0306</t>
        </is>
      </c>
      <c r="B205" s="13" t="n">
        <v>30303</v>
      </c>
      <c r="C205" s="17" t="inlineStr">
        <is>
          <t>关键字搜索支持行政区域搜索</t>
        </is>
      </c>
      <c r="D205" s="17" t="inlineStr">
        <is>
          <t>关键字搜索支持行政区域搜索异常输入searchType异常值（16）</t>
        </is>
      </c>
      <c r="E205" s="17" t="inlineStr">
        <is>
          <t>P1</t>
        </is>
      </c>
      <c r="F205" s="17" t="inlineStr">
        <is>
          <t>searchType：0
maxCount：11
dev：1</t>
        </is>
      </c>
      <c r="G205" s="17" t="inlineStr">
        <is>
          <t>异常系</t>
        </is>
      </c>
      <c r="H205" s="17" t="inlineStr">
        <is>
          <t>边界值</t>
        </is>
      </c>
      <c r="I205" s="17" t="n"/>
      <c r="J205" s="17" t="inlineStr">
        <is>
          <t>click:'com.aiways.autonavi:id/tv_search'</t>
        </is>
      </c>
      <c r="K205" s="22" t="inlineStr">
        <is>
          <t>click:'com.aiways.autonavi:id/siv_back'</t>
        </is>
      </c>
      <c r="L205" s="17" t="inlineStr">
        <is>
          <t>{ 
"protocolId": 30303, "messageType": "request", "versionName": "5.0.7.601114", "data": { 
"searchType": 0, 
"keywords": "光谷", 
"mylocLat": 0.01, 
"mylocLon": 0.01, 
"maxCount": 11,
 "dev": 1
 }, 
"statusCode": 0,
 "needResponse": true, 
"message": "",
 "responseCode": "", "requestCode": "", "requestAuthor": "com.aiways.aiwaysservice"
}</t>
        </is>
      </c>
      <c r="M205" s="23" t="inlineStr">
        <is>
          <t>输入json，查看返回json或查看关键字搜索支持行政区域</t>
        </is>
      </c>
      <c r="N205" s="17" t="inlineStr">
        <is>
          <t>resultCode:10001</t>
        </is>
      </c>
      <c r="O205" s="17" t="n"/>
      <c r="P205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5" s="17" t="inlineStr">
        <is>
          <t>{}</t>
        </is>
      </c>
      <c r="R205" s="17">
        <f>HYPERLINK("D:\python\pytest\AutoTest\log\2022-01-20_20-32-14\AW02-JK-AIDL-0306","测试图片地址")</f>
        <v/>
      </c>
      <c r="S205" s="17" t="inlineStr">
        <is>
          <t>OK</t>
        </is>
      </c>
      <c r="T205" s="17" t="inlineStr">
        <is>
          <t>chenghchengy</t>
        </is>
      </c>
      <c r="U205" s="17" t="inlineStr">
        <is>
          <t>2022-01-20 22:26:17</t>
        </is>
      </c>
      <c r="V205" s="17" t="n"/>
      <c r="W205" s="17" t="inlineStr">
        <is>
          <t>请求成功</t>
        </is>
      </c>
    </row>
    <row r="206" s="134">
      <c r="A206" s="17" t="inlineStr">
        <is>
          <t>AW02-JK-AIDL-0307</t>
        </is>
      </c>
      <c r="B206" s="13" t="n">
        <v>30303</v>
      </c>
      <c r="C206" s="17" t="inlineStr">
        <is>
          <t>关键字搜索支持行政区域搜索</t>
        </is>
      </c>
      <c r="D206" s="17" t="inlineStr">
        <is>
          <t>关键字搜索支持行政区域搜索异常输入searchType异常值（17）</t>
        </is>
      </c>
      <c r="E206" s="17" t="inlineStr">
        <is>
          <t>P1</t>
        </is>
      </c>
      <c r="F206" s="17" t="inlineStr">
        <is>
          <t>searchType：0
maxCount：1
dev：-1</t>
        </is>
      </c>
      <c r="G206" s="17" t="inlineStr">
        <is>
          <t>异常系</t>
        </is>
      </c>
      <c r="H206" s="17" t="inlineStr">
        <is>
          <t>边界值</t>
        </is>
      </c>
      <c r="I206" s="17" t="n"/>
      <c r="J206" s="17" t="inlineStr">
        <is>
          <t>click:'com.aiways.autonavi:id/tv_search'</t>
        </is>
      </c>
      <c r="K206" s="22" t="inlineStr">
        <is>
          <t>click:'com.aiways.autonavi:id/siv_back'</t>
        </is>
      </c>
      <c r="L206" s="17" t="inlineStr">
        <is>
          <t>{ 
"protocolId": 30303, "messageType": "request", "versionName": "5.0.7.601114", "data": { 
"searchType": 0, 
"keywords": "光谷", 
"mylocLat": 0.01, 
"mylocLon": 0.01, 
"maxCount": 1,
 "dev": -1
 }, 
"statusCode": 0,
 "needResponse": true, 
"message": "",
 "responseCode": "", "requestCode": "", "requestAuthor": "com.aiways.aiwaysservice"
}</t>
        </is>
      </c>
      <c r="M206" s="23" t="inlineStr">
        <is>
          <t>输入json，查看返回json或查看关键字搜索支持行政区域</t>
        </is>
      </c>
      <c r="N206" s="17" t="inlineStr">
        <is>
          <t>resultCode:10001</t>
        </is>
      </c>
      <c r="O206" s="17" t="n"/>
      <c r="P206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6" s="17" t="inlineStr">
        <is>
          <t>{}</t>
        </is>
      </c>
      <c r="R206" s="17">
        <f>HYPERLINK("D:\python\pytest\AutoTest\log\2022-01-20_20-32-14\AW02-JK-AIDL-0307","测试图片地址")</f>
        <v/>
      </c>
      <c r="S206" s="17" t="inlineStr">
        <is>
          <t>OK</t>
        </is>
      </c>
      <c r="T206" s="17" t="inlineStr">
        <is>
          <t>chenghchengy</t>
        </is>
      </c>
      <c r="U206" s="17" t="inlineStr">
        <is>
          <t>2022-01-20 22:26:38</t>
        </is>
      </c>
      <c r="V206" s="17" t="n"/>
      <c r="W206" s="17" t="inlineStr">
        <is>
          <t>请求成功</t>
        </is>
      </c>
    </row>
    <row r="207" s="134">
      <c r="A207" s="17" t="inlineStr">
        <is>
          <t>AW02-JK-AIDL-0308</t>
        </is>
      </c>
      <c r="B207" s="13" t="n">
        <v>30303</v>
      </c>
      <c r="C207" s="17" t="inlineStr">
        <is>
          <t>关键字搜索支持行政区域搜索</t>
        </is>
      </c>
      <c r="D207" s="17" t="inlineStr">
        <is>
          <t>关键字搜索支持行政区域搜索异常输入searchType异常值（18）</t>
        </is>
      </c>
      <c r="E207" s="17" t="inlineStr">
        <is>
          <t>P1</t>
        </is>
      </c>
      <c r="F207" s="17" t="inlineStr">
        <is>
          <t>searchType：0
maxCount：1
dev：2</t>
        </is>
      </c>
      <c r="G207" s="17" t="inlineStr">
        <is>
          <t>异常系</t>
        </is>
      </c>
      <c r="H207" s="17" t="inlineStr">
        <is>
          <t>边界值</t>
        </is>
      </c>
      <c r="I207" s="17" t="n"/>
      <c r="J207" s="17" t="inlineStr">
        <is>
          <t>click:'com.aiways.autonavi:id/tv_search'</t>
        </is>
      </c>
      <c r="K207" s="22" t="inlineStr">
        <is>
          <t>click:'com.aiways.autonavi:id/siv_back'</t>
        </is>
      </c>
      <c r="L207" s="17" t="inlineStr">
        <is>
          <t>{ 
"protocolId": 30303, "messageType": "request", "versionName": "5.0.7.601114", "data": { 
"searchType": 0, 
"keywords": "光谷", 
"mylocLat": 0.01, 
"mylocLon": 0.01, 
"maxCount": 1,
 "dev": 2
 }, 
"statusCode": 0,
 "needResponse": true, 
"message": "",
 "responseCode": "", "requestCode": "", "requestAuthor": "com.aiways.aiwaysservice"
}</t>
        </is>
      </c>
      <c r="M207" s="23" t="inlineStr">
        <is>
          <t>输入json，查看返回json或查看关键字搜索支持行政区域</t>
        </is>
      </c>
      <c r="N207" s="17" t="inlineStr">
        <is>
          <t>resultCode:10001</t>
        </is>
      </c>
      <c r="O207" s="17" t="n"/>
      <c r="P207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7" s="17" t="inlineStr">
        <is>
          <t>{}</t>
        </is>
      </c>
      <c r="R207" s="17">
        <f>HYPERLINK("D:\python\pytest\AutoTest\log\2022-01-20_20-32-14\AW02-JK-AIDL-0308","测试图片地址")</f>
        <v/>
      </c>
      <c r="S207" s="17" t="inlineStr">
        <is>
          <t>OK</t>
        </is>
      </c>
      <c r="T207" s="17" t="inlineStr">
        <is>
          <t>chenghchengy</t>
        </is>
      </c>
      <c r="U207" s="17" t="inlineStr">
        <is>
          <t>2022-01-20 22:27:00</t>
        </is>
      </c>
      <c r="V207" s="17" t="n"/>
      <c r="W207" s="17" t="inlineStr">
        <is>
          <t>请求成功</t>
        </is>
      </c>
    </row>
    <row r="208" s="134">
      <c r="A208" s="17" t="inlineStr">
        <is>
          <t>AW02-JK-AIDL-0309</t>
        </is>
      </c>
      <c r="B208" s="13" t="n">
        <v>30303</v>
      </c>
      <c r="C208" s="17" t="inlineStr">
        <is>
          <t>关键字搜索支持行政区域搜索</t>
        </is>
      </c>
      <c r="D208" s="17" t="inlineStr">
        <is>
          <t>关键字搜索支持行政区域搜索异常输入searchType异常值（19）</t>
        </is>
      </c>
      <c r="E208" s="17" t="inlineStr">
        <is>
          <t>P1</t>
        </is>
      </c>
      <c r="F208" s="17" t="inlineStr">
        <is>
          <t>searchType：0
maxCount：5
dev：-1</t>
        </is>
      </c>
      <c r="G208" s="17" t="inlineStr">
        <is>
          <t>异常系</t>
        </is>
      </c>
      <c r="H208" s="17" t="inlineStr">
        <is>
          <t>边界值</t>
        </is>
      </c>
      <c r="I208" s="17" t="n"/>
      <c r="J208" s="17" t="inlineStr">
        <is>
          <t>click:'com.aiways.autonavi:id/tv_search'</t>
        </is>
      </c>
      <c r="K208" s="22" t="inlineStr">
        <is>
          <t>click:'com.aiways.autonavi:id/siv_back'</t>
        </is>
      </c>
      <c r="L208" s="17" t="inlineStr">
        <is>
          <t>{ 
"protocolId": 30303, "messageType": "request", "versionName": "5.0.7.601114", "data": { 
"searchType": 0, 
"keywords": "光谷", 
"mylocLat": 0.01, 
"mylocLon": 0.01, 
"maxCount": 5,
 "dev": -1
 }, 
"statusCode": 0,
 "needResponse": true, 
"message": "",
 "responseCode": "", "requestCode": "", "requestAuthor": "com.aiways.aiwaysservice"
}</t>
        </is>
      </c>
      <c r="M208" s="23" t="inlineStr">
        <is>
          <t>输入json，查看返回json或查看关键字搜索支持行政区域</t>
        </is>
      </c>
      <c r="N208" s="17" t="inlineStr">
        <is>
          <t>resultCode:10001</t>
        </is>
      </c>
      <c r="O208" s="17" t="n"/>
      <c r="P208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'关山大道519号光谷天地F1层', 'Latitude': 30.478257, 'Name': '光谷天地(E区二号门)', 'Poiid': 'B0FFGPMGKA', 'Tel': '', 'Typecode': '', 'biz_ext': {'category': 0, 'tag': '', 'taginfo': ''}, 'distance': 233, 'enteryList': [{'entry_latitude': 0.0, 'entry_longitude': 0.0}], 'homecopType': 0, 'longitude': 114.410392},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8" s="17" t="inlineStr">
        <is>
          <t>{}</t>
        </is>
      </c>
      <c r="R208" s="17">
        <f>HYPERLINK("D:\python\pytest\AutoTest\log\2022-01-20_20-32-14\AW02-JK-AIDL-0309","测试图片地址")</f>
        <v/>
      </c>
      <c r="S208" s="17" t="inlineStr">
        <is>
          <t>OK</t>
        </is>
      </c>
      <c r="T208" s="17" t="inlineStr">
        <is>
          <t>chenghchengy</t>
        </is>
      </c>
      <c r="U208" s="17" t="inlineStr">
        <is>
          <t>2022-01-20 22:27:22</t>
        </is>
      </c>
      <c r="V208" s="17" t="n"/>
      <c r="W208" s="17" t="inlineStr">
        <is>
          <t>请求成功</t>
        </is>
      </c>
    </row>
    <row r="209" s="134">
      <c r="A209" s="17" t="inlineStr">
        <is>
          <t>AW02-JK-AIDL-0310</t>
        </is>
      </c>
      <c r="B209" s="13" t="n">
        <v>30303</v>
      </c>
      <c r="C209" s="17" t="inlineStr">
        <is>
          <t>关键字搜索支持行政区域搜索</t>
        </is>
      </c>
      <c r="D209" s="17" t="inlineStr">
        <is>
          <t>关键字搜索支持行政区域搜索异常输入searchType异常值（20）</t>
        </is>
      </c>
      <c r="E209" s="17" t="inlineStr">
        <is>
          <t>P1</t>
        </is>
      </c>
      <c r="F209" s="17" t="inlineStr">
        <is>
          <t>searchType：0
maxCount：5
dev：2</t>
        </is>
      </c>
      <c r="G209" s="17" t="inlineStr">
        <is>
          <t>异常系</t>
        </is>
      </c>
      <c r="H209" s="17" t="inlineStr">
        <is>
          <t>边界值</t>
        </is>
      </c>
      <c r="I209" s="17" t="n"/>
      <c r="J209" s="17" t="inlineStr">
        <is>
          <t>click:'com.aiways.autonavi:id/tv_search'</t>
        </is>
      </c>
      <c r="K209" s="22" t="inlineStr">
        <is>
          <t>click:'com.aiways.autonavi:id/siv_back'</t>
        </is>
      </c>
      <c r="L209" s="17" t="inlineStr">
        <is>
          <t>{ 
"protocolId": 30303, "messageType": "request", "versionName": "5.0.7.601114", "data": { 
"searchType": 0, 
"keywords": "光谷", 
"mylocLat": 0.01, 
"mylocLon": 0.01, 
"maxCount": 5,
 "dev": 2
 }, 
"statusCode": 0,
 "needResponse": true, 
"message": "",
 "responseCode": "", "requestCode": "", "requestAuthor": "com.aiways.aiwaysservice"
}</t>
        </is>
      </c>
      <c r="M209" s="23" t="inlineStr">
        <is>
          <t>输入json，查看返回json或查看关键字搜索支持行政区域</t>
        </is>
      </c>
      <c r="N209" s="17" t="inlineStr">
        <is>
          <t>resultCode:10001</t>
        </is>
      </c>
      <c r="O209" s="17" t="n"/>
      <c r="P209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'关山大道与高新二路交叉口东南约80米', 'Latitude': 30.478708, 'Name': '光谷天地(西24门)', 'Poiid': 'B0FFGPMGJA', 'Tel': '', 'Typecode': '', 'biz_ext': {'category': 0, 'tag': '', 'taginfo': ''}, 'distance': 255, 'enteryList': [{'entry_latitude': 0.0, 'entry_longitude': 0.0}], 'homecopType': 0, 'longitude': 114.410357},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09" s="17" t="inlineStr">
        <is>
          <t>{}</t>
        </is>
      </c>
      <c r="R209" s="17">
        <f>HYPERLINK("D:\python\pytest\AutoTest\log\2022-01-20_20-32-14\AW02-JK-AIDL-0310","测试图片地址")</f>
        <v/>
      </c>
      <c r="S209" s="17" t="inlineStr">
        <is>
          <t>OK</t>
        </is>
      </c>
      <c r="T209" s="17" t="inlineStr">
        <is>
          <t>chenghchengy</t>
        </is>
      </c>
      <c r="U209" s="17" t="inlineStr">
        <is>
          <t>2022-01-20 22:27:44</t>
        </is>
      </c>
      <c r="V209" s="17" t="n"/>
      <c r="W209" s="17" t="inlineStr">
        <is>
          <t>请求成功</t>
        </is>
      </c>
    </row>
    <row r="210" s="134">
      <c r="A210" s="17" t="inlineStr">
        <is>
          <t>AW02-JK-AIDL-0311</t>
        </is>
      </c>
      <c r="B210" s="13" t="n">
        <v>30303</v>
      </c>
      <c r="C210" s="17" t="inlineStr">
        <is>
          <t>关键字搜索支持行政区域搜索</t>
        </is>
      </c>
      <c r="D210" s="17" t="inlineStr">
        <is>
          <t>关键字搜索支持行政区域搜索异常输入searchType异常值（21）</t>
        </is>
      </c>
      <c r="E210" s="17" t="inlineStr">
        <is>
          <t>P1</t>
        </is>
      </c>
      <c r="F210" s="17" t="inlineStr">
        <is>
          <t>searchType：0
maxCount：10
dev：-1</t>
        </is>
      </c>
      <c r="G210" s="17" t="inlineStr">
        <is>
          <t>异常系</t>
        </is>
      </c>
      <c r="H210" s="17" t="inlineStr">
        <is>
          <t>边界值</t>
        </is>
      </c>
      <c r="I210" s="17" t="n"/>
      <c r="J210" s="17" t="inlineStr">
        <is>
          <t>click:'com.aiways.autonavi:id/tv_search'</t>
        </is>
      </c>
      <c r="K210" s="22" t="inlineStr">
        <is>
          <t>click:'com.aiways.autonavi:id/siv_back'</t>
        </is>
      </c>
      <c r="L210" s="17" t="inlineStr">
        <is>
          <t>{ 
"protocolId": 30303, "messageType": "request", "versionName": "5.0.7.601114", "data": { 
"searchType": 0, 
"keywords": "光谷", 
"mylocLat": 0.01, 
"mylocLon": 0.01, 
"maxCount": 10,
 "dev": -1
 }, 
"statusCode": 0,
 "needResponse": true, 
"message": "",
 "responseCode": "", "requestCode": "", "requestAuthor": "com.aiways.aiwaysservice"
}</t>
        </is>
      </c>
      <c r="M210" s="23" t="inlineStr">
        <is>
          <t>输入json，查看返回json或查看关键字搜索支持行政区域</t>
        </is>
      </c>
      <c r="N210" s="17" t="inlineStr">
        <is>
          <t>resultCode:10001</t>
        </is>
      </c>
      <c r="O210" s="17" t="n"/>
      <c r="P210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'关山大道与高新二路交叉口东南约80米', 'Latitude': 30.478708, 'Name': '光谷天地(西24门)', 'Poiid': 'B0FFGPMGJA', 'Tel': '', 'Typecode': '', 'biz_ext': {'category': 0, 'tag': '', 'taginfo': ''}, 'distance': 255, 'enteryList': [{'entry_latitude': 0.0, 'entry_longitude': 0.0}], 'homecopType': 0, 'longitude': 114.410357},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10" s="17" t="inlineStr">
        <is>
          <t>{}</t>
        </is>
      </c>
      <c r="R210" s="17">
        <f>HYPERLINK("D:\python\pytest\AutoTest\log\2022-01-20_20-32-14\AW02-JK-AIDL-0311","测试图片地址")</f>
        <v/>
      </c>
      <c r="S210" s="17" t="inlineStr">
        <is>
          <t>OK</t>
        </is>
      </c>
      <c r="T210" s="17" t="inlineStr">
        <is>
          <t>chenghchengy</t>
        </is>
      </c>
      <c r="U210" s="17" t="inlineStr">
        <is>
          <t>2022-01-20 22:28:05</t>
        </is>
      </c>
      <c r="V210" s="17" t="n"/>
      <c r="W210" s="17" t="inlineStr">
        <is>
          <t>请求成功</t>
        </is>
      </c>
    </row>
    <row r="211" s="134">
      <c r="A211" s="17" t="inlineStr">
        <is>
          <t>AW02-JK-AIDL-0312</t>
        </is>
      </c>
      <c r="B211" s="13" t="n">
        <v>30303</v>
      </c>
      <c r="C211" s="17" t="inlineStr">
        <is>
          <t>关键字搜索支持行政区域搜索</t>
        </is>
      </c>
      <c r="D211" s="17" t="inlineStr">
        <is>
          <t>关键字搜索支持行政区域搜索异常输入searchType异常值（22）</t>
        </is>
      </c>
      <c r="E211" s="17" t="inlineStr">
        <is>
          <t>P1</t>
        </is>
      </c>
      <c r="F211" s="17" t="inlineStr">
        <is>
          <t>searchType：0
maxCount：10
dev：2</t>
        </is>
      </c>
      <c r="G211" s="17" t="inlineStr">
        <is>
          <t>异常系</t>
        </is>
      </c>
      <c r="H211" s="17" t="inlineStr">
        <is>
          <t>边界值</t>
        </is>
      </c>
      <c r="I211" s="17" t="n"/>
      <c r="J211" s="17" t="inlineStr">
        <is>
          <t>click:'com.aiways.autonavi:id/tv_search'</t>
        </is>
      </c>
      <c r="K211" s="22" t="inlineStr">
        <is>
          <t>click:'com.aiways.autonavi:id/siv_back'</t>
        </is>
      </c>
      <c r="L211" s="17" t="inlineStr">
        <is>
          <t>{ 
"protocolId": 30303, "messageType": "request", "versionName": "5.0.7.601114", "data": { 
"searchType": 0, 
"keywords": "光谷", 
"mylocLat": 0.01, 
"mylocLon": 0.01, 
"maxCount": 10,
 "dev": 2
 }, 
"statusCode": 0,
 "needResponse": true, 
"message": "",
 "responseCode": "", "requestCode": "", "requestAuthor": "com.aiways.aiwaysservice"
}</t>
        </is>
      </c>
      <c r="M211" s="23" t="inlineStr">
        <is>
          <t>输入json，查看返回json或查看关键字搜索支持行政区域</t>
        </is>
      </c>
      <c r="N211" s="17" t="inlineStr">
        <is>
          <t>resultCode:10001</t>
        </is>
      </c>
      <c r="O211" s="17" t="n"/>
      <c r="P211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'关山大道与高新二路交叉口东南约80米', 'Latitude': 30.478708, 'Name': '光谷天地(西24门)', 'Poiid': 'B0FFGPMGJA', 'Tel': '', 'Typecode': '', 'biz_ext': {'category': 0, 'tag': '', 'taginfo': ''}, 'distance': 255, 'enteryList': [{'entry_latitude': 0.0, 'entry_longitude': 0.0}], 'homecopType': 0, 'longitude': 114.410357},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30303, 'requestAuthor': 'com.aiways.autonavi', 'requestCode': '', 'responseCode': '', 'statusCode': 200, 'versionName': '5.0.7.601114'}</t>
        </is>
      </c>
      <c r="Q211" s="17" t="inlineStr">
        <is>
          <t>{}</t>
        </is>
      </c>
      <c r="R211" s="17">
        <f>HYPERLINK("D:\python\pytest\AutoTest\log\2022-01-20_20-32-14\AW02-JK-AIDL-0312","测试图片地址")</f>
        <v/>
      </c>
      <c r="S211" s="17" t="inlineStr">
        <is>
          <t>OK</t>
        </is>
      </c>
      <c r="T211" s="17" t="inlineStr">
        <is>
          <t>chenghchengy</t>
        </is>
      </c>
      <c r="U211" s="17" t="inlineStr">
        <is>
          <t>2022-01-20 22:28:27</t>
        </is>
      </c>
      <c r="V211" s="17" t="n"/>
      <c r="W211" s="17" t="inlineStr">
        <is>
          <t>请求成功</t>
        </is>
      </c>
    </row>
    <row r="212" s="134">
      <c r="A212" s="17" t="inlineStr">
        <is>
          <t>AW02-JK-AIDL-0313</t>
        </is>
      </c>
      <c r="B212" s="13" t="n">
        <v>30304</v>
      </c>
      <c r="C212" s="17" t="inlineStr">
        <is>
          <t>家和公司周边搜</t>
        </is>
      </c>
      <c r="D212" s="17" t="inlineStr">
        <is>
          <t>家和公司周边搜输入正常searchCenter正常值（1）</t>
        </is>
      </c>
      <c r="E212" s="17" t="inlineStr">
        <is>
          <t>P0</t>
        </is>
      </c>
      <c r="F212" s="17" t="inlineStr">
        <is>
          <t>searchCenter:0
radius：1000
sortrule：0
maxCount：1</t>
        </is>
      </c>
      <c r="G212" s="17" t="inlineStr">
        <is>
          <t>正常系</t>
        </is>
      </c>
      <c r="H212" s="17" t="inlineStr">
        <is>
          <t>需求分析法</t>
        </is>
      </c>
      <c r="I212" s="17" t="n"/>
      <c r="J21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2" s="22" t="inlineStr">
        <is>
          <t>shell:"input keyevent 4"
wait:4
click:img='公司.png'
click:'com.aiways.autonavi:id/tv_collection' 
shell:"input keyevent 4"
click:img='家.png'
click:'com.aiways.autonavi:id/tv_collection' 
shell:"input keyevent 4"</t>
        </is>
      </c>
      <c r="L212" s="17" t="inlineStr">
        <is>
          <t>{ 
"protocolId": 30304, "messageType": "request", "versionName": "5.0.7.601114", "data": { 
"radius":1000, 
"sortrule": 0, 
"searchCenter": 0, 
"maxCount": 1, 
"keyWord": "光谷"
 },
 "statusCode": 0, 
"needResponse": true, 
"message": "", 
"responseCode": "", 
"requestCode": "", "requestAuthor": "com.aiways.aiwaysservice"
}</t>
        </is>
      </c>
      <c r="M212" s="23" t="inlineStr">
        <is>
          <t>输入json，查看返回json或查看搜索结果</t>
        </is>
      </c>
      <c r="N212" s="17" t="n"/>
      <c r="O212" s="17" t="n"/>
      <c r="P212" s="17" t="inlineStr">
        <is>
          <t>{'data': {'errorMessage': '请求成功', 'poiResult': {'Citysuggestion': {'Citycount': 0, 'SuggestionCityDetail': []}, 'Count': 10, 'Pois': [{'Address': '洪山区', 'Latitude': 30.495455, 'Name': '光谷', 'Poiid': 'B001B16UWR', 'Tel': '', 'Typecode': '190700', 'biz_ext': {'category': 0, 'tag': '', 'taginfo': ''}, 'childPoiList': [], 'distaceToSearchLocation': 2107, 'distance': 2107, 'enteryList': [], 'homecopType': 0, 'longitude': 114.414917}, {'Address': '(在建)11号线二期;2号线', 'Latitude': 30.506119, 'Name': '光谷广场(地铁站)', 'Poiid': 'BV10060895', 'Tel': '', 'Typecode': '150500', 'biz_ext': {'category': 0, 'tag': '', 'taginfo': ''}, 'childPoiList': [{'Address': '2号线', 'Latitude': 30.505338, 'Name': '光谷广场地铁站C口', 'Poiid': 'BX10013399', 'Tel': '', 'Typecode': '', 'biz_ext': {'category': 0, 'tag': '', 'taginfo': ''}, 'distance': 3250, 'enteryList': [{'entry_latitude': 0.0, 'entry_longitude': 0.0}], 'homecopType': 0, 'longitude': 114.398125}, {'Address': '2号线', 'Latitude': 30.506701, 'Name': '光谷广场地铁站T口', 'Poiid': 'BX10032961', 'Tel': '', 'Typecode': '', 'biz_ext': {'category': 0, 'tag': '', 'taginfo': ''}, 'distance': 3429, 'enteryList': [{'entry_latitude': 0.0, 'entry_longitude': 0.0}], 'homecopType': 0, 'longitude': 114.396943}, {'Address': '2号线', 'Latitude': 30.505029, 'Name': '光谷广场地铁站H口', 'Poiid': 'BX10032960', 'Tel': '', 'Typecode': '', 'biz_ext': {'category': 0, 'tag': '', 'taginfo': ''}, 'distance': 3172, 'enteryList': [{'entry_latitude': 0.0, 'entry_longitude': 0.0}], 'homecopType': 0, 'longitude': 114.399819}, {'Address': '2号线', 'Latitude': 30.507331, 'Name': '光谷广场地铁站U口', 'Poiid': 'BX10032959', 'Tel': '', 'Typecode': '', 'biz_ext': {'category': 0, 'tag': '', 'taginfo': ''}, 'distance': 3481, 'enteryList': [{'entry_latitude': 0.0, 'entry_longitude': 0.0}], 'homecopType': 0, 'longitude': 114.397419}, {'Address': '2号线', 'Latitude': 30.507147, 'Name': '光谷广场地铁站R口', 'Poiid': 'BX10032958', 'Tel': '', 'Typecode': '', 'biz_ext': {'category': 0, 'tag': '', 'taginfo': ''}, 'distance': 3433, 'enteryList': [{'entry_latitude': 0.0, 'entry_longitude': 0.0}], 'homecopType': 0, 'longitude': 114.398482}, {'Address': '2号线', 'Latitude': 30.506258, 'Name': '光谷广场地铁站L口', 'Poiid': 'BX10032957', 'Tel': '', 'Typecode': '', 'biz_ext': {'category': 0, 'tag': '', 'taginfo': ''}, 'distance': 3254, 'enteryList': [{'entry_latitude': 0.0, 'entry_longitude': 0.0}], 'homecopType': 0, 'longitude': 114.402406}, {'Address': '2号线', 'Latitude': 30.506997, 'Name': '光谷广场地铁站Q口', 'Poiid': 'BX10032956', 'Tel': '', 'Typecode': '', 'biz_ext': {'category': 0, 'tag': '', 'taginfo': ''}, 'distance': 3379, 'enteryList': [{'entry_latitude': 0.0, 'entry_longitude': 0.0}], 'homecopType': 0, 'longitude': 114.400068}, {'Address': '2号线', 'Latitude': 30.50578, 'Name': '光谷广场地铁站J口', 'Poiid': 'BX10032955', 'Tel': '', 'Typecode': '', 'biz_ext': {'category': 0, 'tag': '', 'taginfo': ''}, 'distance': 3237, 'enteryList': [{'entry_latitude': 0.0, 'entry_longitude': 0.0}], 'homecopType': 0, 'longitude': 114.400515}, {'Address': '2号线', 'Latitude': 30.506047, 'Name': '光谷广场地铁站K口', 'Poiid': 'BX10032954', 'Tel': '', 'Typecode': '', 'biz_ext': {'category': 0, 'tag': '', 'taginfo': ''}, 'distance': 3253, 'enteryList': [{'entry_latitude': 0.0, 'entry_longitude': 0.0}], 'homecopType': 0, 'longitude': 114.40115}, {'Address': '2号线', 'Latitude': 30.506724, 'Name': '光谷广场地铁站N口', 'Poiid': 'BX10032953', 'Tel': '', 'Typecode': '', 'biz_ext': {'category': 0, 'tag': '', 'taginfo': ''}, 'distance': 3327, 'enteryList': [{'entry_latitude': 0.0, 'entry_longitude': 0.0}], 'homecopType': 0, 'longitude': 114.401144}], 'distaceToSearchLocation': 3293, 'distance': 3293, 'enteryList': [], 'homecopType': 0, 'longitude': 114.399663}, {'Address': '关山大道519号', 'Latitude': 30.477059, 'Name': '光谷天地', 'Poiid': 'B001B16M10', 'Tel': '027-87177777;027-87387208', 'Typecode': '060101', 'biz_ext': {'category': 0, 'tag': '', 'taginfo': '&lt;font&gt;营业时间：&lt;/font&gt;&lt;font&gt;09:30-22:00&lt;/font&gt;'}, 'childPoiList': [{'Address': '关山大道519号光谷天地', 'Latitude': 30.478066, 'Name': '光谷天地地下停车场', 'Poiid': 'B0G0R5EU58', 'Tel': '', 'Typecode': '', 'biz_ext': {'category': 0, 'tag': '', 'taginfo': ''}, 'distance': 269, 'enteryList': [{'entry_latitude': 30.478068, 'entry_longitude': 114.411301}], 'homecopType': 0, 'longitude': 114.410872}, {'Address': '关山大道520附近', 'Latitude': 30.477946, 'Name': '光谷天地停车场', 'Poiid': 'B0G0R5E0KJ', 'Tel': '', 'Typecode': '', 'biz_ext': {'category': 0, 'tag': '', 'taginfo': ''}, 'distance': 303, 'enteryList': [{'entry_latitude': 30.478801, 'entry_longitude': 114.411442}], 'homecopType': 0, 'longitude': 114.411264}, {'Address': '关山大道519', 'Latitude': 30.478451, 'Name': '光谷天地(东北门)', 'Poiid': 'B0FFHCMRWZ', 'Tel': '', 'Typecode': '', 'biz_ext': {'category': 0, 'tag': '', 'taginfo': ''}, 'distance': 330, 'enteryList': [{'entry_latitude': 0.0, 'entry_longitude': 0.0}], 'homecopType': 0, 'longitude': 114.411387}, {'Address': '关南园二路', 'Latitude': 30.474577, 'Name': '光谷天地(东南门)', 'Poiid': 'B0FFH02GZQ', 'Tel': '', 'Typecode': '', 'biz_ext': {'category': 0, 'tag': '', 'taginfo': ''}, 'distance': 815, 'enteryList': [{'entry_latitude': 30.474571, 'entry_longitude': 114.416097}], 'homecopType': 0, 'longitude': 114.416}, {'Address': '关南园路与关山大道交叉口东北方向150米', 'Latitude': 30.475196, 'Name': '光谷天地(2门)', 'Poiid': 'B0FFLHIEWQ', 'Tel': '', 'Typecode': '', 'biz_ext': {'category': 0, 'tag': '', 'taginfo': ''}, 'distance': 286, 'enteryList': [{'entry_latitude': 0.0, 'entry_longitude': 0.0}], 'homecopType': 0, 'longitude': 114.40968}, {'Address': '关山大道519号光谷天地F1层', 'Latitude': 30.475764, 'Name': '光谷天地(出入口)', 'Poiid': 'B0FFM9CFH6', 'Tel': '', 'Typecode': '', 'biz_ext': {'category': 0, 'tag': '', 'taginfo': ''}, 'distance': 325, 'enteryList': [{'entry_latitude': 0.0, 'entry_longitude': 0.0}], 'homecopType': 0, 'longitude': 114.410958}, {'Address': '关山大道519号', 'Latitude': 30.476406, 'Name': '光谷天地(1门)', 'Poiid': 'B0FFG1WRFA', 'Tel': '', 'Typecode': '', 'biz_ext': {'category': 0, 'tag': '', 'taginfo': ''}, 'distance': 191, 'enteryList': [{'entry_latitude': 0.0, 'entry_longitude': 0.0}], 'homecopType': 0, 'longitude': 114.409774}, {'Address': '关山大道与高新二路交叉口东南约80米', 'Latitude': 30.478708, 'Name': '光谷天地(西24门)', 'Poiid': 'B0FFGPMGJA', 'Tel': '', 'Typecode': '', 'biz_ext': {'category': 0, 'tag': '', 'taginfo': ''}, 'distance': 255, 'enteryList': [{'entry_latitude': 0.0, 'entry_longitude': 0.0}], 'homecopType': 0, 'longitude': 114.410357}, {'Address': '关山大道519号光谷天地F1层', 'Latitude': 30.478519, 'Name': '光谷天地(E区五号门)', 'Poiid': 'B0FFGPMGOP', 'Tel': '', 'Typecode': '', 'biz_ext': {'category': 0, 'tag': '', 'taginfo': ''}, 'distance': 311, 'enteryList': [{'entry_latitude': 0.0, 'entry_longitude': 0.0}], 'homecopType': 0, 'longitude': 114.411149}, {'Address': '高新二路与关山大道交叉口东南方向160米', 'Latitude': 30.477324, 'Name': '光谷天地(西15门)', 'Poiid': 'B0FFGPMGN6', 'Tel': '', 'Typecode': '', 'biz_ext': {'category': 0, 'tag': '', 'taginfo': ''}, 'distance': 195, 'enteryList': [{'entry_latitude': 0.0, 'entry_longitude': 0.0}], 'homecopType': 0, 'longitude': 114.410191}], 'distaceToSearchLocation': 231, 'distance': 231, 'enteryList': [{'entry_latitude': 30.476426, 'entry_longitude': 114.409702}], 'homecopType': 0, 'longitude': 114.410537}, {'Address': '光谷大道303号', 'Latitude': 30.418478, 'Name': '光谷·芯中心', 'Poiid': 'B001B1AROC', 'Tel': '027-59256888', 'Typecode': '120100', 'biz_ext': {'category': 0, 'tag': '', 'taginfo': ''}, 'childPoiList': [{'Address': '光谷大道303号', 'Latitude': 30.417437, 'Name': '光谷·芯中心(西南2门)', 'Poiid': 'B0FFF3OQ0C', 'Tel': '', 'Typecode': '', 'biz_ext': {'category': 0, 'tag': '', 'taginfo': ''}, 'distance': 7844, 'enteryList': [{'entry_latitude': 0.0, 'entry_longitude': 0.0}], 'homecopType': 0, 'longitude': 114.451234}, {'Address': '光谷大道303号', 'Latitude': 30.417965, 'Name': '光谷·芯中心(东门)', 'Poiid': 'B0FFH1PBPZ', 'Tel': '', 'Typecode': '', 'biz_ext': {'category': 0, 'tag': '', 'taginfo': ''}, 'distance': 7974, 'enteryList': [{'entry_latitude': 0.0, 'entry_longitude': 0.0}], 'homecopType': 0, 'longitude': 114.454687}, {'Address': '经济开发区藏龙岛办事处光谷大道303号光谷芯中芯文渊楼7楼附近', 'Latitude': 30.417165, 'Name': '光谷·芯中心停车场', 'Poiid': 'B0H07C3C3B', 'Tel': '', 'Typecode': '', 'biz_ext': {'category': 0, 'tag': '', 'taginfo': ''}, 'distance': 7908, 'enteryList': [{'entry_latitude': 30.417965, 'entry_longitude': 114.454735}], 'homecopType': 0, 'longitude': 114.451989}], 'distaceToSearchLocation': 7740, 'distance': 7740, 'enteryList': [{'entry_latitude': 30.417348, 'entry_longitude': 114.451151}], 'homecopType': 0, 'longitude': 114.451117}, {'Address': '珞喻路766号', 'Latitude': 30.505578, 'Name': '光谷世界城', 'Poiid': 'B001B1IPNN', 'Tel': '15107167106', 'Typecode': '120201', 'biz_ext': {'category': 0, 'tag': '', 'taginfo': ''}, 'childPoiList': [{'Address': '珞瑜路726号光谷世界城', 'Latitude': 30.505252, 'Name': '光谷世界城地下停车场', 'Poiid': 'B0FFG64VJG', 'Tel': '', 'Typecode': '', 'biz_ext': {'category': 0, 'tag': '', 'taginfo': ''}, 'distance': 3125, 'enteryList': [{'entry_latitude': 30.505136, 'entry_longitude': 114.403767}], 'homecopType': 0, 'longitude': 114.403617}], 'distaceToSearchLocation': 3167, 'distance': 3167, 'enteryList': [{'entry_latitude': 30.506175, 'entry_longitude': 114.400998}], 'homecopType': 0, 'longitude': 114.403157}, {'Address': '洪山区', 'Latitude': 30.529788, 'Name': '光谷大桥', 'Poiid': 'B0FFFAA81Q', 'Tel': '', 'Typecode': '190306', 'biz_ext': {'category': 0, 'tag': '', 'taginfo': ''}, 'childPoiList': [], 'distaceToSearchLocation': 6288, 'distance': 6288, 'enteryList': [], 'homecopType': 0, 'longitude': 114.383394}, {'Address': '双塘小区路/虎泉街(路口)东150米', 'Latitude': 30.506074, 'Name': '光谷广场', 'Poiid': 'B0FFHFHOIO', 'Tel': '', 'Typecode': '110105', 'biz_ext': {'category': 0, 'tag': '', 'taginfo': ''}, 'childPoiList': [], 'distaceToSearchLocation': 3302, 'distance': 3302, 'enteryList': [{'entry_latitude': 30.507284, 'entry_longitude': 114.399493}], 'homecopType': 0, 'longitude': 114.399112}, {'Address': '洪山区', 'Latitude': 30.503875, 'Name': '光谷街', 'Poiid': 'BZA7PG00ET', 'Tel': '', 'Typecode': '190301', 'biz_ext': {'category': 0, 'tag': '', 'taginfo': ''}, 'childPoiList': [], 'distaceToSearchLocation': 2964, 'distance': 2964, 'enteryList': [], 'homecopType': 0, 'longitude': 114.404328}, {'Address': '光谷大道路特1号', 'Latitude': 30.457923, 'Name': '武汉市光谷实验中学', 'Poiid': 'B001B0JWAY', 'Tel': '027-81693128', 'Typecode': '141202', 'biz_ext': {'category': 0, 'tag': '', 'taginfo': ''}, 'childPoiList': [{'Address': '光谷大道路特1号', 'Latitude': 30.458571, 'Name': '武汉光谷实验中学(东北2门)', 'Poiid': 'B001B0JWAX', 'Tel': '', 'Typecode': '', 'biz_ext': {'category': 0, 'tag': '', 'taginfo': ''}, 'distance': 2194, 'enteryList': [{'entry_latitude': 0.0, 'entry_longitude': 0.0}], 'homecopType': 0, 'longitude': 114.414958}, {'Address': '光谷大道112附1206号', 'Latitude': 30.459273, 'Name': '武汉市光谷实验中学(东北1门)', 'Poiid': 'B001B16R6Y', 'Tel': '', 'Typecode': '', 'biz_ext': {'category': 0, 'tag': '', 'taginfo': ''}, 'distance': 2105, 'enteryList': [{'entry_latitude': 0.0, 'entry_longitude': 0.0}], 'homecopType': 0, 'longitude': 114.414429}, {'Address': '武大园一路武汉光谷实验中学旁', 'Latitude': 30.458223, 'Name': '武汉市光谷实验中学(西南门)', 'Poiid': 'B0FFH1MYXM', 'Tel': '', 'Typecode': '', 'biz_ext': {'category': 0, 'tag': '', 'taginfo': ''}, 'distance': 2173, 'enteryList': [{'entry_latitude': 30.458185, 'entry_longitude': 114.412424}], 'homecopType': 0, 'longitude': 114.41248}], 'distaceToSearchLocation': 2240, 'distance': 2240, 'enteryList': [{'entry_latitude': 30.459293, 'entry_longitude': 114.414477}], 'homecopType': 0, 'longitude': 114.414096}, {'Address': '洪山区', 'Latitude': 30.528534, 'Name': '光谷大桥', 'Poiid': 'B0FFF9R4YE', 'Tel': '', 'Typecode': '190307', 'biz_ext': {'category': 0, 'tag': '', 'taginfo': ''}, 'childPoiList': [], 'distaceToSearchLocation': 6314, 'distance': 6314, 'enteryList': [], 'homecopType': 0, 'longitude': 114.379451}], 'categories': []}, 'resultCode': 10000}, 'message': '', 'messageType': 'response', 'needResponse': False, 'protocolId': 30304, 'requestAuthor': 'com.aiways.autonavi', 'requestCode': '', 'responseCode': '', 'statusCode': 200, 'versionName': '5.0.7.601114'}</t>
        </is>
      </c>
      <c r="Q212" s="17" t="inlineStr">
        <is>
          <t>{}</t>
        </is>
      </c>
      <c r="R212" s="17">
        <f>HYPERLINK("D:\python\pytest\AutoTest\log\2022-01-20_20-32-14\AW02-JK-AIDL-0313","测试图片地址")</f>
        <v/>
      </c>
      <c r="S212" s="17" t="inlineStr">
        <is>
          <t>OK</t>
        </is>
      </c>
      <c r="T212" s="17" t="inlineStr">
        <is>
          <t>chenghchengy</t>
        </is>
      </c>
      <c r="U212" s="17" t="inlineStr">
        <is>
          <t>2022-01-20 22:29:28</t>
        </is>
      </c>
      <c r="V212" s="17" t="n"/>
      <c r="W212" s="17" t="inlineStr">
        <is>
          <t>请求成功</t>
        </is>
      </c>
    </row>
    <row r="213" s="134">
      <c r="A213" s="17" t="inlineStr">
        <is>
          <t>AW02-JK-AIDL-0314</t>
        </is>
      </c>
      <c r="B213" s="13" t="n">
        <v>30304</v>
      </c>
      <c r="C213" s="17" t="inlineStr">
        <is>
          <t>家和公司周边搜</t>
        </is>
      </c>
      <c r="D213" s="17" t="inlineStr">
        <is>
          <t>家和公司周边搜输入正常searchCenter正常值（2）</t>
        </is>
      </c>
      <c r="E213" s="17" t="inlineStr">
        <is>
          <t>P0</t>
        </is>
      </c>
      <c r="F213" s="17" t="inlineStr">
        <is>
          <t>searchCenter:0
radius：1000
sortrule：0
maxCount：10</t>
        </is>
      </c>
      <c r="G213" s="17" t="inlineStr">
        <is>
          <t>正常系</t>
        </is>
      </c>
      <c r="H213" s="17" t="inlineStr">
        <is>
          <t>需求分析法</t>
        </is>
      </c>
      <c r="I213" s="17" t="n"/>
      <c r="J21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3" s="17" t="inlineStr">
        <is>
          <t xml:space="preserve">{ 
"protocolId": 30304, "messageType": "request", "versionName": "5.0.7.601114", "data": { 
"radius":1000, 
"sortrule": 0, 
"searchCenter": 0, 
"maxCount": 10, 
"keyWord": "光谷",
 },
 "statusCode": 0, 
"needResponse": true, 
"message": "", 
"responseCode": "", 
"requestCode": "", "requestAuthor": "com.aiways.aiwaysservice"
}
</t>
        </is>
      </c>
      <c r="M213" s="23" t="inlineStr">
        <is>
          <t>输入json，查看返回json或查看搜索结果</t>
        </is>
      </c>
      <c r="N213" s="17" t="n"/>
      <c r="O213" s="17" t="n"/>
      <c r="P213" s="17" t="inlineStr">
        <is>
          <t>{}</t>
        </is>
      </c>
      <c r="Q213" s="17" t="inlineStr">
        <is>
          <t>{}</t>
        </is>
      </c>
      <c r="R213" s="17">
        <f>HYPERLINK("D:\python\pytest\AutoTest\log\2022-01-20_20-32-14\AW02-JK-AIDL-0314","测试图片地址")</f>
        <v/>
      </c>
      <c r="S213" s="17" t="inlineStr">
        <is>
          <t>NG</t>
        </is>
      </c>
      <c r="T213" s="17" t="inlineStr">
        <is>
          <t>chenghchengy</t>
        </is>
      </c>
      <c r="U213" s="17" t="inlineStr">
        <is>
          <t>2022-01-20 22:30:43</t>
        </is>
      </c>
      <c r="V213" s="17" t="n"/>
      <c r="W213" s="17" t="inlineStr">
        <is>
          <t>Waiting timeout for appearance of "UIObjectProxy of "com.aiways.autonavi:id/tv_search""</t>
        </is>
      </c>
    </row>
    <row r="214" s="134">
      <c r="A214" s="17" t="inlineStr">
        <is>
          <t>AW02-JK-AIDL-0315</t>
        </is>
      </c>
      <c r="B214" s="13" t="n">
        <v>30304</v>
      </c>
      <c r="C214" s="17" t="inlineStr">
        <is>
          <t>家和公司周边搜</t>
        </is>
      </c>
      <c r="D214" s="17" t="inlineStr">
        <is>
          <t>家和公司周边搜输入正常searchCenter正常值（3）</t>
        </is>
      </c>
      <c r="E214" s="17" t="inlineStr">
        <is>
          <t>P0</t>
        </is>
      </c>
      <c r="F214" s="17" t="inlineStr">
        <is>
          <t>searchCenter:0
radius：1000
sortrule：0
maxCount：30</t>
        </is>
      </c>
      <c r="G214" s="17" t="inlineStr">
        <is>
          <t>正常系</t>
        </is>
      </c>
      <c r="H214" s="17" t="inlineStr">
        <is>
          <t>需求分析法</t>
        </is>
      </c>
      <c r="I214" s="17" t="n"/>
      <c r="J21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4" s="17" t="inlineStr">
        <is>
          <t xml:space="preserve">{ 
"protocolId": 30304, "messageType": "request", "versionName": "5.0.7.601114", "data": { 
"radius":1000, 
"sortrule": 0, 
"searchCenter": 0, 
"maxCount": 30, 
"keyWord": "光谷",
 },
 "statusCode": 0, 
"needResponse": true, 
"message": "", 
"responseCode": "", 
"requestCode": "", "requestAuthor": "com.aiways.aiwaysservice"
}
</t>
        </is>
      </c>
      <c r="M214" s="23" t="inlineStr">
        <is>
          <t>输入json，查看返回json或查看搜索结果</t>
        </is>
      </c>
      <c r="N214" s="17" t="n"/>
      <c r="O214" s="17" t="n"/>
      <c r="P214" s="17" t="inlineStr"/>
      <c r="Q214" s="17" t="inlineStr"/>
      <c r="R214" s="17">
        <f>HYPERLINK("D:\python\pytest\AutoTest\log\2022-01-20_20-32-14\AW02-JK-AIDL-0315","测试图片地址")</f>
        <v/>
      </c>
      <c r="S214" s="17" t="inlineStr">
        <is>
          <t>NG</t>
        </is>
      </c>
      <c r="T214" s="17" t="inlineStr">
        <is>
          <t>chenghchengy</t>
        </is>
      </c>
      <c r="U214" s="17" t="inlineStr">
        <is>
          <t>2022-01-20 22:31:52</t>
        </is>
      </c>
      <c r="V214" s="17" t="n"/>
      <c r="W214" s="17" t="inlineStr">
        <is>
          <t>'Picture Template(D:\\python\\pytest\\AutoTest\\resource\\template\\公司.png) not found in screen'</t>
        </is>
      </c>
    </row>
    <row r="215" s="134">
      <c r="A215" s="17" t="inlineStr">
        <is>
          <t>AW02-JK-AIDL-0316</t>
        </is>
      </c>
      <c r="B215" s="13" t="n">
        <v>30304</v>
      </c>
      <c r="C215" s="17" t="inlineStr">
        <is>
          <t>家和公司周边搜</t>
        </is>
      </c>
      <c r="D215" s="17" t="inlineStr">
        <is>
          <t>家和公司周边搜输入正常searchCenter正常值（4）</t>
        </is>
      </c>
      <c r="E215" s="17" t="inlineStr">
        <is>
          <t>P0</t>
        </is>
      </c>
      <c r="F215" s="17" t="inlineStr">
        <is>
          <t>searchCenter:0
radius：1000
sortrule：1
maxCount：1</t>
        </is>
      </c>
      <c r="G215" s="17" t="inlineStr">
        <is>
          <t>正常系</t>
        </is>
      </c>
      <c r="H215" s="17" t="inlineStr">
        <is>
          <t>需求分析法</t>
        </is>
      </c>
      <c r="I215" s="17" t="n"/>
      <c r="J21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5" s="17" t="inlineStr">
        <is>
          <t xml:space="preserve">{ 
"protocolId": 30304, "messageType": "request", "versionName": "5.0.7.601114", "data": { 
"radius":1000, 
"sortrule": 1, 
"searchCenter": 0, 
"maxCount": 1, 
"keyWord": "光谷",
 },
 "statusCode": 0, 
"needResponse": true, 
"message": "", 
"responseCode": "", 
"requestCode": "", "requestAuthor": "com.aiways.aiwaysservice"
}
</t>
        </is>
      </c>
      <c r="M215" s="23" t="inlineStr">
        <is>
          <t>输入json，查看返回json或查看搜索结果</t>
        </is>
      </c>
      <c r="N215" s="17" t="n"/>
      <c r="O215" s="17" t="n"/>
      <c r="P215" s="17" t="inlineStr">
        <is>
          <t>{}</t>
        </is>
      </c>
      <c r="Q215" s="17" t="inlineStr">
        <is>
          <t>{}</t>
        </is>
      </c>
      <c r="R215" s="17">
        <f>HYPERLINK("D:\python\pytest\AutoTest\log\2022-01-20_20-32-14\AW02-JK-AIDL-0316","测试图片地址")</f>
        <v/>
      </c>
      <c r="S215" s="17" t="inlineStr">
        <is>
          <t>NG</t>
        </is>
      </c>
      <c r="T215" s="17" t="inlineStr">
        <is>
          <t>chenghchengy</t>
        </is>
      </c>
      <c r="U215" s="17" t="inlineStr">
        <is>
          <t>2022-01-20 22:32:50</t>
        </is>
      </c>
      <c r="V215" s="17" t="n"/>
      <c r="W215" s="17" t="inlineStr">
        <is>
          <t>Waiting timeout for appearance of "UIObjectProxy of "com.aiways.autonavi:id/tv_search""</t>
        </is>
      </c>
    </row>
    <row r="216" s="134">
      <c r="A216" s="17" t="inlineStr">
        <is>
          <t>AW02-JK-AIDL-0317</t>
        </is>
      </c>
      <c r="B216" s="13" t="n">
        <v>30304</v>
      </c>
      <c r="C216" s="17" t="inlineStr">
        <is>
          <t>家和公司周边搜</t>
        </is>
      </c>
      <c r="D216" s="17" t="inlineStr">
        <is>
          <t>家和公司周边搜输入正常searchCenter正常值（5）</t>
        </is>
      </c>
      <c r="E216" s="17" t="inlineStr">
        <is>
          <t>P0</t>
        </is>
      </c>
      <c r="F216" s="17" t="inlineStr">
        <is>
          <t>searchCenter:0
radius：1000
sortrule：1
maxCount：10</t>
        </is>
      </c>
      <c r="G216" s="17" t="inlineStr">
        <is>
          <t>正常系</t>
        </is>
      </c>
      <c r="H216" s="17" t="inlineStr">
        <is>
          <t>需求分析法</t>
        </is>
      </c>
      <c r="I216" s="17" t="n"/>
      <c r="J21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6" s="17" t="inlineStr">
        <is>
          <t xml:space="preserve">{ 
"protocolId": 30304, "messageType": "request", "versionName": "5.0.7.601114", "data": { 
"radius":1000, 
"sortrule": 1, 
"searchCenter": 0, 
"maxCount": 10, 
"keyWord": "光谷",
 },
 "statusCode": 0, 
"needResponse": true, 
"message": "", 
"responseCode": "", 
"requestCode": "", "requestAuthor": "com.aiways.aiwaysservice"
}
</t>
        </is>
      </c>
      <c r="M216" s="23" t="inlineStr">
        <is>
          <t>输入json，查看返回json或查看搜索结果</t>
        </is>
      </c>
      <c r="N216" s="17" t="n"/>
      <c r="O216" s="17" t="n"/>
      <c r="P216" s="17" t="inlineStr"/>
      <c r="Q216" s="17" t="inlineStr"/>
      <c r="R216" s="17">
        <f>HYPERLINK("D:\python\pytest\AutoTest\log\2022-01-20_20-32-14\AW02-JK-AIDL-0317","测试图片地址")</f>
        <v/>
      </c>
      <c r="S216" s="17" t="inlineStr">
        <is>
          <t>NG</t>
        </is>
      </c>
      <c r="T216" s="17" t="inlineStr">
        <is>
          <t>chenghchengy</t>
        </is>
      </c>
      <c r="U216" s="17" t="inlineStr">
        <is>
          <t>2022-01-20 22:33:59</t>
        </is>
      </c>
      <c r="V216" s="17" t="n"/>
      <c r="W216" s="17" t="inlineStr">
        <is>
          <t>'Picture Template(D:\\python\\pytest\\AutoTest\\resource\\template\\公司.png) not found in screen'</t>
        </is>
      </c>
    </row>
    <row r="217" s="134">
      <c r="A217" s="17" t="inlineStr">
        <is>
          <t>AW02-JK-AIDL-0318</t>
        </is>
      </c>
      <c r="B217" s="13" t="n">
        <v>30304</v>
      </c>
      <c r="C217" s="17" t="inlineStr">
        <is>
          <t>家和公司周边搜</t>
        </is>
      </c>
      <c r="D217" s="17" t="inlineStr">
        <is>
          <t>家和公司周边搜输入正常searchCenter正常值（6）</t>
        </is>
      </c>
      <c r="E217" s="17" t="inlineStr">
        <is>
          <t>P0</t>
        </is>
      </c>
      <c r="F217" s="17" t="inlineStr">
        <is>
          <t>searchCenter:0
radius：1000
sortrule：1
maxCount：30</t>
        </is>
      </c>
      <c r="G217" s="17" t="inlineStr">
        <is>
          <t>正常系</t>
        </is>
      </c>
      <c r="H217" s="17" t="inlineStr">
        <is>
          <t>需求分析法</t>
        </is>
      </c>
      <c r="I217" s="17" t="n"/>
      <c r="J21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7" s="17" t="inlineStr">
        <is>
          <t xml:space="preserve">{ 
"protocolId": 30304, "messageType": "request", "versionName": "5.0.7.601114", "data": { 
"radius":1000, 
"sortrule": 1, 
"searchCenter": 0, 
"maxCount": 30, 
"keyWord": "光谷",
 },
 "statusCode": 0, 
"needResponse": true, 
"message": "", 
"responseCode": "", 
"requestCode": "", "requestAuthor": "com.aiways.aiwaysservice"
}
</t>
        </is>
      </c>
      <c r="M217" s="23" t="inlineStr">
        <is>
          <t>输入json，查看返回json或查看搜索结果</t>
        </is>
      </c>
      <c r="N217" s="17" t="n"/>
      <c r="O217" s="17" t="n"/>
      <c r="P217" s="17" t="inlineStr"/>
      <c r="Q217" s="17" t="inlineStr"/>
      <c r="R217" s="17">
        <f>HYPERLINK("D:\python\pytest\AutoTest\log\2022-01-20_20-32-14\AW02-JK-AIDL-0318","测试图片地址")</f>
        <v/>
      </c>
      <c r="S217" s="17" t="inlineStr">
        <is>
          <t>NG</t>
        </is>
      </c>
      <c r="T217" s="17" t="inlineStr">
        <is>
          <t>chenghchengy</t>
        </is>
      </c>
      <c r="U217" s="17" t="inlineStr">
        <is>
          <t>2022-01-20 22:34:43</t>
        </is>
      </c>
      <c r="V217" s="17" t="n"/>
      <c r="W217" s="17" t="inlineStr">
        <is>
          <t>Waiting timeout for appearance of "UIObjectProxy of "text=查周边""</t>
        </is>
      </c>
    </row>
    <row r="218" s="134">
      <c r="A218" s="17" t="inlineStr">
        <is>
          <t>AW02-JK-AIDL-0319</t>
        </is>
      </c>
      <c r="B218" s="13" t="n">
        <v>30304</v>
      </c>
      <c r="C218" s="17" t="inlineStr">
        <is>
          <t>家和公司周边搜</t>
        </is>
      </c>
      <c r="D218" s="17" t="inlineStr">
        <is>
          <t>家和公司周边搜输入正常searchCenter正常值（7）</t>
        </is>
      </c>
      <c r="E218" s="17" t="inlineStr">
        <is>
          <t>P0</t>
        </is>
      </c>
      <c r="F218" s="17" t="inlineStr">
        <is>
          <t>searchCenter:0
radius：3000
sortrule：0
maxCount：1</t>
        </is>
      </c>
      <c r="G218" s="17" t="inlineStr">
        <is>
          <t>正常系</t>
        </is>
      </c>
      <c r="H218" s="17" t="inlineStr">
        <is>
          <t>需求分析法</t>
        </is>
      </c>
      <c r="I218" s="17" t="n"/>
      <c r="J21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8" s="17" t="inlineStr">
        <is>
          <t xml:space="preserve">{ 
"protocolId": 30304, "messageType": "request", "versionName": "5.0.7.601114", "data": { 
"radius": 3000, 
"sortrule": 0, 
"searchCenter": 0, 
"maxCount": 1, 
"keyWord": "光谷",
 },
 "statusCode": 0, 
"needResponse": true, 
"message": "", 
"responseCode": "", 
"requestCode": "", "requestAuthor": "com.aiways.aiwaysservice"
}
</t>
        </is>
      </c>
      <c r="M218" s="23" t="inlineStr">
        <is>
          <t>输入json，查看返回json或查看搜索结果</t>
        </is>
      </c>
      <c r="N218" s="17" t="n"/>
      <c r="O218" s="17" t="n"/>
      <c r="P218" s="17" t="inlineStr"/>
      <c r="Q218" s="17" t="inlineStr"/>
      <c r="R218" s="17">
        <f>HYPERLINK("D:\python\pytest\AutoTest\log\2022-01-20_20-32-14\AW02-JK-AIDL-0319","测试图片地址")</f>
        <v/>
      </c>
      <c r="S218" s="17" t="inlineStr">
        <is>
          <t>NG</t>
        </is>
      </c>
      <c r="T218" s="17" t="inlineStr">
        <is>
          <t>chenghchengy</t>
        </is>
      </c>
      <c r="U218" s="17" t="inlineStr">
        <is>
          <t>2022-01-20 22:35:36</t>
        </is>
      </c>
      <c r="V218" s="17" t="n"/>
      <c r="W218" s="17" t="inlineStr">
        <is>
          <t>'Picture Template(D:\\python\\pytest\\AutoTest\\resource\\template\\公司.png) not found in screen'</t>
        </is>
      </c>
    </row>
    <row r="219" s="134">
      <c r="A219" s="17" t="inlineStr">
        <is>
          <t>AW02-JK-AIDL-0320</t>
        </is>
      </c>
      <c r="B219" s="13" t="n">
        <v>30304</v>
      </c>
      <c r="C219" s="17" t="inlineStr">
        <is>
          <t>家和公司周边搜</t>
        </is>
      </c>
      <c r="D219" s="17" t="inlineStr">
        <is>
          <t>家和公司周边搜输入正常searchCenter正常值（8）</t>
        </is>
      </c>
      <c r="E219" s="17" t="inlineStr">
        <is>
          <t>P0</t>
        </is>
      </c>
      <c r="F219" s="17" t="inlineStr">
        <is>
          <t>searchCenter:0
radius：3000
sortrule：0
maxCount：10</t>
        </is>
      </c>
      <c r="G219" s="17" t="inlineStr">
        <is>
          <t>正常系</t>
        </is>
      </c>
      <c r="H219" s="17" t="inlineStr">
        <is>
          <t>需求分析法</t>
        </is>
      </c>
      <c r="I219" s="17" t="n"/>
      <c r="J21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1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19" s="17" t="inlineStr">
        <is>
          <t xml:space="preserve">{ 
"protocolId": 30304, "messageType": "request", "versionName": "5.0.7.601114", "data": { 
"radius": 3000, 
"sortrule": 0, 
"searchCenter": 0, 
"maxCount": 10, 
"keyWord": "光谷",
 },
 "statusCode": 0, 
"needResponse": true, 
"message": "", 
"responseCode": "", 
"requestCode": "", "requestAuthor": "com.aiways.aiwaysservice"
}
</t>
        </is>
      </c>
      <c r="M219" s="23" t="inlineStr">
        <is>
          <t>输入json，查看返回json或查看搜索结果</t>
        </is>
      </c>
      <c r="N219" s="17" t="n"/>
      <c r="O219" s="17" t="n"/>
      <c r="P219" s="17" t="inlineStr">
        <is>
          <t>{}</t>
        </is>
      </c>
      <c r="Q219" s="17" t="inlineStr">
        <is>
          <t>{}</t>
        </is>
      </c>
      <c r="R219" s="17">
        <f>HYPERLINK("D:\python\pytest\AutoTest\log\2022-01-20_20-32-14\AW02-JK-AIDL-0320","测试图片地址")</f>
        <v/>
      </c>
      <c r="S219" s="17" t="inlineStr">
        <is>
          <t>NG</t>
        </is>
      </c>
      <c r="T219" s="17" t="inlineStr">
        <is>
          <t>chenghchengy</t>
        </is>
      </c>
      <c r="U219" s="17" t="inlineStr">
        <is>
          <t>2022-01-20 22:36:34</t>
        </is>
      </c>
      <c r="V219" s="17" t="n"/>
      <c r="W219" s="17" t="inlineStr">
        <is>
          <t>Waiting timeout for appearance of "UIObjectProxy of "com.aiways.autonavi:id/tv_search""</t>
        </is>
      </c>
    </row>
    <row r="220" s="134">
      <c r="A220" s="17" t="inlineStr">
        <is>
          <t>AW02-JK-AIDL-0321</t>
        </is>
      </c>
      <c r="B220" s="13" t="n">
        <v>30304</v>
      </c>
      <c r="C220" s="17" t="inlineStr">
        <is>
          <t>家和公司周边搜</t>
        </is>
      </c>
      <c r="D220" s="17" t="inlineStr">
        <is>
          <t>家和公司周边搜输入正常searchCenter正常值（9）</t>
        </is>
      </c>
      <c r="E220" s="17" t="inlineStr">
        <is>
          <t>P0</t>
        </is>
      </c>
      <c r="F220" s="17" t="inlineStr">
        <is>
          <t>searchCenter:0
radius：3000
sortrule：0
maxCount：30</t>
        </is>
      </c>
      <c r="G220" s="17" t="inlineStr">
        <is>
          <t>正常系</t>
        </is>
      </c>
      <c r="H220" s="17" t="inlineStr">
        <is>
          <t>需求分析法</t>
        </is>
      </c>
      <c r="I220" s="17" t="n"/>
      <c r="J22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0" s="17" t="inlineStr">
        <is>
          <t xml:space="preserve">{ 
"protocolId": 30304, "messageType": "request", "versionName": "5.0.7.601114", "data": { 
"radius": 3000, 
"sortrule": 0, 
"searchCenter": 0, 
"maxCount": 30, 
"keyWord": "光谷",
 },
 "statusCode": 0, 
"needResponse": true, 
"message": "", 
"responseCode": "", 
"requestCode": "", "requestAuthor": "com.aiways.aiwaysservice"
}
</t>
        </is>
      </c>
      <c r="M220" s="23" t="inlineStr">
        <is>
          <t>输入json，查看返回json或查看搜索结果</t>
        </is>
      </c>
      <c r="N220" s="17" t="n"/>
      <c r="O220" s="17" t="n"/>
      <c r="P220" s="17" t="inlineStr"/>
      <c r="Q220" s="17" t="inlineStr"/>
      <c r="R220" s="17">
        <f>HYPERLINK("D:\python\pytest\AutoTest\log\2022-01-20_20-32-14\AW02-JK-AIDL-0321","测试图片地址")</f>
        <v/>
      </c>
      <c r="S220" s="17" t="inlineStr">
        <is>
          <t>NG</t>
        </is>
      </c>
      <c r="T220" s="17" t="inlineStr">
        <is>
          <t>chenghchengy</t>
        </is>
      </c>
      <c r="U220" s="17" t="inlineStr">
        <is>
          <t>2022-01-20 22:37:43</t>
        </is>
      </c>
      <c r="V220" s="17" t="n"/>
      <c r="W220" s="17" t="inlineStr">
        <is>
          <t>'Picture Template(D:\\python\\pytest\\AutoTest\\resource\\template\\公司.png) not found in screen'</t>
        </is>
      </c>
    </row>
    <row r="221" s="134">
      <c r="A221" s="17" t="inlineStr">
        <is>
          <t>AW02-JK-AIDL-0322</t>
        </is>
      </c>
      <c r="B221" s="13" t="n">
        <v>30304</v>
      </c>
      <c r="C221" s="17" t="inlineStr">
        <is>
          <t>家和公司周边搜</t>
        </is>
      </c>
      <c r="D221" s="17" t="inlineStr">
        <is>
          <t>家和公司周边搜输入正常searchCenter正常值（10）</t>
        </is>
      </c>
      <c r="E221" s="17" t="inlineStr">
        <is>
          <t>P0</t>
        </is>
      </c>
      <c r="F221" s="17" t="inlineStr">
        <is>
          <t>searchCenter:0
radius：3000
sortrule：1
maxCount：1</t>
        </is>
      </c>
      <c r="G221" s="17" t="inlineStr">
        <is>
          <t>正常系</t>
        </is>
      </c>
      <c r="H221" s="17" t="inlineStr">
        <is>
          <t>需求分析法</t>
        </is>
      </c>
      <c r="I221" s="17" t="n"/>
      <c r="J22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1" s="17" t="inlineStr">
        <is>
          <t xml:space="preserve">{ 
"protocolId": 30304, "messageType": "request", "versionName": "5.0.7.601114", "data": { 
"radius": 3000, 
"sortrule": 1, 
"searchCenter": 0, 
"maxCount": 1, 
"keyWord": "光谷",
 },
 "statusCode": 0, 
"needResponse": true, 
"message": "", 
"responseCode": "", 
"requestCode": "", "requestAuthor": "com.aiways.aiwaysservice"
}
</t>
        </is>
      </c>
      <c r="M221" s="23" t="inlineStr">
        <is>
          <t>输入json，查看返回json或查看搜索结果</t>
        </is>
      </c>
      <c r="N221" s="17" t="n"/>
      <c r="O221" s="17" t="n"/>
      <c r="P221" s="17" t="inlineStr">
        <is>
          <t>{}</t>
        </is>
      </c>
      <c r="Q221" s="17" t="inlineStr">
        <is>
          <t>{}</t>
        </is>
      </c>
      <c r="R221" s="17">
        <f>HYPERLINK("D:\python\pytest\AutoTest\log\2022-01-20_20-32-14\AW02-JK-AIDL-0322","测试图片地址")</f>
        <v/>
      </c>
      <c r="S221" s="17" t="inlineStr">
        <is>
          <t>NG</t>
        </is>
      </c>
      <c r="T221" s="17" t="inlineStr">
        <is>
          <t>chenghchengy</t>
        </is>
      </c>
      <c r="U221" s="17" t="inlineStr">
        <is>
          <t>2022-01-20 22:38:41</t>
        </is>
      </c>
      <c r="V221" s="17" t="n"/>
      <c r="W221" s="17" t="inlineStr">
        <is>
          <t>Waiting timeout for appearance of "UIObjectProxy of "com.aiways.autonavi:id/tv_search""</t>
        </is>
      </c>
    </row>
    <row r="222" s="134">
      <c r="A222" s="17" t="inlineStr">
        <is>
          <t>AW02-JK-AIDL-0323</t>
        </is>
      </c>
      <c r="B222" s="13" t="n">
        <v>30304</v>
      </c>
      <c r="C222" s="17" t="inlineStr">
        <is>
          <t>家和公司周边搜</t>
        </is>
      </c>
      <c r="D222" s="17" t="inlineStr">
        <is>
          <t>家和公司周边搜输入正常searchCenter正常值（11）</t>
        </is>
      </c>
      <c r="E222" s="17" t="inlineStr">
        <is>
          <t>P0</t>
        </is>
      </c>
      <c r="F222" s="17" t="inlineStr">
        <is>
          <t>searchCenter:0
radius：3000
sortrule：1
maxCount：10</t>
        </is>
      </c>
      <c r="G222" s="17" t="inlineStr">
        <is>
          <t>正常系</t>
        </is>
      </c>
      <c r="H222" s="17" t="inlineStr">
        <is>
          <t>需求分析法</t>
        </is>
      </c>
      <c r="I222" s="17" t="n"/>
      <c r="J22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2" s="17" t="inlineStr">
        <is>
          <t xml:space="preserve">{ 
"protocolId": 30304, "messageType": "request", "versionName": "5.0.7.601114", "data": { 
"radius": 3000, 
"sortrule": 1, 
"searchCenter": 0, 
"maxCount": 10, 
"keyWord": "光谷",
 },
 "statusCode": 0, 
"needResponse": true, 
"message": "", 
"responseCode": "", 
"requestCode": "", "requestAuthor": "com.aiways.aiwaysservice"
}
</t>
        </is>
      </c>
      <c r="M222" s="23" t="inlineStr">
        <is>
          <t>输入json，查看返回json或查看搜索结果</t>
        </is>
      </c>
      <c r="N222" s="17" t="n"/>
      <c r="O222" s="17" t="n"/>
      <c r="P222" s="17" t="inlineStr"/>
      <c r="Q222" s="17" t="inlineStr"/>
      <c r="R222" s="17">
        <f>HYPERLINK("D:\python\pytest\AutoTest\log\2022-01-20_20-32-14\AW02-JK-AIDL-0323","测试图片地址")</f>
        <v/>
      </c>
      <c r="S222" s="17" t="inlineStr">
        <is>
          <t>NG</t>
        </is>
      </c>
      <c r="T222" s="17" t="inlineStr">
        <is>
          <t>chenghchengy</t>
        </is>
      </c>
      <c r="U222" s="17" t="inlineStr">
        <is>
          <t>2022-01-20 22:39:51</t>
        </is>
      </c>
      <c r="V222" s="17" t="n"/>
      <c r="W222" s="17" t="inlineStr">
        <is>
          <t>'Picture Template(D:\\python\\pytest\\AutoTest\\resource\\template\\公司.png) not found in screen'</t>
        </is>
      </c>
    </row>
    <row r="223" s="134">
      <c r="A223" s="17" t="inlineStr">
        <is>
          <t>AW02-JK-AIDL-0324</t>
        </is>
      </c>
      <c r="B223" s="13" t="n">
        <v>30304</v>
      </c>
      <c r="C223" s="17" t="inlineStr">
        <is>
          <t>家和公司周边搜</t>
        </is>
      </c>
      <c r="D223" s="17" t="inlineStr">
        <is>
          <t>家和公司周边搜输入正常searchCenter正常值（12）</t>
        </is>
      </c>
      <c r="E223" s="17" t="inlineStr">
        <is>
          <t>P0</t>
        </is>
      </c>
      <c r="F223" s="17" t="inlineStr">
        <is>
          <t>searchCenter:0
radius：3000
sortrule：1
maxCount：30</t>
        </is>
      </c>
      <c r="G223" s="17" t="inlineStr">
        <is>
          <t>正常系</t>
        </is>
      </c>
      <c r="H223" s="17" t="inlineStr">
        <is>
          <t>需求分析法</t>
        </is>
      </c>
      <c r="I223" s="17" t="n"/>
      <c r="J22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3" s="17" t="inlineStr">
        <is>
          <t xml:space="preserve">{ 
"protocolId": 30304, "messageType": "request", "versionName": "5.0.7.601114", "data": { 
"radius": 3000, 
"sortrule": 1, 
"searchCenter": 0, 
"maxCount": 30, 
"keyWord": "光谷",
 },
 "statusCode": 0, 
"needResponse": true, 
"message": "", 
"responseCode": "", 
"requestCode": "", "requestAuthor": "com.aiways.aiwaysservice"
}
</t>
        </is>
      </c>
      <c r="M223" s="23" t="inlineStr">
        <is>
          <t>输入json，查看返回json或查看搜索结果</t>
        </is>
      </c>
      <c r="N223" s="17" t="n"/>
      <c r="O223" s="17" t="n"/>
      <c r="P223" s="17" t="inlineStr">
        <is>
          <t>{}</t>
        </is>
      </c>
      <c r="Q223" s="17" t="inlineStr">
        <is>
          <t>{}</t>
        </is>
      </c>
      <c r="R223" s="17">
        <f>HYPERLINK("D:\python\pytest\AutoTest\log\2022-01-20_20-32-14\AW02-JK-AIDL-0324","测试图片地址")</f>
        <v/>
      </c>
      <c r="S223" s="17" t="inlineStr">
        <is>
          <t>NG</t>
        </is>
      </c>
      <c r="T223" s="17" t="inlineStr">
        <is>
          <t>chenghchengy</t>
        </is>
      </c>
      <c r="U223" s="17" t="inlineStr">
        <is>
          <t>2022-01-20 22:40:49</t>
        </is>
      </c>
      <c r="V223" s="17" t="n"/>
      <c r="W223" s="17" t="inlineStr">
        <is>
          <t>Waiting timeout for appearance of "UIObjectProxy of "com.aiways.autonavi:id/tv_search""</t>
        </is>
      </c>
    </row>
    <row r="224" s="134">
      <c r="A224" s="17" t="inlineStr">
        <is>
          <t>AW02-JK-AIDL-0325</t>
        </is>
      </c>
      <c r="B224" s="13" t="n">
        <v>30304</v>
      </c>
      <c r="C224" s="17" t="inlineStr">
        <is>
          <t>家和公司周边搜</t>
        </is>
      </c>
      <c r="D224" s="17" t="inlineStr">
        <is>
          <t>家和公司周边搜输入正常searchCenter正常值（13）</t>
        </is>
      </c>
      <c r="E224" s="17" t="inlineStr">
        <is>
          <t>P0</t>
        </is>
      </c>
      <c r="F224" s="17" t="inlineStr">
        <is>
          <t>searchCenter:0
radius：5000
sortrule：0
maxCount：1</t>
        </is>
      </c>
      <c r="G224" s="17" t="inlineStr">
        <is>
          <t>正常系</t>
        </is>
      </c>
      <c r="H224" s="17" t="inlineStr">
        <is>
          <t>需求分析法</t>
        </is>
      </c>
      <c r="I224" s="17" t="n"/>
      <c r="J22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4" s="17" t="inlineStr">
        <is>
          <t xml:space="preserve">{ 
"protocolId": 30304, "messageType": "request", "versionName": "5.0.7.601114", "data": { 
"radius": 5000, 
"sortrule": 0, 
"searchCenter": 0, 
"maxCount": 1, 
"keyWord": "光谷",
 },
 "statusCode": 0, 
"needResponse": true, 
"message": "", 
"responseCode": "", 
"requestCode": "", "requestAuthor": "com.aiways.aiwaysservice"
}
</t>
        </is>
      </c>
      <c r="M224" s="23" t="inlineStr">
        <is>
          <t>输入json，查看返回json或查看搜索结果</t>
        </is>
      </c>
      <c r="N224" s="17" t="n"/>
      <c r="O224" s="17" t="n"/>
      <c r="P224" s="17" t="inlineStr"/>
      <c r="Q224" s="17" t="inlineStr"/>
      <c r="R224" s="17">
        <f>HYPERLINK("D:\python\pytest\AutoTest\log\2022-01-20_20-32-14\AW02-JK-AIDL-0325","测试图片地址")</f>
        <v/>
      </c>
      <c r="S224" s="17" t="inlineStr">
        <is>
          <t>NG</t>
        </is>
      </c>
      <c r="T224" s="17" t="inlineStr">
        <is>
          <t>chenghchengy</t>
        </is>
      </c>
      <c r="U224" s="17" t="inlineStr">
        <is>
          <t>2022-01-20 22:41:57</t>
        </is>
      </c>
      <c r="V224" s="17" t="n"/>
      <c r="W224" s="17" t="inlineStr">
        <is>
          <t>'Picture Template(D:\\python\\pytest\\AutoTest\\resource\\template\\公司.png) not found in screen'</t>
        </is>
      </c>
    </row>
    <row r="225" s="134">
      <c r="A225" s="17" t="inlineStr">
        <is>
          <t>AW02-JK-AIDL-0326</t>
        </is>
      </c>
      <c r="B225" s="13" t="n">
        <v>30304</v>
      </c>
      <c r="C225" s="17" t="inlineStr">
        <is>
          <t>家和公司周边搜</t>
        </is>
      </c>
      <c r="D225" s="17" t="inlineStr">
        <is>
          <t>家和公司周边搜输入正常searchCenter正常值（14）</t>
        </is>
      </c>
      <c r="E225" s="17" t="inlineStr">
        <is>
          <t>P0</t>
        </is>
      </c>
      <c r="F225" s="17" t="inlineStr">
        <is>
          <t>searchCenter:0
radius：5000
sortrule：0
maxCount：10</t>
        </is>
      </c>
      <c r="G225" s="17" t="inlineStr">
        <is>
          <t>正常系</t>
        </is>
      </c>
      <c r="H225" s="17" t="inlineStr">
        <is>
          <t>需求分析法</t>
        </is>
      </c>
      <c r="I225" s="17" t="n"/>
      <c r="J22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5" s="17" t="inlineStr">
        <is>
          <t xml:space="preserve">{ 
"protocolId": 30304, "messageType": "request", "versionName": "5.0.7.601114", "data": { 
"radius": 5000, 
"sortrule": 0, 
"searchCenter": 0, 
"maxCount": 10, 
"keyWord": "光谷",
 },
 "statusCode": 0, 
"needResponse": true, 
"message": "", 
"responseCode": "", 
"requestCode": "", "requestAuthor": "com.aiways.aiwaysservice"
}
</t>
        </is>
      </c>
      <c r="M225" s="23" t="inlineStr">
        <is>
          <t>输入json，查看返回json或查看搜索结果</t>
        </is>
      </c>
      <c r="N225" s="17" t="n"/>
      <c r="O225" s="17" t="n"/>
      <c r="P225" s="17" t="inlineStr">
        <is>
          <t>{}</t>
        </is>
      </c>
      <c r="Q225" s="17" t="inlineStr">
        <is>
          <t>{}</t>
        </is>
      </c>
      <c r="R225" s="17">
        <f>HYPERLINK("D:\python\pytest\AutoTest\log\2022-01-20_20-32-14\AW02-JK-AIDL-0326","测试图片地址")</f>
        <v/>
      </c>
      <c r="S225" s="17" t="inlineStr">
        <is>
          <t>NG</t>
        </is>
      </c>
      <c r="T225" s="17" t="inlineStr">
        <is>
          <t>chenghchengy</t>
        </is>
      </c>
      <c r="U225" s="17" t="inlineStr">
        <is>
          <t>2022-01-20 22:42:56</t>
        </is>
      </c>
      <c r="V225" s="17" t="n"/>
      <c r="W225" s="17" t="inlineStr">
        <is>
          <t>Waiting timeout for appearance of "UIObjectProxy of "com.aiways.autonavi:id/tv_search""</t>
        </is>
      </c>
    </row>
    <row r="226" s="134">
      <c r="A226" s="17" t="inlineStr">
        <is>
          <t>AW02-JK-AIDL-0327</t>
        </is>
      </c>
      <c r="B226" s="13" t="n">
        <v>30304</v>
      </c>
      <c r="C226" s="17" t="inlineStr">
        <is>
          <t>家和公司周边搜</t>
        </is>
      </c>
      <c r="D226" s="17" t="inlineStr">
        <is>
          <t>家和公司周边搜输入正常searchCenter正常值（15）</t>
        </is>
      </c>
      <c r="E226" s="17" t="inlineStr">
        <is>
          <t>P0</t>
        </is>
      </c>
      <c r="F226" s="17" t="inlineStr">
        <is>
          <t>searchCenter:0
radius：5000
sortrule：0
maxCount：30</t>
        </is>
      </c>
      <c r="G226" s="17" t="inlineStr">
        <is>
          <t>正常系</t>
        </is>
      </c>
      <c r="H226" s="17" t="inlineStr">
        <is>
          <t>需求分析法</t>
        </is>
      </c>
      <c r="I226" s="17" t="n"/>
      <c r="J22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6" s="17" t="inlineStr">
        <is>
          <t xml:space="preserve">{ 
"protocolId": 30304, "messageType": "request", "versionName": "5.0.7.601114", "data": { 
"radius": 5000, 
"sortrule": 0, 
"searchCenter": 0, 
"maxCount": 30, 
"keyWord": "光谷",
 },
 "statusCode": 0, 
"needResponse": true, 
"message": "", 
"responseCode": "", 
"requestCode": "", "requestAuthor": "com.aiways.aiwaysservice"
}
</t>
        </is>
      </c>
      <c r="M226" s="23" t="inlineStr">
        <is>
          <t>输入json，查看返回json或查看搜索结果</t>
        </is>
      </c>
      <c r="N226" s="17" t="n"/>
      <c r="O226" s="17" t="n"/>
      <c r="P226" s="17" t="inlineStr"/>
      <c r="Q226" s="17" t="inlineStr"/>
      <c r="R226" s="17">
        <f>HYPERLINK("D:\python\pytest\AutoTest\log\2022-01-20_20-32-14\AW02-JK-AIDL-0327","测试图片地址")</f>
        <v/>
      </c>
      <c r="S226" s="17" t="inlineStr">
        <is>
          <t>NG</t>
        </is>
      </c>
      <c r="T226" s="17" t="inlineStr">
        <is>
          <t>chenghchengy</t>
        </is>
      </c>
      <c r="U226" s="17" t="inlineStr">
        <is>
          <t>2022-01-20 22:44:05</t>
        </is>
      </c>
      <c r="V226" s="17" t="n"/>
      <c r="W226" s="17" t="inlineStr">
        <is>
          <t>'Picture Template(D:\\python\\pytest\\AutoTest\\resource\\template\\公司.png) not found in screen'</t>
        </is>
      </c>
    </row>
    <row r="227" s="134">
      <c r="A227" s="17" t="inlineStr">
        <is>
          <t>AW02-JK-AIDL-0328</t>
        </is>
      </c>
      <c r="B227" s="13" t="n">
        <v>30304</v>
      </c>
      <c r="C227" s="17" t="inlineStr">
        <is>
          <t>家和公司周边搜</t>
        </is>
      </c>
      <c r="D227" s="17" t="inlineStr">
        <is>
          <t>家和公司周边搜输入正常searchCenter正常值（16）</t>
        </is>
      </c>
      <c r="E227" s="17" t="inlineStr">
        <is>
          <t>P0</t>
        </is>
      </c>
      <c r="F227" s="17" t="inlineStr">
        <is>
          <t>searchCenter:0
radius：5000
sortrule：1
maxCount：1</t>
        </is>
      </c>
      <c r="G227" s="17" t="inlineStr">
        <is>
          <t>正常系</t>
        </is>
      </c>
      <c r="H227" s="17" t="inlineStr">
        <is>
          <t>需求分析法</t>
        </is>
      </c>
      <c r="I227" s="17" t="n"/>
      <c r="J22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7" s="17" t="inlineStr">
        <is>
          <t xml:space="preserve">{ 
"protocolId": 30304, "messageType": "request", "versionName": "5.0.7.601114", "data": { 
"radius": 5000, 
"sortrule": 1, 
"searchCenter": 0, 
"maxCount": 1, 
"keyWord": "光谷",
 },
 "statusCode": 0, 
"needResponse": true, 
"message": "", 
"responseCode": "", 
"requestCode": "", "requestAuthor": "com.aiways.aiwaysservice"
}
</t>
        </is>
      </c>
      <c r="M227" s="23" t="inlineStr">
        <is>
          <t>输入json，查看返回json或查看搜索结果</t>
        </is>
      </c>
      <c r="N227" s="17" t="n"/>
      <c r="O227" s="17" t="n"/>
      <c r="P227" s="17" t="inlineStr">
        <is>
          <t>{}</t>
        </is>
      </c>
      <c r="Q227" s="17" t="inlineStr">
        <is>
          <t>{}</t>
        </is>
      </c>
      <c r="R227" s="17">
        <f>HYPERLINK("D:\python\pytest\AutoTest\log\2022-01-20_20-32-14\AW02-JK-AIDL-0328","测试图片地址")</f>
        <v/>
      </c>
      <c r="S227" s="17" t="inlineStr">
        <is>
          <t>NG</t>
        </is>
      </c>
      <c r="T227" s="17" t="inlineStr">
        <is>
          <t>chenghchengy</t>
        </is>
      </c>
      <c r="U227" s="17" t="inlineStr">
        <is>
          <t>2022-01-20 22:45:02</t>
        </is>
      </c>
      <c r="V227" s="17" t="n"/>
      <c r="W227" s="17" t="inlineStr">
        <is>
          <t>Waiting timeout for appearance of "UIObjectProxy of "com.aiways.autonavi:id/tv_search""</t>
        </is>
      </c>
    </row>
    <row r="228" s="134">
      <c r="A228" s="17" t="inlineStr">
        <is>
          <t>AW02-JK-AIDL-0329</t>
        </is>
      </c>
      <c r="B228" s="13" t="n">
        <v>30304</v>
      </c>
      <c r="C228" s="17" t="inlineStr">
        <is>
          <t>家和公司周边搜</t>
        </is>
      </c>
      <c r="D228" s="17" t="inlineStr">
        <is>
          <t>家和公司周边搜输入正常searchCenter正常值（17）</t>
        </is>
      </c>
      <c r="E228" s="17" t="inlineStr">
        <is>
          <t>P0</t>
        </is>
      </c>
      <c r="F228" s="17" t="inlineStr">
        <is>
          <t>searchCenter:0
radius：5000
sortrule：1
maxCount：10</t>
        </is>
      </c>
      <c r="G228" s="17" t="inlineStr">
        <is>
          <t>正常系</t>
        </is>
      </c>
      <c r="H228" s="17" t="inlineStr">
        <is>
          <t>需求分析法</t>
        </is>
      </c>
      <c r="I228" s="17" t="n"/>
      <c r="J22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8" s="17" t="inlineStr">
        <is>
          <t xml:space="preserve">{ 
"protocolId": 30304, "messageType": "request", "versionName": "5.0.7.601114", "data": { 
"radius": 5000, 
"sortrule": 1, 
"searchCenter": 0, 
"maxCount": 10, 
"keyWord": "光谷",
 },
 "statusCode": 0, 
"needResponse": true, 
"message": "", 
"responseCode": "", 
"requestCode": "", "requestAuthor": "com.aiways.aiwaysservice"
}
</t>
        </is>
      </c>
      <c r="M228" s="23" t="inlineStr">
        <is>
          <t>输入json，查看返回json或查看搜索结果</t>
        </is>
      </c>
      <c r="N228" s="17" t="n"/>
      <c r="O228" s="17" t="n"/>
      <c r="P228" s="17" t="inlineStr"/>
      <c r="Q228" s="17" t="inlineStr"/>
      <c r="R228" s="17">
        <f>HYPERLINK("D:\python\pytest\AutoTest\log\2022-01-20_20-32-14\AW02-JK-AIDL-0329","测试图片地址")</f>
        <v/>
      </c>
      <c r="S228" s="17" t="inlineStr">
        <is>
          <t>NG</t>
        </is>
      </c>
      <c r="T228" s="17" t="inlineStr">
        <is>
          <t>chenghchengy</t>
        </is>
      </c>
      <c r="U228" s="17" t="inlineStr">
        <is>
          <t>2022-01-20 22:46:12</t>
        </is>
      </c>
      <c r="V228" s="17" t="n"/>
      <c r="W228" s="17" t="inlineStr">
        <is>
          <t>'Picture Template(D:\\python\\pytest\\AutoTest\\resource\\template\\公司.png) not found in screen'</t>
        </is>
      </c>
    </row>
    <row r="229" s="134">
      <c r="A229" s="17" t="inlineStr">
        <is>
          <t>AW02-JK-AIDL-0330</t>
        </is>
      </c>
      <c r="B229" s="13" t="n">
        <v>30304</v>
      </c>
      <c r="C229" s="17" t="inlineStr">
        <is>
          <t>家和公司周边搜</t>
        </is>
      </c>
      <c r="D229" s="17" t="inlineStr">
        <is>
          <t>家和公司周边搜输入正常searchCenter正常值（18）</t>
        </is>
      </c>
      <c r="E229" s="17" t="inlineStr">
        <is>
          <t>P0</t>
        </is>
      </c>
      <c r="F229" s="17" t="inlineStr">
        <is>
          <t>searchCenter:0
radius：5000
sortrule：1
maxCount：30</t>
        </is>
      </c>
      <c r="G229" s="17" t="inlineStr">
        <is>
          <t>正常系</t>
        </is>
      </c>
      <c r="H229" s="17" t="inlineStr">
        <is>
          <t>需求分析法</t>
        </is>
      </c>
      <c r="I229" s="17" t="n"/>
      <c r="J22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2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29" s="17" t="inlineStr">
        <is>
          <t xml:space="preserve">{ 
"protocolId": 30304, "messageType": "request", "versionName": "5.0.7.601114", "data": { 
"radius": 5000, 
"sortrule": 1, 
"searchCenter": 0, 
"maxCount": 30, 
"keyWord": "光谷",
 },
 "statusCode": 0, 
"needResponse": true, 
"message": "", 
"responseCode": "", 
"requestCode": "", "requestAuthor": "com.aiways.aiwaysservice"
}
</t>
        </is>
      </c>
      <c r="M229" s="23" t="inlineStr">
        <is>
          <t>输入json，查看返回json或查看搜索结果</t>
        </is>
      </c>
      <c r="N229" s="17" t="n"/>
      <c r="O229" s="17" t="n"/>
      <c r="P229" s="17" t="inlineStr">
        <is>
          <t>{}</t>
        </is>
      </c>
      <c r="Q229" s="17" t="inlineStr">
        <is>
          <t>{}</t>
        </is>
      </c>
      <c r="R229" s="17">
        <f>HYPERLINK("D:\python\pytest\AutoTest\log\2022-01-20_20-32-14\AW02-JK-AIDL-0330","测试图片地址")</f>
        <v/>
      </c>
      <c r="S229" s="17" t="inlineStr">
        <is>
          <t>NG</t>
        </is>
      </c>
      <c r="T229" s="17" t="inlineStr">
        <is>
          <t>chenghchengy</t>
        </is>
      </c>
      <c r="U229" s="17" t="inlineStr">
        <is>
          <t>2022-01-20 22:47:10</t>
        </is>
      </c>
      <c r="V229" s="17" t="n"/>
      <c r="W229" s="17" t="inlineStr">
        <is>
          <t>Waiting timeout for appearance of "UIObjectProxy of "com.aiways.autonavi:id/tv_search""</t>
        </is>
      </c>
    </row>
    <row r="230" s="134">
      <c r="A230" s="17" t="inlineStr">
        <is>
          <t>AW02-JK-AIDL-0331</t>
        </is>
      </c>
      <c r="B230" s="13" t="n">
        <v>30304</v>
      </c>
      <c r="C230" s="17" t="inlineStr">
        <is>
          <t>家和公司周边搜</t>
        </is>
      </c>
      <c r="D230" s="17" t="inlineStr">
        <is>
          <t>家和公司周边搜输入正常searchCenter正常值（19）</t>
        </is>
      </c>
      <c r="E230" s="17" t="inlineStr">
        <is>
          <t>P0</t>
        </is>
      </c>
      <c r="F230" s="17" t="inlineStr">
        <is>
          <t>searchCenter:1
radius：1000
sortrule：0
maxCount：1</t>
        </is>
      </c>
      <c r="G230" s="17" t="inlineStr">
        <is>
          <t>正常系</t>
        </is>
      </c>
      <c r="H230" s="17" t="inlineStr">
        <is>
          <t>需求分析法</t>
        </is>
      </c>
      <c r="I230" s="17" t="n"/>
      <c r="J23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0" s="17" t="inlineStr">
        <is>
          <t xml:space="preserve">{ 
"protocolId": 30304, "messageType": "request", "versionName": "5.0.7.601114", "data": { 
"radius":1000, 
"sortrule": 0, 
"searchCenter": 1, 
"maxCount": 1, 
"keyWord": "光谷",
 },
 "statusCode": 0, 
"needResponse": true, 
"message": "", 
"responseCode": "", 
"requestCode": "", "requestAuthor": "com.aiways.aiwaysservice"
}
</t>
        </is>
      </c>
      <c r="M230" s="23" t="inlineStr">
        <is>
          <t>输入json，查看返回json或查看搜索结果</t>
        </is>
      </c>
      <c r="N230" s="17" t="n"/>
      <c r="O230" s="17" t="n"/>
      <c r="P230" s="17" t="inlineStr"/>
      <c r="Q230" s="17" t="inlineStr"/>
      <c r="R230" s="17">
        <f>HYPERLINK("D:\python\pytest\AutoTest\log\2022-01-20_20-32-14\AW02-JK-AIDL-0331","测试图片地址")</f>
        <v/>
      </c>
      <c r="S230" s="17" t="inlineStr">
        <is>
          <t>NG</t>
        </is>
      </c>
      <c r="T230" s="17" t="inlineStr">
        <is>
          <t>chenghchengy</t>
        </is>
      </c>
      <c r="U230" s="17" t="inlineStr">
        <is>
          <t>2022-01-20 22:48:19</t>
        </is>
      </c>
      <c r="V230" s="17" t="n"/>
      <c r="W230" s="17" t="inlineStr">
        <is>
          <t>'Picture Template(D:\\python\\pytest\\AutoTest\\resource\\template\\公司.png) not found in screen'</t>
        </is>
      </c>
    </row>
    <row r="231" s="134">
      <c r="A231" s="17" t="inlineStr">
        <is>
          <t>AW02-JK-AIDL-0332</t>
        </is>
      </c>
      <c r="B231" s="13" t="n">
        <v>30304</v>
      </c>
      <c r="C231" s="17" t="inlineStr">
        <is>
          <t>家和公司周边搜</t>
        </is>
      </c>
      <c r="D231" s="17" t="inlineStr">
        <is>
          <t>家和公司周边搜输入正常searchCenter正常值（20）</t>
        </is>
      </c>
      <c r="E231" s="17" t="inlineStr">
        <is>
          <t>P0</t>
        </is>
      </c>
      <c r="F231" s="17" t="inlineStr">
        <is>
          <t>searchCenter:1
radius：1000
sortrule：0
maxCount：10</t>
        </is>
      </c>
      <c r="G231" s="17" t="inlineStr">
        <is>
          <t>正常系</t>
        </is>
      </c>
      <c r="H231" s="17" t="inlineStr">
        <is>
          <t>需求分析法</t>
        </is>
      </c>
      <c r="I231" s="17" t="n"/>
      <c r="J23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1" s="17" t="inlineStr">
        <is>
          <t xml:space="preserve">{ 
"protocolId": 30304, "messageType": "request", "versionName": "5.0.7.601114", "data": { 
"radius":1000, 
"sortrule": 0, 
"searchCenter": 1, 
"maxCount": 10, 
"keyWord": "光谷",
 },
 "statusCode": 0, 
"needResponse": true, 
"message": "", 
"responseCode": "", 
"requestCode": "", "requestAuthor": "com.aiways.aiwaysservice"
}
</t>
        </is>
      </c>
      <c r="M231" s="23" t="inlineStr">
        <is>
          <t>输入json，查看返回json或查看搜索结果</t>
        </is>
      </c>
      <c r="N231" s="17" t="n"/>
      <c r="O231" s="17" t="n"/>
      <c r="P231" s="17" t="inlineStr">
        <is>
          <t>{}</t>
        </is>
      </c>
      <c r="Q231" s="17" t="inlineStr">
        <is>
          <t>{}</t>
        </is>
      </c>
      <c r="R231" s="17">
        <f>HYPERLINK("D:\python\pytest\AutoTest\log\2022-01-20_20-32-14\AW02-JK-AIDL-0332","测试图片地址")</f>
        <v/>
      </c>
      <c r="S231" s="17" t="inlineStr">
        <is>
          <t>NG</t>
        </is>
      </c>
      <c r="T231" s="17" t="inlineStr">
        <is>
          <t>chenghchengy</t>
        </is>
      </c>
      <c r="U231" s="17" t="inlineStr">
        <is>
          <t>2022-01-20 22:49:18</t>
        </is>
      </c>
      <c r="V231" s="17" t="n"/>
      <c r="W231" s="17" t="inlineStr">
        <is>
          <t>Waiting timeout for appearance of "UIObjectProxy of "com.aiways.autonavi:id/tv_search""</t>
        </is>
      </c>
    </row>
    <row r="232" s="134">
      <c r="A232" s="17" t="inlineStr">
        <is>
          <t>AW02-JK-AIDL-0333</t>
        </is>
      </c>
      <c r="B232" s="13" t="n">
        <v>30304</v>
      </c>
      <c r="C232" s="17" t="inlineStr">
        <is>
          <t>家和公司周边搜</t>
        </is>
      </c>
      <c r="D232" s="17" t="inlineStr">
        <is>
          <t>家和公司周边搜输入正常searchCenter正常值（21）</t>
        </is>
      </c>
      <c r="E232" s="17" t="inlineStr">
        <is>
          <t>P0</t>
        </is>
      </c>
      <c r="F232" s="17" t="inlineStr">
        <is>
          <t>searchCenter:1
radius：1000
sortrule：0
maxCount：30</t>
        </is>
      </c>
      <c r="G232" s="17" t="inlineStr">
        <is>
          <t>正常系</t>
        </is>
      </c>
      <c r="H232" s="17" t="inlineStr">
        <is>
          <t>需求分析法</t>
        </is>
      </c>
      <c r="I232" s="17" t="n"/>
      <c r="J23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2" s="17" t="inlineStr">
        <is>
          <t xml:space="preserve">{ 
"protocolId": 30304, "messageType": "request", "versionName": "5.0.7.601114", "data": { 
"radius":1000, 
"sortrule": 0, 
"searchCenter": 1, 
"maxCount": 30, 
"keyWord": "光谷",
 },
 "statusCode": 0, 
"needResponse": true, 
"message": "", 
"responseCode": "", 
"requestCode": "", "requestAuthor": "com.aiways.aiwaysservice"
}
</t>
        </is>
      </c>
      <c r="M232" s="23" t="inlineStr">
        <is>
          <t>输入json，查看返回json或查看搜索结果</t>
        </is>
      </c>
      <c r="N232" s="17" t="n"/>
      <c r="O232" s="17" t="n"/>
      <c r="P232" s="17" t="inlineStr"/>
      <c r="Q232" s="17" t="inlineStr"/>
      <c r="R232" s="17">
        <f>HYPERLINK("D:\python\pytest\AutoTest\log\2022-01-20_20-32-14\AW02-JK-AIDL-0333","测试图片地址")</f>
        <v/>
      </c>
      <c r="S232" s="17" t="inlineStr">
        <is>
          <t>NG</t>
        </is>
      </c>
      <c r="T232" s="17" t="inlineStr">
        <is>
          <t>chenghchengy</t>
        </is>
      </c>
      <c r="U232" s="17" t="inlineStr">
        <is>
          <t>2022-01-20 22:50:27</t>
        </is>
      </c>
      <c r="V232" s="17" t="n"/>
      <c r="W232" s="17" t="inlineStr">
        <is>
          <t>'Picture Template(D:\\python\\pytest\\AutoTest\\resource\\template\\公司.png) not found in screen'</t>
        </is>
      </c>
    </row>
    <row r="233" s="134">
      <c r="A233" s="17" t="inlineStr">
        <is>
          <t>AW02-JK-AIDL-0334</t>
        </is>
      </c>
      <c r="B233" s="13" t="n">
        <v>30304</v>
      </c>
      <c r="C233" s="17" t="inlineStr">
        <is>
          <t>家和公司周边搜</t>
        </is>
      </c>
      <c r="D233" s="17" t="inlineStr">
        <is>
          <t>家和公司周边搜输入正常searchCenter正常值（22）</t>
        </is>
      </c>
      <c r="E233" s="17" t="inlineStr">
        <is>
          <t>P0</t>
        </is>
      </c>
      <c r="F233" s="17" t="inlineStr">
        <is>
          <t>searchCenter:1
radius：1000
sortrule：1
maxCount：1</t>
        </is>
      </c>
      <c r="G233" s="17" t="inlineStr">
        <is>
          <t>正常系</t>
        </is>
      </c>
      <c r="H233" s="17" t="inlineStr">
        <is>
          <t>需求分析法</t>
        </is>
      </c>
      <c r="I233" s="17" t="n"/>
      <c r="J23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3" s="17" t="inlineStr">
        <is>
          <t xml:space="preserve">{ 
"protocolId": 30304, "messageType": "request", "versionName": "5.0.7.601114", "data": { 
"radius":1000, 
"sortrule": 1, 
"searchCenter": 1, 
"maxCount": 1, 
"keyWord": "光谷",
 },
 "statusCode": 0, 
"needResponse": true, 
"message": "", 
"responseCode": "", 
"requestCode": "", "requestAuthor": "com.aiways.aiwaysservice"
}
</t>
        </is>
      </c>
      <c r="M233" s="23" t="inlineStr">
        <is>
          <t>输入json，查看返回json或查看搜索结果</t>
        </is>
      </c>
      <c r="N233" s="17" t="n"/>
      <c r="O233" s="17" t="n"/>
      <c r="P233" s="17" t="inlineStr">
        <is>
          <t>{}</t>
        </is>
      </c>
      <c r="Q233" s="17" t="inlineStr">
        <is>
          <t>{}</t>
        </is>
      </c>
      <c r="R233" s="17">
        <f>HYPERLINK("D:\python\pytest\AutoTest\log\2022-01-20_20-32-14\AW02-JK-AIDL-0334","测试图片地址")</f>
        <v/>
      </c>
      <c r="S233" s="17" t="inlineStr">
        <is>
          <t>NG</t>
        </is>
      </c>
      <c r="T233" s="17" t="inlineStr">
        <is>
          <t>chenghchengy</t>
        </is>
      </c>
      <c r="U233" s="17" t="inlineStr">
        <is>
          <t>2022-01-20 22:51:26</t>
        </is>
      </c>
      <c r="V233" s="17" t="n"/>
      <c r="W233" s="17" t="inlineStr">
        <is>
          <t>Waiting timeout for appearance of "UIObjectProxy of "com.aiways.autonavi:id/tv_search""</t>
        </is>
      </c>
    </row>
    <row r="234" s="134">
      <c r="A234" s="17" t="inlineStr">
        <is>
          <t>AW02-JK-AIDL-0335</t>
        </is>
      </c>
      <c r="B234" s="13" t="n">
        <v>30304</v>
      </c>
      <c r="C234" s="17" t="inlineStr">
        <is>
          <t>家和公司周边搜</t>
        </is>
      </c>
      <c r="D234" s="17" t="inlineStr">
        <is>
          <t>家和公司周边搜输入正常searchCenter正常值（23）</t>
        </is>
      </c>
      <c r="E234" s="17" t="inlineStr">
        <is>
          <t>P0</t>
        </is>
      </c>
      <c r="F234" s="17" t="inlineStr">
        <is>
          <t>searchCenter:1
radius：1000
sortrule：1
maxCount：10</t>
        </is>
      </c>
      <c r="G234" s="17" t="inlineStr">
        <is>
          <t>正常系</t>
        </is>
      </c>
      <c r="H234" s="17" t="inlineStr">
        <is>
          <t>需求分析法</t>
        </is>
      </c>
      <c r="I234" s="17" t="n"/>
      <c r="J23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4" s="17" t="inlineStr">
        <is>
          <t xml:space="preserve">{ 
"protocolId": 30304, "messageType": "request", "versionName": "5.0.7.601114", "data": { 
"radius":1000, 
"sortrule": 1, 
"searchCenter": 1, 
"maxCount": 10, 
"keyWord": "光谷",
 },
 "statusCode": 0, 
"needResponse": true, 
"message": "", 
"responseCode": "", 
"requestCode": "", "requestAuthor": "com.aiways.aiwaysservice"
}
</t>
        </is>
      </c>
      <c r="M234" s="23" t="inlineStr">
        <is>
          <t>输入json，查看返回json或查看搜索结果</t>
        </is>
      </c>
      <c r="N234" s="17" t="n"/>
      <c r="O234" s="17" t="n"/>
      <c r="P234" s="17" t="inlineStr"/>
      <c r="Q234" s="17" t="inlineStr"/>
      <c r="R234" s="17">
        <f>HYPERLINK("D:\python\pytest\AutoTest\log\2022-01-20_20-32-14\AW02-JK-AIDL-0335","测试图片地址")</f>
        <v/>
      </c>
      <c r="S234" s="17" t="inlineStr">
        <is>
          <t>NG</t>
        </is>
      </c>
      <c r="T234" s="17" t="inlineStr">
        <is>
          <t>chenghchengy</t>
        </is>
      </c>
      <c r="U234" s="17" t="inlineStr">
        <is>
          <t>2022-01-20 22:52:35</t>
        </is>
      </c>
      <c r="V234" s="17" t="n"/>
      <c r="W234" s="17" t="inlineStr">
        <is>
          <t>'Picture Template(D:\\python\\pytest\\AutoTest\\resource\\template\\公司.png) not found in screen'</t>
        </is>
      </c>
    </row>
    <row r="235" s="134">
      <c r="A235" s="17" t="inlineStr">
        <is>
          <t>AW02-JK-AIDL-0336</t>
        </is>
      </c>
      <c r="B235" s="13" t="n">
        <v>30304</v>
      </c>
      <c r="C235" s="17" t="inlineStr">
        <is>
          <t>家和公司周边搜</t>
        </is>
      </c>
      <c r="D235" s="17" t="inlineStr">
        <is>
          <t>家和公司周边搜输入正常searchCenter正常值（24）</t>
        </is>
      </c>
      <c r="E235" s="17" t="inlineStr">
        <is>
          <t>P0</t>
        </is>
      </c>
      <c r="F235" s="17" t="inlineStr">
        <is>
          <t>searchCenter:1
radius：1000
sortrule：1
maxCount：30</t>
        </is>
      </c>
      <c r="G235" s="17" t="inlineStr">
        <is>
          <t>正常系</t>
        </is>
      </c>
      <c r="H235" s="17" t="inlineStr">
        <is>
          <t>需求分析法</t>
        </is>
      </c>
      <c r="I235" s="17" t="n"/>
      <c r="J23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5" s="17" t="inlineStr">
        <is>
          <t xml:space="preserve">{ 
"protocolId": 30304, "messageType": "request", "versionName": "5.0.7.601114", "data": { 
"radius":1000, 
"sortrule": 1, 
"searchCenter": 1, 
"maxCount": 30, 
"keyWord": "光谷",
 },
 "statusCode": 0, 
"needResponse": true, 
"message": "", 
"responseCode": "", 
"requestCode": "", "requestAuthor": "com.aiways.aiwaysservice"
}
</t>
        </is>
      </c>
      <c r="M235" s="23" t="inlineStr">
        <is>
          <t>输入json，查看返回json或查看搜索结果</t>
        </is>
      </c>
      <c r="N235" s="17" t="n"/>
      <c r="O235" s="17" t="n"/>
      <c r="P235" s="17" t="inlineStr">
        <is>
          <t>{}</t>
        </is>
      </c>
      <c r="Q235" s="17" t="inlineStr">
        <is>
          <t>{}</t>
        </is>
      </c>
      <c r="R235" s="17">
        <f>HYPERLINK("D:\python\pytest\AutoTest\log\2022-01-20_20-32-14\AW02-JK-AIDL-0336","测试图片地址")</f>
        <v/>
      </c>
      <c r="S235" s="17" t="inlineStr">
        <is>
          <t>NG</t>
        </is>
      </c>
      <c r="T235" s="17" t="inlineStr">
        <is>
          <t>chenghchengy</t>
        </is>
      </c>
      <c r="U235" s="17" t="inlineStr">
        <is>
          <t>2022-01-20 22:53:34</t>
        </is>
      </c>
      <c r="V235" s="17" t="n"/>
      <c r="W235" s="17" t="inlineStr">
        <is>
          <t>Waiting timeout for appearance of "UIObjectProxy of "com.aiways.autonavi:id/tv_search""</t>
        </is>
      </c>
    </row>
    <row r="236" s="134">
      <c r="A236" s="17" t="inlineStr">
        <is>
          <t>AW02-JK-AIDL-0337</t>
        </is>
      </c>
      <c r="B236" s="13" t="n">
        <v>30304</v>
      </c>
      <c r="C236" s="17" t="inlineStr">
        <is>
          <t>家和公司周边搜</t>
        </is>
      </c>
      <c r="D236" s="17" t="inlineStr">
        <is>
          <t>家和公司周边搜输入正常searchCenter正常值（25）</t>
        </is>
      </c>
      <c r="E236" s="17" t="inlineStr">
        <is>
          <t>P0</t>
        </is>
      </c>
      <c r="F236" s="17" t="inlineStr">
        <is>
          <t>searchCenter:1
radius：3000
sortrule：0
maxCount：1</t>
        </is>
      </c>
      <c r="G236" s="17" t="inlineStr">
        <is>
          <t>正常系</t>
        </is>
      </c>
      <c r="H236" s="17" t="inlineStr">
        <is>
          <t>需求分析法</t>
        </is>
      </c>
      <c r="I236" s="17" t="n"/>
      <c r="J23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6" s="17" t="inlineStr">
        <is>
          <t xml:space="preserve">{ 
"protocolId": 30304, "messageType": "request", "versionName": "5.0.7.601114", "data": { 
"radius": 3000, 
"sortrule": 0, 
"searchCenter": 1, 
"maxCount": 1, 
"keyWord": "光谷",
 },
 "statusCode": 0, 
"needResponse": true, 
"message": "", 
"responseCode": "", 
"requestCode": "", "requestAuthor": "com.aiways.aiwaysservice"
}
</t>
        </is>
      </c>
      <c r="M236" s="23" t="inlineStr">
        <is>
          <t>输入json，查看返回json或查看搜索结果</t>
        </is>
      </c>
      <c r="N236" s="17" t="n"/>
      <c r="O236" s="17" t="n"/>
      <c r="P236" s="17" t="inlineStr"/>
      <c r="Q236" s="17" t="inlineStr"/>
      <c r="R236" s="17">
        <f>HYPERLINK("D:\python\pytest\AutoTest\log\2022-01-20_20-32-14\AW02-JK-AIDL-0337","测试图片地址")</f>
        <v/>
      </c>
      <c r="S236" s="17" t="inlineStr">
        <is>
          <t>NG</t>
        </is>
      </c>
      <c r="T236" s="17" t="inlineStr">
        <is>
          <t>chenghchengy</t>
        </is>
      </c>
      <c r="U236" s="17" t="inlineStr">
        <is>
          <t>2022-01-20 22:54:43</t>
        </is>
      </c>
      <c r="V236" s="17" t="n"/>
      <c r="W236" s="17" t="inlineStr">
        <is>
          <t>'Picture Template(D:\\python\\pytest\\AutoTest\\resource\\template\\公司.png) not found in screen'</t>
        </is>
      </c>
    </row>
    <row r="237" s="134">
      <c r="A237" s="17" t="inlineStr">
        <is>
          <t>AW02-JK-AIDL-0338</t>
        </is>
      </c>
      <c r="B237" s="13" t="n">
        <v>30304</v>
      </c>
      <c r="C237" s="17" t="inlineStr">
        <is>
          <t>家和公司周边搜</t>
        </is>
      </c>
      <c r="D237" s="17" t="inlineStr">
        <is>
          <t>家和公司周边搜输入正常searchCenter正常值（26）</t>
        </is>
      </c>
      <c r="E237" s="17" t="inlineStr">
        <is>
          <t>P0</t>
        </is>
      </c>
      <c r="F237" s="17" t="inlineStr">
        <is>
          <t>searchCenter:1
radius：3000
sortrule：0
maxCount：10</t>
        </is>
      </c>
      <c r="G237" s="17" t="inlineStr">
        <is>
          <t>正常系</t>
        </is>
      </c>
      <c r="H237" s="17" t="inlineStr">
        <is>
          <t>需求分析法</t>
        </is>
      </c>
      <c r="I237" s="17" t="n"/>
      <c r="J23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7" s="17" t="inlineStr">
        <is>
          <t xml:space="preserve">{ 
"protocolId": 30304, "messageType": "request", "versionName": "5.0.7.601114", "data": { 
"radius": 3000, 
"sortrule": 0, 
"searchCenter": 1, 
"maxCount": 10, 
"keyWord": "光谷",
 },
 "statusCode": 0, 
"needResponse": true, 
"message": "", 
"responseCode": "", 
"requestCode": "", "requestAuthor": "com.aiways.aiwaysservice"
}
</t>
        </is>
      </c>
      <c r="M237" s="23" t="inlineStr">
        <is>
          <t>输入json，查看返回json或查看搜索结果</t>
        </is>
      </c>
      <c r="N237" s="17" t="n"/>
      <c r="O237" s="17" t="n"/>
      <c r="P237" s="17" t="inlineStr">
        <is>
          <t>{}</t>
        </is>
      </c>
      <c r="Q237" s="17" t="inlineStr">
        <is>
          <t>{}</t>
        </is>
      </c>
      <c r="R237" s="17">
        <f>HYPERLINK("D:\python\pytest\AutoTest\log\2022-01-20_20-32-14\AW02-JK-AIDL-0338","测试图片地址")</f>
        <v/>
      </c>
      <c r="S237" s="17" t="inlineStr">
        <is>
          <t>NG</t>
        </is>
      </c>
      <c r="T237" s="17" t="inlineStr">
        <is>
          <t>chenghchengy</t>
        </is>
      </c>
      <c r="U237" s="17" t="inlineStr">
        <is>
          <t>2022-01-20 22:55:40</t>
        </is>
      </c>
      <c r="V237" s="17" t="n"/>
      <c r="W237" s="17" t="inlineStr">
        <is>
          <t>Waiting timeout for appearance of "UIObjectProxy of "com.aiways.autonavi:id/tv_search""</t>
        </is>
      </c>
    </row>
    <row r="238" s="134">
      <c r="A238" s="17" t="inlineStr">
        <is>
          <t>AW02-JK-AIDL-0339</t>
        </is>
      </c>
      <c r="B238" s="13" t="n">
        <v>30304</v>
      </c>
      <c r="C238" s="17" t="inlineStr">
        <is>
          <t>家和公司周边搜</t>
        </is>
      </c>
      <c r="D238" s="17" t="inlineStr">
        <is>
          <t>家和公司周边搜输入正常searchCenter正常值（27）</t>
        </is>
      </c>
      <c r="E238" s="17" t="inlineStr">
        <is>
          <t>P0</t>
        </is>
      </c>
      <c r="F238" s="17" t="inlineStr">
        <is>
          <t>searchCenter:1
radius：3000
sortrule：0
maxCount：30</t>
        </is>
      </c>
      <c r="G238" s="17" t="inlineStr">
        <is>
          <t>正常系</t>
        </is>
      </c>
      <c r="H238" s="17" t="inlineStr">
        <is>
          <t>需求分析法</t>
        </is>
      </c>
      <c r="I238" s="17" t="n"/>
      <c r="J23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8" s="17" t="inlineStr">
        <is>
          <t xml:space="preserve">{ 
"protocolId": 30304, "messageType": "request", "versionName": "5.0.7.601114", "data": { 
"radius": 3000, 
"sortrule": 0, 
"searchCenter": 1, 
"maxCount": 30, 
"keyWord": "光谷",
 },
 "statusCode": 0, 
"needResponse": true, 
"message": "", 
"responseCode": "", 
"requestCode": "", "requestAuthor": "com.aiways.aiwaysservice"
}
</t>
        </is>
      </c>
      <c r="M238" s="23" t="inlineStr">
        <is>
          <t>输入json，查看返回json或查看搜索结果</t>
        </is>
      </c>
      <c r="N238" s="17" t="n"/>
      <c r="O238" s="17" t="n"/>
      <c r="P238" s="17" t="inlineStr">
        <is>
          <t>{}</t>
        </is>
      </c>
      <c r="Q238" s="17" t="inlineStr">
        <is>
          <t>{}</t>
        </is>
      </c>
      <c r="R238" s="17">
        <f>HYPERLINK("D:\python\pytest\AutoTest\log\2022-01-20_20-32-14\AW02-JK-AIDL-0339","测试图片地址")</f>
        <v/>
      </c>
      <c r="S238" s="17" t="inlineStr">
        <is>
          <t>NG</t>
        </is>
      </c>
      <c r="T238" s="17" t="inlineStr">
        <is>
          <t>chenghchengy</t>
        </is>
      </c>
      <c r="U238" s="17" t="inlineStr">
        <is>
          <t>2022-01-20 22:56:53</t>
        </is>
      </c>
      <c r="V238" s="17" t="n"/>
      <c r="W238" s="17" t="inlineStr">
        <is>
          <t>Waiting timeout for appearance of "UIObjectProxy of "com.aiways.autonavi:id/tv_search""</t>
        </is>
      </c>
    </row>
    <row r="239" s="134">
      <c r="A239" s="17" t="inlineStr">
        <is>
          <t>AW02-JK-AIDL-0340</t>
        </is>
      </c>
      <c r="B239" s="13" t="n">
        <v>30304</v>
      </c>
      <c r="C239" s="17" t="inlineStr">
        <is>
          <t>家和公司周边搜</t>
        </is>
      </c>
      <c r="D239" s="17" t="inlineStr">
        <is>
          <t>家和公司周边搜输入正常searchCenter正常值（28）</t>
        </is>
      </c>
      <c r="E239" s="17" t="inlineStr">
        <is>
          <t>P0</t>
        </is>
      </c>
      <c r="F239" s="17" t="inlineStr">
        <is>
          <t>searchCenter:1
radius：3000
sortrule：1
maxCount：1</t>
        </is>
      </c>
      <c r="G239" s="17" t="inlineStr">
        <is>
          <t>正常系</t>
        </is>
      </c>
      <c r="H239" s="17" t="inlineStr">
        <is>
          <t>需求分析法</t>
        </is>
      </c>
      <c r="I239" s="17" t="n"/>
      <c r="J23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3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39" s="17" t="inlineStr">
        <is>
          <t xml:space="preserve">{ 
"protocolId": 30304, "messageType": "request", "versionName": "5.0.7.601114", "data": { 
"radius": 3000, 
"sortrule": 1, 
"searchCenter": 1, 
"maxCount": 1, 
"keyWord": "光谷",
 },
 "statusCode": 0, 
"needResponse": true, 
"message": "", 
"responseCode": "", 
"requestCode": "", "requestAuthor": "com.aiways.aiwaysservice"
}
</t>
        </is>
      </c>
      <c r="M239" s="23" t="inlineStr">
        <is>
          <t>输入json，查看返回json或查看搜索结果</t>
        </is>
      </c>
      <c r="N239" s="17" t="n"/>
      <c r="O239" s="17" t="n"/>
      <c r="P239" s="17" t="inlineStr"/>
      <c r="Q239" s="17" t="inlineStr"/>
      <c r="R239" s="17">
        <f>HYPERLINK("D:\python\pytest\AutoTest\log\2022-01-20_20-32-14\AW02-JK-AIDL-0340","测试图片地址")</f>
        <v/>
      </c>
      <c r="S239" s="17" t="inlineStr">
        <is>
          <t>NG</t>
        </is>
      </c>
      <c r="T239" s="17" t="inlineStr">
        <is>
          <t>chenghchengy</t>
        </is>
      </c>
      <c r="U239" s="17" t="inlineStr">
        <is>
          <t>2022-01-20 22:57:53</t>
        </is>
      </c>
      <c r="V239" s="17" t="n"/>
      <c r="W239" s="17" t="inlineStr">
        <is>
          <t>Waiting timeout for appearance of "UIObjectProxy of "text=查周边""</t>
        </is>
      </c>
    </row>
    <row r="240" s="134">
      <c r="A240" s="17" t="inlineStr">
        <is>
          <t>AW02-JK-AIDL-0341</t>
        </is>
      </c>
      <c r="B240" s="13" t="n">
        <v>30304</v>
      </c>
      <c r="C240" s="17" t="inlineStr">
        <is>
          <t>家和公司周边搜</t>
        </is>
      </c>
      <c r="D240" s="17" t="inlineStr">
        <is>
          <t>家和公司周边搜输入正常searchCenter正常值（29）</t>
        </is>
      </c>
      <c r="E240" s="17" t="inlineStr">
        <is>
          <t>P0</t>
        </is>
      </c>
      <c r="F240" s="17" t="inlineStr">
        <is>
          <t>searchCenter:1
radius：3000
sortrule：1
maxCount：10</t>
        </is>
      </c>
      <c r="G240" s="17" t="inlineStr">
        <is>
          <t>正常系</t>
        </is>
      </c>
      <c r="H240" s="17" t="inlineStr">
        <is>
          <t>需求分析法</t>
        </is>
      </c>
      <c r="I240" s="17" t="n"/>
      <c r="J24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0" s="17" t="inlineStr">
        <is>
          <t xml:space="preserve">{ 
"protocolId": 30304, "messageType": "request", "versionName": "5.0.7.601114", "data": { 
"radius": 3000, 
"sortrule": 1, 
"searchCenter": 1, 
"maxCount": 10, 
"keyWord": "光谷",
 },
 "statusCode": 0, 
"needResponse": true, 
"message": "", 
"responseCode": "", 
"requestCode": "", "requestAuthor": "com.aiways.aiwaysservice"
}
</t>
        </is>
      </c>
      <c r="M240" s="23" t="inlineStr">
        <is>
          <t>输入json，查看返回json或查看搜索结果</t>
        </is>
      </c>
      <c r="N240" s="17" t="n"/>
      <c r="O240" s="17" t="n"/>
      <c r="P240" s="17" t="inlineStr"/>
      <c r="Q240" s="17" t="inlineStr"/>
      <c r="R240" s="17">
        <f>HYPERLINK("D:\python\pytest\AutoTest\log\2022-01-20_20-32-14\AW02-JK-AIDL-0341","测试图片地址")</f>
        <v/>
      </c>
      <c r="S240" s="17" t="inlineStr">
        <is>
          <t>NG</t>
        </is>
      </c>
      <c r="T240" s="17" t="inlineStr">
        <is>
          <t>chenghchengy</t>
        </is>
      </c>
      <c r="U240" s="17" t="inlineStr">
        <is>
          <t>2022-01-20 22:58:47</t>
        </is>
      </c>
      <c r="V240" s="17" t="n"/>
      <c r="W240" s="17" t="inlineStr">
        <is>
          <t>'Picture Template(D:\\python\\pytest\\AutoTest\\resource\\template\\公司.png) not found in screen'</t>
        </is>
      </c>
    </row>
    <row r="241" s="134">
      <c r="A241" s="17" t="inlineStr">
        <is>
          <t>AW02-JK-AIDL-0342</t>
        </is>
      </c>
      <c r="B241" s="13" t="n">
        <v>30304</v>
      </c>
      <c r="C241" s="17" t="inlineStr">
        <is>
          <t>家和公司周边搜</t>
        </is>
      </c>
      <c r="D241" s="17" t="inlineStr">
        <is>
          <t>家和公司周边搜输入正常searchCenter正常值（30）</t>
        </is>
      </c>
      <c r="E241" s="17" t="inlineStr">
        <is>
          <t>P0</t>
        </is>
      </c>
      <c r="F241" s="17" t="inlineStr">
        <is>
          <t>searchCenter:1
radius：3000
sortrule：1
maxCount：30</t>
        </is>
      </c>
      <c r="G241" s="17" t="inlineStr">
        <is>
          <t>正常系</t>
        </is>
      </c>
      <c r="H241" s="17" t="inlineStr">
        <is>
          <t>需求分析法</t>
        </is>
      </c>
      <c r="I241" s="17" t="n"/>
      <c r="J24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1" s="17" t="inlineStr">
        <is>
          <t xml:space="preserve">{ 
"protocolId": 30304, "messageType": "request", "versionName": "5.0.7.601114", "data": { 
"radius": 3000, 
"sortrule": 1, 
"searchCenter": 1, 
"maxCount": 30, 
"keyWord": "光谷",
 },
 "statusCode": 0, 
"needResponse": true, 
"message": "", 
"responseCode": "", 
"requestCode": "", "requestAuthor": "com.aiways.aiwaysservice"
}
</t>
        </is>
      </c>
      <c r="M241" s="23" t="inlineStr">
        <is>
          <t>输入json，查看返回json或查看搜索结果</t>
        </is>
      </c>
      <c r="N241" s="17" t="n"/>
      <c r="O241" s="17" t="n"/>
      <c r="P241" s="17" t="inlineStr">
        <is>
          <t>{}</t>
        </is>
      </c>
      <c r="Q241" s="17" t="inlineStr">
        <is>
          <t>{}</t>
        </is>
      </c>
      <c r="R241" s="17">
        <f>HYPERLINK("D:\python\pytest\AutoTest\log\2022-01-20_20-32-14\AW02-JK-AIDL-0342","测试图片地址")</f>
        <v/>
      </c>
      <c r="S241" s="17" t="inlineStr">
        <is>
          <t>NG</t>
        </is>
      </c>
      <c r="T241" s="17" t="inlineStr">
        <is>
          <t>chenghchengy</t>
        </is>
      </c>
      <c r="U241" s="17" t="inlineStr">
        <is>
          <t>2022-01-20 22:59:44</t>
        </is>
      </c>
      <c r="V241" s="17" t="n"/>
      <c r="W241" s="17" t="inlineStr">
        <is>
          <t>Waiting timeout for appearance of "UIObjectProxy of "com.aiways.autonavi:id/tv_search""</t>
        </is>
      </c>
    </row>
    <row r="242" s="134">
      <c r="A242" s="17" t="inlineStr">
        <is>
          <t>AW02-JK-AIDL-0343</t>
        </is>
      </c>
      <c r="B242" s="13" t="n">
        <v>30304</v>
      </c>
      <c r="C242" s="17" t="inlineStr">
        <is>
          <t>家和公司周边搜</t>
        </is>
      </c>
      <c r="D242" s="17" t="inlineStr">
        <is>
          <t>家和公司周边搜输入正常searchCenter正常值（31）</t>
        </is>
      </c>
      <c r="E242" s="17" t="inlineStr">
        <is>
          <t>P0</t>
        </is>
      </c>
      <c r="F242" s="17" t="inlineStr">
        <is>
          <t>searchCenter:1
radius：5000
sortrule：0
maxCount：1</t>
        </is>
      </c>
      <c r="G242" s="17" t="inlineStr">
        <is>
          <t>正常系</t>
        </is>
      </c>
      <c r="H242" s="17" t="inlineStr">
        <is>
          <t>需求分析法</t>
        </is>
      </c>
      <c r="I242" s="17" t="n"/>
      <c r="J24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2" s="17" t="inlineStr">
        <is>
          <t xml:space="preserve">{ 
"protocolId": 30304, "messageType": "request", "versionName": "5.0.7.601114", "data": { 
"radius": 5000, 
"sortrule": 0, 
"searchCenter": 1, 
"maxCount": 1, 
"keyWord": "光谷",
 },
 "statusCode": 0, 
"needResponse": true, 
"message": "", 
"responseCode": "", 
"requestCode": "", "requestAuthor": "com.aiways.aiwaysservice"
}
</t>
        </is>
      </c>
      <c r="M242" s="23" t="inlineStr">
        <is>
          <t>输入json，查看返回json或查看搜索结果</t>
        </is>
      </c>
      <c r="N242" s="17" t="n"/>
      <c r="O242" s="17" t="n"/>
      <c r="P242" s="17" t="inlineStr"/>
      <c r="Q242" s="17" t="inlineStr"/>
      <c r="R242" s="17">
        <f>HYPERLINK("D:\python\pytest\AutoTest\log\2022-01-20_20-32-14\AW02-JK-AIDL-0343","测试图片地址")</f>
        <v/>
      </c>
      <c r="S242" s="17" t="inlineStr">
        <is>
          <t>NG</t>
        </is>
      </c>
      <c r="T242" s="17" t="inlineStr">
        <is>
          <t>chenghchengy</t>
        </is>
      </c>
      <c r="U242" s="17" t="inlineStr">
        <is>
          <t>2022-01-20 23:00:54</t>
        </is>
      </c>
      <c r="V242" s="17" t="n"/>
      <c r="W242" s="17" t="inlineStr">
        <is>
          <t>'Picture Template(D:\\python\\pytest\\AutoTest\\resource\\template\\公司.png) not found in screen'</t>
        </is>
      </c>
    </row>
    <row r="243" s="134">
      <c r="A243" s="17" t="inlineStr">
        <is>
          <t>AW02-JK-AIDL-0344</t>
        </is>
      </c>
      <c r="B243" s="13" t="n">
        <v>30304</v>
      </c>
      <c r="C243" s="17" t="inlineStr">
        <is>
          <t>家和公司周边搜</t>
        </is>
      </c>
      <c r="D243" s="17" t="inlineStr">
        <is>
          <t>家和公司周边搜输入正常searchCenter正常值（32）</t>
        </is>
      </c>
      <c r="E243" s="17" t="inlineStr">
        <is>
          <t>P0</t>
        </is>
      </c>
      <c r="F243" s="17" t="inlineStr">
        <is>
          <t>searchCenter:1
radius：5000
sortrule：0
maxCount：10</t>
        </is>
      </c>
      <c r="G243" s="17" t="inlineStr">
        <is>
          <t>正常系</t>
        </is>
      </c>
      <c r="H243" s="17" t="inlineStr">
        <is>
          <t>需求分析法</t>
        </is>
      </c>
      <c r="I243" s="17" t="n"/>
      <c r="J24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3" s="17" t="inlineStr">
        <is>
          <t xml:space="preserve">{ 
"protocolId": 30304, "messageType": "request", "versionName": "5.0.7.601114", "data": { 
"radius": 5000, 
"sortrule": 0, 
"searchCenter": 1, 
"maxCount": 10, 
"keyWord": "光谷",
 },
 "statusCode": 0, 
"needResponse": true, 
"message": "", 
"responseCode": "", 
"requestCode": "", "requestAuthor": "com.aiways.aiwaysservice"
}
</t>
        </is>
      </c>
      <c r="M243" s="23" t="inlineStr">
        <is>
          <t>输入json，查看返回json或查看搜索结果</t>
        </is>
      </c>
      <c r="N243" s="17" t="n"/>
      <c r="O243" s="17" t="n"/>
      <c r="P243" s="17" t="inlineStr">
        <is>
          <t>{}</t>
        </is>
      </c>
      <c r="Q243" s="17" t="inlineStr">
        <is>
          <t>{}</t>
        </is>
      </c>
      <c r="R243" s="17">
        <f>HYPERLINK("D:\python\pytest\AutoTest\log\2022-01-20_20-32-14\AW02-JK-AIDL-0344","测试图片地址")</f>
        <v/>
      </c>
      <c r="S243" s="17" t="inlineStr">
        <is>
          <t>NG</t>
        </is>
      </c>
      <c r="T243" s="17" t="inlineStr">
        <is>
          <t>chenghchengy</t>
        </is>
      </c>
      <c r="U243" s="17" t="inlineStr">
        <is>
          <t>2022-01-20 23:01:53</t>
        </is>
      </c>
      <c r="V243" s="17" t="n"/>
      <c r="W243" s="17" t="inlineStr">
        <is>
          <t>Waiting timeout for appearance of "UIObjectProxy of "com.aiways.autonavi:id/tv_search""</t>
        </is>
      </c>
    </row>
    <row r="244" s="134">
      <c r="A244" s="17" t="inlineStr">
        <is>
          <t>AW02-JK-AIDL-0345</t>
        </is>
      </c>
      <c r="B244" s="13" t="n">
        <v>30304</v>
      </c>
      <c r="C244" s="17" t="inlineStr">
        <is>
          <t>家和公司周边搜</t>
        </is>
      </c>
      <c r="D244" s="17" t="inlineStr">
        <is>
          <t>家和公司周边搜输入正常searchCenter正常值（33）</t>
        </is>
      </c>
      <c r="E244" s="17" t="inlineStr">
        <is>
          <t>P0</t>
        </is>
      </c>
      <c r="F244" s="17" t="inlineStr">
        <is>
          <t>searchCenter:1
radius：5000
sortrule：0
maxCount：30</t>
        </is>
      </c>
      <c r="G244" s="17" t="inlineStr">
        <is>
          <t>正常系</t>
        </is>
      </c>
      <c r="H244" s="17" t="inlineStr">
        <is>
          <t>需求分析法</t>
        </is>
      </c>
      <c r="I244" s="17" t="n"/>
      <c r="J24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4" s="17" t="inlineStr">
        <is>
          <t xml:space="preserve">{ 
"protocolId": 30304, "messageType": "request", "versionName": "5.0.7.601114", "data": { 
"radius": 5000, 
"sortrule": 0, 
"searchCenter": 1, 
"maxCount": 30, 
"keyWord": "光谷",
 },
 "statusCode": 0, 
"needResponse": true, 
"message": "", 
"responseCode": "", 
"requestCode": "", "requestAuthor": "com.aiways.aiwaysservice"
}
</t>
        </is>
      </c>
      <c r="M244" s="23" t="inlineStr">
        <is>
          <t>输入json，查看返回json或查看搜索结果</t>
        </is>
      </c>
      <c r="N244" s="17" t="n"/>
      <c r="O244" s="17" t="n"/>
      <c r="P244" s="17" t="inlineStr"/>
      <c r="Q244" s="17" t="inlineStr"/>
      <c r="R244" s="17">
        <f>HYPERLINK("D:\python\pytest\AutoTest\log\2022-01-20_20-32-14\AW02-JK-AIDL-0345","测试图片地址")</f>
        <v/>
      </c>
      <c r="S244" s="17" t="inlineStr">
        <is>
          <t>NG</t>
        </is>
      </c>
      <c r="T244" s="17" t="inlineStr">
        <is>
          <t>chenghchengy</t>
        </is>
      </c>
      <c r="U244" s="17" t="inlineStr">
        <is>
          <t>2022-01-20 23:03:02</t>
        </is>
      </c>
      <c r="V244" s="17" t="n"/>
      <c r="W244" s="17" t="inlineStr">
        <is>
          <t>'Picture Template(D:\\python\\pytest\\AutoTest\\resource\\template\\公司.png) not found in screen'</t>
        </is>
      </c>
    </row>
    <row r="245" s="134">
      <c r="A245" s="17" t="inlineStr">
        <is>
          <t>AW02-JK-AIDL-0346</t>
        </is>
      </c>
      <c r="B245" s="13" t="n">
        <v>30304</v>
      </c>
      <c r="C245" s="17" t="inlineStr">
        <is>
          <t>家和公司周边搜</t>
        </is>
      </c>
      <c r="D245" s="17" t="inlineStr">
        <is>
          <t>家和公司周边搜输入正常searchCenter正常值（34）</t>
        </is>
      </c>
      <c r="E245" s="17" t="inlineStr">
        <is>
          <t>P0</t>
        </is>
      </c>
      <c r="F245" s="17" t="inlineStr">
        <is>
          <t>searchCenter:1
radius：5000
sortrule：1
maxCount：1</t>
        </is>
      </c>
      <c r="G245" s="17" t="inlineStr">
        <is>
          <t>正常系</t>
        </is>
      </c>
      <c r="H245" s="17" t="inlineStr">
        <is>
          <t>需求分析法</t>
        </is>
      </c>
      <c r="I245" s="17" t="n"/>
      <c r="J24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5" s="17" t="inlineStr">
        <is>
          <t xml:space="preserve">{ 
"protocolId": 30304, "messageType": "request", "versionName": "5.0.7.601114", "data": { 
"radius": 5000, 
"sortrule": 1, 
"searchCenter": 1, 
"maxCount": 1, 
"keyWord": "光谷",
 },
 "statusCode": 0, 
"needResponse": true, 
"message": "", 
"responseCode": "", 
"requestCode": "", "requestAuthor": "com.aiways.aiwaysservice"
}
</t>
        </is>
      </c>
      <c r="M245" s="23" t="inlineStr">
        <is>
          <t>输入json，查看返回json或查看搜索结果</t>
        </is>
      </c>
      <c r="N245" s="17" t="n"/>
      <c r="O245" s="17" t="n"/>
      <c r="P245" s="17" t="inlineStr">
        <is>
          <t>{}</t>
        </is>
      </c>
      <c r="Q245" s="17" t="inlineStr">
        <is>
          <t>{}</t>
        </is>
      </c>
      <c r="R245" s="17">
        <f>HYPERLINK("D:\python\pytest\AutoTest\log\2022-01-20_20-32-14\AW02-JK-AIDL-0346","测试图片地址")</f>
        <v/>
      </c>
      <c r="S245" s="17" t="inlineStr">
        <is>
          <t>NG</t>
        </is>
      </c>
      <c r="T245" s="17" t="inlineStr">
        <is>
          <t>chenghchengy</t>
        </is>
      </c>
      <c r="U245" s="17" t="inlineStr">
        <is>
          <t>2022-01-20 23:04:00</t>
        </is>
      </c>
      <c r="V245" s="17" t="n"/>
      <c r="W245" s="17" t="inlineStr">
        <is>
          <t>Waiting timeout for appearance of "UIObjectProxy of "com.aiways.autonavi:id/tv_search""</t>
        </is>
      </c>
    </row>
    <row r="246" s="134">
      <c r="A246" s="17" t="inlineStr">
        <is>
          <t>AW02-JK-AIDL-0347</t>
        </is>
      </c>
      <c r="B246" s="13" t="n">
        <v>30304</v>
      </c>
      <c r="C246" s="17" t="inlineStr">
        <is>
          <t>家和公司周边搜</t>
        </is>
      </c>
      <c r="D246" s="17" t="inlineStr">
        <is>
          <t>家和公司周边搜输入正常searchCenter正常值（35）</t>
        </is>
      </c>
      <c r="E246" s="17" t="inlineStr">
        <is>
          <t>P0</t>
        </is>
      </c>
      <c r="F246" s="17" t="inlineStr">
        <is>
          <t>searchCenter:1
radius：5000
sortrule：1
maxCount：10</t>
        </is>
      </c>
      <c r="G246" s="17" t="inlineStr">
        <is>
          <t>正常系</t>
        </is>
      </c>
      <c r="H246" s="17" t="inlineStr">
        <is>
          <t>需求分析法</t>
        </is>
      </c>
      <c r="I246" s="17" t="n"/>
      <c r="J24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6" s="17" t="inlineStr">
        <is>
          <t xml:space="preserve">{ 
"protocolId": 30304, "messageType": "request", "versionName": "5.0.7.601114", "data": { 
"radius": 5000, 
"sortrule": 1, 
"searchCenter": 1, 
"maxCount": 10, 
"keyWord": "光谷",
 },
 "statusCode": 0, 
"needResponse": true, 
"message": "", 
"responseCode": "", 
"requestCode": "", "requestAuthor": "com.aiways.aiwaysservice"
}
</t>
        </is>
      </c>
      <c r="M246" s="23" t="inlineStr">
        <is>
          <t>输入json，查看返回json或查看搜索结果</t>
        </is>
      </c>
      <c r="N246" s="17" t="n"/>
      <c r="O246" s="17" t="n"/>
      <c r="P246" s="17" t="inlineStr"/>
      <c r="Q246" s="17" t="inlineStr"/>
      <c r="R246" s="17">
        <f>HYPERLINK("D:\python\pytest\AutoTest\log\2022-01-20_20-32-14\AW02-JK-AIDL-0347","测试图片地址")</f>
        <v/>
      </c>
      <c r="S246" s="17" t="inlineStr">
        <is>
          <t>NG</t>
        </is>
      </c>
      <c r="T246" s="17" t="inlineStr">
        <is>
          <t>chenghchengy</t>
        </is>
      </c>
      <c r="U246" s="17" t="inlineStr">
        <is>
          <t>2022-01-20 23:05:11</t>
        </is>
      </c>
      <c r="V246" s="17" t="n"/>
      <c r="W246" s="17" t="inlineStr">
        <is>
          <t>'Picture Template(D:\\python\\pytest\\AutoTest\\resource\\template\\公司.png) not found in screen'</t>
        </is>
      </c>
    </row>
    <row r="247" s="134">
      <c r="A247" s="17" t="inlineStr">
        <is>
          <t>AW02-JK-AIDL-0348</t>
        </is>
      </c>
      <c r="B247" s="13" t="n">
        <v>30304</v>
      </c>
      <c r="C247" s="17" t="inlineStr">
        <is>
          <t>家和公司周边搜</t>
        </is>
      </c>
      <c r="D247" s="17" t="inlineStr">
        <is>
          <t>家和公司周边搜输入正常searchCenter正常值（36）</t>
        </is>
      </c>
      <c r="E247" s="17" t="inlineStr">
        <is>
          <t>P0</t>
        </is>
      </c>
      <c r="F247" s="17" t="inlineStr">
        <is>
          <t>searchCenter:1
radius：5000
sortrule：1
maxCount：30</t>
        </is>
      </c>
      <c r="G247" s="17" t="inlineStr">
        <is>
          <t>正常系</t>
        </is>
      </c>
      <c r="H247" s="17" t="inlineStr">
        <is>
          <t>需求分析法</t>
        </is>
      </c>
      <c r="I247" s="17" t="n"/>
      <c r="J24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7" s="17" t="inlineStr">
        <is>
          <t xml:space="preserve">{ 
"protocolId": 30304, "messageType": "request", "versionName": "5.0.7.601114", "data": { 
"radius": 5000, 
"sortrule": 1, 
"searchCenter": 1, 
"maxCount": 30, 
"keyWord": "光谷",
 },
 "statusCode": 0, 
"needResponse": true, 
"message": "", 
"responseCode": "", 
"requestCode": "", "requestAuthor": "com.aiways.aiwaysservice"
}
</t>
        </is>
      </c>
      <c r="M247" s="23" t="inlineStr">
        <is>
          <t>输入json，查看返回json或查看搜索结果</t>
        </is>
      </c>
      <c r="N247" s="17" t="n"/>
      <c r="O247" s="17" t="n"/>
      <c r="P247" s="17" t="inlineStr">
        <is>
          <t>{}</t>
        </is>
      </c>
      <c r="Q247" s="17" t="inlineStr">
        <is>
          <t>{}</t>
        </is>
      </c>
      <c r="R247" s="17">
        <f>HYPERLINK("D:\python\pytest\AutoTest\log\2022-01-20_20-32-14\AW02-JK-AIDL-0348","测试图片地址")</f>
        <v/>
      </c>
      <c r="S247" s="17" t="inlineStr">
        <is>
          <t>NG</t>
        </is>
      </c>
      <c r="T247" s="17" t="inlineStr">
        <is>
          <t>chenghchengy</t>
        </is>
      </c>
      <c r="U247" s="17" t="inlineStr">
        <is>
          <t>2022-01-20 23:06:09</t>
        </is>
      </c>
      <c r="V247" s="17" t="n"/>
      <c r="W247" s="17" t="inlineStr">
        <is>
          <t>Waiting timeout for appearance of "UIObjectProxy of "com.aiways.autonavi:id/tv_search""</t>
        </is>
      </c>
    </row>
    <row r="248" s="134">
      <c r="A248" s="17" t="inlineStr">
        <is>
          <t>AW02-JK-AIDL-0349</t>
        </is>
      </c>
      <c r="B248" s="13" t="n">
        <v>30304</v>
      </c>
      <c r="C248" s="17" t="inlineStr">
        <is>
          <t>家和公司周边搜</t>
        </is>
      </c>
      <c r="D248" s="17" t="inlineStr">
        <is>
          <t>家和公司周边搜输入异常searchCenter异常值（1）</t>
        </is>
      </c>
      <c r="E248" s="17" t="inlineStr">
        <is>
          <t>P1</t>
        </is>
      </c>
      <c r="F248" s="17" t="inlineStr">
        <is>
          <t>searchCenter:-1
radius：1000
sortrule：0
maxCount：1</t>
        </is>
      </c>
      <c r="G248" s="17" t="inlineStr">
        <is>
          <t>异常系</t>
        </is>
      </c>
      <c r="H248" s="17" t="inlineStr">
        <is>
          <t>边界值</t>
        </is>
      </c>
      <c r="I248" s="17" t="n"/>
      <c r="J24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8" s="17" t="inlineStr">
        <is>
          <t xml:space="preserve">{ 
"protocolId": 30304, "messageType": "request", "versionName": "5.0.7.601114", "data": { 
"radius":1000, 
"sortrule": 0, 
"searchCenter": -1, 
"maxCount": 1, 
"keyWord": "光谷",
 },
 "statusCode": 0, 
"needResponse": true, 
"message": "", 
"responseCode": "", 
"requestCode": "", "requestAuthor": "com.aiways.aiwaysservice"
}
</t>
        </is>
      </c>
      <c r="M248" s="23" t="inlineStr">
        <is>
          <t>输入json，查看返回json或查看搜索结果</t>
        </is>
      </c>
      <c r="N248" s="17" t="inlineStr">
        <is>
          <t>resultCode:10001</t>
        </is>
      </c>
      <c r="O248" s="17" t="n"/>
      <c r="P248" s="17" t="inlineStr"/>
      <c r="Q248" s="17" t="inlineStr"/>
      <c r="R248" s="17">
        <f>HYPERLINK("D:\python\pytest\AutoTest\log\2022-01-20_20-32-14\AW02-JK-AIDL-0349","测试图片地址")</f>
        <v/>
      </c>
      <c r="S248" s="17" t="inlineStr">
        <is>
          <t>NG</t>
        </is>
      </c>
      <c r="T248" s="17" t="inlineStr">
        <is>
          <t>chenghchengy</t>
        </is>
      </c>
      <c r="U248" s="17" t="inlineStr">
        <is>
          <t>2022-01-20 23:07:18</t>
        </is>
      </c>
      <c r="V248" s="17" t="n"/>
      <c r="W248" s="17" t="inlineStr">
        <is>
          <t>'Picture Template(D:\\python\\pytest\\AutoTest\\resource\\template\\公司.png) not found in screen'</t>
        </is>
      </c>
    </row>
    <row r="249" s="134">
      <c r="A249" s="17" t="inlineStr">
        <is>
          <t>AW02-JK-AIDL-0350</t>
        </is>
      </c>
      <c r="B249" s="13" t="n">
        <v>30304</v>
      </c>
      <c r="C249" s="17" t="inlineStr">
        <is>
          <t>家和公司周边搜</t>
        </is>
      </c>
      <c r="D249" s="17" t="inlineStr">
        <is>
          <t>家和公司周边搜输入异常searchCenter异常值（2）</t>
        </is>
      </c>
      <c r="E249" s="17" t="inlineStr">
        <is>
          <t>P1</t>
        </is>
      </c>
      <c r="F249" s="17" t="inlineStr">
        <is>
          <t>searchCenter:-1
radius：1000
sortrule：0
maxCount：10</t>
        </is>
      </c>
      <c r="G249" s="17" t="inlineStr">
        <is>
          <t>异常系</t>
        </is>
      </c>
      <c r="H249" s="17" t="inlineStr">
        <is>
          <t>边界值</t>
        </is>
      </c>
      <c r="I249" s="17" t="n"/>
      <c r="J24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4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49" s="17" t="inlineStr">
        <is>
          <t xml:space="preserve">{ 
"protocolId": 30304, "messageType": "request", "versionName": "5.0.7.601114", "data": { 
"radius":1000, 
"sortrule": 0, 
"searchCenter": -1, 
"maxCount": 10, 
"keyWord": "光谷",
 },
 "statusCode": 0, 
"needResponse": true, 
"message": "", 
"responseCode": "", 
"requestCode": "", "requestAuthor": "com.aiways.aiwaysservice"
}
</t>
        </is>
      </c>
      <c r="M249" s="23" t="inlineStr">
        <is>
          <t>输入json，查看返回json或查看搜索结果</t>
        </is>
      </c>
      <c r="N249" s="17" t="inlineStr">
        <is>
          <t>resultCode:10001</t>
        </is>
      </c>
      <c r="O249" s="17" t="n"/>
      <c r="P249" s="17" t="inlineStr">
        <is>
          <t>{}</t>
        </is>
      </c>
      <c r="Q249" s="17" t="inlineStr">
        <is>
          <t>{}</t>
        </is>
      </c>
      <c r="R249" s="17">
        <f>HYPERLINK("D:\python\pytest\AutoTest\log\2022-01-20_20-32-14\AW02-JK-AIDL-0350","测试图片地址")</f>
        <v/>
      </c>
      <c r="S249" s="17" t="inlineStr">
        <is>
          <t>NG</t>
        </is>
      </c>
      <c r="T249" s="17" t="inlineStr">
        <is>
          <t>chenghchengy</t>
        </is>
      </c>
      <c r="U249" s="17" t="inlineStr">
        <is>
          <t>2022-01-20 23:08:15</t>
        </is>
      </c>
      <c r="V249" s="17" t="n"/>
      <c r="W249" s="17" t="inlineStr">
        <is>
          <t>Waiting timeout for appearance of "UIObjectProxy of "com.aiways.autonavi:id/tv_search""</t>
        </is>
      </c>
    </row>
    <row r="250" s="134">
      <c r="A250" s="17" t="inlineStr">
        <is>
          <t>AW02-JK-AIDL-0351</t>
        </is>
      </c>
      <c r="B250" s="13" t="n">
        <v>30304</v>
      </c>
      <c r="C250" s="17" t="inlineStr">
        <is>
          <t>家和公司周边搜</t>
        </is>
      </c>
      <c r="D250" s="17" t="inlineStr">
        <is>
          <t>家和公司周边搜输入异常searchCenter异常值（3）</t>
        </is>
      </c>
      <c r="E250" s="17" t="inlineStr">
        <is>
          <t>P1</t>
        </is>
      </c>
      <c r="F250" s="17" t="inlineStr">
        <is>
          <t>searchCenter:-1
radius：1000
sortrule：0
maxCount：30</t>
        </is>
      </c>
      <c r="G250" s="17" t="inlineStr">
        <is>
          <t>异常系</t>
        </is>
      </c>
      <c r="H250" s="17" t="inlineStr">
        <is>
          <t>边界值</t>
        </is>
      </c>
      <c r="I250" s="17" t="n"/>
      <c r="J25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0" s="17" t="inlineStr">
        <is>
          <t xml:space="preserve">{ 
"protocolId": 30304, "messageType": "request", "versionName": "5.0.7.601114", "data": { 
"radius":1000, 
"sortrule": 0, 
"searchCenter": -1, 
"maxCount": 30, 
"keyWord": "光谷",
 },
 "statusCode": 0, 
"needResponse": true, 
"message": "", 
"responseCode": "", 
"requestCode": "", "requestAuthor": "com.aiways.aiwaysservice"
}
</t>
        </is>
      </c>
      <c r="M250" s="23" t="inlineStr">
        <is>
          <t>输入json，查看返回json或查看搜索结果</t>
        </is>
      </c>
      <c r="N250" s="17" t="inlineStr">
        <is>
          <t>resultCode:10001</t>
        </is>
      </c>
      <c r="O250" s="17" t="n"/>
      <c r="P250" s="17" t="inlineStr"/>
      <c r="Q250" s="17" t="inlineStr"/>
      <c r="R250" s="17">
        <f>HYPERLINK("D:\python\pytest\AutoTest\log\2022-01-20_20-32-14\AW02-JK-AIDL-0351","测试图片地址")</f>
        <v/>
      </c>
      <c r="S250" s="17" t="inlineStr">
        <is>
          <t>NG</t>
        </is>
      </c>
      <c r="T250" s="17" t="inlineStr">
        <is>
          <t>chenghchengy</t>
        </is>
      </c>
      <c r="U250" s="17" t="inlineStr">
        <is>
          <t>2022-01-20 23:09:23</t>
        </is>
      </c>
      <c r="V250" s="17" t="n"/>
      <c r="W250" s="17" t="inlineStr">
        <is>
          <t>'Picture Template(D:\\python\\pytest\\AutoTest\\resource\\template\\公司.png) not found in screen'</t>
        </is>
      </c>
    </row>
    <row r="251" s="134">
      <c r="A251" s="17" t="inlineStr">
        <is>
          <t>AW02-JK-AIDL-0352</t>
        </is>
      </c>
      <c r="B251" s="13" t="n">
        <v>30304</v>
      </c>
      <c r="C251" s="17" t="inlineStr">
        <is>
          <t>家和公司周边搜</t>
        </is>
      </c>
      <c r="D251" s="17" t="inlineStr">
        <is>
          <t>家和公司周边搜输入异常searchCenter异常值（4）</t>
        </is>
      </c>
      <c r="E251" s="17" t="inlineStr">
        <is>
          <t>P1</t>
        </is>
      </c>
      <c r="F251" s="17" t="inlineStr">
        <is>
          <t>searchCenter:-1
radius：1000
sortrule：1
maxCount：1</t>
        </is>
      </c>
      <c r="G251" s="17" t="inlineStr">
        <is>
          <t>异常系</t>
        </is>
      </c>
      <c r="H251" s="17" t="inlineStr">
        <is>
          <t>边界值</t>
        </is>
      </c>
      <c r="I251" s="17" t="n"/>
      <c r="J25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1" s="17" t="inlineStr">
        <is>
          <t xml:space="preserve">{ 
"protocolId": 30304, "messageType": "request", "versionName": "5.0.7.601114", "data": { 
"radius":1000, 
"sortrule": 1, 
"searchCenter": -1, 
"maxCount": 1, 
"keyWord": "光谷",
 },
 "statusCode": 0, 
"needResponse": true, 
"message": "", 
"responseCode": "", 
"requestCode": "", "requestAuthor": "com.aiways.aiwaysservice"
}
</t>
        </is>
      </c>
      <c r="M251" s="23" t="inlineStr">
        <is>
          <t>输入json，查看返回json或查看搜索结果</t>
        </is>
      </c>
      <c r="N251" s="17" t="inlineStr">
        <is>
          <t>resultCode:10001</t>
        </is>
      </c>
      <c r="O251" s="17" t="n"/>
      <c r="P251" s="17" t="inlineStr">
        <is>
          <t>{}</t>
        </is>
      </c>
      <c r="Q251" s="17" t="inlineStr">
        <is>
          <t>{}</t>
        </is>
      </c>
      <c r="R251" s="17">
        <f>HYPERLINK("D:\python\pytest\AutoTest\log\2022-01-20_20-32-14\AW02-JK-AIDL-0352","测试图片地址")</f>
        <v/>
      </c>
      <c r="S251" s="17" t="inlineStr">
        <is>
          <t>NG</t>
        </is>
      </c>
      <c r="T251" s="17" t="inlineStr">
        <is>
          <t>chenghchengy</t>
        </is>
      </c>
      <c r="U251" s="17" t="inlineStr">
        <is>
          <t>2022-01-20 23:10:22</t>
        </is>
      </c>
      <c r="V251" s="17" t="n"/>
      <c r="W251" s="17" t="inlineStr">
        <is>
          <t>Waiting timeout for appearance of "UIObjectProxy of "com.aiways.autonavi:id/tv_search""</t>
        </is>
      </c>
    </row>
    <row r="252" s="134">
      <c r="A252" s="17" t="inlineStr">
        <is>
          <t>AW02-JK-AIDL-0353</t>
        </is>
      </c>
      <c r="B252" s="13" t="n">
        <v>30304</v>
      </c>
      <c r="C252" s="17" t="inlineStr">
        <is>
          <t>家和公司周边搜</t>
        </is>
      </c>
      <c r="D252" s="17" t="inlineStr">
        <is>
          <t>家和公司周边搜输入异常searchCenter异常值（5）</t>
        </is>
      </c>
      <c r="E252" s="17" t="inlineStr">
        <is>
          <t>P1</t>
        </is>
      </c>
      <c r="F252" s="17" t="inlineStr">
        <is>
          <t>searchCenter:-1
radius：1000
sortrule：1
maxCount：10</t>
        </is>
      </c>
      <c r="G252" s="17" t="inlineStr">
        <is>
          <t>异常系</t>
        </is>
      </c>
      <c r="H252" s="17" t="inlineStr">
        <is>
          <t>边界值</t>
        </is>
      </c>
      <c r="I252" s="17" t="n"/>
      <c r="J25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2" s="17" t="inlineStr">
        <is>
          <t xml:space="preserve">{ 
"protocolId": 30304, "messageType": "request", "versionName": "5.0.7.601114", "data": { 
"radius":1000, 
"sortrule": 1, 
"searchCenter": -1, 
"maxCount": 10, 
"keyWord": "光谷",
 },
 "statusCode": 0, 
"needResponse": true, 
"message": "", 
"responseCode": "", 
"requestCode": "", "requestAuthor": "com.aiways.aiwaysservice"
}
</t>
        </is>
      </c>
      <c r="M252" s="23" t="inlineStr">
        <is>
          <t>输入json，查看返回json或查看搜索结果</t>
        </is>
      </c>
      <c r="N252" s="17" t="inlineStr">
        <is>
          <t>resultCode:10001</t>
        </is>
      </c>
      <c r="O252" s="17" t="n"/>
      <c r="P252" s="17" t="inlineStr"/>
      <c r="Q252" s="17" t="inlineStr"/>
      <c r="R252" s="17">
        <f>HYPERLINK("D:\python\pytest\AutoTest\log\2022-01-20_20-32-14\AW02-JK-AIDL-0353","测试图片地址")</f>
        <v/>
      </c>
      <c r="S252" s="17" t="inlineStr">
        <is>
          <t>NG</t>
        </is>
      </c>
      <c r="T252" s="17" t="inlineStr">
        <is>
          <t>chenghchengy</t>
        </is>
      </c>
      <c r="U252" s="17" t="inlineStr">
        <is>
          <t>2022-01-20 23:11:32</t>
        </is>
      </c>
      <c r="V252" s="17" t="n"/>
      <c r="W252" s="17" t="inlineStr">
        <is>
          <t>'Picture Template(D:\\python\\pytest\\AutoTest\\resource\\template\\公司.png) not found in screen'</t>
        </is>
      </c>
    </row>
    <row r="253" s="134">
      <c r="A253" s="17" t="inlineStr">
        <is>
          <t>AW02-JK-AIDL-0354</t>
        </is>
      </c>
      <c r="B253" s="13" t="n">
        <v>30304</v>
      </c>
      <c r="C253" s="17" t="inlineStr">
        <is>
          <t>家和公司周边搜</t>
        </is>
      </c>
      <c r="D253" s="17" t="inlineStr">
        <is>
          <t>家和公司周边搜输入异常searchCenter异常值（6）</t>
        </is>
      </c>
      <c r="E253" s="17" t="inlineStr">
        <is>
          <t>P1</t>
        </is>
      </c>
      <c r="F253" s="17" t="inlineStr">
        <is>
          <t>searchCenter:-1
radius：1000
sortrule：1
maxCount：30</t>
        </is>
      </c>
      <c r="G253" s="17" t="inlineStr">
        <is>
          <t>异常系</t>
        </is>
      </c>
      <c r="H253" s="17" t="inlineStr">
        <is>
          <t>边界值</t>
        </is>
      </c>
      <c r="I253" s="17" t="n"/>
      <c r="J25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3" s="17" t="inlineStr">
        <is>
          <t xml:space="preserve">{ 
"protocolId": 30304, "messageType": "request", "versionName": "5.0.7.601114", "data": { 
"radius":1000, 
"sortrule": 1, 
"searchCenter": -1, 
"maxCount": 30, 
"keyWord": "光谷",
 },
 "statusCode": 0, 
"needResponse": true, 
"message": "", 
"responseCode": "", 
"requestCode": "", "requestAuthor": "com.aiways.aiwaysservice"
}
</t>
        </is>
      </c>
      <c r="M253" s="23" t="inlineStr">
        <is>
          <t>输入json，查看返回json或查看搜索结果</t>
        </is>
      </c>
      <c r="N253" s="17" t="inlineStr">
        <is>
          <t>resultCode:10001</t>
        </is>
      </c>
      <c r="O253" s="17" t="n"/>
      <c r="P253" s="17" t="inlineStr">
        <is>
          <t>{}</t>
        </is>
      </c>
      <c r="Q253" s="17" t="inlineStr">
        <is>
          <t>{}</t>
        </is>
      </c>
      <c r="R253" s="17">
        <f>HYPERLINK("D:\python\pytest\AutoTest\log\2022-01-20_20-32-14\AW02-JK-AIDL-0354","测试图片地址")</f>
        <v/>
      </c>
      <c r="S253" s="17" t="inlineStr">
        <is>
          <t>NG</t>
        </is>
      </c>
      <c r="T253" s="17" t="inlineStr">
        <is>
          <t>chenghchengy</t>
        </is>
      </c>
      <c r="U253" s="17" t="inlineStr">
        <is>
          <t>2022-01-20 23:12:31</t>
        </is>
      </c>
      <c r="V253" s="17" t="n"/>
      <c r="W253" s="17" t="inlineStr">
        <is>
          <t>Waiting timeout for appearance of "UIObjectProxy of "com.aiways.autonavi:id/tv_search""</t>
        </is>
      </c>
    </row>
    <row r="254" s="134">
      <c r="A254" s="17" t="inlineStr">
        <is>
          <t>AW02-JK-AIDL-0355</t>
        </is>
      </c>
      <c r="B254" s="13" t="n">
        <v>30304</v>
      </c>
      <c r="C254" s="17" t="inlineStr">
        <is>
          <t>家和公司周边搜</t>
        </is>
      </c>
      <c r="D254" s="17" t="inlineStr">
        <is>
          <t>家和公司周边搜输入异常searchCenter异常值（7）</t>
        </is>
      </c>
      <c r="E254" s="17" t="inlineStr">
        <is>
          <t>P1</t>
        </is>
      </c>
      <c r="F254" s="17" t="inlineStr">
        <is>
          <t>searchCenter:-1
radius：3000
sortrule：0
maxCount：1</t>
        </is>
      </c>
      <c r="G254" s="17" t="inlineStr">
        <is>
          <t>异常系</t>
        </is>
      </c>
      <c r="H254" s="17" t="inlineStr">
        <is>
          <t>边界值</t>
        </is>
      </c>
      <c r="I254" s="17" t="n"/>
      <c r="J25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4" s="17" t="inlineStr">
        <is>
          <t xml:space="preserve">{ 
"protocolId": 30304, "messageType": "request", "versionName": "5.0.7.601114", "data": { 
"radius": 3000, 
"sortrule": 0, 
"searchCenter": -1, 
"maxCount": 1, 
"keyWord": "光谷",
 },
 "statusCode": 0, 
"needResponse": true, 
"message": "", 
"responseCode": "", 
"requestCode": "", "requestAuthor": "com.aiways.aiwaysservice"
}
</t>
        </is>
      </c>
      <c r="M254" s="23" t="inlineStr">
        <is>
          <t>输入json，查看返回json或查看搜索结果</t>
        </is>
      </c>
      <c r="N254" s="17" t="inlineStr">
        <is>
          <t>resultCode:10001</t>
        </is>
      </c>
      <c r="O254" s="17" t="n"/>
      <c r="P254" s="17" t="inlineStr"/>
      <c r="Q254" s="17" t="inlineStr"/>
      <c r="R254" s="17">
        <f>HYPERLINK("D:\python\pytest\AutoTest\log\2022-01-20_20-32-14\AW02-JK-AIDL-0355","测试图片地址")</f>
        <v/>
      </c>
      <c r="S254" s="17" t="inlineStr">
        <is>
          <t>NG</t>
        </is>
      </c>
      <c r="T254" s="17" t="inlineStr">
        <is>
          <t>chenghchengy</t>
        </is>
      </c>
      <c r="U254" s="17" t="inlineStr">
        <is>
          <t>2022-01-20 23:13:39</t>
        </is>
      </c>
      <c r="V254" s="17" t="n"/>
      <c r="W254" s="17" t="inlineStr">
        <is>
          <t>'Picture Template(D:\\python\\pytest\\AutoTest\\resource\\template\\公司.png) not found in screen'</t>
        </is>
      </c>
    </row>
    <row r="255" s="134">
      <c r="A255" s="17" t="inlineStr">
        <is>
          <t>AW02-JK-AIDL-0356</t>
        </is>
      </c>
      <c r="B255" s="13" t="n">
        <v>30304</v>
      </c>
      <c r="C255" s="17" t="inlineStr">
        <is>
          <t>家和公司周边搜</t>
        </is>
      </c>
      <c r="D255" s="17" t="inlineStr">
        <is>
          <t>家和公司周边搜输入异常searchCenter异常值（8）</t>
        </is>
      </c>
      <c r="E255" s="17" t="inlineStr">
        <is>
          <t>P1</t>
        </is>
      </c>
      <c r="F255" s="17" t="inlineStr">
        <is>
          <t>searchCenter:-1
radius：3000
sortrule：0
maxCount：10</t>
        </is>
      </c>
      <c r="G255" s="17" t="inlineStr">
        <is>
          <t>异常系</t>
        </is>
      </c>
      <c r="H255" s="17" t="inlineStr">
        <is>
          <t>边界值</t>
        </is>
      </c>
      <c r="I255" s="17" t="n"/>
      <c r="J25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5" s="17" t="inlineStr">
        <is>
          <t xml:space="preserve">{ 
"protocolId": 30304, "messageType": "request", "versionName": "5.0.7.601114", "data": { 
"radius": 3000, 
"sortrule": 0, 
"searchCenter": -1, 
"maxCount": 10, 
"keyWord": "光谷",
 },
 "statusCode": 0, 
"needResponse": true, 
"message": "", 
"responseCode": "", 
"requestCode": "", "requestAuthor": "com.aiways.aiwaysservice"
}
</t>
        </is>
      </c>
      <c r="M255" s="23" t="inlineStr">
        <is>
          <t>输入json，查看返回json或查看搜索结果</t>
        </is>
      </c>
      <c r="N255" s="17" t="inlineStr">
        <is>
          <t>resultCode:10001</t>
        </is>
      </c>
      <c r="O255" s="17" t="n"/>
      <c r="P255" s="17" t="inlineStr">
        <is>
          <t>{}</t>
        </is>
      </c>
      <c r="Q255" s="17" t="inlineStr">
        <is>
          <t>{}</t>
        </is>
      </c>
      <c r="R255" s="17">
        <f>HYPERLINK("D:\python\pytest\AutoTest\log\2022-01-20_20-32-14\AW02-JK-AIDL-0356","测试图片地址")</f>
        <v/>
      </c>
      <c r="S255" s="17" t="inlineStr">
        <is>
          <t>NG</t>
        </is>
      </c>
      <c r="T255" s="17" t="inlineStr">
        <is>
          <t>chenghchengy</t>
        </is>
      </c>
      <c r="U255" s="17" t="inlineStr">
        <is>
          <t>2022-01-20 23:14:37</t>
        </is>
      </c>
      <c r="V255" s="17" t="n"/>
      <c r="W255" s="17" t="inlineStr">
        <is>
          <t>Waiting timeout for appearance of "UIObjectProxy of "com.aiways.autonavi:id/tv_search""</t>
        </is>
      </c>
    </row>
    <row r="256" s="134">
      <c r="A256" s="17" t="inlineStr">
        <is>
          <t>AW02-JK-AIDL-0357</t>
        </is>
      </c>
      <c r="B256" s="13" t="n">
        <v>30304</v>
      </c>
      <c r="C256" s="17" t="inlineStr">
        <is>
          <t>家和公司周边搜</t>
        </is>
      </c>
      <c r="D256" s="17" t="inlineStr">
        <is>
          <t>家和公司周边搜输入异常searchCenter异常值（9）</t>
        </is>
      </c>
      <c r="E256" s="17" t="inlineStr">
        <is>
          <t>P1</t>
        </is>
      </c>
      <c r="F256" s="17" t="inlineStr">
        <is>
          <t>searchCenter:-1
radius：3000
sortrule：0
maxCount：30</t>
        </is>
      </c>
      <c r="G256" s="17" t="inlineStr">
        <is>
          <t>异常系</t>
        </is>
      </c>
      <c r="H256" s="17" t="inlineStr">
        <is>
          <t>边界值</t>
        </is>
      </c>
      <c r="I256" s="17" t="n"/>
      <c r="J25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6" s="17" t="inlineStr">
        <is>
          <t xml:space="preserve">{ 
"protocolId": 30304, "messageType": "request", "versionName": "5.0.7.601114", "data": { 
"radius": 3000, 
"sortrule": 0, 
"searchCenter": -1, 
"maxCount": 30, 
"keyWord": "光谷",
 },
 "statusCode": 0, 
"needResponse": true, 
"message": "", 
"responseCode": "", 
"requestCode": "", "requestAuthor": "com.aiways.aiwaysservice"
}
</t>
        </is>
      </c>
      <c r="M256" s="23" t="inlineStr">
        <is>
          <t>输入json，查看返回json或查看搜索结果</t>
        </is>
      </c>
      <c r="N256" s="17" t="inlineStr">
        <is>
          <t>resultCode:10001</t>
        </is>
      </c>
      <c r="O256" s="17" t="n"/>
      <c r="P256" s="17" t="inlineStr"/>
      <c r="Q256" s="17" t="inlineStr"/>
      <c r="R256" s="17">
        <f>HYPERLINK("D:\python\pytest\AutoTest\log\2022-01-20_20-32-14\AW02-JK-AIDL-0357","测试图片地址")</f>
        <v/>
      </c>
      <c r="S256" s="17" t="inlineStr">
        <is>
          <t>NG</t>
        </is>
      </c>
      <c r="T256" s="17" t="inlineStr">
        <is>
          <t>chenghchengy</t>
        </is>
      </c>
      <c r="U256" s="17" t="inlineStr">
        <is>
          <t>2022-01-20 23:15:47</t>
        </is>
      </c>
      <c r="V256" s="17" t="n"/>
      <c r="W256" s="17" t="inlineStr">
        <is>
          <t>'Picture Template(D:\\python\\pytest\\AutoTest\\resource\\template\\公司.png) not found in screen'</t>
        </is>
      </c>
    </row>
    <row r="257" s="134">
      <c r="A257" s="17" t="inlineStr">
        <is>
          <t>AW02-JK-AIDL-0358</t>
        </is>
      </c>
      <c r="B257" s="13" t="n">
        <v>30304</v>
      </c>
      <c r="C257" s="17" t="inlineStr">
        <is>
          <t>家和公司周边搜</t>
        </is>
      </c>
      <c r="D257" s="17" t="inlineStr">
        <is>
          <t>家和公司周边搜输入异常searchCenter异常值（10）</t>
        </is>
      </c>
      <c r="E257" s="17" t="inlineStr">
        <is>
          <t>P1</t>
        </is>
      </c>
      <c r="F257" s="17" t="inlineStr">
        <is>
          <t>searchCenter:-1
radius：3000
sortrule：1
maxCount：1</t>
        </is>
      </c>
      <c r="G257" s="17" t="inlineStr">
        <is>
          <t>异常系</t>
        </is>
      </c>
      <c r="H257" s="17" t="inlineStr">
        <is>
          <t>边界值</t>
        </is>
      </c>
      <c r="I257" s="17" t="n"/>
      <c r="J25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7" s="17" t="inlineStr">
        <is>
          <t xml:space="preserve">{ 
"protocolId": 30304, "messageType": "request", "versionName": "5.0.7.601114", "data": { 
"radius": 3000, 
"sortrule": 1, 
"searchCenter": -1, 
"maxCount": 1, 
"keyWord": "光谷",
 },
 "statusCode": 0, 
"needResponse": true, 
"message": "", 
"responseCode": "", 
"requestCode": "", "requestAuthor": "com.aiways.aiwaysservice"
}
</t>
        </is>
      </c>
      <c r="M257" s="23" t="inlineStr">
        <is>
          <t>输入json，查看返回json或查看搜索结果</t>
        </is>
      </c>
      <c r="N257" s="17" t="inlineStr">
        <is>
          <t>resultCode:10001</t>
        </is>
      </c>
      <c r="O257" s="17" t="n"/>
      <c r="P257" s="17" t="inlineStr">
        <is>
          <t>{}</t>
        </is>
      </c>
      <c r="Q257" s="17" t="inlineStr">
        <is>
          <t>{}</t>
        </is>
      </c>
      <c r="R257" s="17">
        <f>HYPERLINK("D:\python\pytest\AutoTest\log\2022-01-20_20-32-14\AW02-JK-AIDL-0358","测试图片地址")</f>
        <v/>
      </c>
      <c r="S257" s="17" t="inlineStr">
        <is>
          <t>NG</t>
        </is>
      </c>
      <c r="T257" s="17" t="inlineStr">
        <is>
          <t>chenghchengy</t>
        </is>
      </c>
      <c r="U257" s="17" t="inlineStr">
        <is>
          <t>2022-01-20 23:16:44</t>
        </is>
      </c>
      <c r="V257" s="17" t="n"/>
      <c r="W257" s="17" t="inlineStr">
        <is>
          <t>Waiting timeout for appearance of "UIObjectProxy of "com.aiways.autonavi:id/tv_search""</t>
        </is>
      </c>
    </row>
    <row r="258" s="134">
      <c r="A258" s="17" t="inlineStr">
        <is>
          <t>AW02-JK-AIDL-0359</t>
        </is>
      </c>
      <c r="B258" s="13" t="n">
        <v>30304</v>
      </c>
      <c r="C258" s="17" t="inlineStr">
        <is>
          <t>家和公司周边搜</t>
        </is>
      </c>
      <c r="D258" s="17" t="inlineStr">
        <is>
          <t>家和公司周边搜输入异常searchCenter异常值（11）</t>
        </is>
      </c>
      <c r="E258" s="17" t="inlineStr">
        <is>
          <t>P1</t>
        </is>
      </c>
      <c r="F258" s="17" t="inlineStr">
        <is>
          <t>searchCenter:-1
radius：3000
sortrule：1
maxCount：10</t>
        </is>
      </c>
      <c r="G258" s="17" t="inlineStr">
        <is>
          <t>异常系</t>
        </is>
      </c>
      <c r="H258" s="17" t="inlineStr">
        <is>
          <t>边界值</t>
        </is>
      </c>
      <c r="I258" s="17" t="n"/>
      <c r="J25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8" s="17" t="inlineStr">
        <is>
          <t xml:space="preserve">{ 
"protocolId": 30304, "messageType": "request", "versionName": "5.0.7.601114", "data": { 
"radius": 3000, 
"sortrule": 1, 
"searchCenter": -1, 
"maxCount": 10, 
"keyWord": "光谷",
 },
 "statusCode": 0, 
"needResponse": true, 
"message": "", 
"responseCode": "", 
"requestCode": "", "requestAuthor": "com.aiways.aiwaysservice"
}
</t>
        </is>
      </c>
      <c r="M258" s="23" t="inlineStr">
        <is>
          <t>输入json，查看返回json或查看搜索结果</t>
        </is>
      </c>
      <c r="N258" s="17" t="inlineStr">
        <is>
          <t>resultCode:10001</t>
        </is>
      </c>
      <c r="O258" s="17" t="n"/>
      <c r="P258" s="17" t="inlineStr"/>
      <c r="Q258" s="17" t="inlineStr"/>
      <c r="R258" s="17">
        <f>HYPERLINK("D:\python\pytest\AutoTest\log\2022-01-20_20-32-14\AW02-JK-AIDL-0359","测试图片地址")</f>
        <v/>
      </c>
      <c r="S258" s="17" t="inlineStr">
        <is>
          <t>NG</t>
        </is>
      </c>
      <c r="T258" s="17" t="inlineStr">
        <is>
          <t>chenghchengy</t>
        </is>
      </c>
      <c r="U258" s="17" t="inlineStr">
        <is>
          <t>2022-01-20 23:17:53</t>
        </is>
      </c>
      <c r="V258" s="17" t="n"/>
      <c r="W258" s="17" t="inlineStr">
        <is>
          <t>'Picture Template(D:\\python\\pytest\\AutoTest\\resource\\template\\公司.png) not found in screen'</t>
        </is>
      </c>
    </row>
    <row r="259" s="134">
      <c r="A259" s="17" t="inlineStr">
        <is>
          <t>AW02-JK-AIDL-0360</t>
        </is>
      </c>
      <c r="B259" s="13" t="n">
        <v>30304</v>
      </c>
      <c r="C259" s="17" t="inlineStr">
        <is>
          <t>家和公司周边搜</t>
        </is>
      </c>
      <c r="D259" s="17" t="inlineStr">
        <is>
          <t>家和公司周边搜输入异常searchCenter异常值（12）</t>
        </is>
      </c>
      <c r="E259" s="17" t="inlineStr">
        <is>
          <t>P1</t>
        </is>
      </c>
      <c r="F259" s="17" t="inlineStr">
        <is>
          <t>searchCenter:-1
radius：3000
sortrule：1
maxCount：30</t>
        </is>
      </c>
      <c r="G259" s="17" t="inlineStr">
        <is>
          <t>异常系</t>
        </is>
      </c>
      <c r="H259" s="17" t="inlineStr">
        <is>
          <t>边界值</t>
        </is>
      </c>
      <c r="I259" s="17" t="n"/>
      <c r="J25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5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59" s="17" t="inlineStr">
        <is>
          <t xml:space="preserve">{ 
"protocolId": 30304, "messageType": "request", "versionName": "5.0.7.601114", "data": { 
"radius": 3000, 
"sortrule": 1, 
"searchCenter": -1, 
"maxCount": 30, 
"keyWord": "光谷",
 },
 "statusCode": 0, 
"needResponse": true, 
"message": "", 
"responseCode": "", 
"requestCode": "", "requestAuthor": "com.aiways.aiwaysservice"
}
</t>
        </is>
      </c>
      <c r="M259" s="23" t="inlineStr">
        <is>
          <t>输入json，查看返回json或查看搜索结果</t>
        </is>
      </c>
      <c r="N259" s="17" t="inlineStr">
        <is>
          <t>resultCode:10001</t>
        </is>
      </c>
      <c r="O259" s="17" t="n"/>
      <c r="P259" s="17" t="inlineStr">
        <is>
          <t>{}</t>
        </is>
      </c>
      <c r="Q259" s="17" t="inlineStr">
        <is>
          <t>{}</t>
        </is>
      </c>
      <c r="R259" s="17">
        <f>HYPERLINK("D:\python\pytest\AutoTest\log\2022-01-20_20-32-14\AW02-JK-AIDL-0360","测试图片地址")</f>
        <v/>
      </c>
      <c r="S259" s="17" t="inlineStr">
        <is>
          <t>NG</t>
        </is>
      </c>
      <c r="T259" s="17" t="inlineStr">
        <is>
          <t>chenghchengy</t>
        </is>
      </c>
      <c r="U259" s="17" t="inlineStr">
        <is>
          <t>2022-01-20 23:18:51</t>
        </is>
      </c>
      <c r="V259" s="17" t="n"/>
      <c r="W259" s="17" t="inlineStr">
        <is>
          <t>Waiting timeout for appearance of "UIObjectProxy of "com.aiways.autonavi:id/tv_search""</t>
        </is>
      </c>
    </row>
    <row r="260" s="134">
      <c r="A260" s="17" t="inlineStr">
        <is>
          <t>AW02-JK-AIDL-0361</t>
        </is>
      </c>
      <c r="B260" s="13" t="n">
        <v>30304</v>
      </c>
      <c r="C260" s="17" t="inlineStr">
        <is>
          <t>家和公司周边搜</t>
        </is>
      </c>
      <c r="D260" s="17" t="inlineStr">
        <is>
          <t>家和公司周边搜输入异常searchCenter异常值（13）</t>
        </is>
      </c>
      <c r="E260" s="17" t="inlineStr">
        <is>
          <t>P1</t>
        </is>
      </c>
      <c r="F260" s="17" t="inlineStr">
        <is>
          <t>searchCenter:-1
radius：5000
sortrule：0
maxCount：1</t>
        </is>
      </c>
      <c r="G260" s="17" t="inlineStr">
        <is>
          <t>异常系</t>
        </is>
      </c>
      <c r="H260" s="17" t="inlineStr">
        <is>
          <t>边界值</t>
        </is>
      </c>
      <c r="I260" s="17" t="n"/>
      <c r="J26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0" s="17" t="inlineStr">
        <is>
          <t xml:space="preserve">{ 
"protocolId": 30304, "messageType": "request", "versionName": "5.0.7.601114", "data": { 
"radius": 5000, 
"sortrule": 0, 
"searchCenter": -1, 
"maxCount": 1, 
"keyWord": "光谷",
 },
 "statusCode": 0, 
"needResponse": true, 
"message": "", 
"responseCode": "", 
"requestCode": "", "requestAuthor": "com.aiways.aiwaysservice"
}
</t>
        </is>
      </c>
      <c r="M260" s="23" t="inlineStr">
        <is>
          <t>输入json，查看返回json或查看搜索结果</t>
        </is>
      </c>
      <c r="N260" s="17" t="inlineStr">
        <is>
          <t>resultCode:10001</t>
        </is>
      </c>
      <c r="O260" s="17" t="n"/>
      <c r="P260" s="17" t="inlineStr"/>
      <c r="Q260" s="17" t="inlineStr"/>
      <c r="R260" s="17">
        <f>HYPERLINK("D:\python\pytest\AutoTest\log\2022-01-20_20-32-14\AW02-JK-AIDL-0361","测试图片地址")</f>
        <v/>
      </c>
      <c r="S260" s="17" t="inlineStr">
        <is>
          <t>NG</t>
        </is>
      </c>
      <c r="T260" s="17" t="inlineStr">
        <is>
          <t>chenghchengy</t>
        </is>
      </c>
      <c r="U260" s="17" t="inlineStr">
        <is>
          <t>2022-01-20 23:20:00</t>
        </is>
      </c>
      <c r="V260" s="17" t="n"/>
      <c r="W260" s="17" t="inlineStr">
        <is>
          <t>'Picture Template(D:\\python\\pytest\\AutoTest\\resource\\template\\公司.png) not found in screen'</t>
        </is>
      </c>
    </row>
    <row r="261" s="134">
      <c r="A261" s="17" t="inlineStr">
        <is>
          <t>AW02-JK-AIDL-0362</t>
        </is>
      </c>
      <c r="B261" s="13" t="n">
        <v>30304</v>
      </c>
      <c r="C261" s="17" t="inlineStr">
        <is>
          <t>家和公司周边搜</t>
        </is>
      </c>
      <c r="D261" s="17" t="inlineStr">
        <is>
          <t>家和公司周边搜输入异常searchCenter异常值（14）</t>
        </is>
      </c>
      <c r="E261" s="17" t="inlineStr">
        <is>
          <t>P1</t>
        </is>
      </c>
      <c r="F261" s="17" t="inlineStr">
        <is>
          <t>searchCenter:-1
radius：5000
sortrule：0
maxCount：10</t>
        </is>
      </c>
      <c r="G261" s="17" t="inlineStr">
        <is>
          <t>异常系</t>
        </is>
      </c>
      <c r="H261" s="17" t="inlineStr">
        <is>
          <t>边界值</t>
        </is>
      </c>
      <c r="I261" s="17" t="n"/>
      <c r="J26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1" s="17" t="inlineStr">
        <is>
          <t xml:space="preserve">{ 
"protocolId": 30304, "messageType": "request", "versionName": "5.0.7.601114", "data": { 
"radius": 5000, 
"sortrule": 0, 
"searchCenter": -1, 
"maxCount": 10, 
"keyWord": "光谷",
 },
 "statusCode": 0, 
"needResponse": true, 
"message": "", 
"responseCode": "", 
"requestCode": "", "requestAuthor": "com.aiways.aiwaysservice"
}
</t>
        </is>
      </c>
      <c r="M261" s="23" t="inlineStr">
        <is>
          <t>输入json，查看返回json或查看搜索结果</t>
        </is>
      </c>
      <c r="N261" s="17" t="inlineStr">
        <is>
          <t>resultCode:10001</t>
        </is>
      </c>
      <c r="O261" s="17" t="n"/>
      <c r="P261" s="17" t="inlineStr">
        <is>
          <t>{}</t>
        </is>
      </c>
      <c r="Q261" s="17" t="inlineStr">
        <is>
          <t>{}</t>
        </is>
      </c>
      <c r="R261" s="17">
        <f>HYPERLINK("D:\python\pytest\AutoTest\log\2022-01-20_20-32-14\AW02-JK-AIDL-0362","测试图片地址")</f>
        <v/>
      </c>
      <c r="S261" s="17" t="inlineStr">
        <is>
          <t>NG</t>
        </is>
      </c>
      <c r="T261" s="17" t="inlineStr">
        <is>
          <t>chenghchengy</t>
        </is>
      </c>
      <c r="U261" s="17" t="inlineStr">
        <is>
          <t>2022-01-20 23:20:58</t>
        </is>
      </c>
      <c r="V261" s="17" t="n"/>
      <c r="W261" s="17" t="inlineStr">
        <is>
          <t>Waiting timeout for appearance of "UIObjectProxy of "com.aiways.autonavi:id/tv_search""</t>
        </is>
      </c>
    </row>
    <row r="262" s="134">
      <c r="A262" s="17" t="inlineStr">
        <is>
          <t>AW02-JK-AIDL-0363</t>
        </is>
      </c>
      <c r="B262" s="13" t="n">
        <v>30304</v>
      </c>
      <c r="C262" s="17" t="inlineStr">
        <is>
          <t>家和公司周边搜</t>
        </is>
      </c>
      <c r="D262" s="17" t="inlineStr">
        <is>
          <t>家和公司周边搜输入异常searchCenter异常值（15）</t>
        </is>
      </c>
      <c r="E262" s="17" t="inlineStr">
        <is>
          <t>P1</t>
        </is>
      </c>
      <c r="F262" s="17" t="inlineStr">
        <is>
          <t>searchCenter:-1
radius：5000
sortrule：0
maxCount：30</t>
        </is>
      </c>
      <c r="G262" s="17" t="inlineStr">
        <is>
          <t>异常系</t>
        </is>
      </c>
      <c r="H262" s="17" t="inlineStr">
        <is>
          <t>边界值</t>
        </is>
      </c>
      <c r="I262" s="17" t="n"/>
      <c r="J26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2" s="17" t="inlineStr">
        <is>
          <t xml:space="preserve">{ 
"protocolId": 30304, "messageType": "request", "versionName": "5.0.7.601114", "data": { 
"radius": 5000, 
"sortrule": 0, 
"searchCenter": -1, 
"maxCount": 30, 
"keyWord": "光谷",
 },
 "statusCode": 0, 
"needResponse": true, 
"message": "", 
"responseCode": "", 
"requestCode": "", "requestAuthor": "com.aiways.aiwaysservice"
}
</t>
        </is>
      </c>
      <c r="M262" s="23" t="inlineStr">
        <is>
          <t>输入json，查看返回json或查看搜索结果</t>
        </is>
      </c>
      <c r="N262" s="17" t="inlineStr">
        <is>
          <t>resultCode:10001</t>
        </is>
      </c>
      <c r="O262" s="17" t="n"/>
      <c r="P262" s="17" t="inlineStr"/>
      <c r="Q262" s="17" t="inlineStr"/>
      <c r="R262" s="17">
        <f>HYPERLINK("D:\python\pytest\AutoTest\log\2022-01-20_20-32-14\AW02-JK-AIDL-0363","测试图片地址")</f>
        <v/>
      </c>
      <c r="S262" s="17" t="inlineStr">
        <is>
          <t>NG</t>
        </is>
      </c>
      <c r="T262" s="17" t="inlineStr">
        <is>
          <t>chenghchengy</t>
        </is>
      </c>
      <c r="U262" s="17" t="inlineStr">
        <is>
          <t>2022-01-20 23:22:07</t>
        </is>
      </c>
      <c r="V262" s="17" t="n"/>
      <c r="W262" s="17" t="inlineStr">
        <is>
          <t>'Picture Template(D:\\python\\pytest\\AutoTest\\resource\\template\\公司.png) not found in screen'</t>
        </is>
      </c>
    </row>
    <row r="263" s="134">
      <c r="A263" s="17" t="inlineStr">
        <is>
          <t>AW02-JK-AIDL-0364</t>
        </is>
      </c>
      <c r="B263" s="13" t="n">
        <v>30304</v>
      </c>
      <c r="C263" s="17" t="inlineStr">
        <is>
          <t>家和公司周边搜</t>
        </is>
      </c>
      <c r="D263" s="17" t="inlineStr">
        <is>
          <t>家和公司周边搜输入异常searchCenter异常值（16）</t>
        </is>
      </c>
      <c r="E263" s="17" t="inlineStr">
        <is>
          <t>P1</t>
        </is>
      </c>
      <c r="F263" s="17" t="inlineStr">
        <is>
          <t>searchCenter:-1
radius：5000
sortrule：1
maxCount：1</t>
        </is>
      </c>
      <c r="G263" s="17" t="inlineStr">
        <is>
          <t>异常系</t>
        </is>
      </c>
      <c r="H263" s="17" t="inlineStr">
        <is>
          <t>边界值</t>
        </is>
      </c>
      <c r="I263" s="17" t="n"/>
      <c r="J26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3" s="17" t="inlineStr">
        <is>
          <t xml:space="preserve">{ 
"protocolId": 30304, "messageType": "request", "versionName": "5.0.7.601114", "data": { 
"radius": 5000, 
"sortrule": 1, 
"searchCenter": -1, 
"maxCount": 1, 
"keyWord": "光谷",
 },
 "statusCode": 0, 
"needResponse": true, 
"message": "", 
"responseCode": "", 
"requestCode": "", "requestAuthor": "com.aiways.aiwaysservice"
}
</t>
        </is>
      </c>
      <c r="M263" s="23" t="inlineStr">
        <is>
          <t>输入json，查看返回json或查看搜索结果</t>
        </is>
      </c>
      <c r="N263" s="17" t="inlineStr">
        <is>
          <t>resultCode:10001</t>
        </is>
      </c>
      <c r="O263" s="17" t="n"/>
      <c r="P263" s="17" t="inlineStr">
        <is>
          <t>{}</t>
        </is>
      </c>
      <c r="Q263" s="17" t="inlineStr">
        <is>
          <t>{}</t>
        </is>
      </c>
      <c r="R263" s="17">
        <f>HYPERLINK("D:\python\pytest\AutoTest\log\2022-01-20_20-32-14\AW02-JK-AIDL-0364","测试图片地址")</f>
        <v/>
      </c>
      <c r="S263" s="17" t="inlineStr">
        <is>
          <t>NG</t>
        </is>
      </c>
      <c r="T263" s="17" t="inlineStr">
        <is>
          <t>chenghchengy</t>
        </is>
      </c>
      <c r="U263" s="17" t="inlineStr">
        <is>
          <t>2022-01-20 23:23:05</t>
        </is>
      </c>
      <c r="V263" s="17" t="n"/>
      <c r="W263" s="17" t="inlineStr">
        <is>
          <t>Waiting timeout for appearance of "UIObjectProxy of "com.aiways.autonavi:id/tv_search""</t>
        </is>
      </c>
    </row>
    <row r="264" s="134">
      <c r="A264" s="17" t="inlineStr">
        <is>
          <t>AW02-JK-AIDL-0365</t>
        </is>
      </c>
      <c r="B264" s="13" t="n">
        <v>30304</v>
      </c>
      <c r="C264" s="17" t="inlineStr">
        <is>
          <t>家和公司周边搜</t>
        </is>
      </c>
      <c r="D264" s="17" t="inlineStr">
        <is>
          <t>家和公司周边搜输入异常searchCenter异常值（17）</t>
        </is>
      </c>
      <c r="E264" s="17" t="inlineStr">
        <is>
          <t>P1</t>
        </is>
      </c>
      <c r="F264" s="17" t="inlineStr">
        <is>
          <t>searchCenter:-1
radius：5000
sortrule：1
maxCount：10</t>
        </is>
      </c>
      <c r="G264" s="17" t="inlineStr">
        <is>
          <t>异常系</t>
        </is>
      </c>
      <c r="H264" s="17" t="inlineStr">
        <is>
          <t>边界值</t>
        </is>
      </c>
      <c r="I264" s="17" t="n"/>
      <c r="J26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4" s="17" t="inlineStr">
        <is>
          <t xml:space="preserve">{ 
"protocolId": 30304, "messageType": "request", "versionName": "5.0.7.601114", "data": { 
"radius": 5000, 
"sortrule": 1, 
"searchCenter": -1, 
"maxCount": 10, 
"keyWord": "光谷",
 },
 "statusCode": 0, 
"needResponse": true, 
"message": "", 
"responseCode": "", 
"requestCode": "", "requestAuthor": "com.aiways.aiwaysservice"
}
</t>
        </is>
      </c>
      <c r="M264" s="23" t="inlineStr">
        <is>
          <t>输入json，查看返回json或查看搜索结果</t>
        </is>
      </c>
      <c r="N264" s="17" t="inlineStr">
        <is>
          <t>resultCode:10001</t>
        </is>
      </c>
      <c r="O264" s="17" t="n"/>
      <c r="P264" s="17" t="inlineStr"/>
      <c r="Q264" s="17" t="inlineStr"/>
      <c r="R264" s="17">
        <f>HYPERLINK("D:\python\pytest\AutoTest\log\2022-01-20_20-32-14\AW02-JK-AIDL-0365","测试图片地址")</f>
        <v/>
      </c>
      <c r="S264" s="17" t="inlineStr">
        <is>
          <t>NG</t>
        </is>
      </c>
      <c r="T264" s="17" t="inlineStr">
        <is>
          <t>chenghchengy</t>
        </is>
      </c>
      <c r="U264" s="17" t="inlineStr">
        <is>
          <t>2022-01-20 23:24:15</t>
        </is>
      </c>
      <c r="V264" s="17" t="n"/>
      <c r="W264" s="17" t="inlineStr">
        <is>
          <t>'Picture Template(D:\\python\\pytest\\AutoTest\\resource\\template\\公司.png) not found in screen'</t>
        </is>
      </c>
    </row>
    <row r="265" s="134">
      <c r="A265" s="17" t="inlineStr">
        <is>
          <t>AW02-JK-AIDL-0366</t>
        </is>
      </c>
      <c r="B265" s="13" t="n">
        <v>30304</v>
      </c>
      <c r="C265" s="17" t="inlineStr">
        <is>
          <t>家和公司周边搜</t>
        </is>
      </c>
      <c r="D265" s="17" t="inlineStr">
        <is>
          <t>家和公司周边搜输入异常searchCenter异常值（18）</t>
        </is>
      </c>
      <c r="E265" s="17" t="inlineStr">
        <is>
          <t>P1</t>
        </is>
      </c>
      <c r="F265" s="17" t="inlineStr">
        <is>
          <t>searchCenter:-1
radius：5000
sortrule：1
maxCount：30</t>
        </is>
      </c>
      <c r="G265" s="17" t="inlineStr">
        <is>
          <t>异常系</t>
        </is>
      </c>
      <c r="H265" s="17" t="inlineStr">
        <is>
          <t>边界值</t>
        </is>
      </c>
      <c r="I265" s="17" t="n"/>
      <c r="J26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5" s="17" t="inlineStr">
        <is>
          <t xml:space="preserve">{ 
"protocolId": 30304, "messageType": "request", "versionName": "5.0.7.601114", "data": { 
"radius": 5000, 
"sortrule": 1, 
"searchCenter": -1, 
"maxCount": 30, 
"keyWord": "光谷",
 },
 "statusCode": 0, 
"needResponse": true, 
"message": "", 
"responseCode": "", 
"requestCode": "", "requestAuthor": "com.aiways.aiwaysservice"
}
</t>
        </is>
      </c>
      <c r="M265" s="23" t="inlineStr">
        <is>
          <t>输入json，查看返回json或查看搜索结果</t>
        </is>
      </c>
      <c r="N265" s="17" t="inlineStr">
        <is>
          <t>resultCode:10001</t>
        </is>
      </c>
      <c r="O265" s="17" t="n"/>
      <c r="P265" s="17" t="inlineStr">
        <is>
          <t>{}</t>
        </is>
      </c>
      <c r="Q265" s="17" t="inlineStr">
        <is>
          <t>{}</t>
        </is>
      </c>
      <c r="R265" s="17">
        <f>HYPERLINK("D:\python\pytest\AutoTest\log\2022-01-20_20-32-14\AW02-JK-AIDL-0366","测试图片地址")</f>
        <v/>
      </c>
      <c r="S265" s="17" t="inlineStr">
        <is>
          <t>NG</t>
        </is>
      </c>
      <c r="T265" s="17" t="inlineStr">
        <is>
          <t>chenghchengy</t>
        </is>
      </c>
      <c r="U265" s="17" t="inlineStr">
        <is>
          <t>2022-01-20 23:25:13</t>
        </is>
      </c>
      <c r="V265" s="17" t="n"/>
      <c r="W265" s="17" t="inlineStr">
        <is>
          <t>Waiting timeout for appearance of "UIObjectProxy of "com.aiways.autonavi:id/tv_search""</t>
        </is>
      </c>
    </row>
    <row r="266" s="134">
      <c r="A266" s="17" t="inlineStr">
        <is>
          <t>AW02-JK-AIDL-0367</t>
        </is>
      </c>
      <c r="B266" s="13" t="n">
        <v>30304</v>
      </c>
      <c r="C266" s="17" t="inlineStr">
        <is>
          <t>家和公司周边搜</t>
        </is>
      </c>
      <c r="D266" s="17" t="inlineStr">
        <is>
          <t>家和公司周边搜输入异常searchCenter异常值（19）</t>
        </is>
      </c>
      <c r="E266" s="17" t="inlineStr">
        <is>
          <t>P1</t>
        </is>
      </c>
      <c r="F266" s="17" t="inlineStr">
        <is>
          <t>searchCenter:2
radius：1000
sortrule：0
maxCount：1</t>
        </is>
      </c>
      <c r="G266" s="17" t="inlineStr">
        <is>
          <t>异常系</t>
        </is>
      </c>
      <c r="H266" s="17" t="inlineStr">
        <is>
          <t>边界值</t>
        </is>
      </c>
      <c r="I266" s="17" t="n"/>
      <c r="J26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6" s="17" t="inlineStr">
        <is>
          <t xml:space="preserve">{ 
"protocolId": 30304, "messageType": "request", "versionName": "5.0.7.601114", "data": { 
"radius":1000, 
"sortrule": 0, 
"searchCenter": 2, 
"maxCount": 1, 
"keyWord": "光谷",
 },
 "statusCode": 0, 
"needResponse": true, 
"message": "", 
"responseCode": "", 
"requestCode": "", "requestAuthor": "com.aiways.aiwaysservice"
}
</t>
        </is>
      </c>
      <c r="M266" s="23" t="inlineStr">
        <is>
          <t>输入json，查看返回json或查看搜索结果</t>
        </is>
      </c>
      <c r="N266" s="17" t="inlineStr">
        <is>
          <t>resultCode:10001</t>
        </is>
      </c>
      <c r="O266" s="17" t="n"/>
      <c r="P266" s="17" t="inlineStr"/>
      <c r="Q266" s="17" t="inlineStr"/>
      <c r="R266" s="17">
        <f>HYPERLINK("D:\python\pytest\AutoTest\log\2022-01-20_20-32-14\AW02-JK-AIDL-0367","测试图片地址")</f>
        <v/>
      </c>
      <c r="S266" s="17" t="inlineStr">
        <is>
          <t>NG</t>
        </is>
      </c>
      <c r="T266" s="17" t="inlineStr">
        <is>
          <t>chenghchengy</t>
        </is>
      </c>
      <c r="U266" s="17" t="inlineStr">
        <is>
          <t>2022-01-20 23:26:23</t>
        </is>
      </c>
      <c r="V266" s="17" t="n"/>
      <c r="W266" s="17" t="inlineStr">
        <is>
          <t>'Picture Template(D:\\python\\pytest\\AutoTest\\resource\\template\\公司.png) not found in screen'</t>
        </is>
      </c>
    </row>
    <row r="267" s="134">
      <c r="A267" s="17" t="inlineStr">
        <is>
          <t>AW02-JK-AIDL-0368</t>
        </is>
      </c>
      <c r="B267" s="13" t="n">
        <v>30304</v>
      </c>
      <c r="C267" s="17" t="inlineStr">
        <is>
          <t>家和公司周边搜</t>
        </is>
      </c>
      <c r="D267" s="17" t="inlineStr">
        <is>
          <t>家和公司周边搜输入异常searchCenter异常值（20）</t>
        </is>
      </c>
      <c r="E267" s="17" t="inlineStr">
        <is>
          <t>P1</t>
        </is>
      </c>
      <c r="F267" s="17" t="inlineStr">
        <is>
          <t>searchCenter:2
radius：1000
sortrule：0
maxCount：10</t>
        </is>
      </c>
      <c r="G267" s="17" t="inlineStr">
        <is>
          <t>异常系</t>
        </is>
      </c>
      <c r="H267" s="17" t="inlineStr">
        <is>
          <t>边界值</t>
        </is>
      </c>
      <c r="I267" s="17" t="n"/>
      <c r="J26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7" s="17" t="inlineStr">
        <is>
          <t xml:space="preserve">{ 
"protocolId": 30304, "messageType": "request", "versionName": "5.0.7.601114", "data": { 
"radius":1000, 
"sortrule": 0, 
"searchCenter": 2, 
"maxCount": 10, 
"keyWord": "光谷",
 },
 "statusCode": 0, 
"needResponse": true, 
"message": "", 
"responseCode": "", 
"requestCode": "", "requestAuthor": "com.aiways.aiwaysservice"
}
</t>
        </is>
      </c>
      <c r="M267" s="23" t="inlineStr">
        <is>
          <t>输入json，查看返回json或查看搜索结果</t>
        </is>
      </c>
      <c r="N267" s="17" t="inlineStr">
        <is>
          <t>resultCode:10001</t>
        </is>
      </c>
      <c r="O267" s="17" t="n"/>
      <c r="P267" s="17" t="inlineStr">
        <is>
          <t>{}</t>
        </is>
      </c>
      <c r="Q267" s="17" t="inlineStr">
        <is>
          <t>{}</t>
        </is>
      </c>
      <c r="R267" s="17">
        <f>HYPERLINK("D:\python\pytest\AutoTest\log\2022-01-20_20-32-14\AW02-JK-AIDL-0368","测试图片地址")</f>
        <v/>
      </c>
      <c r="S267" s="17" t="inlineStr">
        <is>
          <t>NG</t>
        </is>
      </c>
      <c r="T267" s="17" t="inlineStr">
        <is>
          <t>chenghchengy</t>
        </is>
      </c>
      <c r="U267" s="17" t="inlineStr">
        <is>
          <t>2022-01-20 23:27:21</t>
        </is>
      </c>
      <c r="V267" s="17" t="n"/>
      <c r="W267" s="17" t="inlineStr">
        <is>
          <t>Waiting timeout for appearance of "UIObjectProxy of "com.aiways.autonavi:id/tv_search""</t>
        </is>
      </c>
    </row>
    <row r="268" s="134">
      <c r="A268" s="17" t="inlineStr">
        <is>
          <t>AW02-JK-AIDL-0369</t>
        </is>
      </c>
      <c r="B268" s="13" t="n">
        <v>30304</v>
      </c>
      <c r="C268" s="17" t="inlineStr">
        <is>
          <t>家和公司周边搜</t>
        </is>
      </c>
      <c r="D268" s="17" t="inlineStr">
        <is>
          <t>家和公司周边搜输入异常searchCenter异常值（21）</t>
        </is>
      </c>
      <c r="E268" s="17" t="inlineStr">
        <is>
          <t>P1</t>
        </is>
      </c>
      <c r="F268" s="17" t="inlineStr">
        <is>
          <t>searchCenter:2
radius：1000
sortrule：0
maxCount：30</t>
        </is>
      </c>
      <c r="G268" s="17" t="inlineStr">
        <is>
          <t>异常系</t>
        </is>
      </c>
      <c r="H268" s="17" t="inlineStr">
        <is>
          <t>边界值</t>
        </is>
      </c>
      <c r="I268" s="17" t="n"/>
      <c r="J26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8" s="17" t="inlineStr">
        <is>
          <t xml:space="preserve">{ 
"protocolId": 30304, "messageType": "request", "versionName": "5.0.7.601114", "data": { 
"radius":1000, 
"sortrule": 0, 
"searchCenter": 2, 
"maxCount": 30, 
"keyWord": "光谷",
 },
 "statusCode": 0, 
"needResponse": true, 
"message": "", 
"responseCode": "", 
"requestCode": "", "requestAuthor": "com.aiways.aiwaysservice"
}
</t>
        </is>
      </c>
      <c r="M268" s="23" t="inlineStr">
        <is>
          <t>输入json，查看返回json或查看搜索结果</t>
        </is>
      </c>
      <c r="N268" s="17" t="inlineStr">
        <is>
          <t>resultCode:10001</t>
        </is>
      </c>
      <c r="O268" s="17" t="n"/>
      <c r="P268" s="17" t="inlineStr"/>
      <c r="Q268" s="17" t="inlineStr"/>
      <c r="R268" s="17">
        <f>HYPERLINK("D:\python\pytest\AutoTest\log\2022-01-20_20-32-14\AW02-JK-AIDL-0369","测试图片地址")</f>
        <v/>
      </c>
      <c r="S268" s="17" t="inlineStr">
        <is>
          <t>NG</t>
        </is>
      </c>
      <c r="T268" s="17" t="inlineStr">
        <is>
          <t>chenghchengy</t>
        </is>
      </c>
      <c r="U268" s="17" t="inlineStr">
        <is>
          <t>2022-01-20 23:28:31</t>
        </is>
      </c>
      <c r="V268" s="17" t="n"/>
      <c r="W268" s="17" t="inlineStr">
        <is>
          <t>'Picture Template(D:\\python\\pytest\\AutoTest\\resource\\template\\公司.png) not found in screen'</t>
        </is>
      </c>
    </row>
    <row r="269" s="134">
      <c r="A269" s="17" t="inlineStr">
        <is>
          <t>AW02-JK-AIDL-0370</t>
        </is>
      </c>
      <c r="B269" s="13" t="n">
        <v>30304</v>
      </c>
      <c r="C269" s="17" t="inlineStr">
        <is>
          <t>家和公司周边搜</t>
        </is>
      </c>
      <c r="D269" s="17" t="inlineStr">
        <is>
          <t>家和公司周边搜输入异常searchCenter异常值（22）</t>
        </is>
      </c>
      <c r="E269" s="17" t="inlineStr">
        <is>
          <t>P1</t>
        </is>
      </c>
      <c r="F269" s="17" t="inlineStr">
        <is>
          <t>searchCenter:2
radius：1000
sortrule：1
maxCount：1</t>
        </is>
      </c>
      <c r="G269" s="17" t="inlineStr">
        <is>
          <t>异常系</t>
        </is>
      </c>
      <c r="H269" s="17" t="inlineStr">
        <is>
          <t>边界值</t>
        </is>
      </c>
      <c r="I269" s="17" t="n"/>
      <c r="J26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6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69" s="17" t="inlineStr">
        <is>
          <t xml:space="preserve">{ 
"protocolId": 30304, "messageType": "request", "versionName": "5.0.7.601114", "data": { 
"radius":1000, 
"sortrule": 1, 
"searchCenter": 2, 
"maxCount": 1, 
"keyWord": "光谷",
 },
 "statusCode": 0, 
"needResponse": true, 
"message": "", 
"responseCode": "", 
"requestCode": "", "requestAuthor": "com.aiways.aiwaysservice"
}
</t>
        </is>
      </c>
      <c r="M269" s="23" t="inlineStr">
        <is>
          <t>输入json，查看返回json或查看搜索结果</t>
        </is>
      </c>
      <c r="N269" s="17" t="inlineStr">
        <is>
          <t>resultCode:10001</t>
        </is>
      </c>
      <c r="O269" s="17" t="n"/>
      <c r="P269" s="17" t="inlineStr">
        <is>
          <t>{}</t>
        </is>
      </c>
      <c r="Q269" s="17" t="inlineStr">
        <is>
          <t>{}</t>
        </is>
      </c>
      <c r="R269" s="17">
        <f>HYPERLINK("D:\python\pytest\AutoTest\log\2022-01-20_20-32-14\AW02-JK-AIDL-0370","测试图片地址")</f>
        <v/>
      </c>
      <c r="S269" s="17" t="inlineStr">
        <is>
          <t>NG</t>
        </is>
      </c>
      <c r="T269" s="17" t="inlineStr">
        <is>
          <t>chenghchengy</t>
        </is>
      </c>
      <c r="U269" s="17" t="inlineStr">
        <is>
          <t>2022-01-20 23:29:29</t>
        </is>
      </c>
      <c r="V269" s="17" t="n"/>
      <c r="W269" s="17" t="inlineStr">
        <is>
          <t>Waiting timeout for appearance of "UIObjectProxy of "com.aiways.autonavi:id/tv_search""</t>
        </is>
      </c>
    </row>
    <row r="270" s="134">
      <c r="A270" s="17" t="inlineStr">
        <is>
          <t>AW02-JK-AIDL-0371</t>
        </is>
      </c>
      <c r="B270" s="13" t="n">
        <v>30304</v>
      </c>
      <c r="C270" s="17" t="inlineStr">
        <is>
          <t>家和公司周边搜</t>
        </is>
      </c>
      <c r="D270" s="17" t="inlineStr">
        <is>
          <t>家和公司周边搜输入异常searchCenter异常值（23）</t>
        </is>
      </c>
      <c r="E270" s="17" t="inlineStr">
        <is>
          <t>P1</t>
        </is>
      </c>
      <c r="F270" s="17" t="inlineStr">
        <is>
          <t>searchCenter:2
radius：1000
sortrule：1
maxCount：10</t>
        </is>
      </c>
      <c r="G270" s="17" t="inlineStr">
        <is>
          <t>异常系</t>
        </is>
      </c>
      <c r="H270" s="17" t="inlineStr">
        <is>
          <t>边界值</t>
        </is>
      </c>
      <c r="I270" s="17" t="n"/>
      <c r="J27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0" s="17" t="inlineStr">
        <is>
          <t xml:space="preserve">{ 
"protocolId": 30304, "messageType": "request", "versionName": "5.0.7.601114", "data": { 
"radius":1000, 
"sortrule": 1, 
"searchCenter": 2, 
"maxCount": 10, 
"keyWord": "光谷",
 },
 "statusCode": 0, 
"needResponse": true, 
"message": "", 
"responseCode": "", 
"requestCode": "", "requestAuthor": "com.aiways.aiwaysservice"
}
</t>
        </is>
      </c>
      <c r="M270" s="23" t="inlineStr">
        <is>
          <t>输入json，查看返回json或查看搜索结果</t>
        </is>
      </c>
      <c r="N270" s="17" t="inlineStr">
        <is>
          <t>resultCode:10001</t>
        </is>
      </c>
      <c r="O270" s="17" t="n"/>
      <c r="P270" s="17" t="inlineStr"/>
      <c r="Q270" s="17" t="inlineStr"/>
      <c r="R270" s="17">
        <f>HYPERLINK("D:\python\pytest\AutoTest\log\2022-01-20_20-32-14\AW02-JK-AIDL-0371","测试图片地址")</f>
        <v/>
      </c>
      <c r="S270" s="17" t="inlineStr">
        <is>
          <t>NG</t>
        </is>
      </c>
      <c r="T270" s="17" t="inlineStr">
        <is>
          <t>chenghchengy</t>
        </is>
      </c>
      <c r="U270" s="17" t="inlineStr">
        <is>
          <t>2022-01-20 23:30:39</t>
        </is>
      </c>
      <c r="V270" s="17" t="n"/>
      <c r="W270" s="17" t="inlineStr">
        <is>
          <t>'Picture Template(D:\\python\\pytest\\AutoTest\\resource\\template\\公司.png) not found in screen'</t>
        </is>
      </c>
    </row>
    <row r="271" s="134">
      <c r="A271" s="17" t="inlineStr">
        <is>
          <t>AW02-JK-AIDL-0372</t>
        </is>
      </c>
      <c r="B271" s="13" t="n">
        <v>30304</v>
      </c>
      <c r="C271" s="17" t="inlineStr">
        <is>
          <t>家和公司周边搜</t>
        </is>
      </c>
      <c r="D271" s="17" t="inlineStr">
        <is>
          <t>家和公司周边搜输入异常searchCenter异常值（24）</t>
        </is>
      </c>
      <c r="E271" s="17" t="inlineStr">
        <is>
          <t>P1</t>
        </is>
      </c>
      <c r="F271" s="17" t="inlineStr">
        <is>
          <t>searchCenter:2
radius：1000
sortrule：1
maxCount：30</t>
        </is>
      </c>
      <c r="G271" s="17" t="inlineStr">
        <is>
          <t>异常系</t>
        </is>
      </c>
      <c r="H271" s="17" t="inlineStr">
        <is>
          <t>边界值</t>
        </is>
      </c>
      <c r="I271" s="17" t="n"/>
      <c r="J27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1" s="17" t="inlineStr">
        <is>
          <t xml:space="preserve">{ 
"protocolId": 30304, "messageType": "request", "versionName": "5.0.7.601114", "data": { 
"radius":1000, 
"sortrule": 1, 
"searchCenter": 2, 
"maxCount": 30, 
"keyWord": "光谷",
 },
 "statusCode": 0, 
"needResponse": true, 
"message": "", 
"responseCode": "", 
"requestCode": "", "requestAuthor": "com.aiways.aiwaysservice"
}
</t>
        </is>
      </c>
      <c r="M271" s="23" t="inlineStr">
        <is>
          <t>输入json，查看返回json或查看搜索结果</t>
        </is>
      </c>
      <c r="N271" s="17" t="inlineStr">
        <is>
          <t>resultCode:10001</t>
        </is>
      </c>
      <c r="O271" s="17" t="n"/>
      <c r="P271" s="17" t="inlineStr">
        <is>
          <t>{}</t>
        </is>
      </c>
      <c r="Q271" s="17" t="inlineStr">
        <is>
          <t>{}</t>
        </is>
      </c>
      <c r="R271" s="17">
        <f>HYPERLINK("D:\python\pytest\AutoTest\log\2022-01-20_20-32-14\AW02-JK-AIDL-0372","测试图片地址")</f>
        <v/>
      </c>
      <c r="S271" s="17" t="inlineStr">
        <is>
          <t>NG</t>
        </is>
      </c>
      <c r="T271" s="17" t="inlineStr">
        <is>
          <t>chenghchengy</t>
        </is>
      </c>
      <c r="U271" s="17" t="inlineStr">
        <is>
          <t>2022-01-20 23:31:36</t>
        </is>
      </c>
      <c r="V271" s="17" t="n"/>
      <c r="W271" s="17" t="inlineStr">
        <is>
          <t>Waiting timeout for appearance of "UIObjectProxy of "com.aiways.autonavi:id/tv_search""</t>
        </is>
      </c>
    </row>
    <row r="272" s="134">
      <c r="A272" s="17" t="inlineStr">
        <is>
          <t>AW02-JK-AIDL-0373</t>
        </is>
      </c>
      <c r="B272" s="13" t="n">
        <v>30304</v>
      </c>
      <c r="C272" s="17" t="inlineStr">
        <is>
          <t>家和公司周边搜</t>
        </is>
      </c>
      <c r="D272" s="17" t="inlineStr">
        <is>
          <t>家和公司周边搜输入异常searchCenter异常值（25）</t>
        </is>
      </c>
      <c r="E272" s="17" t="inlineStr">
        <is>
          <t>P1</t>
        </is>
      </c>
      <c r="F272" s="17" t="inlineStr">
        <is>
          <t>searchCenter:2
radius：3000
sortrule：0
maxCount：1</t>
        </is>
      </c>
      <c r="G272" s="17" t="inlineStr">
        <is>
          <t>异常系</t>
        </is>
      </c>
      <c r="H272" s="17" t="inlineStr">
        <is>
          <t>边界值</t>
        </is>
      </c>
      <c r="I272" s="17" t="n"/>
      <c r="J27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2" s="17" t="inlineStr">
        <is>
          <t xml:space="preserve">{ 
"protocolId": 30304, "messageType": "request", "versionName": "5.0.7.601114", "data": { 
"radius": 3000, 
"sortrule": 0, 
"searchCenter": 2, 
"maxCount": 1, 
"keyWord": "光谷",
 },
 "statusCode": 0, 
"needResponse": true, 
"message": "", 
"responseCode": "", 
"requestCode": "", "requestAuthor": "com.aiways.aiwaysservice"
}
</t>
        </is>
      </c>
      <c r="M272" s="23" t="inlineStr">
        <is>
          <t>输入json，查看返回json或查看搜索结果</t>
        </is>
      </c>
      <c r="N272" s="17" t="inlineStr">
        <is>
          <t>resultCode:10001</t>
        </is>
      </c>
      <c r="O272" s="17" t="n"/>
      <c r="P272" s="17" t="inlineStr"/>
      <c r="Q272" s="17" t="inlineStr"/>
      <c r="R272" s="17">
        <f>HYPERLINK("D:\python\pytest\AutoTest\log\2022-01-20_20-32-14\AW02-JK-AIDL-0373","测试图片地址")</f>
        <v/>
      </c>
      <c r="S272" s="17" t="inlineStr">
        <is>
          <t>NG</t>
        </is>
      </c>
      <c r="T272" s="17" t="inlineStr">
        <is>
          <t>chenghchengy</t>
        </is>
      </c>
      <c r="U272" s="17" t="inlineStr">
        <is>
          <t>2022-01-20 23:32:45</t>
        </is>
      </c>
      <c r="V272" s="17" t="n"/>
      <c r="W272" s="17" t="inlineStr">
        <is>
          <t>'Picture Template(D:\\python\\pytest\\AutoTest\\resource\\template\\公司.png) not found in screen'</t>
        </is>
      </c>
    </row>
    <row r="273" s="134">
      <c r="A273" s="17" t="inlineStr">
        <is>
          <t>AW02-JK-AIDL-0374</t>
        </is>
      </c>
      <c r="B273" s="13" t="n">
        <v>30304</v>
      </c>
      <c r="C273" s="17" t="inlineStr">
        <is>
          <t>家和公司周边搜</t>
        </is>
      </c>
      <c r="D273" s="17" t="inlineStr">
        <is>
          <t>家和公司周边搜输入异常searchCenter异常值（26）</t>
        </is>
      </c>
      <c r="E273" s="17" t="inlineStr">
        <is>
          <t>P1</t>
        </is>
      </c>
      <c r="F273" s="17" t="inlineStr">
        <is>
          <t>searchCenter:2
radius：3000
sortrule：0
maxCount：10</t>
        </is>
      </c>
      <c r="G273" s="17" t="inlineStr">
        <is>
          <t>异常系</t>
        </is>
      </c>
      <c r="H273" s="17" t="inlineStr">
        <is>
          <t>边界值</t>
        </is>
      </c>
      <c r="I273" s="17" t="n"/>
      <c r="J27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3" s="17" t="inlineStr">
        <is>
          <t xml:space="preserve">{ 
"protocolId": 30304, "messageType": "request", "versionName": "5.0.7.601114", "data": { 
"radius": 3000, 
"sortrule": 0, 
"searchCenter": 2, 
"maxCount": 10, 
"keyWord": "光谷",
 },
 "statusCode": 0, 
"needResponse": true, 
"message": "", 
"responseCode": "", 
"requestCode": "", "requestAuthor": "com.aiways.aiwaysservice"
}
</t>
        </is>
      </c>
      <c r="M273" s="23" t="inlineStr">
        <is>
          <t>输入json，查看返回json或查看搜索结果</t>
        </is>
      </c>
      <c r="N273" s="17" t="inlineStr">
        <is>
          <t>resultCode:10001</t>
        </is>
      </c>
      <c r="O273" s="17" t="n"/>
      <c r="P273" s="17" t="inlineStr">
        <is>
          <t>{}</t>
        </is>
      </c>
      <c r="Q273" s="17" t="inlineStr">
        <is>
          <t>{}</t>
        </is>
      </c>
      <c r="R273" s="17">
        <f>HYPERLINK("D:\python\pytest\AutoTest\log\2022-01-20_20-32-14\AW02-JK-AIDL-0374","测试图片地址")</f>
        <v/>
      </c>
      <c r="S273" s="17" t="inlineStr">
        <is>
          <t>NG</t>
        </is>
      </c>
      <c r="T273" s="17" t="inlineStr">
        <is>
          <t>chenghchengy</t>
        </is>
      </c>
      <c r="U273" s="17" t="inlineStr">
        <is>
          <t>2022-01-20 23:33:43</t>
        </is>
      </c>
      <c r="V273" s="17" t="n"/>
      <c r="W273" s="17" t="inlineStr">
        <is>
          <t>Waiting timeout for appearance of "UIObjectProxy of "com.aiways.autonavi:id/tv_search""</t>
        </is>
      </c>
    </row>
    <row r="274" s="134">
      <c r="A274" s="17" t="inlineStr">
        <is>
          <t>AW02-JK-AIDL-0375</t>
        </is>
      </c>
      <c r="B274" s="13" t="n">
        <v>30304</v>
      </c>
      <c r="C274" s="17" t="inlineStr">
        <is>
          <t>家和公司周边搜</t>
        </is>
      </c>
      <c r="D274" s="17" t="inlineStr">
        <is>
          <t>家和公司周边搜输入异常searchCenter异常值（27）</t>
        </is>
      </c>
      <c r="E274" s="17" t="inlineStr">
        <is>
          <t>P1</t>
        </is>
      </c>
      <c r="F274" s="17" t="inlineStr">
        <is>
          <t>searchCenter:2
radius：3000
sortrule：0
maxCount：30</t>
        </is>
      </c>
      <c r="G274" s="17" t="inlineStr">
        <is>
          <t>异常系</t>
        </is>
      </c>
      <c r="H274" s="17" t="inlineStr">
        <is>
          <t>边界值</t>
        </is>
      </c>
      <c r="I274" s="17" t="n"/>
      <c r="J27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4" s="17" t="inlineStr">
        <is>
          <t xml:space="preserve">{ 
"protocolId": 30304, "messageType": "request", "versionName": "5.0.7.601114", "data": { 
"radius": 3000, 
"sortrule": 0, 
"searchCenter": 2, 
"maxCount": 30, 
"keyWord": "光谷",
 },
 "statusCode": 0, 
"needResponse": true, 
"message": "", 
"responseCode": "", 
"requestCode": "", "requestAuthor": "com.aiways.aiwaysservice"
}
</t>
        </is>
      </c>
      <c r="M274" s="23" t="inlineStr">
        <is>
          <t>输入json，查看返回json或查看搜索结果</t>
        </is>
      </c>
      <c r="N274" s="17" t="inlineStr">
        <is>
          <t>resultCode:10001</t>
        </is>
      </c>
      <c r="O274" s="17" t="n"/>
      <c r="P274" s="17" t="inlineStr"/>
      <c r="Q274" s="17" t="inlineStr"/>
      <c r="R274" s="17">
        <f>HYPERLINK("D:\python\pytest\AutoTest\log\2022-01-20_20-32-14\AW02-JK-AIDL-0375","测试图片地址")</f>
        <v/>
      </c>
      <c r="S274" s="17" t="inlineStr">
        <is>
          <t>NG</t>
        </is>
      </c>
      <c r="T274" s="17" t="inlineStr">
        <is>
          <t>chenghchengy</t>
        </is>
      </c>
      <c r="U274" s="17" t="inlineStr">
        <is>
          <t>2022-01-20 23:34:52</t>
        </is>
      </c>
      <c r="V274" s="17" t="n"/>
      <c r="W274" s="17" t="inlineStr">
        <is>
          <t>'Picture Template(D:\\python\\pytest\\AutoTest\\resource\\template\\公司.png) not found in screen'</t>
        </is>
      </c>
    </row>
    <row r="275" s="134">
      <c r="A275" s="17" t="inlineStr">
        <is>
          <t>AW02-JK-AIDL-0376</t>
        </is>
      </c>
      <c r="B275" s="13" t="n">
        <v>30304</v>
      </c>
      <c r="C275" s="17" t="inlineStr">
        <is>
          <t>家和公司周边搜</t>
        </is>
      </c>
      <c r="D275" s="17" t="inlineStr">
        <is>
          <t>家和公司周边搜输入异常searchCenter异常值（28）</t>
        </is>
      </c>
      <c r="E275" s="17" t="inlineStr">
        <is>
          <t>P1</t>
        </is>
      </c>
      <c r="F275" s="17" t="inlineStr">
        <is>
          <t>searchCenter:2
radius：3000
sortrule：1
maxCount：1</t>
        </is>
      </c>
      <c r="G275" s="17" t="inlineStr">
        <is>
          <t>异常系</t>
        </is>
      </c>
      <c r="H275" s="17" t="inlineStr">
        <is>
          <t>边界值</t>
        </is>
      </c>
      <c r="I275" s="17" t="n"/>
      <c r="J27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5" s="17" t="inlineStr">
        <is>
          <t xml:space="preserve">{ 
"protocolId": 30304, "messageType": "request", "versionName": "5.0.7.601114", "data": { 
"radius": 3000, 
"sortrule": 1, 
"searchCenter": 2, 
"maxCount": 1, 
"keyWord": "光谷",
 },
 "statusCode": 0, 
"needResponse": true, 
"message": "", 
"responseCode": "", 
"requestCode": "", "requestAuthor": "com.aiways.aiwaysservice"
}
</t>
        </is>
      </c>
      <c r="M275" s="23" t="inlineStr">
        <is>
          <t>输入json，查看返回json或查看搜索结果</t>
        </is>
      </c>
      <c r="N275" s="17" t="inlineStr">
        <is>
          <t>resultCode:10001</t>
        </is>
      </c>
      <c r="O275" s="17" t="n"/>
      <c r="P275" s="17" t="inlineStr">
        <is>
          <t>{}</t>
        </is>
      </c>
      <c r="Q275" s="17" t="inlineStr">
        <is>
          <t>{}</t>
        </is>
      </c>
      <c r="R275" s="17">
        <f>HYPERLINK("D:\python\pytest\AutoTest\log\2022-01-20_20-32-14\AW02-JK-AIDL-0376","测试图片地址")</f>
        <v/>
      </c>
      <c r="S275" s="17" t="inlineStr">
        <is>
          <t>NG</t>
        </is>
      </c>
      <c r="T275" s="17" t="inlineStr">
        <is>
          <t>chenghchengy</t>
        </is>
      </c>
      <c r="U275" s="17" t="inlineStr">
        <is>
          <t>2022-01-20 23:35:49</t>
        </is>
      </c>
      <c r="V275" s="17" t="n"/>
      <c r="W275" s="17" t="inlineStr">
        <is>
          <t>Waiting timeout for appearance of "UIObjectProxy of "com.aiways.autonavi:id/tv_search""</t>
        </is>
      </c>
    </row>
    <row r="276" s="134">
      <c r="A276" s="17" t="inlineStr">
        <is>
          <t>AW02-JK-AIDL-0377</t>
        </is>
      </c>
      <c r="B276" s="13" t="n">
        <v>30304</v>
      </c>
      <c r="C276" s="17" t="inlineStr">
        <is>
          <t>家和公司周边搜</t>
        </is>
      </c>
      <c r="D276" s="17" t="inlineStr">
        <is>
          <t>家和公司周边搜输入异常searchCenter异常值（29）</t>
        </is>
      </c>
      <c r="E276" s="17" t="inlineStr">
        <is>
          <t>P1</t>
        </is>
      </c>
      <c r="F276" s="17" t="inlineStr">
        <is>
          <t>searchCenter:2
radius：3000
sortrule：1
maxCount：10</t>
        </is>
      </c>
      <c r="G276" s="17" t="inlineStr">
        <is>
          <t>异常系</t>
        </is>
      </c>
      <c r="H276" s="17" t="inlineStr">
        <is>
          <t>边界值</t>
        </is>
      </c>
      <c r="I276" s="17" t="n"/>
      <c r="J27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6" s="17" t="inlineStr">
        <is>
          <t xml:space="preserve">{ 
"protocolId": 30304, "messageType": "request", "versionName": "5.0.7.601114", "data": { 
"radius": 3000, 
"sortrule": 1, 
"searchCenter": 2, 
"maxCount": 10, 
"keyWord": "光谷",
 },
 "statusCode": 0, 
"needResponse": true, 
"message": "", 
"responseCode": "", 
"requestCode": "", "requestAuthor": "com.aiways.aiwaysservice"
}
</t>
        </is>
      </c>
      <c r="M276" s="23" t="inlineStr">
        <is>
          <t>输入json，查看返回json或查看搜索结果</t>
        </is>
      </c>
      <c r="N276" s="17" t="inlineStr">
        <is>
          <t>resultCode:10001</t>
        </is>
      </c>
      <c r="O276" s="17" t="n"/>
      <c r="P276" s="17" t="inlineStr"/>
      <c r="Q276" s="17" t="inlineStr"/>
      <c r="R276" s="17">
        <f>HYPERLINK("D:\python\pytest\AutoTest\log\2022-01-20_20-32-14\AW02-JK-AIDL-0377","测试图片地址")</f>
        <v/>
      </c>
      <c r="S276" s="17" t="inlineStr">
        <is>
          <t>NG</t>
        </is>
      </c>
      <c r="T276" s="17" t="inlineStr">
        <is>
          <t>chenghchengy</t>
        </is>
      </c>
      <c r="U276" s="17" t="inlineStr">
        <is>
          <t>2022-01-20 23:36:59</t>
        </is>
      </c>
      <c r="V276" s="17" t="n"/>
      <c r="W276" s="17" t="inlineStr">
        <is>
          <t>'Picture Template(D:\\python\\pytest\\AutoTest\\resource\\template\\公司.png) not found in screen'</t>
        </is>
      </c>
    </row>
    <row r="277" s="134">
      <c r="A277" s="17" t="inlineStr">
        <is>
          <t>AW02-JK-AIDL-0378</t>
        </is>
      </c>
      <c r="B277" s="13" t="n">
        <v>30304</v>
      </c>
      <c r="C277" s="17" t="inlineStr">
        <is>
          <t>家和公司周边搜</t>
        </is>
      </c>
      <c r="D277" s="17" t="inlineStr">
        <is>
          <t>家和公司周边搜输入异常searchCenter异常值（30）</t>
        </is>
      </c>
      <c r="E277" s="17" t="inlineStr">
        <is>
          <t>P1</t>
        </is>
      </c>
      <c r="F277" s="17" t="inlineStr">
        <is>
          <t>searchCenter:2
radius：3000
sortrule：1
maxCount：30</t>
        </is>
      </c>
      <c r="G277" s="17" t="inlineStr">
        <is>
          <t>异常系</t>
        </is>
      </c>
      <c r="H277" s="17" t="inlineStr">
        <is>
          <t>边界值</t>
        </is>
      </c>
      <c r="I277" s="17" t="n"/>
      <c r="J27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7" s="17" t="inlineStr">
        <is>
          <t xml:space="preserve">{ 
"protocolId": 30304, "messageType": "request", "versionName": "5.0.7.601114", "data": { 
"radius": 3000, 
"sortrule": 1, 
"searchCenter": 2, 
"maxCount": 30, 
"keyWord": "光谷",
 },
 "statusCode": 0, 
"needResponse": true, 
"message": "", 
"responseCode": "", 
"requestCode": "", "requestAuthor": "com.aiways.aiwaysservice"
}
</t>
        </is>
      </c>
      <c r="M277" s="23" t="inlineStr">
        <is>
          <t>输入json，查看返回json或查看搜索结果</t>
        </is>
      </c>
      <c r="N277" s="17" t="inlineStr">
        <is>
          <t>resultCode:10001</t>
        </is>
      </c>
      <c r="O277" s="17" t="n"/>
      <c r="P277" s="17" t="inlineStr"/>
      <c r="Q277" s="17" t="inlineStr"/>
      <c r="R277" s="17">
        <f>HYPERLINK("D:\python\pytest\AutoTest\log\2022-01-20_20-32-14\AW02-JK-AIDL-0378","测试图片地址")</f>
        <v/>
      </c>
      <c r="S277" s="17" t="inlineStr">
        <is>
          <t>NG</t>
        </is>
      </c>
      <c r="T277" s="17" t="inlineStr">
        <is>
          <t>chenghchengy</t>
        </is>
      </c>
      <c r="U277" s="17" t="inlineStr">
        <is>
          <t>2022-01-20 23:37:43</t>
        </is>
      </c>
      <c r="V277" s="17" t="n"/>
      <c r="W277" s="17" t="inlineStr">
        <is>
          <t>Waiting timeout for appearance of "UIObjectProxy of "text=查周边""</t>
        </is>
      </c>
    </row>
    <row r="278" s="134">
      <c r="A278" s="17" t="inlineStr">
        <is>
          <t>AW02-JK-AIDL-0379</t>
        </is>
      </c>
      <c r="B278" s="13" t="n">
        <v>30304</v>
      </c>
      <c r="C278" s="17" t="inlineStr">
        <is>
          <t>家和公司周边搜</t>
        </is>
      </c>
      <c r="D278" s="17" t="inlineStr">
        <is>
          <t>家和公司周边搜输入异常searchCenter异常值（31）</t>
        </is>
      </c>
      <c r="E278" s="17" t="inlineStr">
        <is>
          <t>P1</t>
        </is>
      </c>
      <c r="F278" s="17" t="inlineStr">
        <is>
          <t>searchCenter:2
radius：5000
sortrule：0
maxCount：1</t>
        </is>
      </c>
      <c r="G278" s="17" t="inlineStr">
        <is>
          <t>异常系</t>
        </is>
      </c>
      <c r="H278" s="17" t="inlineStr">
        <is>
          <t>边界值</t>
        </is>
      </c>
      <c r="I278" s="17" t="n"/>
      <c r="J27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8" s="17" t="inlineStr">
        <is>
          <t xml:space="preserve">{ 
"protocolId": 30304, "messageType": "request", "versionName": "5.0.7.601114", "data": { 
"radius": 5000, 
"sortrule": 0, 
"searchCenter": 2, 
"maxCount": 1, 
"keyWord": "光谷",
 },
 "statusCode": 0, 
"needResponse": true, 
"message": "", 
"responseCode": "", 
"requestCode": "", "requestAuthor": "com.aiways.aiwaysservice"
}
</t>
        </is>
      </c>
      <c r="M278" s="23" t="inlineStr">
        <is>
          <t>输入json，查看返回json或查看搜索结果</t>
        </is>
      </c>
      <c r="N278" s="17" t="inlineStr">
        <is>
          <t>resultCode:10001</t>
        </is>
      </c>
      <c r="O278" s="17" t="n"/>
      <c r="P278" s="17" t="inlineStr"/>
      <c r="Q278" s="17" t="inlineStr"/>
      <c r="R278" s="17">
        <f>HYPERLINK("D:\python\pytest\AutoTest\log\2022-01-20_20-32-14\AW02-JK-AIDL-0379","测试图片地址")</f>
        <v/>
      </c>
      <c r="S278" s="17" t="inlineStr">
        <is>
          <t>NG</t>
        </is>
      </c>
      <c r="T278" s="17" t="inlineStr">
        <is>
          <t>chenghchengy</t>
        </is>
      </c>
      <c r="U278" s="17" t="inlineStr">
        <is>
          <t>2022-01-20 23:38:37</t>
        </is>
      </c>
      <c r="V278" s="17" t="n"/>
      <c r="W278" s="17" t="inlineStr">
        <is>
          <t>'Picture Template(D:\\python\\pytest\\AutoTest\\resource\\template\\公司.png) not found in screen'</t>
        </is>
      </c>
    </row>
    <row r="279" s="134">
      <c r="A279" s="17" t="inlineStr">
        <is>
          <t>AW02-JK-AIDL-0380</t>
        </is>
      </c>
      <c r="B279" s="13" t="n">
        <v>30304</v>
      </c>
      <c r="C279" s="17" t="inlineStr">
        <is>
          <t>家和公司周边搜</t>
        </is>
      </c>
      <c r="D279" s="17" t="inlineStr">
        <is>
          <t>家和公司周边搜输入异常searchCenter异常值（32）</t>
        </is>
      </c>
      <c r="E279" s="17" t="inlineStr">
        <is>
          <t>P1</t>
        </is>
      </c>
      <c r="F279" s="17" t="inlineStr">
        <is>
          <t>searchCenter:2
radius：5000
sortrule：0
maxCount：10</t>
        </is>
      </c>
      <c r="G279" s="17" t="inlineStr">
        <is>
          <t>异常系</t>
        </is>
      </c>
      <c r="H279" s="17" t="inlineStr">
        <is>
          <t>边界值</t>
        </is>
      </c>
      <c r="I279" s="17" t="n"/>
      <c r="J27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7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79" s="17" t="inlineStr">
        <is>
          <t xml:space="preserve">{ 
"protocolId": 30304, "messageType": "request", "versionName": "5.0.7.601114", "data": { 
"radius": 5000, 
"sortrule": 0, 
"searchCenter": 2, 
"maxCount": 10, 
"keyWord": "光谷",
 },
 "statusCode": 0, 
"needResponse": true, 
"message": "", 
"responseCode": "", 
"requestCode": "", "requestAuthor": "com.aiways.aiwaysservice"
}
</t>
        </is>
      </c>
      <c r="M279" s="23" t="inlineStr">
        <is>
          <t>输入json，查看返回json或查看搜索结果</t>
        </is>
      </c>
      <c r="N279" s="17" t="inlineStr">
        <is>
          <t>resultCode:10001</t>
        </is>
      </c>
      <c r="O279" s="17" t="n"/>
      <c r="P279" s="17" t="inlineStr">
        <is>
          <t>{}</t>
        </is>
      </c>
      <c r="Q279" s="17" t="inlineStr">
        <is>
          <t>{}</t>
        </is>
      </c>
      <c r="R279" s="17">
        <f>HYPERLINK("D:\python\pytest\AutoTest\log\2022-01-20_20-32-14\AW02-JK-AIDL-0380","测试图片地址")</f>
        <v/>
      </c>
      <c r="S279" s="17" t="inlineStr">
        <is>
          <t>NG</t>
        </is>
      </c>
      <c r="T279" s="17" t="inlineStr">
        <is>
          <t>chenghchengy</t>
        </is>
      </c>
      <c r="U279" s="17" t="inlineStr">
        <is>
          <t>2022-01-20 23:39:35</t>
        </is>
      </c>
      <c r="V279" s="17" t="n"/>
      <c r="W279" s="17" t="inlineStr">
        <is>
          <t>Waiting timeout for appearance of "UIObjectProxy of "com.aiways.autonavi:id/tv_search""</t>
        </is>
      </c>
    </row>
    <row r="280" s="134">
      <c r="A280" s="17" t="inlineStr">
        <is>
          <t>AW02-JK-AIDL-0381</t>
        </is>
      </c>
      <c r="B280" s="13" t="n">
        <v>30304</v>
      </c>
      <c r="C280" s="17" t="inlineStr">
        <is>
          <t>家和公司周边搜</t>
        </is>
      </c>
      <c r="D280" s="17" t="inlineStr">
        <is>
          <t>家和公司周边搜输入异常searchCenter异常值（33）</t>
        </is>
      </c>
      <c r="E280" s="17" t="inlineStr">
        <is>
          <t>P1</t>
        </is>
      </c>
      <c r="F280" s="17" t="inlineStr">
        <is>
          <t>searchCenter:2
radius：5000
sortrule：0
maxCount：30</t>
        </is>
      </c>
      <c r="G280" s="17" t="inlineStr">
        <is>
          <t>异常系</t>
        </is>
      </c>
      <c r="H280" s="17" t="inlineStr">
        <is>
          <t>边界值</t>
        </is>
      </c>
      <c r="I280" s="17" t="n"/>
      <c r="J28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0" s="17" t="inlineStr">
        <is>
          <t xml:space="preserve">{ 
"protocolId": 30304, "messageType": "request", "versionName": "5.0.7.601114", "data": { 
"radius": 5000, 
"sortrule": 0, 
"searchCenter": 2, 
"maxCount": 30, 
"keyWord": "光谷",
 },
 "statusCode": 0, 
"needResponse": true, 
"message": "", 
"responseCode": "", 
"requestCode": "", "requestAuthor": "com.aiways.aiwaysservice"
}
</t>
        </is>
      </c>
      <c r="M280" s="23" t="inlineStr">
        <is>
          <t>输入json，查看返回json或查看搜索结果</t>
        </is>
      </c>
      <c r="N280" s="17" t="inlineStr">
        <is>
          <t>resultCode:10001</t>
        </is>
      </c>
      <c r="O280" s="17" t="n"/>
      <c r="P280" s="17" t="inlineStr"/>
      <c r="Q280" s="17" t="inlineStr"/>
      <c r="R280" s="17">
        <f>HYPERLINK("D:\python\pytest\AutoTest\log\2022-01-20_20-32-14\AW02-JK-AIDL-0381","测试图片地址")</f>
        <v/>
      </c>
      <c r="S280" s="17" t="inlineStr">
        <is>
          <t>NG</t>
        </is>
      </c>
      <c r="T280" s="17" t="inlineStr">
        <is>
          <t>chenghchengy</t>
        </is>
      </c>
      <c r="U280" s="17" t="inlineStr">
        <is>
          <t>2022-01-20 23:40:44</t>
        </is>
      </c>
      <c r="V280" s="17" t="n"/>
      <c r="W280" s="17" t="inlineStr">
        <is>
          <t>'Picture Template(D:\\python\\pytest\\AutoTest\\resource\\template\\公司.png) not found in screen'</t>
        </is>
      </c>
    </row>
    <row r="281" s="134">
      <c r="A281" s="17" t="inlineStr">
        <is>
          <t>AW02-JK-AIDL-0382</t>
        </is>
      </c>
      <c r="B281" s="13" t="n">
        <v>30304</v>
      </c>
      <c r="C281" s="17" t="inlineStr">
        <is>
          <t>家和公司周边搜</t>
        </is>
      </c>
      <c r="D281" s="17" t="inlineStr">
        <is>
          <t>家和公司周边搜输入异常searchCenter异常值（34）</t>
        </is>
      </c>
      <c r="E281" s="17" t="inlineStr">
        <is>
          <t>P1</t>
        </is>
      </c>
      <c r="F281" s="17" t="inlineStr">
        <is>
          <t>searchCenter:2
radius：5000
sortrule：1
maxCount：1</t>
        </is>
      </c>
      <c r="G281" s="17" t="inlineStr">
        <is>
          <t>异常系</t>
        </is>
      </c>
      <c r="H281" s="17" t="inlineStr">
        <is>
          <t>边界值</t>
        </is>
      </c>
      <c r="I281" s="17" t="n"/>
      <c r="J28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1" s="17" t="inlineStr">
        <is>
          <t xml:space="preserve">{ 
"protocolId": 30304, "messageType": "request", "versionName": "5.0.7.601114", "data": { 
"radius": 5000, 
"sortrule": 1, 
"searchCenter": 2, 
"maxCount": 1, 
"keyWord": "光谷",
 },
 "statusCode": 0, 
"needResponse": true, 
"message": "", 
"responseCode": "", 
"requestCode": "", "requestAuthor": "com.aiways.aiwaysservice"
}
</t>
        </is>
      </c>
      <c r="M281" s="23" t="inlineStr">
        <is>
          <t>输入json，查看返回json或查看搜索结果</t>
        </is>
      </c>
      <c r="N281" s="17" t="inlineStr">
        <is>
          <t>resultCode:10001</t>
        </is>
      </c>
      <c r="O281" s="17" t="n"/>
      <c r="P281" s="17" t="inlineStr">
        <is>
          <t>{}</t>
        </is>
      </c>
      <c r="Q281" s="17" t="inlineStr">
        <is>
          <t>{}</t>
        </is>
      </c>
      <c r="R281" s="17">
        <f>HYPERLINK("D:\python\pytest\AutoTest\log\2022-01-20_20-32-14\AW02-JK-AIDL-0382","测试图片地址")</f>
        <v/>
      </c>
      <c r="S281" s="17" t="inlineStr">
        <is>
          <t>NG</t>
        </is>
      </c>
      <c r="T281" s="17" t="inlineStr">
        <is>
          <t>chenghchengy</t>
        </is>
      </c>
      <c r="U281" s="17" t="inlineStr">
        <is>
          <t>2022-01-20 23:41:42</t>
        </is>
      </c>
      <c r="V281" s="17" t="n"/>
      <c r="W281" s="17" t="inlineStr">
        <is>
          <t>Waiting timeout for appearance of "UIObjectProxy of "com.aiways.autonavi:id/tv_search""</t>
        </is>
      </c>
    </row>
    <row r="282" s="134">
      <c r="A282" s="17" t="inlineStr">
        <is>
          <t>AW02-JK-AIDL-0383</t>
        </is>
      </c>
      <c r="B282" s="13" t="n">
        <v>30304</v>
      </c>
      <c r="C282" s="17" t="inlineStr">
        <is>
          <t>家和公司周边搜</t>
        </is>
      </c>
      <c r="D282" s="17" t="inlineStr">
        <is>
          <t>家和公司周边搜输入异常searchCenter异常值（35）</t>
        </is>
      </c>
      <c r="E282" s="17" t="inlineStr">
        <is>
          <t>P1</t>
        </is>
      </c>
      <c r="F282" s="17" t="inlineStr">
        <is>
          <t>searchCenter:2
radius：5000
sortrule：1
maxCount：10</t>
        </is>
      </c>
      <c r="G282" s="17" t="inlineStr">
        <is>
          <t>异常系</t>
        </is>
      </c>
      <c r="H282" s="17" t="inlineStr">
        <is>
          <t>边界值</t>
        </is>
      </c>
      <c r="I282" s="17" t="n"/>
      <c r="J28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2" s="17" t="inlineStr">
        <is>
          <t xml:space="preserve">{ 
"protocolId": 30304, "messageType": "request", "versionName": "5.0.7.601114", "data": { 
"radius": 5000, 
"sortrule": 1, 
"searchCenter": 2, 
"maxCount": 10, 
"keyWord": "光谷",
 },
 "statusCode": 0, 
"needResponse": true, 
"message": "", 
"responseCode": "", 
"requestCode": "", "requestAuthor": "com.aiways.aiwaysservice"
}
</t>
        </is>
      </c>
      <c r="M282" s="23" t="inlineStr">
        <is>
          <t>输入json，查看返回json或查看搜索结果</t>
        </is>
      </c>
      <c r="N282" s="17" t="inlineStr">
        <is>
          <t>resultCode:10001</t>
        </is>
      </c>
      <c r="O282" s="17" t="n"/>
      <c r="P282" s="17" t="inlineStr"/>
      <c r="Q282" s="17" t="inlineStr"/>
      <c r="R282" s="17">
        <f>HYPERLINK("D:\python\pytest\AutoTest\log\2022-01-20_20-32-14\AW02-JK-AIDL-0383","测试图片地址")</f>
        <v/>
      </c>
      <c r="S282" s="17" t="inlineStr">
        <is>
          <t>NG</t>
        </is>
      </c>
      <c r="T282" s="17" t="inlineStr">
        <is>
          <t>chenghchengy</t>
        </is>
      </c>
      <c r="U282" s="17" t="inlineStr">
        <is>
          <t>2022-01-20 23:42:51</t>
        </is>
      </c>
      <c r="V282" s="17" t="n"/>
      <c r="W282" s="17" t="inlineStr">
        <is>
          <t>'Picture Template(D:\\python\\pytest\\AutoTest\\resource\\template\\公司.png) not found in screen'</t>
        </is>
      </c>
    </row>
    <row r="283" s="134">
      <c r="A283" s="17" t="inlineStr">
        <is>
          <t>AW02-JK-AIDL-0384</t>
        </is>
      </c>
      <c r="B283" s="13" t="n">
        <v>30304</v>
      </c>
      <c r="C283" s="17" t="inlineStr">
        <is>
          <t>家和公司周边搜</t>
        </is>
      </c>
      <c r="D283" s="17" t="inlineStr">
        <is>
          <t>家和公司周边搜输入异常searchCenter异常值（36）</t>
        </is>
      </c>
      <c r="E283" s="17" t="inlineStr">
        <is>
          <t>P1</t>
        </is>
      </c>
      <c r="F283" s="17" t="inlineStr">
        <is>
          <t>searchCenter:2
radius：5000
sortrule：1
maxCount：30</t>
        </is>
      </c>
      <c r="G283" s="17" t="inlineStr">
        <is>
          <t>异常系</t>
        </is>
      </c>
      <c r="H283" s="17" t="inlineStr">
        <is>
          <t>边界值</t>
        </is>
      </c>
      <c r="I283" s="17" t="n"/>
      <c r="J28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3" s="17" t="inlineStr">
        <is>
          <t xml:space="preserve">{ 
"protocolId": 30304, "messageType": "request", "versionName": "5.0.7.601114", "data": { 
"radius": 5000, 
"sortrule": 1, 
"searchCenter": 2, 
"maxCount": 30, 
"keyWord": "光谷",
 },
 "statusCode": 0, 
"needResponse": true, 
"message": "", 
"responseCode": "", 
"requestCode": "", "requestAuthor": "com.aiways.aiwaysservice"
}
</t>
        </is>
      </c>
      <c r="M283" s="23" t="inlineStr">
        <is>
          <t>输入json，查看返回json或查看搜索结果</t>
        </is>
      </c>
      <c r="N283" s="17" t="inlineStr">
        <is>
          <t>resultCode:10001</t>
        </is>
      </c>
      <c r="O283" s="17" t="n"/>
      <c r="P283" s="17" t="inlineStr">
        <is>
          <t>{}</t>
        </is>
      </c>
      <c r="Q283" s="17" t="inlineStr">
        <is>
          <t>{}</t>
        </is>
      </c>
      <c r="R283" s="17">
        <f>HYPERLINK("D:\python\pytest\AutoTest\log\2022-01-20_20-32-14\AW02-JK-AIDL-0384","测试图片地址")</f>
        <v/>
      </c>
      <c r="S283" s="17" t="inlineStr">
        <is>
          <t>NG</t>
        </is>
      </c>
      <c r="T283" s="17" t="inlineStr">
        <is>
          <t>chenghchengy</t>
        </is>
      </c>
      <c r="U283" s="17" t="inlineStr">
        <is>
          <t>2022-01-20 23:43:50</t>
        </is>
      </c>
      <c r="V283" s="17" t="n"/>
      <c r="W283" s="17" t="inlineStr">
        <is>
          <t>Waiting timeout for appearance of "UIObjectProxy of "com.aiways.autonavi:id/tv_search""</t>
        </is>
      </c>
    </row>
    <row r="284" s="134">
      <c r="A284" s="17" t="inlineStr">
        <is>
          <t>AW02-JK-AIDL-0385</t>
        </is>
      </c>
      <c r="B284" s="13" t="n">
        <v>30304</v>
      </c>
      <c r="C284" s="17" t="inlineStr">
        <is>
          <t>家和公司周边搜</t>
        </is>
      </c>
      <c r="D284" s="17" t="inlineStr">
        <is>
          <t>家和公司周边搜输入异常searchCenter异常值（37）</t>
        </is>
      </c>
      <c r="E284" s="17" t="inlineStr">
        <is>
          <t>P1</t>
        </is>
      </c>
      <c r="F284" s="17" t="inlineStr">
        <is>
          <t>searchCenter:0
radius：0
sortrule：0
maxCount：1</t>
        </is>
      </c>
      <c r="G284" s="17" t="inlineStr">
        <is>
          <t>异常系</t>
        </is>
      </c>
      <c r="H284" s="17" t="inlineStr">
        <is>
          <t>边界值</t>
        </is>
      </c>
      <c r="I284" s="17" t="n"/>
      <c r="J28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4" s="17" t="inlineStr">
        <is>
          <t xml:space="preserve">{ 
"protocolId": 30304, "messageType": "request", "versionName": "5.0.7.601114", "data": { 
"radius": 0, 
"sortrule": 0, 
"searchCenter": 0, 
"maxCount": 1, 
"keyWord": "光谷",
 },
 "statusCode": 0, 
"needResponse": true, 
"message": "", 
"responseCode": "", 
"requestCode": "", "requestAuthor": "com.aiways.aiwaysservice"
}
</t>
        </is>
      </c>
      <c r="M284" s="23" t="inlineStr">
        <is>
          <t>输入json，查看返回json或查看搜索结果</t>
        </is>
      </c>
      <c r="N284" s="17" t="inlineStr">
        <is>
          <t>resultCode:10001</t>
        </is>
      </c>
      <c r="O284" s="17" t="n"/>
      <c r="P284" s="17" t="inlineStr"/>
      <c r="Q284" s="17" t="inlineStr"/>
      <c r="R284" s="17">
        <f>HYPERLINK("D:\python\pytest\AutoTest\log\2022-01-20_20-32-14\AW02-JK-AIDL-0385","测试图片地址")</f>
        <v/>
      </c>
      <c r="S284" s="17" t="inlineStr">
        <is>
          <t>NG</t>
        </is>
      </c>
      <c r="T284" s="17" t="inlineStr">
        <is>
          <t>chenghchengy</t>
        </is>
      </c>
      <c r="U284" s="17" t="inlineStr">
        <is>
          <t>2022-01-20 23:45:00</t>
        </is>
      </c>
      <c r="V284" s="17" t="n"/>
      <c r="W284" s="17" t="inlineStr">
        <is>
          <t>'Picture Template(D:\\python\\pytest\\AutoTest\\resource\\template\\公司.png) not found in screen'</t>
        </is>
      </c>
    </row>
    <row r="285" s="134">
      <c r="A285" s="17" t="inlineStr">
        <is>
          <t>AW02-JK-AIDL-0386</t>
        </is>
      </c>
      <c r="B285" s="13" t="n">
        <v>30304</v>
      </c>
      <c r="C285" s="17" t="inlineStr">
        <is>
          <t>家和公司周边搜</t>
        </is>
      </c>
      <c r="D285" s="17" t="inlineStr">
        <is>
          <t>家和公司周边搜输入异常searchCenter异常值（38）</t>
        </is>
      </c>
      <c r="E285" s="17" t="inlineStr">
        <is>
          <t>P1</t>
        </is>
      </c>
      <c r="F285" s="17" t="inlineStr">
        <is>
          <t>searchCenter:0
radius：0
sortrule：0
maxCount：10</t>
        </is>
      </c>
      <c r="G285" s="17" t="inlineStr">
        <is>
          <t>异常系</t>
        </is>
      </c>
      <c r="H285" s="17" t="inlineStr">
        <is>
          <t>边界值</t>
        </is>
      </c>
      <c r="I285" s="17" t="n"/>
      <c r="J28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5" s="17" t="inlineStr">
        <is>
          <t xml:space="preserve">{ 
"protocolId": 30304, "messageType": "request", "versionName": "5.0.7.601114", "data": { 
"radius": 0, 
"sortrule": 0, 
"searchCenter": 0, 
"maxCount": 10, 
"keyWord": "光谷",
 },
 "statusCode": 0, 
"needResponse": true, 
"message": "", 
"responseCode": "", 
"requestCode": "", "requestAuthor": "com.aiways.aiwaysservice"
}
</t>
        </is>
      </c>
      <c r="M285" s="23" t="inlineStr">
        <is>
          <t>输入json，查看返回json或查看搜索结果</t>
        </is>
      </c>
      <c r="N285" s="17" t="inlineStr">
        <is>
          <t>resultCode:10001</t>
        </is>
      </c>
      <c r="O285" s="17" t="n"/>
      <c r="P285" s="17" t="inlineStr">
        <is>
          <t>{}</t>
        </is>
      </c>
      <c r="Q285" s="17" t="inlineStr">
        <is>
          <t>{}</t>
        </is>
      </c>
      <c r="R285" s="17">
        <f>HYPERLINK("D:\python\pytest\AutoTest\log\2022-01-20_20-32-14\AW02-JK-AIDL-0386","测试图片地址")</f>
        <v/>
      </c>
      <c r="S285" s="17" t="inlineStr">
        <is>
          <t>NG</t>
        </is>
      </c>
      <c r="T285" s="17" t="inlineStr">
        <is>
          <t>chenghchengy</t>
        </is>
      </c>
      <c r="U285" s="17" t="inlineStr">
        <is>
          <t>2022-01-20 23:45:58</t>
        </is>
      </c>
      <c r="V285" s="17" t="n"/>
      <c r="W285" s="17" t="inlineStr">
        <is>
          <t>Waiting timeout for appearance of "UIObjectProxy of "com.aiways.autonavi:id/tv_search""</t>
        </is>
      </c>
    </row>
    <row r="286" s="134">
      <c r="A286" s="17" t="inlineStr">
        <is>
          <t>AW02-JK-AIDL-0387</t>
        </is>
      </c>
      <c r="B286" s="13" t="n">
        <v>30304</v>
      </c>
      <c r="C286" s="17" t="inlineStr">
        <is>
          <t>家和公司周边搜</t>
        </is>
      </c>
      <c r="D286" s="17" t="inlineStr">
        <is>
          <t>家和公司周边搜输入异常searchCenter异常值（39）</t>
        </is>
      </c>
      <c r="E286" s="17" t="inlineStr">
        <is>
          <t>P1</t>
        </is>
      </c>
      <c r="F286" s="17" t="inlineStr">
        <is>
          <t>searchCenter:0
radius：0
sortrule：0
maxCount：30</t>
        </is>
      </c>
      <c r="G286" s="17" t="inlineStr">
        <is>
          <t>异常系</t>
        </is>
      </c>
      <c r="H286" s="17" t="inlineStr">
        <is>
          <t>边界值</t>
        </is>
      </c>
      <c r="I286" s="17" t="n"/>
      <c r="J28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6" s="17" t="inlineStr">
        <is>
          <t xml:space="preserve">{ 
"protocolId": 30304, "messageType": "request", "versionName": "5.0.7.601114", "data": { 
"radius": 0, 
"sortrule": 0, 
"searchCenter": 0, 
"maxCount": 30, 
"keyWord": "光谷",
 },
 "statusCode": 0, 
"needResponse": true, 
"message": "", 
"responseCode": "", 
"requestCode": "", "requestAuthor": "com.aiways.aiwaysservice"
}
</t>
        </is>
      </c>
      <c r="M286" s="23" t="inlineStr">
        <is>
          <t>输入json，查看返回json或查看搜索结果</t>
        </is>
      </c>
      <c r="N286" s="17" t="inlineStr">
        <is>
          <t>resultCode:10001</t>
        </is>
      </c>
      <c r="O286" s="17" t="n"/>
      <c r="P286" s="17" t="inlineStr"/>
      <c r="Q286" s="17" t="inlineStr"/>
      <c r="R286" s="17">
        <f>HYPERLINK("D:\python\pytest\AutoTest\log\2022-01-20_20-32-14\AW02-JK-AIDL-0387","测试图片地址")</f>
        <v/>
      </c>
      <c r="S286" s="17" t="inlineStr">
        <is>
          <t>NG</t>
        </is>
      </c>
      <c r="T286" s="17" t="inlineStr">
        <is>
          <t>chenghchengy</t>
        </is>
      </c>
      <c r="U286" s="17" t="inlineStr">
        <is>
          <t>2022-01-20 23:46:58</t>
        </is>
      </c>
      <c r="V286" s="17" t="n"/>
      <c r="W286" s="17" t="inlineStr">
        <is>
          <t>Waiting timeout for appearance of "UIObjectProxy of "text=查周边""</t>
        </is>
      </c>
    </row>
    <row r="287" s="134">
      <c r="A287" s="17" t="inlineStr">
        <is>
          <t>AW02-JK-AIDL-0388</t>
        </is>
      </c>
      <c r="B287" s="13" t="n">
        <v>30304</v>
      </c>
      <c r="C287" s="17" t="inlineStr">
        <is>
          <t>家和公司周边搜</t>
        </is>
      </c>
      <c r="D287" s="17" t="inlineStr">
        <is>
          <t>家和公司周边搜输入异常searchCenter异常值（40）</t>
        </is>
      </c>
      <c r="E287" s="17" t="inlineStr">
        <is>
          <t>P1</t>
        </is>
      </c>
      <c r="F287" s="17" t="inlineStr">
        <is>
          <t>searchCenter:0
radius：0
sortrule：1
maxCount：1</t>
        </is>
      </c>
      <c r="G287" s="17" t="inlineStr">
        <is>
          <t>异常系</t>
        </is>
      </c>
      <c r="H287" s="17" t="inlineStr">
        <is>
          <t>边界值</t>
        </is>
      </c>
      <c r="I287" s="17" t="n"/>
      <c r="J28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7" s="17" t="inlineStr">
        <is>
          <t xml:space="preserve">{ 
"protocolId": 30304, "messageType": "request", "versionName": "5.0.7.601114", "data": { 
"radius": 0, 
"sortrule": 1, , 
"searchCenter": 0, 
"maxCount": 1, 
"keyWord": "光谷",
 },
 "statusCode": 0, 
"needResponse": true, 
"message": "", 
"responseCode": "", 
"requestCode": "", "requestAuthor": "com.aiways.aiwaysservice"
}
</t>
        </is>
      </c>
      <c r="M287" s="23" t="inlineStr">
        <is>
          <t>输入json，查看返回json或查看搜索结果</t>
        </is>
      </c>
      <c r="N287" s="17" t="inlineStr">
        <is>
          <t>resultCode:10001</t>
        </is>
      </c>
      <c r="O287" s="17" t="n"/>
      <c r="P287" s="17" t="inlineStr">
        <is>
          <t>{}</t>
        </is>
      </c>
      <c r="Q287" s="17" t="inlineStr">
        <is>
          <t>{}</t>
        </is>
      </c>
      <c r="R287" s="17">
        <f>HYPERLINK("D:\python\pytest\AutoTest\log\2022-01-20_20-32-14\AW02-JK-AIDL-0388","测试图片地址")</f>
        <v/>
      </c>
      <c r="S287" s="17" t="inlineStr">
        <is>
          <t>NG</t>
        </is>
      </c>
      <c r="T287" s="17" t="inlineStr">
        <is>
          <t>chenghchengy</t>
        </is>
      </c>
      <c r="U287" s="17" t="inlineStr">
        <is>
          <t>2022-01-20 23:47:56</t>
        </is>
      </c>
      <c r="V287" s="17" t="n"/>
      <c r="W287" s="17" t="inlineStr">
        <is>
          <t>Waiting timeout for appearance of "UIObjectProxy of "com.aiways.autonavi:id/tv_search""</t>
        </is>
      </c>
    </row>
    <row r="288" s="134">
      <c r="A288" s="17" t="inlineStr">
        <is>
          <t>AW02-JK-AIDL-0389</t>
        </is>
      </c>
      <c r="B288" s="13" t="n">
        <v>30304</v>
      </c>
      <c r="C288" s="17" t="inlineStr">
        <is>
          <t>家和公司周边搜</t>
        </is>
      </c>
      <c r="D288" s="17" t="inlineStr">
        <is>
          <t>家和公司周边搜输入异常searchCenter异常值（41）</t>
        </is>
      </c>
      <c r="E288" s="17" t="inlineStr">
        <is>
          <t>P1</t>
        </is>
      </c>
      <c r="F288" s="17" t="inlineStr">
        <is>
          <t>searchCenter:0
radius：0
sortrule：1
maxCount：10</t>
        </is>
      </c>
      <c r="G288" s="17" t="inlineStr">
        <is>
          <t>异常系</t>
        </is>
      </c>
      <c r="H288" s="17" t="inlineStr">
        <is>
          <t>边界值</t>
        </is>
      </c>
      <c r="I288" s="17" t="n"/>
      <c r="J28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8" s="17" t="inlineStr">
        <is>
          <t xml:space="preserve">{ 
"protocolId": 30304, "messageType": "request", "versionName": "5.0.7.601114", "data": { 
"radius": 0, 
"sortrule": 1, , 
"searchCenter": 0, 
"maxCount": 10, 
"keyWord": "光谷",
 },
 "statusCode": 0, 
"needResponse": true, 
"message": "", 
"responseCode": "", 
"requestCode": "", "requestAuthor": "com.aiways.aiwaysservice"
}
</t>
        </is>
      </c>
      <c r="M288" s="23" t="inlineStr">
        <is>
          <t>输入json，查看返回json或查看搜索结果</t>
        </is>
      </c>
      <c r="N288" s="17" t="inlineStr">
        <is>
          <t>resultCode:10001</t>
        </is>
      </c>
      <c r="O288" s="17" t="n"/>
      <c r="P288" s="17" t="inlineStr"/>
      <c r="Q288" s="17" t="inlineStr"/>
      <c r="R288" s="17">
        <f>HYPERLINK("D:\python\pytest\AutoTest\log\2022-01-20_20-32-14\AW02-JK-AIDL-0389","测试图片地址")</f>
        <v/>
      </c>
      <c r="S288" s="17" t="inlineStr">
        <is>
          <t>NG</t>
        </is>
      </c>
      <c r="T288" s="17" t="inlineStr">
        <is>
          <t>chenghchengy</t>
        </is>
      </c>
      <c r="U288" s="17" t="inlineStr">
        <is>
          <t>2022-01-20 23:49:05</t>
        </is>
      </c>
      <c r="V288" s="17" t="n"/>
      <c r="W288" s="17" t="inlineStr">
        <is>
          <t>'Picture Template(D:\\python\\pytest\\AutoTest\\resource\\template\\公司.png) not found in screen'</t>
        </is>
      </c>
    </row>
    <row r="289" s="134">
      <c r="A289" s="17" t="inlineStr">
        <is>
          <t>AW02-JK-AIDL-0390</t>
        </is>
      </c>
      <c r="B289" s="13" t="n">
        <v>30304</v>
      </c>
      <c r="C289" s="17" t="inlineStr">
        <is>
          <t>家和公司周边搜</t>
        </is>
      </c>
      <c r="D289" s="17" t="inlineStr">
        <is>
          <t>家和公司周边搜输入异常searchCenter异常值（42）</t>
        </is>
      </c>
      <c r="E289" s="17" t="inlineStr">
        <is>
          <t>P1</t>
        </is>
      </c>
      <c r="F289" s="17" t="inlineStr">
        <is>
          <t>searchCenter:0
radius：0
sortrule：1
maxCount：30</t>
        </is>
      </c>
      <c r="G289" s="17" t="inlineStr">
        <is>
          <t>异常系</t>
        </is>
      </c>
      <c r="H289" s="17" t="inlineStr">
        <is>
          <t>边界值</t>
        </is>
      </c>
      <c r="I289" s="17" t="n"/>
      <c r="J28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8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89" s="17" t="inlineStr">
        <is>
          <t xml:space="preserve">{ 
"protocolId": 30304, "messageType": "request", "versionName": "5.0.7.601114", "data": { 
"radius": 0, 
"sortrule": 1, , 
"searchCenter": 0, 
"maxCount": 30, 
"keyWord": "光谷",
 },
 "statusCode": 0, 
"needResponse": true, 
"message": "", 
"responseCode": "", 
"requestCode": "", "requestAuthor": "com.aiways.aiwaysservice"
}
</t>
        </is>
      </c>
      <c r="M289" s="23" t="inlineStr">
        <is>
          <t>输入json，查看返回json或查看搜索结果</t>
        </is>
      </c>
      <c r="N289" s="17" t="inlineStr">
        <is>
          <t>resultCode:10001</t>
        </is>
      </c>
      <c r="O289" s="17" t="n"/>
      <c r="P289" s="17" t="inlineStr">
        <is>
          <t>{}</t>
        </is>
      </c>
      <c r="Q289" s="17" t="inlineStr">
        <is>
          <t>{}</t>
        </is>
      </c>
      <c r="R289" s="17">
        <f>HYPERLINK("D:\python\pytest\AutoTest\log\2022-01-20_20-32-14\AW02-JK-AIDL-0390","测试图片地址")</f>
        <v/>
      </c>
      <c r="S289" s="17" t="inlineStr">
        <is>
          <t>NG</t>
        </is>
      </c>
      <c r="T289" s="17" t="inlineStr">
        <is>
          <t>chenghchengy</t>
        </is>
      </c>
      <c r="U289" s="17" t="inlineStr">
        <is>
          <t>2022-01-20 23:50:03</t>
        </is>
      </c>
      <c r="V289" s="17" t="n"/>
      <c r="W289" s="17" t="inlineStr">
        <is>
          <t>Waiting timeout for appearance of "UIObjectProxy of "com.aiways.autonavi:id/tv_search""</t>
        </is>
      </c>
    </row>
    <row r="290" s="134">
      <c r="A290" s="17" t="inlineStr">
        <is>
          <t>AW02-JK-AIDL-0391</t>
        </is>
      </c>
      <c r="B290" s="13" t="n">
        <v>30304</v>
      </c>
      <c r="C290" s="17" t="inlineStr">
        <is>
          <t>家和公司周边搜</t>
        </is>
      </c>
      <c r="D290" s="17" t="inlineStr">
        <is>
          <t>家和公司周边搜输入异常searchCenter异常值（43）</t>
        </is>
      </c>
      <c r="E290" s="17" t="inlineStr">
        <is>
          <t>P1</t>
        </is>
      </c>
      <c r="F290" s="17" t="inlineStr">
        <is>
          <t>searchCenter:1
radius：0
sortrule：0
maxCount：1</t>
        </is>
      </c>
      <c r="G290" s="17" t="inlineStr">
        <is>
          <t>异常系</t>
        </is>
      </c>
      <c r="H290" s="17" t="inlineStr">
        <is>
          <t>边界值</t>
        </is>
      </c>
      <c r="I290" s="17" t="n"/>
      <c r="J29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0" s="17" t="inlineStr">
        <is>
          <t xml:space="preserve">{ 
"protocolId": 30304, "messageType": "request", "versionName": "5.0.7.601114", "data": { 
"radius": 0, 
"sortrule": 0, 
"searchCenter": 1, 
"maxCount": 1, 
"keyWord": "光谷",
 },
 "statusCode": 0, 
"needResponse": true, 
"message": "", 
"responseCode": "", 
"requestCode": "", "requestAuthor": "com.aiways.aiwaysservice"
}
</t>
        </is>
      </c>
      <c r="M290" s="23" t="inlineStr">
        <is>
          <t>输入json，查看返回json或查看搜索结果</t>
        </is>
      </c>
      <c r="N290" s="17" t="inlineStr">
        <is>
          <t>resultCode:10001</t>
        </is>
      </c>
      <c r="O290" s="17" t="n"/>
      <c r="P290" s="17" t="inlineStr"/>
      <c r="Q290" s="17" t="inlineStr"/>
      <c r="R290" s="17">
        <f>HYPERLINK("D:\python\pytest\AutoTest\log\2022-01-20_20-32-14\AW02-JK-AIDL-0391","测试图片地址")</f>
        <v/>
      </c>
      <c r="S290" s="17" t="inlineStr">
        <is>
          <t>NG</t>
        </is>
      </c>
      <c r="T290" s="17" t="inlineStr">
        <is>
          <t>chenghchengy</t>
        </is>
      </c>
      <c r="U290" s="17" t="inlineStr">
        <is>
          <t>2022-01-20 23:51:12</t>
        </is>
      </c>
      <c r="V290" s="17" t="n"/>
      <c r="W290" s="17" t="inlineStr">
        <is>
          <t>'Picture Template(D:\\python\\pytest\\AutoTest\\resource\\template\\公司.png) not found in screen'</t>
        </is>
      </c>
    </row>
    <row r="291" s="134">
      <c r="A291" s="17" t="inlineStr">
        <is>
          <t>AW02-JK-AIDL-0392</t>
        </is>
      </c>
      <c r="B291" s="13" t="n">
        <v>30304</v>
      </c>
      <c r="C291" s="17" t="inlineStr">
        <is>
          <t>家和公司周边搜</t>
        </is>
      </c>
      <c r="D291" s="17" t="inlineStr">
        <is>
          <t>家和公司周边搜输入异常searchCenter异常值（44）</t>
        </is>
      </c>
      <c r="E291" s="17" t="inlineStr">
        <is>
          <t>P1</t>
        </is>
      </c>
      <c r="F291" s="17" t="inlineStr">
        <is>
          <t>searchCenter:1
radius：0
sortrule：0
maxCount：10</t>
        </is>
      </c>
      <c r="G291" s="17" t="inlineStr">
        <is>
          <t>异常系</t>
        </is>
      </c>
      <c r="H291" s="17" t="inlineStr">
        <is>
          <t>边界值</t>
        </is>
      </c>
      <c r="I291" s="17" t="n"/>
      <c r="J29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1" s="17" t="inlineStr">
        <is>
          <t xml:space="preserve">{ 
"protocolId": 30304, "messageType": "request", "versionName": "5.0.7.601114", "data": { 
"radius": 0, 
"sortrule": 0, 
"searchCenter": 1, 
"maxCount": 10, 
"keyWord": "光谷",
 },
 "statusCode": 0, 
"needResponse": true, 
"message": "", 
"responseCode": "", 
"requestCode": "", "requestAuthor": "com.aiways.aiwaysservice"
}
</t>
        </is>
      </c>
      <c r="M291" s="23" t="inlineStr">
        <is>
          <t>输入json，查看返回json或查看搜索结果</t>
        </is>
      </c>
      <c r="N291" s="17" t="inlineStr">
        <is>
          <t>resultCode:10001</t>
        </is>
      </c>
      <c r="O291" s="17" t="n"/>
      <c r="P291" s="17" t="inlineStr">
        <is>
          <t>{}</t>
        </is>
      </c>
      <c r="Q291" s="17" t="inlineStr">
        <is>
          <t>{}</t>
        </is>
      </c>
      <c r="R291" s="17">
        <f>HYPERLINK("D:\python\pytest\AutoTest\log\2022-01-20_20-32-14\AW02-JK-AIDL-0392","测试图片地址")</f>
        <v/>
      </c>
      <c r="S291" s="17" t="inlineStr">
        <is>
          <t>NG</t>
        </is>
      </c>
      <c r="T291" s="17" t="inlineStr">
        <is>
          <t>chenghchengy</t>
        </is>
      </c>
      <c r="U291" s="17" t="inlineStr">
        <is>
          <t>2022-01-20 23:52:10</t>
        </is>
      </c>
      <c r="V291" s="17" t="n"/>
      <c r="W291" s="17" t="inlineStr">
        <is>
          <t>Waiting timeout for appearance of "UIObjectProxy of "com.aiways.autonavi:id/tv_search""</t>
        </is>
      </c>
    </row>
    <row r="292" s="134">
      <c r="A292" s="17" t="inlineStr">
        <is>
          <t>AW02-JK-AIDL-0393</t>
        </is>
      </c>
      <c r="B292" s="13" t="n">
        <v>30304</v>
      </c>
      <c r="C292" s="17" t="inlineStr">
        <is>
          <t>家和公司周边搜</t>
        </is>
      </c>
      <c r="D292" s="17" t="inlineStr">
        <is>
          <t>家和公司周边搜输入异常searchCenter异常值（45）</t>
        </is>
      </c>
      <c r="E292" s="17" t="inlineStr">
        <is>
          <t>P1</t>
        </is>
      </c>
      <c r="F292" s="17" t="inlineStr">
        <is>
          <t>searchCenter:1
radius：0
sortrule：0
maxCount：30</t>
        </is>
      </c>
      <c r="G292" s="17" t="inlineStr">
        <is>
          <t>异常系</t>
        </is>
      </c>
      <c r="H292" s="17" t="inlineStr">
        <is>
          <t>边界值</t>
        </is>
      </c>
      <c r="I292" s="17" t="n"/>
      <c r="J29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2" s="17" t="inlineStr">
        <is>
          <t xml:space="preserve">{ 
"protocolId": 30304, "messageType": "request", "versionName": "5.0.7.601114", "data": { 
"radius": 0, 
"sortrule": 0, 
"searchCenter": 1, 
"maxCount": 30, 
"keyWord": "光谷",
 },
 "statusCode": 0, 
"needResponse": true, 
"message": "", 
"responseCode": "", 
"requestCode": "", "requestAuthor": "com.aiways.aiwaysservice"
}
</t>
        </is>
      </c>
      <c r="M292" s="23" t="inlineStr">
        <is>
          <t>输入json，查看返回json或查看搜索结果</t>
        </is>
      </c>
      <c r="N292" s="17" t="inlineStr">
        <is>
          <t>resultCode:10001</t>
        </is>
      </c>
      <c r="O292" s="17" t="n"/>
      <c r="P292" s="17" t="inlineStr"/>
      <c r="Q292" s="17" t="inlineStr"/>
      <c r="R292" s="17">
        <f>HYPERLINK("D:\python\pytest\AutoTest\log\2022-01-20_20-32-14\AW02-JK-AIDL-0393","测试图片地址")</f>
        <v/>
      </c>
      <c r="S292" s="17" t="inlineStr">
        <is>
          <t>NG</t>
        </is>
      </c>
      <c r="T292" s="17" t="inlineStr">
        <is>
          <t>chenghchengy</t>
        </is>
      </c>
      <c r="U292" s="17" t="inlineStr">
        <is>
          <t>2022-01-20 23:53:20</t>
        </is>
      </c>
      <c r="V292" s="17" t="n"/>
      <c r="W292" s="17" t="inlineStr">
        <is>
          <t>'Picture Template(D:\\python\\pytest\\AutoTest\\resource\\template\\公司.png) not found in screen'</t>
        </is>
      </c>
    </row>
    <row r="293" s="134">
      <c r="A293" s="17" t="inlineStr">
        <is>
          <t>AW02-JK-AIDL-0394</t>
        </is>
      </c>
      <c r="B293" s="13" t="n">
        <v>30304</v>
      </c>
      <c r="C293" s="17" t="inlineStr">
        <is>
          <t>家和公司周边搜</t>
        </is>
      </c>
      <c r="D293" s="17" t="inlineStr">
        <is>
          <t>家和公司周边搜输入异常searchCenter异常值（46）</t>
        </is>
      </c>
      <c r="E293" s="17" t="inlineStr">
        <is>
          <t>P1</t>
        </is>
      </c>
      <c r="F293" s="17" t="inlineStr">
        <is>
          <t>searchCenter:1
radius：0
sortrule：1
maxCount：1</t>
        </is>
      </c>
      <c r="G293" s="17" t="inlineStr">
        <is>
          <t>异常系</t>
        </is>
      </c>
      <c r="H293" s="17" t="inlineStr">
        <is>
          <t>边界值</t>
        </is>
      </c>
      <c r="I293" s="17" t="n"/>
      <c r="J29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3" s="17" t="inlineStr">
        <is>
          <t xml:space="preserve">{ 
"protocolId": 30304, "messageType": "request", "versionName": "5.0.7.601114", "data": { 
"radius": 0, 
"sortrule": 1, , 
"searchCenter": 1, 
"maxCount": 1, 
"keyWord": "光谷",
 },
 "statusCode": 0, 
"needResponse": true, 
"message": "", 
"responseCode": "", 
"requestCode": "", "requestAuthor": "com.aiways.aiwaysservice"
}
</t>
        </is>
      </c>
      <c r="M293" s="23" t="inlineStr">
        <is>
          <t>输入json，查看返回json或查看搜索结果</t>
        </is>
      </c>
      <c r="N293" s="17" t="inlineStr">
        <is>
          <t>resultCode:10001</t>
        </is>
      </c>
      <c r="O293" s="17" t="n"/>
      <c r="P293" s="17" t="inlineStr">
        <is>
          <t>{}</t>
        </is>
      </c>
      <c r="Q293" s="17" t="inlineStr">
        <is>
          <t>{}</t>
        </is>
      </c>
      <c r="R293" s="17">
        <f>HYPERLINK("D:\python\pytest\AutoTest\log\2022-01-20_20-32-14\AW02-JK-AIDL-0394","测试图片地址")</f>
        <v/>
      </c>
      <c r="S293" s="17" t="inlineStr">
        <is>
          <t>NG</t>
        </is>
      </c>
      <c r="T293" s="17" t="inlineStr">
        <is>
          <t>chenghchengy</t>
        </is>
      </c>
      <c r="U293" s="17" t="inlineStr">
        <is>
          <t>2022-01-20 23:54:18</t>
        </is>
      </c>
      <c r="V293" s="17" t="n"/>
      <c r="W293" s="17" t="inlineStr">
        <is>
          <t>Waiting timeout for appearance of "UIObjectProxy of "com.aiways.autonavi:id/tv_search""</t>
        </is>
      </c>
    </row>
    <row r="294" s="134">
      <c r="A294" s="17" t="inlineStr">
        <is>
          <t>AW02-JK-AIDL-0395</t>
        </is>
      </c>
      <c r="B294" s="13" t="n">
        <v>30304</v>
      </c>
      <c r="C294" s="17" t="inlineStr">
        <is>
          <t>家和公司周边搜</t>
        </is>
      </c>
      <c r="D294" s="17" t="inlineStr">
        <is>
          <t>家和公司周边搜输入异常searchCenter异常值（47）</t>
        </is>
      </c>
      <c r="E294" s="17" t="inlineStr">
        <is>
          <t>P1</t>
        </is>
      </c>
      <c r="F294" s="17" t="inlineStr">
        <is>
          <t>searchCenter:1
radius：0
sortrule：1
maxCount：10</t>
        </is>
      </c>
      <c r="G294" s="17" t="inlineStr">
        <is>
          <t>异常系</t>
        </is>
      </c>
      <c r="H294" s="17" t="inlineStr">
        <is>
          <t>边界值</t>
        </is>
      </c>
      <c r="I294" s="17" t="n"/>
      <c r="J29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4" s="17" t="inlineStr">
        <is>
          <t xml:space="preserve">{ 
"protocolId": 30304, "messageType": "request", "versionName": "5.0.7.601114", "data": { 
"radius": 0, 
"sortrule": 1, , 
"searchCenter": 1, 
"maxCount": 10, 
"keyWord": "光谷",
 },
 "statusCode": 0, 
"needResponse": true, 
"message": "", 
"responseCode": "", 
"requestCode": "", "requestAuthor": "com.aiways.aiwaysservice"
}
</t>
        </is>
      </c>
      <c r="M294" s="23" t="inlineStr">
        <is>
          <t>输入json，查看返回json或查看搜索结果</t>
        </is>
      </c>
      <c r="N294" s="17" t="inlineStr">
        <is>
          <t>resultCode:10001</t>
        </is>
      </c>
      <c r="O294" s="17" t="n"/>
      <c r="P294" s="17" t="inlineStr"/>
      <c r="Q294" s="17" t="inlineStr"/>
      <c r="R294" s="17">
        <f>HYPERLINK("D:\python\pytest\AutoTest\log\2022-01-20_20-32-14\AW02-JK-AIDL-0395","测试图片地址")</f>
        <v/>
      </c>
      <c r="S294" s="17" t="inlineStr">
        <is>
          <t>NG</t>
        </is>
      </c>
      <c r="T294" s="17" t="inlineStr">
        <is>
          <t>chenghchengy</t>
        </is>
      </c>
      <c r="U294" s="17" t="inlineStr">
        <is>
          <t>2022-01-20 23:55:28</t>
        </is>
      </c>
      <c r="V294" s="17" t="n"/>
      <c r="W294" s="17" t="inlineStr">
        <is>
          <t>'Picture Template(D:\\python\\pytest\\AutoTest\\resource\\template\\公司.png) not found in screen'</t>
        </is>
      </c>
    </row>
    <row r="295" s="134">
      <c r="A295" s="17" t="inlineStr">
        <is>
          <t>AW02-JK-AIDL-0396</t>
        </is>
      </c>
      <c r="B295" s="13" t="n">
        <v>30304</v>
      </c>
      <c r="C295" s="17" t="inlineStr">
        <is>
          <t>家和公司周边搜</t>
        </is>
      </c>
      <c r="D295" s="17" t="inlineStr">
        <is>
          <t>家和公司周边搜输入异常searchCenter异常值（48）</t>
        </is>
      </c>
      <c r="E295" s="17" t="inlineStr">
        <is>
          <t>P1</t>
        </is>
      </c>
      <c r="F295" s="17" t="inlineStr">
        <is>
          <t>searchCenter:1
radius：0
sortrule：1
maxCount：30</t>
        </is>
      </c>
      <c r="G295" s="17" t="inlineStr">
        <is>
          <t>异常系</t>
        </is>
      </c>
      <c r="H295" s="17" t="inlineStr">
        <is>
          <t>边界值</t>
        </is>
      </c>
      <c r="I295" s="17" t="n"/>
      <c r="J29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5" s="17" t="inlineStr">
        <is>
          <t xml:space="preserve">{ 
"protocolId": 30304, "messageType": "request", "versionName": "5.0.7.601114", "data": { 
"radius": 0, 
"sortrule": 1, , 
"searchCenter": 1, 
"maxCount": 30, 
"keyWord": "光谷",
 },
 "statusCode": 0, 
"needResponse": true, 
"message": "", 
"responseCode": "", 
"requestCode": "", "requestAuthor": "com.aiways.aiwaysservice"
}
</t>
        </is>
      </c>
      <c r="M295" s="23" t="inlineStr">
        <is>
          <t>输入json，查看返回json或查看搜索结果</t>
        </is>
      </c>
      <c r="N295" s="17" t="inlineStr">
        <is>
          <t>resultCode:10001</t>
        </is>
      </c>
      <c r="O295" s="17" t="n"/>
      <c r="P295" s="17" t="inlineStr">
        <is>
          <t>{}</t>
        </is>
      </c>
      <c r="Q295" s="17" t="inlineStr">
        <is>
          <t>{}</t>
        </is>
      </c>
      <c r="R295" s="17">
        <f>HYPERLINK("D:\python\pytest\AutoTest\log\2022-01-20_20-32-14\AW02-JK-AIDL-0396","测试图片地址")</f>
        <v/>
      </c>
      <c r="S295" s="17" t="inlineStr">
        <is>
          <t>NG</t>
        </is>
      </c>
      <c r="T295" s="17" t="inlineStr">
        <is>
          <t>chenghchengy</t>
        </is>
      </c>
      <c r="U295" s="17" t="inlineStr">
        <is>
          <t>2022-01-20 23:56:25</t>
        </is>
      </c>
      <c r="V295" s="17" t="n"/>
      <c r="W295" s="17" t="inlineStr">
        <is>
          <t>Waiting timeout for appearance of "UIObjectProxy of "com.aiways.autonavi:id/tv_search""</t>
        </is>
      </c>
    </row>
    <row r="296" s="134">
      <c r="A296" s="17" t="inlineStr">
        <is>
          <t>AW02-JK-AIDL-0397</t>
        </is>
      </c>
      <c r="B296" s="13" t="n">
        <v>30304</v>
      </c>
      <c r="C296" s="17" t="inlineStr">
        <is>
          <t>家和公司周边搜</t>
        </is>
      </c>
      <c r="D296" s="17" t="inlineStr">
        <is>
          <t>家和公司周边搜输入异常searchCenter异常值（49）</t>
        </is>
      </c>
      <c r="E296" s="17" t="inlineStr">
        <is>
          <t>P1</t>
        </is>
      </c>
      <c r="F296" s="17" t="inlineStr">
        <is>
          <t>searchCenter:0
radius：6000
sortrule：0
maxCount：1</t>
        </is>
      </c>
      <c r="G296" s="17" t="inlineStr">
        <is>
          <t>异常系</t>
        </is>
      </c>
      <c r="H296" s="17" t="inlineStr">
        <is>
          <t>边界值</t>
        </is>
      </c>
      <c r="I296" s="17" t="n"/>
      <c r="J29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6" s="17" t="inlineStr">
        <is>
          <t xml:space="preserve">{ 
"protocolId": 30304, "messageType": "request", "versionName": "5.0.7.601114", "data": { 
"radius": 6000, 
"sortrule": 0, 
"searchCenter": 0, 
"maxCount": 1, 
"keyWord": "光谷",
 },
 "statusCode": 0, 
"needResponse": true, 
"message": "", 
"responseCode": "", 
"requestCode": "", "requestAuthor": "com.aiways.aiwaysservice"
}
</t>
        </is>
      </c>
      <c r="M296" s="23" t="inlineStr">
        <is>
          <t>输入json，查看返回json或查看搜索结果</t>
        </is>
      </c>
      <c r="N296" s="17" t="inlineStr">
        <is>
          <t>resultCode:10001</t>
        </is>
      </c>
      <c r="O296" s="17" t="n"/>
      <c r="P296" s="17" t="inlineStr"/>
      <c r="Q296" s="17" t="inlineStr"/>
      <c r="R296" s="17">
        <f>HYPERLINK("D:\python\pytest\AutoTest\log\2022-01-20_20-32-14\AW02-JK-AIDL-0397","测试图片地址")</f>
        <v/>
      </c>
      <c r="S296" s="17" t="inlineStr">
        <is>
          <t>NG</t>
        </is>
      </c>
      <c r="T296" s="17" t="inlineStr">
        <is>
          <t>chenghchengy</t>
        </is>
      </c>
      <c r="U296" s="17" t="inlineStr">
        <is>
          <t>2022-01-20 23:57:24</t>
        </is>
      </c>
      <c r="V296" s="17" t="n"/>
      <c r="W296" s="17" t="inlineStr">
        <is>
          <t>Waiting timeout for appearance of "UIObjectProxy of "text=查周边""</t>
        </is>
      </c>
    </row>
    <row r="297" s="134">
      <c r="A297" s="17" t="inlineStr">
        <is>
          <t>AW02-JK-AIDL-0398</t>
        </is>
      </c>
      <c r="B297" s="13" t="n">
        <v>30304</v>
      </c>
      <c r="C297" s="17" t="inlineStr">
        <is>
          <t>家和公司周边搜</t>
        </is>
      </c>
      <c r="D297" s="17" t="inlineStr">
        <is>
          <t>家和公司周边搜输入异常searchCenter异常值（50）</t>
        </is>
      </c>
      <c r="E297" s="17" t="inlineStr">
        <is>
          <t>P1</t>
        </is>
      </c>
      <c r="F297" s="17" t="inlineStr">
        <is>
          <t>searchCenter:0
radius：6000
sortrule：0
maxCount：10</t>
        </is>
      </c>
      <c r="G297" s="17" t="inlineStr">
        <is>
          <t>异常系</t>
        </is>
      </c>
      <c r="H297" s="17" t="inlineStr">
        <is>
          <t>边界值</t>
        </is>
      </c>
      <c r="I297" s="17" t="n"/>
      <c r="J29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7" s="17" t="inlineStr">
        <is>
          <t xml:space="preserve">{ 
"protocolId": 30304, "messageType": "request", "versionName": "5.0.7.601114", "data": { 
"radius": 6000, 
"sortrule": 0, 
"searchCenter": 0, 
"maxCount": 10, 
"keyWord": "光谷",
 },
 "statusCode": 0, 
"needResponse": true, 
"message": "", 
"responseCode": "", 
"requestCode": "", "requestAuthor": "com.aiways.aiwaysservice"
}
</t>
        </is>
      </c>
      <c r="M297" s="23" t="inlineStr">
        <is>
          <t>输入json，查看返回json或查看搜索结果</t>
        </is>
      </c>
      <c r="N297" s="17" t="inlineStr">
        <is>
          <t>resultCode:10001</t>
        </is>
      </c>
      <c r="O297" s="17" t="n"/>
      <c r="P297" s="17" t="inlineStr">
        <is>
          <t>{}</t>
        </is>
      </c>
      <c r="Q297" s="17" t="inlineStr">
        <is>
          <t>{}</t>
        </is>
      </c>
      <c r="R297" s="17">
        <f>HYPERLINK("D:\python\pytest\AutoTest\log\2022-01-20_20-32-14\AW02-JK-AIDL-0398","测试图片地址")</f>
        <v/>
      </c>
      <c r="S297" s="17" t="inlineStr">
        <is>
          <t>NG</t>
        </is>
      </c>
      <c r="T297" s="17" t="inlineStr">
        <is>
          <t>chenghchengy</t>
        </is>
      </c>
      <c r="U297" s="17" t="inlineStr">
        <is>
          <t>2022-01-20 23:58:23</t>
        </is>
      </c>
      <c r="V297" s="17" t="n"/>
      <c r="W297" s="17" t="inlineStr">
        <is>
          <t>Waiting timeout for appearance of "UIObjectProxy of "com.aiways.autonavi:id/tv_search""</t>
        </is>
      </c>
    </row>
    <row r="298" s="134">
      <c r="A298" s="17" t="inlineStr">
        <is>
          <t>AW02-JK-AIDL-0399</t>
        </is>
      </c>
      <c r="B298" s="13" t="n">
        <v>30304</v>
      </c>
      <c r="C298" s="17" t="inlineStr">
        <is>
          <t>家和公司周边搜</t>
        </is>
      </c>
      <c r="D298" s="17" t="inlineStr">
        <is>
          <t>家和公司周边搜输入异常searchCenter异常值（51）</t>
        </is>
      </c>
      <c r="E298" s="17" t="inlineStr">
        <is>
          <t>P1</t>
        </is>
      </c>
      <c r="F298" s="17" t="inlineStr">
        <is>
          <t>searchCenter:0
radius：6000
sortrule：0
maxCount：30</t>
        </is>
      </c>
      <c r="G298" s="17" t="inlineStr">
        <is>
          <t>异常系</t>
        </is>
      </c>
      <c r="H298" s="17" t="inlineStr">
        <is>
          <t>边界值</t>
        </is>
      </c>
      <c r="I298" s="17" t="n"/>
      <c r="J29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8" s="17" t="inlineStr">
        <is>
          <t xml:space="preserve">{ 
"protocolId": 30304, "messageType": "request", "versionName": "5.0.7.601114", "data": { 
"radius": 6000, 
"sortrule": 0, 
"searchCenter": 0, 
"maxCount": 30, 
"keyWord": "光谷",
 },
 "statusCode": 0, 
"needResponse": true, 
"message": "", 
"responseCode": "", 
"requestCode": "", "requestAuthor": "com.aiways.aiwaysservice"
}
</t>
        </is>
      </c>
      <c r="M298" s="23" t="inlineStr">
        <is>
          <t>输入json，查看返回json或查看搜索结果</t>
        </is>
      </c>
      <c r="N298" s="17" t="inlineStr">
        <is>
          <t>resultCode:10001</t>
        </is>
      </c>
      <c r="O298" s="17" t="n"/>
      <c r="P298" s="17" t="inlineStr"/>
      <c r="Q298" s="17" t="inlineStr"/>
      <c r="R298" s="17">
        <f>HYPERLINK("D:\python\pytest\AutoTest\log\2022-01-20_20-32-14\AW02-JK-AIDL-0399","测试图片地址")</f>
        <v/>
      </c>
      <c r="S298" s="17" t="inlineStr">
        <is>
          <t>NG</t>
        </is>
      </c>
      <c r="T298" s="17" t="inlineStr">
        <is>
          <t>chenghchengy</t>
        </is>
      </c>
      <c r="U298" s="17" t="inlineStr">
        <is>
          <t>2022-01-20 23:59:23</t>
        </is>
      </c>
      <c r="V298" s="17" t="n"/>
      <c r="W298" s="17" t="inlineStr">
        <is>
          <t>Waiting timeout for appearance of "UIObjectProxy of "text=查周边""</t>
        </is>
      </c>
    </row>
    <row r="299" s="134">
      <c r="A299" s="17" t="inlineStr">
        <is>
          <t>AW02-JK-AIDL-0400</t>
        </is>
      </c>
      <c r="B299" s="13" t="n">
        <v>30304</v>
      </c>
      <c r="C299" s="17" t="inlineStr">
        <is>
          <t>家和公司周边搜</t>
        </is>
      </c>
      <c r="D299" s="17" t="inlineStr">
        <is>
          <t>家和公司周边搜输入异常searchCenter异常值（52）</t>
        </is>
      </c>
      <c r="E299" s="17" t="inlineStr">
        <is>
          <t>P1</t>
        </is>
      </c>
      <c r="F299" s="17" t="inlineStr">
        <is>
          <t>searchCenter:0
radius：6000
sortrule：1
maxCount：1</t>
        </is>
      </c>
      <c r="G299" s="17" t="inlineStr">
        <is>
          <t>异常系</t>
        </is>
      </c>
      <c r="H299" s="17" t="inlineStr">
        <is>
          <t>边界值</t>
        </is>
      </c>
      <c r="I299" s="17" t="n"/>
      <c r="J29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29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299" s="17" t="inlineStr">
        <is>
          <t xml:space="preserve">{ 
"protocolId": 30304, "messageType": "request", "versionName": "5.0.7.601114", "data": { 
"radius": 6000, 
"sortrule": 1, , 
"searchCenter": 0, 
"maxCount": 1, 
"keyWord": "光谷",
 },
 "statusCode": 0, 
"needResponse": true, 
"message": "", 
"responseCode": "", 
"requestCode": "", "requestAuthor": "com.aiways.aiwaysservice"
}
</t>
        </is>
      </c>
      <c r="M299" s="23" t="inlineStr">
        <is>
          <t>输入json，查看返回json或查看搜索结果</t>
        </is>
      </c>
      <c r="N299" s="17" t="inlineStr">
        <is>
          <t>resultCode:10001</t>
        </is>
      </c>
      <c r="O299" s="17" t="n"/>
      <c r="P299" s="17" t="inlineStr">
        <is>
          <t>{}</t>
        </is>
      </c>
      <c r="Q299" s="17" t="inlineStr">
        <is>
          <t>{}</t>
        </is>
      </c>
      <c r="R299" s="17">
        <f>HYPERLINK("D:\python\pytest\AutoTest\log\2022-01-20_20-32-14\AW02-JK-AIDL-0400","测试图片地址")</f>
        <v/>
      </c>
      <c r="S299" s="17" t="inlineStr">
        <is>
          <t>NG</t>
        </is>
      </c>
      <c r="T299" s="17" t="inlineStr">
        <is>
          <t>chenghchengy</t>
        </is>
      </c>
      <c r="U299" s="17" t="inlineStr">
        <is>
          <t>2022-01-21 00:00:21</t>
        </is>
      </c>
      <c r="V299" s="17" t="n"/>
      <c r="W299" s="17" t="inlineStr">
        <is>
          <t>Waiting timeout for appearance of "UIObjectProxy of "com.aiways.autonavi:id/tv_search""</t>
        </is>
      </c>
    </row>
    <row r="300" s="134">
      <c r="A300" s="17" t="inlineStr">
        <is>
          <t>AW02-JK-AIDL-0401</t>
        </is>
      </c>
      <c r="B300" s="13" t="n">
        <v>30304</v>
      </c>
      <c r="C300" s="17" t="inlineStr">
        <is>
          <t>家和公司周边搜</t>
        </is>
      </c>
      <c r="D300" s="17" t="inlineStr">
        <is>
          <t>家和公司周边搜输入异常searchCenter异常值（53）</t>
        </is>
      </c>
      <c r="E300" s="17" t="inlineStr">
        <is>
          <t>P1</t>
        </is>
      </c>
      <c r="F300" s="17" t="inlineStr">
        <is>
          <t>searchCenter:0
radius：6000
sortrule：1
maxCount：10</t>
        </is>
      </c>
      <c r="G300" s="17" t="inlineStr">
        <is>
          <t>异常系</t>
        </is>
      </c>
      <c r="H300" s="17" t="inlineStr">
        <is>
          <t>边界值</t>
        </is>
      </c>
      <c r="I300" s="17" t="n"/>
      <c r="J30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0" s="17" t="inlineStr">
        <is>
          <t xml:space="preserve">{ 
"protocolId": 30304, "messageType": "request", "versionName": "5.0.7.601114", "data": { 
"radius": 6000, 
"sortrule": 1, , 
"searchCenter": 0, 
"maxCount": 10, 
"keyWord": "光谷",
 },
 "statusCode": 0, 
"needResponse": true, 
"message": "", 
"responseCode": "", 
"requestCode": "", "requestAuthor": "com.aiways.aiwaysservice"
}
</t>
        </is>
      </c>
      <c r="M300" s="23" t="inlineStr">
        <is>
          <t>输入json，查看返回json或查看搜索结果</t>
        </is>
      </c>
      <c r="N300" s="17" t="inlineStr">
        <is>
          <t>resultCode:10001</t>
        </is>
      </c>
      <c r="O300" s="17" t="n"/>
      <c r="P300" s="17" t="inlineStr"/>
      <c r="Q300" s="17" t="inlineStr"/>
      <c r="R300" s="17">
        <f>HYPERLINK("D:\python\pytest\AutoTest\log\2022-01-20_20-32-14\AW02-JK-AIDL-0401","测试图片地址")</f>
        <v/>
      </c>
      <c r="S300" s="17" t="inlineStr">
        <is>
          <t>NG</t>
        </is>
      </c>
      <c r="T300" s="17" t="inlineStr">
        <is>
          <t>chenghchengy</t>
        </is>
      </c>
      <c r="U300" s="17" t="inlineStr">
        <is>
          <t>2022-01-21 00:01:31</t>
        </is>
      </c>
      <c r="V300" s="17" t="n"/>
      <c r="W300" s="17" t="inlineStr">
        <is>
          <t>'Picture Template(D:\\python\\pytest\\AutoTest\\resource\\template\\公司.png) not found in screen'</t>
        </is>
      </c>
    </row>
    <row r="301" s="134">
      <c r="A301" s="17" t="inlineStr">
        <is>
          <t>AW02-JK-AIDL-0402</t>
        </is>
      </c>
      <c r="B301" s="13" t="n">
        <v>30304</v>
      </c>
      <c r="C301" s="17" t="inlineStr">
        <is>
          <t>家和公司周边搜</t>
        </is>
      </c>
      <c r="D301" s="17" t="inlineStr">
        <is>
          <t>家和公司周边搜输入异常searchCenter异常值（54）</t>
        </is>
      </c>
      <c r="E301" s="17" t="inlineStr">
        <is>
          <t>P1</t>
        </is>
      </c>
      <c r="F301" s="17" t="inlineStr">
        <is>
          <t>searchCenter:0
radius：6000
sortrule：1
maxCount：30</t>
        </is>
      </c>
      <c r="G301" s="17" t="inlineStr">
        <is>
          <t>异常系</t>
        </is>
      </c>
      <c r="H301" s="17" t="inlineStr">
        <is>
          <t>边界值</t>
        </is>
      </c>
      <c r="I301" s="17" t="n"/>
      <c r="J30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1" s="17" t="inlineStr">
        <is>
          <t xml:space="preserve">{ 
"protocolId": 30304, "messageType": "request", "versionName": "5.0.7.601114", "data": { 
"radius": 6000, 
"sortrule": 1, , 
"searchCenter": 0, 
"maxCount": 30, 
"keyWord": "光谷",
 },
 "statusCode": 0, 
"needResponse": true, 
"message": "", 
"responseCode": "", 
"requestCode": "", "requestAuthor": "com.aiways.aiwaysservice"
}
</t>
        </is>
      </c>
      <c r="M301" s="23" t="inlineStr">
        <is>
          <t>输入json，查看返回json或查看搜索结果</t>
        </is>
      </c>
      <c r="N301" s="17" t="inlineStr">
        <is>
          <t>resultCode:10001</t>
        </is>
      </c>
      <c r="O301" s="17" t="n"/>
      <c r="P301" s="17" t="inlineStr">
        <is>
          <t>{}</t>
        </is>
      </c>
      <c r="Q301" s="17" t="inlineStr">
        <is>
          <t>{}</t>
        </is>
      </c>
      <c r="R301" s="17">
        <f>HYPERLINK("D:\python\pytest\AutoTest\log\2022-01-20_20-32-14\AW02-JK-AIDL-0402","测试图片地址")</f>
        <v/>
      </c>
      <c r="S301" s="17" t="inlineStr">
        <is>
          <t>NG</t>
        </is>
      </c>
      <c r="T301" s="17" t="inlineStr">
        <is>
          <t>chenghchengy</t>
        </is>
      </c>
      <c r="U301" s="17" t="inlineStr">
        <is>
          <t>2022-01-21 00:02:31</t>
        </is>
      </c>
      <c r="V301" s="17" t="n"/>
      <c r="W301" s="17" t="inlineStr">
        <is>
          <t>Waiting timeout for appearance of "UIObjectProxy of "com.aiways.autonavi:id/tv_search""</t>
        </is>
      </c>
    </row>
    <row r="302" s="134">
      <c r="A302" s="17" t="inlineStr">
        <is>
          <t>AW02-JK-AIDL-0403</t>
        </is>
      </c>
      <c r="B302" s="13" t="n">
        <v>30304</v>
      </c>
      <c r="C302" s="17" t="inlineStr">
        <is>
          <t>家和公司周边搜</t>
        </is>
      </c>
      <c r="D302" s="17" t="inlineStr">
        <is>
          <t>家和公司周边搜输入异常searchCenter异常值（55）</t>
        </is>
      </c>
      <c r="E302" s="17" t="inlineStr">
        <is>
          <t>P1</t>
        </is>
      </c>
      <c r="F302" s="17" t="inlineStr">
        <is>
          <t>searchCenter:1
radius：6000
sortrule：0
maxCount：1</t>
        </is>
      </c>
      <c r="G302" s="17" t="inlineStr">
        <is>
          <t>异常系</t>
        </is>
      </c>
      <c r="H302" s="17" t="inlineStr">
        <is>
          <t>边界值</t>
        </is>
      </c>
      <c r="I302" s="17" t="n"/>
      <c r="J30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2" s="17" t="inlineStr">
        <is>
          <t xml:space="preserve">{ 
"protocolId": 30304, "messageType": "request", "versionName": "5.0.7.601114", "data": { 
"radius": 6000, 
"sortrule": 0, 
"searchCenter": 1, 
"maxCount": 1, 
"keyWord": "光谷",
 },
 "statusCode": 0, 
"needResponse": true, 
"message": "", 
"responseCode": "", 
"requestCode": "", "requestAuthor": "com.aiways.aiwaysservice"
}
</t>
        </is>
      </c>
      <c r="M302" s="23" t="inlineStr">
        <is>
          <t>输入json，查看返回json或查看搜索结果</t>
        </is>
      </c>
      <c r="N302" s="17" t="inlineStr">
        <is>
          <t>resultCode:10001</t>
        </is>
      </c>
      <c r="O302" s="17" t="n"/>
      <c r="P302" s="17" t="inlineStr"/>
      <c r="Q302" s="17" t="inlineStr"/>
      <c r="R302" s="17">
        <f>HYPERLINK("D:\python\pytest\AutoTest\log\2022-01-20_20-32-14\AW02-JK-AIDL-0403","测试图片地址")</f>
        <v/>
      </c>
      <c r="S302" s="17" t="inlineStr">
        <is>
          <t>NG</t>
        </is>
      </c>
      <c r="T302" s="17" t="inlineStr">
        <is>
          <t>chenghchengy</t>
        </is>
      </c>
      <c r="U302" s="17" t="inlineStr">
        <is>
          <t>2022-01-21 00:03:31</t>
        </is>
      </c>
      <c r="V302" s="17" t="n"/>
      <c r="W302" s="17" t="inlineStr">
        <is>
          <t>Waiting timeout for appearance of "UIObjectProxy of "text=查周边""</t>
        </is>
      </c>
    </row>
    <row r="303" s="134">
      <c r="A303" s="17" t="inlineStr">
        <is>
          <t>AW02-JK-AIDL-0404</t>
        </is>
      </c>
      <c r="B303" s="13" t="n">
        <v>30304</v>
      </c>
      <c r="C303" s="17" t="inlineStr">
        <is>
          <t>家和公司周边搜</t>
        </is>
      </c>
      <c r="D303" s="17" t="inlineStr">
        <is>
          <t>家和公司周边搜输入异常searchCenter异常值（56）</t>
        </is>
      </c>
      <c r="E303" s="17" t="inlineStr">
        <is>
          <t>P1</t>
        </is>
      </c>
      <c r="F303" s="17" t="inlineStr">
        <is>
          <t>searchCenter:1
radius：6000
sortrule：0
maxCount：10</t>
        </is>
      </c>
      <c r="G303" s="17" t="inlineStr">
        <is>
          <t>异常系</t>
        </is>
      </c>
      <c r="H303" s="17" t="inlineStr">
        <is>
          <t>边界值</t>
        </is>
      </c>
      <c r="I303" s="17" t="n"/>
      <c r="J30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3" s="17" t="inlineStr">
        <is>
          <t xml:space="preserve">{ 
"protocolId": 30304, "messageType": "request", "versionName": "5.0.7.601114", "data": { 
"radius": 6000, 
"sortrule": 0, 
"searchCenter": 1, 
"maxCount": 10, 
"keyWord": "光谷",
 },
 "statusCode": 0, 
"needResponse": true, 
"message": "", 
"responseCode": "", 
"requestCode": "", "requestAuthor": "com.aiways.aiwaysservice"
}
</t>
        </is>
      </c>
      <c r="M303" s="23" t="inlineStr">
        <is>
          <t>输入json，查看返回json或查看搜索结果</t>
        </is>
      </c>
      <c r="N303" s="17" t="inlineStr">
        <is>
          <t>resultCode:10001</t>
        </is>
      </c>
      <c r="O303" s="17" t="n"/>
      <c r="P303" s="17" t="inlineStr">
        <is>
          <t>{}</t>
        </is>
      </c>
      <c r="Q303" s="17" t="inlineStr">
        <is>
          <t>{}</t>
        </is>
      </c>
      <c r="R303" s="17">
        <f>HYPERLINK("D:\python\pytest\AutoTest\log\2022-01-20_20-32-14\AW02-JK-AIDL-0404","测试图片地址")</f>
        <v/>
      </c>
      <c r="S303" s="17" t="inlineStr">
        <is>
          <t>NG</t>
        </is>
      </c>
      <c r="T303" s="17" t="inlineStr">
        <is>
          <t>chenghchengy</t>
        </is>
      </c>
      <c r="U303" s="17" t="inlineStr">
        <is>
          <t>2022-01-21 00:04:29</t>
        </is>
      </c>
      <c r="V303" s="17" t="n"/>
      <c r="W303" s="17" t="inlineStr">
        <is>
          <t>Waiting timeout for appearance of "UIObjectProxy of "com.aiways.autonavi:id/tv_search""</t>
        </is>
      </c>
    </row>
    <row r="304" s="134">
      <c r="A304" s="17" t="inlineStr">
        <is>
          <t>AW02-JK-AIDL-0405</t>
        </is>
      </c>
      <c r="B304" s="13" t="n">
        <v>30304</v>
      </c>
      <c r="C304" s="17" t="inlineStr">
        <is>
          <t>家和公司周边搜</t>
        </is>
      </c>
      <c r="D304" s="17" t="inlineStr">
        <is>
          <t>家和公司周边搜输入异常searchCenter异常值（57）</t>
        </is>
      </c>
      <c r="E304" s="17" t="inlineStr">
        <is>
          <t>P1</t>
        </is>
      </c>
      <c r="F304" s="17" t="inlineStr">
        <is>
          <t>searchCenter:1
radius：6000
sortrule：0
maxCount：30</t>
        </is>
      </c>
      <c r="G304" s="17" t="inlineStr">
        <is>
          <t>异常系</t>
        </is>
      </c>
      <c r="H304" s="17" t="inlineStr">
        <is>
          <t>边界值</t>
        </is>
      </c>
      <c r="I304" s="17" t="n"/>
      <c r="J30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4" s="17" t="inlineStr">
        <is>
          <t xml:space="preserve">{ 
"protocolId": 30304, "messageType": "request", "versionName": "5.0.7.601114", "data": { 
"radius": 6000, 
"sortrule": 0, 
"searchCenter": 1, 
"maxCount": 30, 
"keyWord": "光谷",
 },
 "statusCode": 0, 
"needResponse": true, 
"message": "", 
"responseCode": "", 
"requestCode": "", "requestAuthor": "com.aiways.aiwaysservice"
}
</t>
        </is>
      </c>
      <c r="M304" s="23" t="inlineStr">
        <is>
          <t>输入json，查看返回json或查看搜索结果</t>
        </is>
      </c>
      <c r="N304" s="17" t="inlineStr">
        <is>
          <t>resultCode:10001</t>
        </is>
      </c>
      <c r="O304" s="17" t="n"/>
      <c r="P304" s="17" t="inlineStr"/>
      <c r="Q304" s="17" t="inlineStr"/>
      <c r="R304" s="17">
        <f>HYPERLINK("D:\python\pytest\AutoTest\log\2022-01-20_20-32-14\AW02-JK-AIDL-0405","测试图片地址")</f>
        <v/>
      </c>
      <c r="S304" s="17" t="inlineStr">
        <is>
          <t>NG</t>
        </is>
      </c>
      <c r="T304" s="17" t="inlineStr">
        <is>
          <t>chenghchengy</t>
        </is>
      </c>
      <c r="U304" s="17" t="inlineStr">
        <is>
          <t>2022-01-21 00:05:38</t>
        </is>
      </c>
      <c r="V304" s="17" t="n"/>
      <c r="W304" s="17" t="inlineStr">
        <is>
          <t>'Picture Template(D:\\python\\pytest\\AutoTest\\resource\\template\\公司.png) not found in screen'</t>
        </is>
      </c>
    </row>
    <row r="305" s="134">
      <c r="A305" s="17" t="inlineStr">
        <is>
          <t>AW02-JK-AIDL-0406</t>
        </is>
      </c>
      <c r="B305" s="13" t="n">
        <v>30304</v>
      </c>
      <c r="C305" s="17" t="inlineStr">
        <is>
          <t>家和公司周边搜</t>
        </is>
      </c>
      <c r="D305" s="17" t="inlineStr">
        <is>
          <t>家和公司周边搜输入异常searchCenter异常值（58）</t>
        </is>
      </c>
      <c r="E305" s="17" t="inlineStr">
        <is>
          <t>P1</t>
        </is>
      </c>
      <c r="F305" s="17" t="inlineStr">
        <is>
          <t>searchCenter:1
radius：6000
sortrule：1
maxCount：1</t>
        </is>
      </c>
      <c r="G305" s="17" t="inlineStr">
        <is>
          <t>异常系</t>
        </is>
      </c>
      <c r="H305" s="17" t="inlineStr">
        <is>
          <t>边界值</t>
        </is>
      </c>
      <c r="I305" s="17" t="n"/>
      <c r="J30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5" s="17" t="inlineStr">
        <is>
          <t xml:space="preserve">{ 
"protocolId": 30304, "messageType": "request", "versionName": "5.0.7.601114", "data": { 
"radius": 6000, 
"sortrule": 1,
"searchCenter": 1, 
"maxCount": 1, 
"keyWord": "光谷",
 },
 "statusCode": 0, 
"needResponse": true, 
"message": "", 
"responseCode": "", 
"requestCode": "", "requestAuthor": "com.aiways.aiwaysservice"
}
</t>
        </is>
      </c>
      <c r="M305" s="23" t="inlineStr">
        <is>
          <t>输入json，查看返回json或查看搜索结果</t>
        </is>
      </c>
      <c r="N305" s="17" t="inlineStr">
        <is>
          <t>resultCode:10001</t>
        </is>
      </c>
      <c r="O305" s="17" t="n"/>
      <c r="P305" s="17" t="inlineStr">
        <is>
          <t>{}</t>
        </is>
      </c>
      <c r="Q305" s="17" t="inlineStr">
        <is>
          <t>{}</t>
        </is>
      </c>
      <c r="R305" s="17">
        <f>HYPERLINK("D:\python\pytest\AutoTest\log\2022-01-20_20-32-14\AW02-JK-AIDL-0406","测试图片地址")</f>
        <v/>
      </c>
      <c r="S305" s="17" t="inlineStr">
        <is>
          <t>NG</t>
        </is>
      </c>
      <c r="T305" s="17" t="inlineStr">
        <is>
          <t>chenghchengy</t>
        </is>
      </c>
      <c r="U305" s="17" t="inlineStr">
        <is>
          <t>2022-01-21 00:06:36</t>
        </is>
      </c>
      <c r="V305" s="17" t="n"/>
      <c r="W305" s="17" t="inlineStr">
        <is>
          <t>Waiting timeout for appearance of "UIObjectProxy of "com.aiways.autonavi:id/tv_search""</t>
        </is>
      </c>
    </row>
    <row r="306" s="134">
      <c r="A306" s="17" t="inlineStr">
        <is>
          <t>AW02-JK-AIDL-0407</t>
        </is>
      </c>
      <c r="B306" s="13" t="n">
        <v>30304</v>
      </c>
      <c r="C306" s="17" t="inlineStr">
        <is>
          <t>家和公司周边搜</t>
        </is>
      </c>
      <c r="D306" s="17" t="inlineStr">
        <is>
          <t>家和公司周边搜输入异常searchCenter异常值（59）</t>
        </is>
      </c>
      <c r="E306" s="17" t="inlineStr">
        <is>
          <t>P1</t>
        </is>
      </c>
      <c r="F306" s="17" t="inlineStr">
        <is>
          <t>searchCenter:1
radius：6000
sortrule：1
maxCount：10</t>
        </is>
      </c>
      <c r="G306" s="17" t="inlineStr">
        <is>
          <t>异常系</t>
        </is>
      </c>
      <c r="H306" s="17" t="inlineStr">
        <is>
          <t>边界值</t>
        </is>
      </c>
      <c r="I306" s="17" t="n"/>
      <c r="J30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6" s="17" t="inlineStr">
        <is>
          <t xml:space="preserve">{ 
"protocolId": 30304, "messageType": "request", "versionName": "5.0.7.601114", "data": { 
"radius": 6000, 
"sortrule": 1,
"searchCenter": 1, 
"maxCount": 10, 
"keyWord": "光谷",
 },
 "statusCode": 0, 
"needResponse": true, 
"message": "", 
"responseCode": "", 
"requestCode": "", "requestAuthor": "com.aiways.aiwaysservice"
}
</t>
        </is>
      </c>
      <c r="M306" s="23" t="inlineStr">
        <is>
          <t>输入json，查看返回json或查看搜索结果</t>
        </is>
      </c>
      <c r="N306" s="17" t="inlineStr">
        <is>
          <t>resultCode:10001</t>
        </is>
      </c>
      <c r="O306" s="17" t="n"/>
      <c r="P306" s="17" t="inlineStr"/>
      <c r="Q306" s="17" t="inlineStr"/>
      <c r="R306" s="17">
        <f>HYPERLINK("D:\python\pytest\AutoTest\log\2022-01-20_20-32-14\AW02-JK-AIDL-0407","测试图片地址")</f>
        <v/>
      </c>
      <c r="S306" s="17" t="inlineStr">
        <is>
          <t>NG</t>
        </is>
      </c>
      <c r="T306" s="17" t="inlineStr">
        <is>
          <t>chenghchengy</t>
        </is>
      </c>
      <c r="U306" s="17" t="inlineStr">
        <is>
          <t>2022-01-21 00:07:45</t>
        </is>
      </c>
      <c r="V306" s="17" t="n"/>
      <c r="W306" s="17" t="inlineStr">
        <is>
          <t>'Picture Template(D:\\python\\pytest\\AutoTest\\resource\\template\\公司.png) not found in screen'</t>
        </is>
      </c>
    </row>
    <row r="307" s="134">
      <c r="A307" s="17" t="inlineStr">
        <is>
          <t>AW02-JK-AIDL-0408</t>
        </is>
      </c>
      <c r="B307" s="13" t="n">
        <v>30304</v>
      </c>
      <c r="C307" s="17" t="inlineStr">
        <is>
          <t>家和公司周边搜</t>
        </is>
      </c>
      <c r="D307" s="17" t="inlineStr">
        <is>
          <t>家和公司周边搜输入异常searchCenter异常值（60）</t>
        </is>
      </c>
      <c r="E307" s="17" t="inlineStr">
        <is>
          <t>P1</t>
        </is>
      </c>
      <c r="F307" s="17" t="inlineStr">
        <is>
          <t>searchCenter:1
radius：6000
sortrule：1
maxCount：30</t>
        </is>
      </c>
      <c r="G307" s="17" t="inlineStr">
        <is>
          <t>异常系</t>
        </is>
      </c>
      <c r="H307" s="17" t="inlineStr">
        <is>
          <t>边界值</t>
        </is>
      </c>
      <c r="I307" s="17" t="n"/>
      <c r="J30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7" s="17" t="inlineStr">
        <is>
          <t xml:space="preserve">{ 
"protocolId": 30304, "messageType": "request", "versionName": "5.0.7.601114", "data": { 
"radius": 6000, 
"sortrule": 1,
"searchCenter": 1, 
"maxCount": 30, 
"keyWord": "光谷",
 },
 "statusCode": 0, 
"needResponse": true, 
"message": "", 
"responseCode": "", 
"requestCode": "", "requestAuthor": "com.aiways.aiwaysservice"
}
</t>
        </is>
      </c>
      <c r="M307" s="23" t="inlineStr">
        <is>
          <t>输入json，查看返回json或查看搜索结果</t>
        </is>
      </c>
      <c r="N307" s="17" t="inlineStr">
        <is>
          <t>resultCode:10001</t>
        </is>
      </c>
      <c r="O307" s="17" t="n"/>
      <c r="P307" s="17" t="inlineStr">
        <is>
          <t>{}</t>
        </is>
      </c>
      <c r="Q307" s="17" t="inlineStr">
        <is>
          <t>{}</t>
        </is>
      </c>
      <c r="R307" s="17">
        <f>HYPERLINK("D:\python\pytest\AutoTest\log\2022-01-20_20-32-14\AW02-JK-AIDL-0408","测试图片地址")</f>
        <v/>
      </c>
      <c r="S307" s="17" t="inlineStr">
        <is>
          <t>NG</t>
        </is>
      </c>
      <c r="T307" s="17" t="inlineStr">
        <is>
          <t>chenghchengy</t>
        </is>
      </c>
      <c r="U307" s="17" t="inlineStr">
        <is>
          <t>2022-01-21 00:08:45</t>
        </is>
      </c>
      <c r="V307" s="17" t="n"/>
      <c r="W307" s="17" t="inlineStr">
        <is>
          <t>Waiting timeout for appearance of "UIObjectProxy of "com.aiways.autonavi:id/tv_search""</t>
        </is>
      </c>
    </row>
    <row r="308" s="134">
      <c r="A308" s="17" t="inlineStr">
        <is>
          <t>AW02-JK-AIDL-0409</t>
        </is>
      </c>
      <c r="B308" s="13" t="n">
        <v>30304</v>
      </c>
      <c r="C308" s="17" t="inlineStr">
        <is>
          <t>家和公司周边搜</t>
        </is>
      </c>
      <c r="D308" s="17" t="inlineStr">
        <is>
          <t>家和公司周边搜输入异常searchCenter异常值（61）</t>
        </is>
      </c>
      <c r="E308" s="17" t="inlineStr">
        <is>
          <t>P1</t>
        </is>
      </c>
      <c r="F308" s="17" t="inlineStr">
        <is>
          <t>searchCenter:0
radius：1000
sortrule：-1
maxCount：1</t>
        </is>
      </c>
      <c r="G308" s="17" t="inlineStr">
        <is>
          <t>异常系</t>
        </is>
      </c>
      <c r="H308" s="17" t="inlineStr">
        <is>
          <t>边界值</t>
        </is>
      </c>
      <c r="I308" s="17" t="n"/>
      <c r="J30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8" s="17" t="inlineStr">
        <is>
          <t xml:space="preserve">{ 
"protocolId": 30304, "messageType": "request", "versionName": "5.0.7.601114", "data": { 
"radius": 1000, 
"sortrule": -1,
"searchCenter": 0, 
"maxCount": 1, 
"keyWord": "光谷",
 },
 "statusCode": 0, 
"needResponse": true, 
"message": "", 
"responseCode": "", 
"requestCode": "", "requestAuthor": "com.aiways.aiwaysservice"
}
</t>
        </is>
      </c>
      <c r="M308" s="23" t="inlineStr">
        <is>
          <t>输入json，查看返回json或查看搜索结果</t>
        </is>
      </c>
      <c r="N308" s="17" t="inlineStr">
        <is>
          <t>resultCode:10001</t>
        </is>
      </c>
      <c r="O308" s="17" t="n"/>
      <c r="P308" s="17" t="inlineStr"/>
      <c r="Q308" s="17" t="inlineStr"/>
      <c r="R308" s="17">
        <f>HYPERLINK("D:\python\pytest\AutoTest\log\2022-01-20_20-32-14\AW02-JK-AIDL-0409","测试图片地址")</f>
        <v/>
      </c>
      <c r="S308" s="17" t="inlineStr">
        <is>
          <t>NG</t>
        </is>
      </c>
      <c r="T308" s="17" t="inlineStr">
        <is>
          <t>chenghchengy</t>
        </is>
      </c>
      <c r="U308" s="17" t="inlineStr">
        <is>
          <t>2022-01-21 00:09:54</t>
        </is>
      </c>
      <c r="V308" s="17" t="n"/>
      <c r="W308" s="17" t="inlineStr">
        <is>
          <t>'Picture Template(D:\\python\\pytest\\AutoTest\\resource\\template\\公司.png) not found in screen'</t>
        </is>
      </c>
    </row>
    <row r="309" s="134">
      <c r="A309" s="17" t="inlineStr">
        <is>
          <t>AW02-JK-AIDL-0410</t>
        </is>
      </c>
      <c r="B309" s="13" t="n">
        <v>30304</v>
      </c>
      <c r="C309" s="17" t="inlineStr">
        <is>
          <t>家和公司周边搜</t>
        </is>
      </c>
      <c r="D309" s="17" t="inlineStr">
        <is>
          <t>家和公司周边搜输入异常searchCenter异常值（62）</t>
        </is>
      </c>
      <c r="E309" s="17" t="inlineStr">
        <is>
          <t>P1</t>
        </is>
      </c>
      <c r="F309" s="17" t="inlineStr">
        <is>
          <t>searchCenter:0
radius：1000
sortrule：-1
maxCount：10</t>
        </is>
      </c>
      <c r="G309" s="17" t="inlineStr">
        <is>
          <t>异常系</t>
        </is>
      </c>
      <c r="H309" s="17" t="inlineStr">
        <is>
          <t>边界值</t>
        </is>
      </c>
      <c r="I309" s="17" t="n"/>
      <c r="J30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0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09" s="17" t="inlineStr">
        <is>
          <t xml:space="preserve">{ 
"protocolId": 30304, "messageType": "request", "versionName": "5.0.7.601114", "data": { 
"radius": 1000, 
"sortrule": -1,
"searchCenter": 0, 
"maxCount": 10, 
"keyWord": "光谷",
 },
 "statusCode": 0, 
"needResponse": true, 
"message": "", 
"responseCode": "", 
"requestCode": "", "requestAuthor": "com.aiways.aiwaysservice"
}
</t>
        </is>
      </c>
      <c r="M309" s="23" t="inlineStr">
        <is>
          <t>输入json，查看返回json或查看搜索结果</t>
        </is>
      </c>
      <c r="N309" s="17" t="inlineStr">
        <is>
          <t>resultCode:10001</t>
        </is>
      </c>
      <c r="O309" s="17" t="n"/>
      <c r="P309" s="17" t="inlineStr">
        <is>
          <t>{}</t>
        </is>
      </c>
      <c r="Q309" s="17" t="inlineStr">
        <is>
          <t>{}</t>
        </is>
      </c>
      <c r="R309" s="17">
        <f>HYPERLINK("D:\python\pytest\AutoTest\log\2022-01-20_20-32-14\AW02-JK-AIDL-0410","测试图片地址")</f>
        <v/>
      </c>
      <c r="S309" s="17" t="inlineStr">
        <is>
          <t>NG</t>
        </is>
      </c>
      <c r="T309" s="17" t="inlineStr">
        <is>
          <t>chenghchengy</t>
        </is>
      </c>
      <c r="U309" s="17" t="inlineStr">
        <is>
          <t>2022-01-21 00:10:53</t>
        </is>
      </c>
      <c r="V309" s="17" t="n"/>
      <c r="W309" s="17" t="inlineStr">
        <is>
          <t>Waiting timeout for appearance of "UIObjectProxy of "com.aiways.autonavi:id/tv_search""</t>
        </is>
      </c>
    </row>
    <row r="310" s="134">
      <c r="A310" s="17" t="inlineStr">
        <is>
          <t>AW02-JK-AIDL-0411</t>
        </is>
      </c>
      <c r="B310" s="13" t="n">
        <v>30304</v>
      </c>
      <c r="C310" s="17" t="inlineStr">
        <is>
          <t>家和公司周边搜</t>
        </is>
      </c>
      <c r="D310" s="17" t="inlineStr">
        <is>
          <t>家和公司周边搜输入异常searchCenter异常值（63）</t>
        </is>
      </c>
      <c r="E310" s="17" t="inlineStr">
        <is>
          <t>P1</t>
        </is>
      </c>
      <c r="F310" s="17" t="inlineStr">
        <is>
          <t>searchCenter:0
radius：1000
sortrule：-1
maxCount：30</t>
        </is>
      </c>
      <c r="G310" s="17" t="inlineStr">
        <is>
          <t>异常系</t>
        </is>
      </c>
      <c r="H310" s="17" t="inlineStr">
        <is>
          <t>边界值</t>
        </is>
      </c>
      <c r="I310" s="17" t="n"/>
      <c r="J31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0" s="17" t="inlineStr">
        <is>
          <t xml:space="preserve">{ 
"protocolId": 30304, "messageType": "request", "versionName": "5.0.7.601114", "data": { 
"radius": 1000, 
"sortrule": -1,
"searchCenter": 0, 
"maxCount": 30, 
"keyWord": "光谷",
 },
 "statusCode": 0, 
"needResponse": true, 
"message": "", 
"responseCode": "", 
"requestCode": "", "requestAuthor": "com.aiways.aiwaysservice"
}
</t>
        </is>
      </c>
      <c r="M310" s="23" t="inlineStr">
        <is>
          <t>输入json，查看返回json或查看搜索结果</t>
        </is>
      </c>
      <c r="N310" s="17" t="inlineStr">
        <is>
          <t>resultCode:10001</t>
        </is>
      </c>
      <c r="O310" s="17" t="n"/>
      <c r="P310" s="17" t="inlineStr"/>
      <c r="Q310" s="17" t="inlineStr"/>
      <c r="R310" s="17">
        <f>HYPERLINK("D:\python\pytest\AutoTest\log\2022-01-20_20-32-14\AW02-JK-AIDL-0411","测试图片地址")</f>
        <v/>
      </c>
      <c r="S310" s="17" t="inlineStr">
        <is>
          <t>NG</t>
        </is>
      </c>
      <c r="T310" s="17" t="inlineStr">
        <is>
          <t>chenghchengy</t>
        </is>
      </c>
      <c r="U310" s="17" t="inlineStr">
        <is>
          <t>2022-01-21 00:11:53</t>
        </is>
      </c>
      <c r="V310" s="17" t="n"/>
      <c r="W310" s="17" t="inlineStr">
        <is>
          <t>Waiting timeout for appearance of "UIObjectProxy of "text=查周边""</t>
        </is>
      </c>
    </row>
    <row r="311" s="134">
      <c r="A311" s="17" t="inlineStr">
        <is>
          <t>AW02-JK-AIDL-0412</t>
        </is>
      </c>
      <c r="B311" s="13" t="n">
        <v>30304</v>
      </c>
      <c r="C311" s="17" t="inlineStr">
        <is>
          <t>家和公司周边搜</t>
        </is>
      </c>
      <c r="D311" s="17" t="inlineStr">
        <is>
          <t>家和公司周边搜输入异常searchCenter异常值（64）</t>
        </is>
      </c>
      <c r="E311" s="17" t="inlineStr">
        <is>
          <t>P1</t>
        </is>
      </c>
      <c r="F311" s="17" t="inlineStr">
        <is>
          <t>searchCenter:0
radius：3000
sortrule：-1
maxCount：1</t>
        </is>
      </c>
      <c r="G311" s="17" t="inlineStr">
        <is>
          <t>异常系</t>
        </is>
      </c>
      <c r="H311" s="17" t="inlineStr">
        <is>
          <t>边界值</t>
        </is>
      </c>
      <c r="I311" s="17" t="n"/>
      <c r="J31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1" s="17" t="inlineStr">
        <is>
          <t xml:space="preserve">{ 
"protocolId": 30304, "messageType": "request", "versionName": "5.0.7.601114", "data": { 
"radius": 3000, 
"sortrule": -1,
"searchCenter": 0, 
"maxCount": 0, 
"keyWord": "光谷",
 },
 "statusCode": 0, 
"needResponse": true, 
"message": "", 
"responseCode": "", 
"requestCode": "", "requestAuthor": "com.aiways.aiwaysservice"
}
</t>
        </is>
      </c>
      <c r="M311" s="23" t="inlineStr">
        <is>
          <t>输入json，查看返回json或查看搜索结果</t>
        </is>
      </c>
      <c r="N311" s="17" t="inlineStr">
        <is>
          <t>resultCode:10001</t>
        </is>
      </c>
      <c r="O311" s="17" t="n"/>
      <c r="P311" s="17" t="inlineStr">
        <is>
          <t>{}</t>
        </is>
      </c>
      <c r="Q311" s="17" t="inlineStr">
        <is>
          <t>{}</t>
        </is>
      </c>
      <c r="R311" s="17">
        <f>HYPERLINK("D:\python\pytest\AutoTest\log\2022-01-20_20-32-14\AW02-JK-AIDL-0412","测试图片地址")</f>
        <v/>
      </c>
      <c r="S311" s="17" t="inlineStr">
        <is>
          <t>NG</t>
        </is>
      </c>
      <c r="T311" s="17" t="inlineStr">
        <is>
          <t>chenghchengy</t>
        </is>
      </c>
      <c r="U311" s="17" t="inlineStr">
        <is>
          <t>2022-01-21 00:12:51</t>
        </is>
      </c>
      <c r="V311" s="17" t="n"/>
      <c r="W311" s="17" t="inlineStr">
        <is>
          <t>Waiting timeout for appearance of "UIObjectProxy of "com.aiways.autonavi:id/tv_search""</t>
        </is>
      </c>
    </row>
    <row r="312" s="134">
      <c r="A312" s="17" t="inlineStr">
        <is>
          <t>AW02-JK-AIDL-0413</t>
        </is>
      </c>
      <c r="B312" s="13" t="n">
        <v>30304</v>
      </c>
      <c r="C312" s="17" t="inlineStr">
        <is>
          <t>家和公司周边搜</t>
        </is>
      </c>
      <c r="D312" s="17" t="inlineStr">
        <is>
          <t>家和公司周边搜输入异常searchCenter异常值（65）</t>
        </is>
      </c>
      <c r="E312" s="17" t="inlineStr">
        <is>
          <t>P1</t>
        </is>
      </c>
      <c r="F312" s="17" t="inlineStr">
        <is>
          <t>searchCenter:0
radius：3000
sortrule：-1
maxCount：10</t>
        </is>
      </c>
      <c r="G312" s="17" t="inlineStr">
        <is>
          <t>异常系</t>
        </is>
      </c>
      <c r="H312" s="17" t="inlineStr">
        <is>
          <t>边界值</t>
        </is>
      </c>
      <c r="I312" s="17" t="n"/>
      <c r="J31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2" s="17" t="inlineStr">
        <is>
          <t xml:space="preserve">{ 
"protocolId": 30304, "messageType": "request", "versionName": "5.0.7.601114", "data": { 
"radius": 3000, 
"sortrule": -1,
"searchCenter": 0, 
"maxCount": 10, 
"keyWord": "光谷",
 },
 "statusCode": 0, 
"needResponse": true, 
"message": "", 
"responseCode": "", 
"requestCode": "", "requestAuthor": "com.aiways.aiwaysservice"
}
</t>
        </is>
      </c>
      <c r="M312" s="23" t="inlineStr">
        <is>
          <t>输入json，查看返回json或查看搜索结果</t>
        </is>
      </c>
      <c r="N312" s="17" t="inlineStr">
        <is>
          <t>resultCode:10001</t>
        </is>
      </c>
      <c r="O312" s="17" t="n"/>
      <c r="P312" s="17" t="inlineStr"/>
      <c r="Q312" s="17" t="inlineStr"/>
      <c r="R312" s="17">
        <f>HYPERLINK("D:\python\pytest\AutoTest\log\2022-01-20_20-32-14\AW02-JK-AIDL-0413","测试图片地址")</f>
        <v/>
      </c>
      <c r="S312" s="17" t="inlineStr">
        <is>
          <t>NG</t>
        </is>
      </c>
      <c r="T312" s="17" t="inlineStr">
        <is>
          <t>chenghchengy</t>
        </is>
      </c>
      <c r="U312" s="17" t="inlineStr">
        <is>
          <t>2022-01-21 00:14:01</t>
        </is>
      </c>
      <c r="V312" s="17" t="n"/>
      <c r="W312" s="17" t="inlineStr">
        <is>
          <t>'Picture Template(D:\\python\\pytest\\AutoTest\\resource\\template\\公司.png) not found in screen'</t>
        </is>
      </c>
    </row>
    <row r="313" s="134">
      <c r="A313" s="17" t="inlineStr">
        <is>
          <t>AW02-JK-AIDL-0414</t>
        </is>
      </c>
      <c r="B313" s="13" t="n">
        <v>30304</v>
      </c>
      <c r="C313" s="17" t="inlineStr">
        <is>
          <t>家和公司周边搜</t>
        </is>
      </c>
      <c r="D313" s="17" t="inlineStr">
        <is>
          <t>家和公司周边搜输入异常searchCenter异常值（66）</t>
        </is>
      </c>
      <c r="E313" s="17" t="inlineStr">
        <is>
          <t>P1</t>
        </is>
      </c>
      <c r="F313" s="17" t="inlineStr">
        <is>
          <t>searchCenter:0
radius：3000
sortrule：-1
maxCount：30</t>
        </is>
      </c>
      <c r="G313" s="17" t="inlineStr">
        <is>
          <t>异常系</t>
        </is>
      </c>
      <c r="H313" s="17" t="inlineStr">
        <is>
          <t>边界值</t>
        </is>
      </c>
      <c r="I313" s="17" t="n"/>
      <c r="J31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3" s="17" t="inlineStr">
        <is>
          <t xml:space="preserve">{ 
"protocolId": 30304, "messageType": "request", "versionName": "5.0.7.601114", "data": { 
"radius": 3000, 
"sortrule": -1,
"searchCenter": 0, 
"maxCount": 30, 
"keyWord": "光谷",
 },
 "statusCode": 0, 
"needResponse": true, 
"message": "", 
"responseCode": "", 
"requestCode": "", "requestAuthor": "com.aiways.aiwaysservice"
}
</t>
        </is>
      </c>
      <c r="M313" s="23" t="inlineStr">
        <is>
          <t>输入json，查看返回json或查看搜索结果</t>
        </is>
      </c>
      <c r="N313" s="17" t="inlineStr">
        <is>
          <t>resultCode:10001</t>
        </is>
      </c>
      <c r="O313" s="17" t="n"/>
      <c r="P313" s="17" t="inlineStr">
        <is>
          <t>{}</t>
        </is>
      </c>
      <c r="Q313" s="17" t="inlineStr">
        <is>
          <t>{}</t>
        </is>
      </c>
      <c r="R313" s="17">
        <f>HYPERLINK("D:\python\pytest\AutoTest\log\2022-01-20_20-32-14\AW02-JK-AIDL-0414","测试图片地址")</f>
        <v/>
      </c>
      <c r="S313" s="17" t="inlineStr">
        <is>
          <t>NG</t>
        </is>
      </c>
      <c r="T313" s="17" t="inlineStr">
        <is>
          <t>chenghchengy</t>
        </is>
      </c>
      <c r="U313" s="17" t="inlineStr">
        <is>
          <t>2022-01-21 00:14:59</t>
        </is>
      </c>
      <c r="V313" s="17" t="n"/>
      <c r="W313" s="17" t="inlineStr">
        <is>
          <t>Waiting timeout for appearance of "UIObjectProxy of "com.aiways.autonavi:id/tv_search""</t>
        </is>
      </c>
    </row>
    <row r="314" s="134">
      <c r="A314" s="17" t="inlineStr">
        <is>
          <t>AW02-JK-AIDL-0415</t>
        </is>
      </c>
      <c r="B314" s="13" t="n">
        <v>30304</v>
      </c>
      <c r="C314" s="17" t="inlineStr">
        <is>
          <t>家和公司周边搜</t>
        </is>
      </c>
      <c r="D314" s="17" t="inlineStr">
        <is>
          <t>家和公司周边搜输入异常searchCenter异常值（67）</t>
        </is>
      </c>
      <c r="E314" s="17" t="inlineStr">
        <is>
          <t>P1</t>
        </is>
      </c>
      <c r="F314" s="17" t="inlineStr">
        <is>
          <t>searchCenter:0
radius：5000
sortrule：-1
maxCount：1</t>
        </is>
      </c>
      <c r="G314" s="17" t="inlineStr">
        <is>
          <t>异常系</t>
        </is>
      </c>
      <c r="H314" s="17" t="inlineStr">
        <is>
          <t>边界值</t>
        </is>
      </c>
      <c r="I314" s="17" t="n"/>
      <c r="J31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4" s="17" t="inlineStr">
        <is>
          <t xml:space="preserve">{ 
"protocolId": 30304, "messageType": "request", "versionName": "5.0.7.601114", "data": { 
"radius": 5000, 
"sortrule": -1,
"searchCenter": 0, 
"maxCount": 1, 
"keyWord": "光谷",
 },
 "statusCode": 0, 
"needResponse": true, 
"message": "", 
"responseCode": "", 
"requestCode": "", "requestAuthor": "com.aiways.aiwaysservice"
}
</t>
        </is>
      </c>
      <c r="M314" s="23" t="inlineStr">
        <is>
          <t>输入json，查看返回json或查看搜索结果</t>
        </is>
      </c>
      <c r="N314" s="17" t="inlineStr">
        <is>
          <t>resultCode:10001</t>
        </is>
      </c>
      <c r="O314" s="17" t="n"/>
      <c r="P314" s="17" t="inlineStr"/>
      <c r="Q314" s="17" t="inlineStr"/>
      <c r="R314" s="17">
        <f>HYPERLINK("D:\python\pytest\AutoTest\log\2022-01-20_20-32-14\AW02-JK-AIDL-0415","测试图片地址")</f>
        <v/>
      </c>
      <c r="S314" s="17" t="inlineStr">
        <is>
          <t>NG</t>
        </is>
      </c>
      <c r="T314" s="17" t="inlineStr">
        <is>
          <t>chenghchengy</t>
        </is>
      </c>
      <c r="U314" s="17" t="inlineStr">
        <is>
          <t>2022-01-21 00:16:08</t>
        </is>
      </c>
      <c r="V314" s="17" t="n"/>
      <c r="W314" s="17" t="inlineStr">
        <is>
          <t>'Picture Template(D:\\python\\pytest\\AutoTest\\resource\\template\\公司.png) not found in screen'</t>
        </is>
      </c>
    </row>
    <row r="315" s="134">
      <c r="A315" s="17" t="inlineStr">
        <is>
          <t>AW02-JK-AIDL-0416</t>
        </is>
      </c>
      <c r="B315" s="13" t="n">
        <v>30304</v>
      </c>
      <c r="C315" s="17" t="inlineStr">
        <is>
          <t>家和公司周边搜</t>
        </is>
      </c>
      <c r="D315" s="17" t="inlineStr">
        <is>
          <t>家和公司周边搜输入异常searchCenter异常值（68）</t>
        </is>
      </c>
      <c r="E315" s="17" t="inlineStr">
        <is>
          <t>P1</t>
        </is>
      </c>
      <c r="F315" s="17" t="inlineStr">
        <is>
          <t>searchCenter:0
radius：5000
sortrule：-1
maxCount：10</t>
        </is>
      </c>
      <c r="G315" s="17" t="inlineStr">
        <is>
          <t>异常系</t>
        </is>
      </c>
      <c r="H315" s="17" t="inlineStr">
        <is>
          <t>边界值</t>
        </is>
      </c>
      <c r="I315" s="17" t="n"/>
      <c r="J31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5" s="17" t="inlineStr">
        <is>
          <t xml:space="preserve">{ 
"protocolId": 30304, "messageType": "request", "versionName": "5.0.7.601114", "data": { 
"radius": 5000, 
"sortrule": -1,
"searchCenter": 0, 
"maxCount": 10, 
"keyWord": "光谷",
 },
 "statusCode": 0, 
"needResponse": true, 
"message": "", 
"responseCode": "", 
"requestCode": "", "requestAuthor": "com.aiways.aiwaysservice"
}
</t>
        </is>
      </c>
      <c r="M315" s="23" t="inlineStr">
        <is>
          <t>输入json，查看返回json或查看搜索结果</t>
        </is>
      </c>
      <c r="N315" s="17" t="inlineStr">
        <is>
          <t>resultCode:10001</t>
        </is>
      </c>
      <c r="O315" s="17" t="n"/>
      <c r="P315" s="17" t="inlineStr">
        <is>
          <t>{}</t>
        </is>
      </c>
      <c r="Q315" s="17" t="inlineStr">
        <is>
          <t>{}</t>
        </is>
      </c>
      <c r="R315" s="17">
        <f>HYPERLINK("D:\python\pytest\AutoTest\log\2022-01-20_20-32-14\AW02-JK-AIDL-0416","测试图片地址")</f>
        <v/>
      </c>
      <c r="S315" s="17" t="inlineStr">
        <is>
          <t>NG</t>
        </is>
      </c>
      <c r="T315" s="17" t="inlineStr">
        <is>
          <t>chenghchengy</t>
        </is>
      </c>
      <c r="U315" s="17" t="inlineStr">
        <is>
          <t>2022-01-21 00:17:06</t>
        </is>
      </c>
      <c r="V315" s="17" t="n"/>
      <c r="W315" s="17" t="inlineStr">
        <is>
          <t>Waiting timeout for appearance of "UIObjectProxy of "com.aiways.autonavi:id/tv_search""</t>
        </is>
      </c>
    </row>
    <row r="316" s="134">
      <c r="A316" s="17" t="inlineStr">
        <is>
          <t>AW02-JK-AIDL-0417</t>
        </is>
      </c>
      <c r="B316" s="13" t="n">
        <v>30304</v>
      </c>
      <c r="C316" s="17" t="inlineStr">
        <is>
          <t>家和公司周边搜</t>
        </is>
      </c>
      <c r="D316" s="17" t="inlineStr">
        <is>
          <t>家和公司周边搜输入异常searchCenter异常值（69）</t>
        </is>
      </c>
      <c r="E316" s="17" t="inlineStr">
        <is>
          <t>P1</t>
        </is>
      </c>
      <c r="F316" s="17" t="inlineStr">
        <is>
          <t>searchCenter:0
radius：5000
sortrule：-1
maxCount：30</t>
        </is>
      </c>
      <c r="G316" s="17" t="inlineStr">
        <is>
          <t>异常系</t>
        </is>
      </c>
      <c r="H316" s="17" t="inlineStr">
        <is>
          <t>边界值</t>
        </is>
      </c>
      <c r="I316" s="17" t="n"/>
      <c r="J31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6" s="17" t="inlineStr">
        <is>
          <t xml:space="preserve">{ 
"protocolId": 30304, "messageType": "request", "versionName": "5.0.7.601114", "data": { 
"radius": 5000, 
"sortrule": -1, 
"searchCenter": 0, 
"maxCount": 30, 
"keyWord": "光谷",
 },
 "statusCode": 0, 
"needResponse": true, 
"message": "", 
"responseCode": "", 
"requestCode": "", "requestAuthor": "com.aiways.aiwaysservice"
}
</t>
        </is>
      </c>
      <c r="M316" s="23" t="inlineStr">
        <is>
          <t>输入json，查看返回json或查看搜索结果</t>
        </is>
      </c>
      <c r="N316" s="17" t="inlineStr">
        <is>
          <t>resultCode:10001</t>
        </is>
      </c>
      <c r="O316" s="17" t="n"/>
      <c r="P316" s="17" t="inlineStr"/>
      <c r="Q316" s="17" t="inlineStr"/>
      <c r="R316" s="17">
        <f>HYPERLINK("D:\python\pytest\AutoTest\log\2022-01-20_20-32-14\AW02-JK-AIDL-0417","测试图片地址")</f>
        <v/>
      </c>
      <c r="S316" s="17" t="inlineStr">
        <is>
          <t>NG</t>
        </is>
      </c>
      <c r="T316" s="17" t="inlineStr">
        <is>
          <t>chenghchengy</t>
        </is>
      </c>
      <c r="U316" s="17" t="inlineStr">
        <is>
          <t>2022-01-21 00:18:16</t>
        </is>
      </c>
      <c r="V316" s="17" t="n"/>
      <c r="W316" s="17" t="inlineStr">
        <is>
          <t>'Picture Template(D:\\python\\pytest\\AutoTest\\resource\\template\\公司.png) not found in screen'</t>
        </is>
      </c>
    </row>
    <row r="317" s="134">
      <c r="A317" s="17" t="inlineStr">
        <is>
          <t>AW02-JK-AIDL-0418</t>
        </is>
      </c>
      <c r="B317" s="13" t="n">
        <v>30304</v>
      </c>
      <c r="C317" s="17" t="inlineStr">
        <is>
          <t>家和公司周边搜</t>
        </is>
      </c>
      <c r="D317" s="17" t="inlineStr">
        <is>
          <t>家和公司周边搜输入异常searchCenter异常值（70）</t>
        </is>
      </c>
      <c r="E317" s="17" t="inlineStr">
        <is>
          <t>P1</t>
        </is>
      </c>
      <c r="F317" s="17" t="inlineStr">
        <is>
          <t>searchCenter:1
radius：1000
sortrule：-1
maxCount：1</t>
        </is>
      </c>
      <c r="G317" s="17" t="inlineStr">
        <is>
          <t>异常系</t>
        </is>
      </c>
      <c r="H317" s="17" t="inlineStr">
        <is>
          <t>边界值</t>
        </is>
      </c>
      <c r="I317" s="17" t="n"/>
      <c r="J31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7" s="17" t="inlineStr">
        <is>
          <t xml:space="preserve">{ 
"protocolId": 30304, "messageType": "request", "versionName": "5.0.7.601114", "data": { 
"radius": 1000, 
"sortrule": -1, 
"searchCenter": 1, 
"maxCount": 1, 
"keyWord": "光谷",
 },
 "statusCode": 0, 
"needResponse": true, 
"message": "", 
"responseCode": "", 
"requestCode": "", "requestAuthor": "com.aiways.aiwaysservice"
}
</t>
        </is>
      </c>
      <c r="M317" s="23" t="inlineStr">
        <is>
          <t>输入json，查看返回json或查看搜索结果</t>
        </is>
      </c>
      <c r="N317" s="17" t="inlineStr">
        <is>
          <t>resultCode:10001</t>
        </is>
      </c>
      <c r="O317" s="17" t="n"/>
      <c r="P317" s="17" t="inlineStr">
        <is>
          <t>{}</t>
        </is>
      </c>
      <c r="Q317" s="17" t="inlineStr">
        <is>
          <t>{}</t>
        </is>
      </c>
      <c r="R317" s="17">
        <f>HYPERLINK("D:\python\pytest\AutoTest\log\2022-01-20_20-32-14\AW02-JK-AIDL-0418","测试图片地址")</f>
        <v/>
      </c>
      <c r="S317" s="17" t="inlineStr">
        <is>
          <t>NG</t>
        </is>
      </c>
      <c r="T317" s="17" t="inlineStr">
        <is>
          <t>chenghchengy</t>
        </is>
      </c>
      <c r="U317" s="17" t="inlineStr">
        <is>
          <t>2022-01-21 00:19:14</t>
        </is>
      </c>
      <c r="V317" s="17" t="n"/>
      <c r="W317" s="17" t="inlineStr">
        <is>
          <t>Waiting timeout for appearance of "UIObjectProxy of "com.aiways.autonavi:id/tv_search""</t>
        </is>
      </c>
    </row>
    <row r="318" s="134">
      <c r="A318" s="17" t="inlineStr">
        <is>
          <t>AW02-JK-AIDL-0419</t>
        </is>
      </c>
      <c r="B318" s="13" t="n">
        <v>30304</v>
      </c>
      <c r="C318" s="17" t="inlineStr">
        <is>
          <t>家和公司周边搜</t>
        </is>
      </c>
      <c r="D318" s="17" t="inlineStr">
        <is>
          <t>家和公司周边搜输入异常searchCenter异常值（71）</t>
        </is>
      </c>
      <c r="E318" s="17" t="inlineStr">
        <is>
          <t>P1</t>
        </is>
      </c>
      <c r="F318" s="17" t="inlineStr">
        <is>
          <t>searchCenter:1
radius：1000
sortrule：-1
maxCount：10</t>
        </is>
      </c>
      <c r="G318" s="17" t="inlineStr">
        <is>
          <t>异常系</t>
        </is>
      </c>
      <c r="H318" s="17" t="inlineStr">
        <is>
          <t>边界值</t>
        </is>
      </c>
      <c r="I318" s="17" t="n"/>
      <c r="J31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8" s="17" t="inlineStr">
        <is>
          <t xml:space="preserve">{ 
"protocolId": 30304, "messageType": "request", "versionName": "5.0.7.601114", "data": { 
"radius": 1000, 
"sortrule": -1,
"searchCenter": 1, 
"maxCount": 10, 
"keyWord": "光谷",
 },
 "statusCode": 0, 
"needResponse": true, 
"message": "", 
"responseCode": "", 
"requestCode": "", "requestAuthor": "com.aiways.aiwaysservice"
}
</t>
        </is>
      </c>
      <c r="M318" s="23" t="inlineStr">
        <is>
          <t>输入json，查看返回json或查看搜索结果</t>
        </is>
      </c>
      <c r="N318" s="17" t="inlineStr">
        <is>
          <t>resultCode:10001</t>
        </is>
      </c>
      <c r="O318" s="17" t="n"/>
      <c r="P318" s="17" t="inlineStr"/>
      <c r="Q318" s="17" t="inlineStr"/>
      <c r="R318" s="17">
        <f>HYPERLINK("D:\python\pytest\AutoTest\log\2022-01-20_20-32-14\AW02-JK-AIDL-0419","测试图片地址")</f>
        <v/>
      </c>
      <c r="S318" s="17" t="inlineStr">
        <is>
          <t>NG</t>
        </is>
      </c>
      <c r="T318" s="17" t="inlineStr">
        <is>
          <t>chenghchengy</t>
        </is>
      </c>
      <c r="U318" s="17" t="inlineStr">
        <is>
          <t>2022-01-21 00:20:23</t>
        </is>
      </c>
      <c r="V318" s="17" t="n"/>
      <c r="W318" s="17" t="inlineStr">
        <is>
          <t>'Picture Template(D:\\python\\pytest\\AutoTest\\resource\\template\\公司.png) not found in screen'</t>
        </is>
      </c>
    </row>
    <row r="319" s="134">
      <c r="A319" s="17" t="inlineStr">
        <is>
          <t>AW02-JK-AIDL-0420</t>
        </is>
      </c>
      <c r="B319" s="13" t="n">
        <v>30304</v>
      </c>
      <c r="C319" s="17" t="inlineStr">
        <is>
          <t>家和公司周边搜</t>
        </is>
      </c>
      <c r="D319" s="17" t="inlineStr">
        <is>
          <t>家和公司周边搜输入异常searchCenter异常值（72）</t>
        </is>
      </c>
      <c r="E319" s="17" t="inlineStr">
        <is>
          <t>P1</t>
        </is>
      </c>
      <c r="F319" s="17" t="inlineStr">
        <is>
          <t>searchCenter:1
radius：1000
sortrule：-1
maxCount：30</t>
        </is>
      </c>
      <c r="G319" s="17" t="inlineStr">
        <is>
          <t>异常系</t>
        </is>
      </c>
      <c r="H319" s="17" t="inlineStr">
        <is>
          <t>边界值</t>
        </is>
      </c>
      <c r="I319" s="17" t="n"/>
      <c r="J31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9" s="17" t="inlineStr">
        <is>
          <t xml:space="preserve">{ 
"protocolId": 30304, "messageType": "request", "versionName": "5.0.7.601114", "data": { 
"radius": 1000, 
"sortrule": -1,
"searchCenter": 1, 
"maxCount": 30, 
"keyWord": "光谷",
 },
 "statusCode": 0, 
"needResponse": true, 
"message": "", 
"responseCode": "", 
"requestCode": "", "requestAuthor": "com.aiways.aiwaysservice"
}
</t>
        </is>
      </c>
      <c r="M319" s="23" t="inlineStr">
        <is>
          <t>输入json，查看返回json或查看搜索结果</t>
        </is>
      </c>
      <c r="N319" s="17" t="inlineStr">
        <is>
          <t>resultCode:10001</t>
        </is>
      </c>
      <c r="O319" s="17" t="n"/>
      <c r="P319" s="17" t="inlineStr">
        <is>
          <t>{}</t>
        </is>
      </c>
      <c r="Q319" s="17" t="inlineStr">
        <is>
          <t>{}</t>
        </is>
      </c>
      <c r="R319" s="17">
        <f>HYPERLINK("D:\python\pytest\AutoTest\log\2022-01-20_20-32-14\AW02-JK-AIDL-0420","测试图片地址")</f>
        <v/>
      </c>
      <c r="S319" s="17" t="inlineStr">
        <is>
          <t>NG</t>
        </is>
      </c>
      <c r="T319" s="17" t="inlineStr">
        <is>
          <t>chenghchengy</t>
        </is>
      </c>
      <c r="U319" s="17" t="inlineStr">
        <is>
          <t>2022-01-21 00:21:21</t>
        </is>
      </c>
      <c r="V319" s="17" t="n"/>
      <c r="W319" s="17" t="inlineStr">
        <is>
          <t>Waiting timeout for appearance of "UIObjectProxy of "com.aiways.autonavi:id/tv_search""</t>
        </is>
      </c>
    </row>
    <row r="320" s="134">
      <c r="A320" s="17" t="inlineStr">
        <is>
          <t>AW02-JK-AIDL-0421</t>
        </is>
      </c>
      <c r="B320" s="13" t="n">
        <v>30304</v>
      </c>
      <c r="C320" s="17" t="inlineStr">
        <is>
          <t>家和公司周边搜</t>
        </is>
      </c>
      <c r="D320" s="17" t="inlineStr">
        <is>
          <t>家和公司周边搜输入异常searchCenter异常值（73）</t>
        </is>
      </c>
      <c r="E320" s="17" t="inlineStr">
        <is>
          <t>P1</t>
        </is>
      </c>
      <c r="F320" s="17" t="inlineStr">
        <is>
          <t>searchCenter:1
radius：3000
sortrule：-1
maxCount：1</t>
        </is>
      </c>
      <c r="G320" s="17" t="inlineStr">
        <is>
          <t>异常系</t>
        </is>
      </c>
      <c r="H320" s="17" t="inlineStr">
        <is>
          <t>边界值</t>
        </is>
      </c>
      <c r="I320" s="17" t="n"/>
      <c r="J32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0" s="17" t="inlineStr">
        <is>
          <t xml:space="preserve">{ 
"protocolId": 30304, "messageType": "request", "versionName": "5.0.7.601114", "data": { 
"radius": 3000, 
"sortrule": -1,
"searchCenter": 1, 
"maxCount": 1, 
"keyWord": "光谷",
 },
 "statusCode": 0, 
"needResponse": true, 
"message": "", 
"responseCode": "", 
"requestCode": "", "requestAuthor": "com.aiways.aiwaysservice"
}
</t>
        </is>
      </c>
      <c r="M320" s="23" t="inlineStr">
        <is>
          <t>输入json，查看返回json或查看搜索结果</t>
        </is>
      </c>
      <c r="N320" s="17" t="inlineStr">
        <is>
          <t>resultCode:10001</t>
        </is>
      </c>
      <c r="O320" s="17" t="n"/>
      <c r="P320" s="17" t="inlineStr"/>
      <c r="Q320" s="17" t="inlineStr"/>
      <c r="R320" s="17">
        <f>HYPERLINK("D:\python\pytest\AutoTest\log\2022-01-20_20-32-14\AW02-JK-AIDL-0421","测试图片地址")</f>
        <v/>
      </c>
      <c r="S320" s="17" t="inlineStr">
        <is>
          <t>NG</t>
        </is>
      </c>
      <c r="T320" s="17" t="inlineStr">
        <is>
          <t>chenghchengy</t>
        </is>
      </c>
      <c r="U320" s="17" t="inlineStr">
        <is>
          <t>2022-01-21 00:22:30</t>
        </is>
      </c>
      <c r="V320" s="17" t="n"/>
      <c r="W320" s="17" t="inlineStr">
        <is>
          <t>'Picture Template(D:\\python\\pytest\\AutoTest\\resource\\template\\公司.png) not found in screen'</t>
        </is>
      </c>
    </row>
    <row r="321" s="134">
      <c r="A321" s="17" t="inlineStr">
        <is>
          <t>AW02-JK-AIDL-0422</t>
        </is>
      </c>
      <c r="B321" s="13" t="n">
        <v>30304</v>
      </c>
      <c r="C321" s="17" t="inlineStr">
        <is>
          <t>家和公司周边搜</t>
        </is>
      </c>
      <c r="D321" s="17" t="inlineStr">
        <is>
          <t>家和公司周边搜输入异常searchCenter异常值（74）</t>
        </is>
      </c>
      <c r="E321" s="17" t="inlineStr">
        <is>
          <t>P1</t>
        </is>
      </c>
      <c r="F321" s="17" t="inlineStr">
        <is>
          <t>searchCenter:1
radius：3000
sortrule：-1
maxCount：10</t>
        </is>
      </c>
      <c r="G321" s="17" t="inlineStr">
        <is>
          <t>异常系</t>
        </is>
      </c>
      <c r="H321" s="17" t="inlineStr">
        <is>
          <t>边界值</t>
        </is>
      </c>
      <c r="I321" s="17" t="n"/>
      <c r="J32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1" s="17" t="inlineStr">
        <is>
          <t xml:space="preserve">{ 
"protocolId": 30304, "messageType": "request", "versionName": "5.0.7.601114", "data": { 
"radius": 3000, 
"sortrule": -1,
"searchCenter": 1, 
"maxCount": 10, 
"keyWord": "光谷",
 },
 "statusCode": 0, 
"needResponse": true, 
"message": "", 
"responseCode": "", 
"requestCode": "", "requestAuthor": "com.aiways.aiwaysservice"
}
</t>
        </is>
      </c>
      <c r="M321" s="23" t="inlineStr">
        <is>
          <t>输入json，查看返回json或查看搜索结果</t>
        </is>
      </c>
      <c r="N321" s="17" t="inlineStr">
        <is>
          <t>resultCode:10001</t>
        </is>
      </c>
      <c r="O321" s="17" t="n"/>
      <c r="P321" s="17" t="inlineStr">
        <is>
          <t>{}</t>
        </is>
      </c>
      <c r="Q321" s="17" t="inlineStr">
        <is>
          <t>{}</t>
        </is>
      </c>
      <c r="R321" s="17">
        <f>HYPERLINK("D:\python\pytest\AutoTest\log\2022-01-20_20-32-14\AW02-JK-AIDL-0422","测试图片地址")</f>
        <v/>
      </c>
      <c r="S321" s="17" t="inlineStr">
        <is>
          <t>NG</t>
        </is>
      </c>
      <c r="T321" s="17" t="inlineStr">
        <is>
          <t>chenghchengy</t>
        </is>
      </c>
      <c r="U321" s="17" t="inlineStr">
        <is>
          <t>2022-01-21 00:23:29</t>
        </is>
      </c>
      <c r="V321" s="17" t="n"/>
      <c r="W321" s="17" t="inlineStr">
        <is>
          <t>Waiting timeout for appearance of "UIObjectProxy of "com.aiways.autonavi:id/tv_search""</t>
        </is>
      </c>
    </row>
    <row r="322" s="134">
      <c r="A322" s="17" t="inlineStr">
        <is>
          <t>AW02-JK-AIDL-0423</t>
        </is>
      </c>
      <c r="B322" s="13" t="n">
        <v>30304</v>
      </c>
      <c r="C322" s="17" t="inlineStr">
        <is>
          <t>家和公司周边搜</t>
        </is>
      </c>
      <c r="D322" s="17" t="inlineStr">
        <is>
          <t>家和公司周边搜输入异常searchCenter异常值（75）</t>
        </is>
      </c>
      <c r="E322" s="17" t="inlineStr">
        <is>
          <t>P1</t>
        </is>
      </c>
      <c r="F322" s="17" t="inlineStr">
        <is>
          <t>searchCenter:1
radius：3000
sortrule：-1
maxCount：30</t>
        </is>
      </c>
      <c r="G322" s="17" t="inlineStr">
        <is>
          <t>异常系</t>
        </is>
      </c>
      <c r="H322" s="17" t="inlineStr">
        <is>
          <t>边界值</t>
        </is>
      </c>
      <c r="I322" s="17" t="n"/>
      <c r="J32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2" s="17" t="inlineStr">
        <is>
          <t xml:space="preserve">{ 
"protocolId": 30304, "messageType": "request", "versionName": "5.0.7.601114", "data": { 
"radius": 3000, 
"sortrule": -1,
"searchCenter": 1, 
"maxCount": 30, 
"keyWord": "光谷",
 },
 "statusCode": 0, 
"needResponse": true, 
"message": "", 
"responseCode": "", 
"requestCode": "", "requestAuthor": "com.aiways.aiwaysservice"
}
</t>
        </is>
      </c>
      <c r="M322" s="23" t="inlineStr">
        <is>
          <t>输入json，查看返回json或查看搜索结果</t>
        </is>
      </c>
      <c r="N322" s="17" t="inlineStr">
        <is>
          <t>resultCode:10001</t>
        </is>
      </c>
      <c r="O322" s="17" t="n"/>
      <c r="P322" s="17" t="inlineStr"/>
      <c r="Q322" s="17" t="inlineStr"/>
      <c r="R322" s="17">
        <f>HYPERLINK("D:\python\pytest\AutoTest\log\2022-01-20_20-32-14\AW02-JK-AIDL-0423","测试图片地址")</f>
        <v/>
      </c>
      <c r="S322" s="17" t="inlineStr">
        <is>
          <t>NG</t>
        </is>
      </c>
      <c r="T322" s="17" t="inlineStr">
        <is>
          <t>chenghchengy</t>
        </is>
      </c>
      <c r="U322" s="17" t="inlineStr">
        <is>
          <t>2022-01-21 00:24:38</t>
        </is>
      </c>
      <c r="V322" s="17" t="n"/>
      <c r="W322" s="17" t="inlineStr">
        <is>
          <t>'Picture Template(D:\\python\\pytest\\AutoTest\\resource\\template\\公司.png) not found in screen'</t>
        </is>
      </c>
    </row>
    <row r="323" s="134">
      <c r="A323" s="17" t="inlineStr">
        <is>
          <t>AW02-JK-AIDL-0424</t>
        </is>
      </c>
      <c r="B323" s="13" t="n">
        <v>30304</v>
      </c>
      <c r="C323" s="17" t="inlineStr">
        <is>
          <t>家和公司周边搜</t>
        </is>
      </c>
      <c r="D323" s="17" t="inlineStr">
        <is>
          <t>家和公司周边搜输入异常searchCenter异常值（76）</t>
        </is>
      </c>
      <c r="E323" s="17" t="inlineStr">
        <is>
          <t>P1</t>
        </is>
      </c>
      <c r="F323" s="17" t="inlineStr">
        <is>
          <t>searchCenter:1
radius：5000
sortrule：-1
maxCount：1</t>
        </is>
      </c>
      <c r="G323" s="17" t="inlineStr">
        <is>
          <t>异常系</t>
        </is>
      </c>
      <c r="H323" s="17" t="inlineStr">
        <is>
          <t>边界值</t>
        </is>
      </c>
      <c r="I323" s="17" t="n"/>
      <c r="J32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3" s="17" t="inlineStr">
        <is>
          <t xml:space="preserve">{ 
"protocolId": 30304, "messageType": "request", "versionName": "5.0.7.601114", "data": { 
"radius": 5000, 
"sortrule": -1,
"searchCenter": 1, 
"maxCount": 1, 
"keyWord": "光谷",
 },
 "statusCode": 0, 
"needResponse": true, 
"message": "", 
"responseCode": "", 
"requestCode": "", "requestAuthor": "com.aiways.aiwaysservice"
}
</t>
        </is>
      </c>
      <c r="M323" s="23" t="inlineStr">
        <is>
          <t>输入json，查看返回json或查看搜索结果</t>
        </is>
      </c>
      <c r="N323" s="17" t="inlineStr">
        <is>
          <t>resultCode:10001</t>
        </is>
      </c>
      <c r="O323" s="17" t="n"/>
      <c r="P323" s="17" t="inlineStr">
        <is>
          <t>{}</t>
        </is>
      </c>
      <c r="Q323" s="17" t="inlineStr">
        <is>
          <t>{}</t>
        </is>
      </c>
      <c r="R323" s="17">
        <f>HYPERLINK("D:\python\pytest\AutoTest\log\2022-01-20_20-32-14\AW02-JK-AIDL-0424","测试图片地址")</f>
        <v/>
      </c>
      <c r="S323" s="17" t="inlineStr">
        <is>
          <t>NG</t>
        </is>
      </c>
      <c r="T323" s="17" t="inlineStr">
        <is>
          <t>chenghchengy</t>
        </is>
      </c>
      <c r="U323" s="17" t="inlineStr">
        <is>
          <t>2022-01-21 00:25:37</t>
        </is>
      </c>
      <c r="V323" s="17" t="n"/>
      <c r="W323" s="17" t="inlineStr">
        <is>
          <t>Waiting timeout for appearance of "UIObjectProxy of "com.aiways.autonavi:id/tv_search""</t>
        </is>
      </c>
    </row>
    <row r="324" s="134">
      <c r="A324" s="17" t="inlineStr">
        <is>
          <t>AW02-JK-AIDL-0425</t>
        </is>
      </c>
      <c r="B324" s="13" t="n">
        <v>30304</v>
      </c>
      <c r="C324" s="17" t="inlineStr">
        <is>
          <t>家和公司周边搜</t>
        </is>
      </c>
      <c r="D324" s="17" t="inlineStr">
        <is>
          <t>家和公司周边搜输入异常searchCenter异常值（77）</t>
        </is>
      </c>
      <c r="E324" s="17" t="inlineStr">
        <is>
          <t>P1</t>
        </is>
      </c>
      <c r="F324" s="17" t="inlineStr">
        <is>
          <t>searchCenter:1
radius：5000
sortrule：-1
maxCount：10</t>
        </is>
      </c>
      <c r="G324" s="17" t="inlineStr">
        <is>
          <t>异常系</t>
        </is>
      </c>
      <c r="H324" s="17" t="inlineStr">
        <is>
          <t>边界值</t>
        </is>
      </c>
      <c r="I324" s="17" t="n"/>
      <c r="J32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4" s="17" t="inlineStr">
        <is>
          <t xml:space="preserve">{ 
"protocolId": 30304, "messageType": "request", "versionName": "5.0.7.601114", "data": { 
"radius": 5000, 
"sortrule": -1,
"searchCenter": 1, 
"maxCount": 10, 
"keyWord": "光谷",
 },
 "statusCode": 0, 
"needResponse": true, 
"message": "", 
"responseCode": "", 
"requestCode": "", "requestAuthor": "com.aiways.aiwaysservice"
}
</t>
        </is>
      </c>
      <c r="M324" s="23" t="inlineStr">
        <is>
          <t>输入json，查看返回json或查看搜索结果</t>
        </is>
      </c>
      <c r="N324" s="17" t="inlineStr">
        <is>
          <t>resultCode:10001</t>
        </is>
      </c>
      <c r="O324" s="17" t="n"/>
      <c r="P324" s="17" t="inlineStr"/>
      <c r="Q324" s="17" t="inlineStr"/>
      <c r="R324" s="17">
        <f>HYPERLINK("D:\python\pytest\AutoTest\log\2022-01-20_20-32-14\AW02-JK-AIDL-0425","测试图片地址")</f>
        <v/>
      </c>
      <c r="S324" s="17" t="inlineStr">
        <is>
          <t>NG</t>
        </is>
      </c>
      <c r="T324" s="17" t="inlineStr">
        <is>
          <t>chenghchengy</t>
        </is>
      </c>
      <c r="U324" s="17" t="inlineStr">
        <is>
          <t>2022-01-21 00:26:46</t>
        </is>
      </c>
      <c r="V324" s="17" t="n"/>
      <c r="W324" s="17" t="inlineStr">
        <is>
          <t>'Picture Template(D:\\python\\pytest\\AutoTest\\resource\\template\\公司.png) not found in screen'</t>
        </is>
      </c>
    </row>
    <row r="325" s="134">
      <c r="A325" s="17" t="inlineStr">
        <is>
          <t>AW02-JK-AIDL-0426</t>
        </is>
      </c>
      <c r="B325" s="13" t="n">
        <v>30304</v>
      </c>
      <c r="C325" s="17" t="inlineStr">
        <is>
          <t>家和公司周边搜</t>
        </is>
      </c>
      <c r="D325" s="17" t="inlineStr">
        <is>
          <t>家和公司周边搜输入异常searchCenter异常值（78）</t>
        </is>
      </c>
      <c r="E325" s="17" t="inlineStr">
        <is>
          <t>P1</t>
        </is>
      </c>
      <c r="F325" s="17" t="inlineStr">
        <is>
          <t>searchCenter:1
radius：5000
sortrule：-1
maxCount：30</t>
        </is>
      </c>
      <c r="G325" s="17" t="inlineStr">
        <is>
          <t>异常系</t>
        </is>
      </c>
      <c r="H325" s="17" t="inlineStr">
        <is>
          <t>边界值</t>
        </is>
      </c>
      <c r="I325" s="17" t="n"/>
      <c r="J32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5" s="17" t="inlineStr">
        <is>
          <t xml:space="preserve">{ 
"protocolId": 30304, "messageType": "request", "versionName": "5.0.7.601114", "data": { 
"radius": 5000, 
"sortrule": -1,
"searchCenter": 1, 
"maxCount": 30, 
"keyWord": "光谷",
 },
 "statusCode": 0, 
"needResponse": true, 
"message": "", 
"responseCode": "", 
"requestCode": "", "requestAuthor": "com.aiways.aiwaysservice"
}
</t>
        </is>
      </c>
      <c r="M325" s="23" t="inlineStr">
        <is>
          <t>输入json，查看返回json或查看搜索结果</t>
        </is>
      </c>
      <c r="N325" s="17" t="inlineStr">
        <is>
          <t>resultCode:10001</t>
        </is>
      </c>
      <c r="O325" s="17" t="n"/>
      <c r="P325" s="17" t="inlineStr">
        <is>
          <t>{}</t>
        </is>
      </c>
      <c r="Q325" s="17" t="inlineStr">
        <is>
          <t>{}</t>
        </is>
      </c>
      <c r="R325" s="17">
        <f>HYPERLINK("D:\python\pytest\AutoTest\log\2022-01-20_20-32-14\AW02-JK-AIDL-0426","测试图片地址")</f>
        <v/>
      </c>
      <c r="S325" s="17" t="inlineStr">
        <is>
          <t>NG</t>
        </is>
      </c>
      <c r="T325" s="17" t="inlineStr">
        <is>
          <t>chenghchengy</t>
        </is>
      </c>
      <c r="U325" s="17" t="inlineStr">
        <is>
          <t>2022-01-21 00:27:44</t>
        </is>
      </c>
      <c r="V325" s="17" t="n"/>
      <c r="W325" s="17" t="inlineStr">
        <is>
          <t>Waiting timeout for appearance of "UIObjectProxy of "com.aiways.autonavi:id/tv_search""</t>
        </is>
      </c>
    </row>
    <row r="326" s="134">
      <c r="A326" s="17" t="inlineStr">
        <is>
          <t>AW02-JK-AIDL-0427</t>
        </is>
      </c>
      <c r="B326" s="13" t="n">
        <v>30304</v>
      </c>
      <c r="C326" s="17" t="inlineStr">
        <is>
          <t>家和公司周边搜</t>
        </is>
      </c>
      <c r="D326" s="17" t="inlineStr">
        <is>
          <t>家和公司周边搜输入异常searchCenter异常值（79）</t>
        </is>
      </c>
      <c r="E326" s="17" t="inlineStr">
        <is>
          <t>P1</t>
        </is>
      </c>
      <c r="F326" s="17" t="inlineStr">
        <is>
          <t>searchCenter:0
radius：1000
sortrule：2
maxCount：1</t>
        </is>
      </c>
      <c r="G326" s="17" t="inlineStr">
        <is>
          <t>异常系</t>
        </is>
      </c>
      <c r="H326" s="17" t="inlineStr">
        <is>
          <t>边界值</t>
        </is>
      </c>
      <c r="I326" s="17" t="n"/>
      <c r="J32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6" s="17" t="inlineStr">
        <is>
          <t xml:space="preserve">{ 
"protocolId": 30304, "messageType": "request", "versionName": "5.0.7.601114", "data": { 
"radius": 1000, 
"sortrule": 2,
"searchCenter": 0, 
"maxCount": 1, 
"keyWord": "光谷",
 },
 "statusCode": 0, 
"needResponse": true, 
"message": "", 
"responseCode": "", 
"requestCode": "", "requestAuthor": "com.aiways.aiwaysservice"
}
</t>
        </is>
      </c>
      <c r="M326" s="23" t="inlineStr">
        <is>
          <t>输入json，查看返回json或查看搜索结果</t>
        </is>
      </c>
      <c r="N326" s="17" t="inlineStr">
        <is>
          <t>resultCode:10001</t>
        </is>
      </c>
      <c r="O326" s="17" t="n"/>
      <c r="P326" s="17" t="inlineStr"/>
      <c r="Q326" s="17" t="inlineStr"/>
      <c r="R326" s="17">
        <f>HYPERLINK("D:\python\pytest\AutoTest\log\2022-01-20_20-32-14\AW02-JK-AIDL-0427","测试图片地址")</f>
        <v/>
      </c>
      <c r="S326" s="17" t="inlineStr">
        <is>
          <t>NG</t>
        </is>
      </c>
      <c r="T326" s="17" t="inlineStr">
        <is>
          <t>chenghchengy</t>
        </is>
      </c>
      <c r="U326" s="17" t="inlineStr">
        <is>
          <t>2022-01-21 00:28:53</t>
        </is>
      </c>
      <c r="V326" s="17" t="n"/>
      <c r="W326" s="17" t="inlineStr">
        <is>
          <t>'Picture Template(D:\\python\\pytest\\AutoTest\\resource\\template\\公司.png) not found in screen'</t>
        </is>
      </c>
    </row>
    <row r="327" s="134">
      <c r="A327" s="17" t="inlineStr">
        <is>
          <t>AW02-JK-AIDL-0428</t>
        </is>
      </c>
      <c r="B327" s="13" t="n">
        <v>30304</v>
      </c>
      <c r="C327" s="17" t="inlineStr">
        <is>
          <t>家和公司周边搜</t>
        </is>
      </c>
      <c r="D327" s="17" t="inlineStr">
        <is>
          <t>家和公司周边搜输入异常searchCenter异常值（80）</t>
        </is>
      </c>
      <c r="E327" s="17" t="inlineStr">
        <is>
          <t>P1</t>
        </is>
      </c>
      <c r="F327" s="17" t="inlineStr">
        <is>
          <t>searchCenter:0
radius：1000
sortrule：2
maxCount：10</t>
        </is>
      </c>
      <c r="G327" s="17" t="inlineStr">
        <is>
          <t>异常系</t>
        </is>
      </c>
      <c r="H327" s="17" t="inlineStr">
        <is>
          <t>边界值</t>
        </is>
      </c>
      <c r="I327" s="17" t="n"/>
      <c r="J32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7" s="17" t="inlineStr">
        <is>
          <t xml:space="preserve">{ 
"protocolId": 30304, "messageType": "request", "versionName": "5.0.7.601114", "data": { 
"radius": 1000, 
"sortrule": 2,
"searchCenter": 0, 
"maxCount": 10, 
"keyWord": "光谷",
 },
 "statusCode": 0, 
"needResponse": true, 
"message": "", 
"responseCode": "", 
"requestCode": "", "requestAuthor": "com.aiways.aiwaysservice"
}
</t>
        </is>
      </c>
      <c r="M327" s="23" t="inlineStr">
        <is>
          <t>输入json，查看返回json或查看搜索结果</t>
        </is>
      </c>
      <c r="N327" s="17" t="inlineStr">
        <is>
          <t>resultCode:10001</t>
        </is>
      </c>
      <c r="O327" s="17" t="n"/>
      <c r="P327" s="17" t="inlineStr">
        <is>
          <t>{}</t>
        </is>
      </c>
      <c r="Q327" s="17" t="inlineStr">
        <is>
          <t>{}</t>
        </is>
      </c>
      <c r="R327" s="17">
        <f>HYPERLINK("D:\python\pytest\AutoTest\log\2022-01-20_20-32-14\AW02-JK-AIDL-0428","测试图片地址")</f>
        <v/>
      </c>
      <c r="S327" s="17" t="inlineStr">
        <is>
          <t>NG</t>
        </is>
      </c>
      <c r="T327" s="17" t="inlineStr">
        <is>
          <t>chenghchengy</t>
        </is>
      </c>
      <c r="U327" s="17" t="inlineStr">
        <is>
          <t>2022-01-21 00:29:51</t>
        </is>
      </c>
      <c r="V327" s="17" t="n"/>
      <c r="W327" s="17" t="inlineStr">
        <is>
          <t>Waiting timeout for appearance of "UIObjectProxy of "com.aiways.autonavi:id/tv_search""</t>
        </is>
      </c>
    </row>
    <row r="328" s="134">
      <c r="A328" s="17" t="inlineStr">
        <is>
          <t>AW02-JK-AIDL-0429</t>
        </is>
      </c>
      <c r="B328" s="13" t="n">
        <v>30304</v>
      </c>
      <c r="C328" s="17" t="inlineStr">
        <is>
          <t>家和公司周边搜</t>
        </is>
      </c>
      <c r="D328" s="17" t="inlineStr">
        <is>
          <t>家和公司周边搜输入异常searchCenter异常值（81）</t>
        </is>
      </c>
      <c r="E328" s="17" t="inlineStr">
        <is>
          <t>P1</t>
        </is>
      </c>
      <c r="F328" s="17" t="inlineStr">
        <is>
          <t>searchCenter:0
radius：1000
sortrule：2
maxCount：30</t>
        </is>
      </c>
      <c r="G328" s="17" t="inlineStr">
        <is>
          <t>异常系</t>
        </is>
      </c>
      <c r="H328" s="17" t="inlineStr">
        <is>
          <t>边界值</t>
        </is>
      </c>
      <c r="I328" s="17" t="n"/>
      <c r="J32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8" s="17" t="inlineStr">
        <is>
          <t xml:space="preserve">{ 
"protocolId": 30304, "messageType": "request", "versionName": "5.0.7.601114", "data": { 
"radius": 1000, 
"sortrule": 2,
"searchCenter": 0, 
"maxCount": 30, 
"keyWord": "光谷",
 },
 "statusCode": 0, 
"needResponse": true, 
"message": "", 
"responseCode": "", 
"requestCode": "", "requestAuthor": "com.aiways.aiwaysservice"
}
</t>
        </is>
      </c>
      <c r="M328" s="23" t="inlineStr">
        <is>
          <t>输入json，查看返回json或查看搜索结果</t>
        </is>
      </c>
      <c r="N328" s="17" t="inlineStr">
        <is>
          <t>resultCode:10001</t>
        </is>
      </c>
      <c r="O328" s="17" t="n"/>
      <c r="P328" s="17" t="inlineStr"/>
      <c r="Q328" s="17" t="inlineStr"/>
      <c r="R328" s="17">
        <f>HYPERLINK("D:\python\pytest\AutoTest\log\2022-01-20_20-32-14\AW02-JK-AIDL-0429","测试图片地址")</f>
        <v/>
      </c>
      <c r="S328" s="17" t="inlineStr">
        <is>
          <t>NG</t>
        </is>
      </c>
      <c r="T328" s="17" t="inlineStr">
        <is>
          <t>chenghchengy</t>
        </is>
      </c>
      <c r="U328" s="17" t="inlineStr">
        <is>
          <t>2022-01-21 00:31:01</t>
        </is>
      </c>
      <c r="V328" s="17" t="n"/>
      <c r="W328" s="17" t="inlineStr">
        <is>
          <t>'Picture Template(D:\\python\\pytest\\AutoTest\\resource\\template\\公司.png) not found in screen'</t>
        </is>
      </c>
    </row>
    <row r="329" s="134">
      <c r="A329" s="17" t="inlineStr">
        <is>
          <t>AW02-JK-AIDL-0430</t>
        </is>
      </c>
      <c r="B329" s="13" t="n">
        <v>30304</v>
      </c>
      <c r="C329" s="17" t="inlineStr">
        <is>
          <t>家和公司周边搜</t>
        </is>
      </c>
      <c r="D329" s="17" t="inlineStr">
        <is>
          <t>家和公司周边搜输入异常searchCenter异常值（82）</t>
        </is>
      </c>
      <c r="E329" s="17" t="inlineStr">
        <is>
          <t>P1</t>
        </is>
      </c>
      <c r="F329" s="17" t="inlineStr">
        <is>
          <t>searchCenter:0
radius：3000
sortrule：2
maxCount：1</t>
        </is>
      </c>
      <c r="G329" s="17" t="inlineStr">
        <is>
          <t>异常系</t>
        </is>
      </c>
      <c r="H329" s="17" t="inlineStr">
        <is>
          <t>边界值</t>
        </is>
      </c>
      <c r="I329" s="17" t="n"/>
      <c r="J32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2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9" s="17" t="inlineStr">
        <is>
          <t xml:space="preserve">{ 
"protocolId": 30304, "messageType": "request", "versionName": "5.0.7.601114", "data": { 
"radius": 3000, 
"sortrule": 2,
"searchCenter": 0, 
"maxCount": 1, 
"keyWord": "光谷",
 },
 "statusCode": 0, 
"needResponse": true, 
"message": "", 
"responseCode": "", 
"requestCode": "", "requestAuthor": "com.aiways.aiwaysservice"
}
</t>
        </is>
      </c>
      <c r="M329" s="23" t="inlineStr">
        <is>
          <t>输入json，查看返回json或查看搜索结果</t>
        </is>
      </c>
      <c r="N329" s="17" t="inlineStr">
        <is>
          <t>resultCode:10001</t>
        </is>
      </c>
      <c r="O329" s="17" t="n"/>
      <c r="P329" s="17" t="inlineStr">
        <is>
          <t>{}</t>
        </is>
      </c>
      <c r="Q329" s="17" t="inlineStr">
        <is>
          <t>{}</t>
        </is>
      </c>
      <c r="R329" s="17">
        <f>HYPERLINK("D:\python\pytest\AutoTest\log\2022-01-20_20-32-14\AW02-JK-AIDL-0430","测试图片地址")</f>
        <v/>
      </c>
      <c r="S329" s="17" t="inlineStr">
        <is>
          <t>NG</t>
        </is>
      </c>
      <c r="T329" s="17" t="inlineStr">
        <is>
          <t>chenghchengy</t>
        </is>
      </c>
      <c r="U329" s="17" t="inlineStr">
        <is>
          <t>2022-01-21 00:31:59</t>
        </is>
      </c>
      <c r="V329" s="17" t="n"/>
      <c r="W329" s="17" t="inlineStr">
        <is>
          <t>Waiting timeout for appearance of "UIObjectProxy of "com.aiways.autonavi:id/tv_search""</t>
        </is>
      </c>
    </row>
    <row r="330" s="134">
      <c r="A330" s="17" t="inlineStr">
        <is>
          <t>AW02-JK-AIDL-0431</t>
        </is>
      </c>
      <c r="B330" s="13" t="n">
        <v>30304</v>
      </c>
      <c r="C330" s="17" t="inlineStr">
        <is>
          <t>家和公司周边搜</t>
        </is>
      </c>
      <c r="D330" s="17" t="inlineStr">
        <is>
          <t>家和公司周边搜输入异常searchCenter异常值（83）</t>
        </is>
      </c>
      <c r="E330" s="17" t="inlineStr">
        <is>
          <t>P1</t>
        </is>
      </c>
      <c r="F330" s="17" t="inlineStr">
        <is>
          <t>searchCenter:0
radius：3000
sortrule：2
maxCount：10</t>
        </is>
      </c>
      <c r="G330" s="17" t="inlineStr">
        <is>
          <t>异常系</t>
        </is>
      </c>
      <c r="H330" s="17" t="inlineStr">
        <is>
          <t>边界值</t>
        </is>
      </c>
      <c r="I330" s="17" t="n"/>
      <c r="J33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0" s="17" t="inlineStr">
        <is>
          <t xml:space="preserve">{ 
"protocolId": 30304, "messageType": "request", "versionName": "5.0.7.601114", "data": { 
"radius": 3000, 
"sortrule": 2,
"searchCenter": 0, 
"maxCount": 10, 
"keyWord": "光谷",
 },
 "statusCode": 0, 
"needResponse": true, 
"message": "", 
"responseCode": "", 
"requestCode": "", "requestAuthor": "com.aiways.aiwaysservice"
}
</t>
        </is>
      </c>
      <c r="M330" s="23" t="inlineStr">
        <is>
          <t>输入json，查看返回json或查看搜索结果</t>
        </is>
      </c>
      <c r="N330" s="17" t="inlineStr">
        <is>
          <t>resultCode:10001</t>
        </is>
      </c>
      <c r="O330" s="17" t="n"/>
      <c r="P330" s="17" t="inlineStr"/>
      <c r="Q330" s="17" t="inlineStr"/>
      <c r="R330" s="17">
        <f>HYPERLINK("D:\python\pytest\AutoTest\log\2022-01-20_20-32-14\AW02-JK-AIDL-0431","测试图片地址")</f>
        <v/>
      </c>
      <c r="S330" s="17" t="inlineStr">
        <is>
          <t>NG</t>
        </is>
      </c>
      <c r="T330" s="17" t="inlineStr">
        <is>
          <t>chenghchengy</t>
        </is>
      </c>
      <c r="U330" s="17" t="inlineStr">
        <is>
          <t>2022-01-21 00:33:09</t>
        </is>
      </c>
      <c r="V330" s="17" t="n"/>
      <c r="W330" s="17" t="inlineStr">
        <is>
          <t>'Picture Template(D:\\python\\pytest\\AutoTest\\resource\\template\\公司.png) not found in screen'</t>
        </is>
      </c>
    </row>
    <row r="331" s="134">
      <c r="A331" s="17" t="inlineStr">
        <is>
          <t>AW02-JK-AIDL-0432</t>
        </is>
      </c>
      <c r="B331" s="13" t="n">
        <v>30304</v>
      </c>
      <c r="C331" s="17" t="inlineStr">
        <is>
          <t>家和公司周边搜</t>
        </is>
      </c>
      <c r="D331" s="17" t="inlineStr">
        <is>
          <t>家和公司周边搜输入异常searchCenter异常值（84）</t>
        </is>
      </c>
      <c r="E331" s="17" t="inlineStr">
        <is>
          <t>P1</t>
        </is>
      </c>
      <c r="F331" s="17" t="inlineStr">
        <is>
          <t>searchCenter:0
radius：3000
sortrule：2
maxCount：30</t>
        </is>
      </c>
      <c r="G331" s="17" t="inlineStr">
        <is>
          <t>异常系</t>
        </is>
      </c>
      <c r="H331" s="17" t="inlineStr">
        <is>
          <t>边界值</t>
        </is>
      </c>
      <c r="I331" s="17" t="n"/>
      <c r="J33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1" s="17" t="inlineStr">
        <is>
          <t xml:space="preserve">{ 
"protocolId": 30304, "messageType": "request", "versionName": "5.0.7.601114", "data": { 
"radius": 3000, 
"sortrule": 2,
"searchCenter": 0, 
"maxCount": 30, 
"keyWord": "光谷",
 },
 "statusCode": 0, 
"needResponse": true, 
"message": "", 
"responseCode": "", 
"requestCode": "", "requestAuthor": "com.aiways.aiwaysservice"
}
</t>
        </is>
      </c>
      <c r="M331" s="23" t="inlineStr">
        <is>
          <t>输入json，查看返回json或查看搜索结果</t>
        </is>
      </c>
      <c r="N331" s="17" t="inlineStr">
        <is>
          <t>resultCode:10001</t>
        </is>
      </c>
      <c r="O331" s="17" t="n"/>
      <c r="P331" s="17" t="inlineStr">
        <is>
          <t>{}</t>
        </is>
      </c>
      <c r="Q331" s="17" t="inlineStr">
        <is>
          <t>{}</t>
        </is>
      </c>
      <c r="R331" s="17">
        <f>HYPERLINK("D:\python\pytest\AutoTest\log\2022-01-20_20-32-14\AW02-JK-AIDL-0432","测试图片地址")</f>
        <v/>
      </c>
      <c r="S331" s="17" t="inlineStr">
        <is>
          <t>NG</t>
        </is>
      </c>
      <c r="T331" s="17" t="inlineStr">
        <is>
          <t>chenghchengy</t>
        </is>
      </c>
      <c r="U331" s="17" t="inlineStr">
        <is>
          <t>2022-01-21 00:34:07</t>
        </is>
      </c>
      <c r="V331" s="17" t="n"/>
      <c r="W331" s="17" t="inlineStr">
        <is>
          <t>Waiting timeout for appearance of "UIObjectProxy of "com.aiways.autonavi:id/tv_search""</t>
        </is>
      </c>
    </row>
    <row r="332" s="134">
      <c r="A332" s="17" t="inlineStr">
        <is>
          <t>AW02-JK-AIDL-0433</t>
        </is>
      </c>
      <c r="B332" s="13" t="n">
        <v>30304</v>
      </c>
      <c r="C332" s="17" t="inlineStr">
        <is>
          <t>家和公司周边搜</t>
        </is>
      </c>
      <c r="D332" s="17" t="inlineStr">
        <is>
          <t>家和公司周边搜输入异常searchCenter异常值（85）</t>
        </is>
      </c>
      <c r="E332" s="17" t="inlineStr">
        <is>
          <t>P1</t>
        </is>
      </c>
      <c r="F332" s="17" t="inlineStr">
        <is>
          <t>searchCenter:0
radius：5000
sortrule：2
maxCount：1</t>
        </is>
      </c>
      <c r="G332" s="17" t="inlineStr">
        <is>
          <t>异常系</t>
        </is>
      </c>
      <c r="H332" s="17" t="inlineStr">
        <is>
          <t>边界值</t>
        </is>
      </c>
      <c r="I332" s="17" t="n"/>
      <c r="J33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2" s="17" t="inlineStr">
        <is>
          <t xml:space="preserve">{ 
"protocolId": 30304, "messageType": "request", "versionName": "5.0.7.601114", "data": { 
"radius": 5000, 
"sortrule": 2,
"searchCenter": 0, 
"maxCount": 1, 
"keyWord": "光谷",
 },
 "statusCode": 0, 
"needResponse": true, 
"message": "", 
"responseCode": "", 
"requestCode": "", "requestAuthor": "com.aiways.aiwaysservice"
}
</t>
        </is>
      </c>
      <c r="M332" s="23" t="inlineStr">
        <is>
          <t>输入json，查看返回json或查看搜索结果</t>
        </is>
      </c>
      <c r="N332" s="17" t="inlineStr">
        <is>
          <t>resultCode:10001</t>
        </is>
      </c>
      <c r="O332" s="17" t="n"/>
      <c r="P332" s="17" t="inlineStr"/>
      <c r="Q332" s="17" t="inlineStr"/>
      <c r="R332" s="17">
        <f>HYPERLINK("D:\python\pytest\AutoTest\log\2022-01-20_20-32-14\AW02-JK-AIDL-0433","测试图片地址")</f>
        <v/>
      </c>
      <c r="S332" s="17" t="inlineStr">
        <is>
          <t>NG</t>
        </is>
      </c>
      <c r="T332" s="17" t="inlineStr">
        <is>
          <t>chenghchengy</t>
        </is>
      </c>
      <c r="U332" s="17" t="inlineStr">
        <is>
          <t>2022-01-21 00:35:16</t>
        </is>
      </c>
      <c r="V332" s="17" t="n"/>
      <c r="W332" s="17" t="inlineStr">
        <is>
          <t>'Picture Template(D:\\python\\pytest\\AutoTest\\resource\\template\\公司.png) not found in screen'</t>
        </is>
      </c>
    </row>
    <row r="333" s="134">
      <c r="A333" s="17" t="inlineStr">
        <is>
          <t>AW02-JK-AIDL-0434</t>
        </is>
      </c>
      <c r="B333" s="13" t="n">
        <v>30304</v>
      </c>
      <c r="C333" s="17" t="inlineStr">
        <is>
          <t>家和公司周边搜</t>
        </is>
      </c>
      <c r="D333" s="17" t="inlineStr">
        <is>
          <t>家和公司周边搜输入异常searchCenter异常值（86）</t>
        </is>
      </c>
      <c r="E333" s="17" t="inlineStr">
        <is>
          <t>P1</t>
        </is>
      </c>
      <c r="F333" s="17" t="inlineStr">
        <is>
          <t>searchCenter:0
radius：5000
sortrule：2
maxCount：10</t>
        </is>
      </c>
      <c r="G333" s="17" t="inlineStr">
        <is>
          <t>异常系</t>
        </is>
      </c>
      <c r="H333" s="17" t="inlineStr">
        <is>
          <t>边界值</t>
        </is>
      </c>
      <c r="I333" s="17" t="n"/>
      <c r="J33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3" s="17" t="inlineStr">
        <is>
          <t xml:space="preserve">{ 
"protocolId": 30304, "messageType": "request", "versionName": "5.0.7.601114", "data": { 
"radius": 5000, 
"sortrule": 2,
"searchCenter": 0, 
"maxCount": 10, 
"keyWord": "光谷",
 },
 "statusCode": 0, 
"needResponse": true, 
"message": "", 
"responseCode": "", 
"requestCode": "", "requestAuthor": "com.aiways.aiwaysservice"
}
</t>
        </is>
      </c>
      <c r="M333" s="23" t="inlineStr">
        <is>
          <t>输入json，查看返回json或查看搜索结果</t>
        </is>
      </c>
      <c r="N333" s="17" t="inlineStr">
        <is>
          <t>resultCode:10001</t>
        </is>
      </c>
      <c r="O333" s="17" t="n"/>
      <c r="P333" s="17" t="inlineStr">
        <is>
          <t>{}</t>
        </is>
      </c>
      <c r="Q333" s="17" t="inlineStr">
        <is>
          <t>{}</t>
        </is>
      </c>
      <c r="R333" s="17">
        <f>HYPERLINK("D:\python\pytest\AutoTest\log\2022-01-20_20-32-14\AW02-JK-AIDL-0434","测试图片地址")</f>
        <v/>
      </c>
      <c r="S333" s="17" t="inlineStr">
        <is>
          <t>NG</t>
        </is>
      </c>
      <c r="T333" s="17" t="inlineStr">
        <is>
          <t>chenghchengy</t>
        </is>
      </c>
      <c r="U333" s="17" t="inlineStr">
        <is>
          <t>2022-01-21 00:36:14</t>
        </is>
      </c>
      <c r="V333" s="17" t="n"/>
      <c r="W333" s="17" t="inlineStr">
        <is>
          <t>Waiting timeout for appearance of "UIObjectProxy of "com.aiways.autonavi:id/tv_search""</t>
        </is>
      </c>
    </row>
    <row r="334" s="134">
      <c r="A334" s="17" t="inlineStr">
        <is>
          <t>AW02-JK-AIDL-0435</t>
        </is>
      </c>
      <c r="B334" s="13" t="n">
        <v>30304</v>
      </c>
      <c r="C334" s="17" t="inlineStr">
        <is>
          <t>家和公司周边搜</t>
        </is>
      </c>
      <c r="D334" s="17" t="inlineStr">
        <is>
          <t>家和公司周边搜输入异常searchCenter异常值（87）</t>
        </is>
      </c>
      <c r="E334" s="17" t="inlineStr">
        <is>
          <t>P1</t>
        </is>
      </c>
      <c r="F334" s="17" t="inlineStr">
        <is>
          <t>searchCenter:0
radius：5000
sortrule：2
maxCount：30</t>
        </is>
      </c>
      <c r="G334" s="17" t="inlineStr">
        <is>
          <t>异常系</t>
        </is>
      </c>
      <c r="H334" s="17" t="inlineStr">
        <is>
          <t>边界值</t>
        </is>
      </c>
      <c r="I334" s="17" t="n"/>
      <c r="J33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4" s="17" t="inlineStr">
        <is>
          <t xml:space="preserve">{ 
"protocolId": 30304, "messageType": "request", "versionName": "5.0.7.601114", "data": { 
"radius": 5000, 
"sortrule": 2,
"searchCenter": 0, 
"maxCount": 30, 
"keyWord": "光谷",
 },
 "statusCode": 0, 
"needResponse": true, 
"message": "", 
"responseCode": "", 
"requestCode": "", "requestAuthor": "com.aiways.aiwaysservice"
}
</t>
        </is>
      </c>
      <c r="M334" s="23" t="inlineStr">
        <is>
          <t>输入json，查看返回json或查看搜索结果</t>
        </is>
      </c>
      <c r="N334" s="17" t="inlineStr">
        <is>
          <t>resultCode:10001</t>
        </is>
      </c>
      <c r="O334" s="17" t="n"/>
      <c r="P334" s="17" t="inlineStr"/>
      <c r="Q334" s="17" t="inlineStr"/>
      <c r="R334" s="17">
        <f>HYPERLINK("D:\python\pytest\AutoTest\log\2022-01-20_20-32-14\AW02-JK-AIDL-0435","测试图片地址")</f>
        <v/>
      </c>
      <c r="S334" s="17" t="inlineStr">
        <is>
          <t>NG</t>
        </is>
      </c>
      <c r="T334" s="17" t="inlineStr">
        <is>
          <t>chenghchengy</t>
        </is>
      </c>
      <c r="U334" s="17" t="inlineStr">
        <is>
          <t>2022-01-21 00:37:24</t>
        </is>
      </c>
      <c r="V334" s="17" t="n"/>
      <c r="W334" s="17" t="inlineStr">
        <is>
          <t>'Picture Template(D:\\python\\pytest\\AutoTest\\resource\\template\\公司.png) not found in screen'</t>
        </is>
      </c>
    </row>
    <row r="335" s="134">
      <c r="A335" s="17" t="inlineStr">
        <is>
          <t>AW02-JK-AIDL-0436</t>
        </is>
      </c>
      <c r="B335" s="13" t="n">
        <v>30304</v>
      </c>
      <c r="C335" s="17" t="inlineStr">
        <is>
          <t>家和公司周边搜</t>
        </is>
      </c>
      <c r="D335" s="17" t="inlineStr">
        <is>
          <t>家和公司周边搜输入异常searchCenter异常值（88）</t>
        </is>
      </c>
      <c r="E335" s="17" t="inlineStr">
        <is>
          <t>P1</t>
        </is>
      </c>
      <c r="F335" s="17" t="inlineStr">
        <is>
          <t>searchCenter:1
radius：1000
sortrule：2
maxCount：1</t>
        </is>
      </c>
      <c r="G335" s="17" t="inlineStr">
        <is>
          <t>异常系</t>
        </is>
      </c>
      <c r="H335" s="17" t="inlineStr">
        <is>
          <t>边界值</t>
        </is>
      </c>
      <c r="I335" s="17" t="n"/>
      <c r="J33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5" s="17" t="inlineStr">
        <is>
          <t xml:space="preserve">{ 
"protocolId": 30304, "messageType": "request", "versionName": "5.0.7.601114", "data": { 
"radius": 1000, 
"sortrule": 2,
"searchCenter": 1, 
"maxCount": 1, 
"keyWord": "光谷",
 },
 "statusCode": 0, 
"needResponse": true, 
"message": "", 
"responseCode": "", 
"requestCode": "", "requestAuthor": "com.aiways.aiwaysservice"
}
</t>
        </is>
      </c>
      <c r="M335" s="23" t="inlineStr">
        <is>
          <t>输入json，查看返回json或查看搜索结果</t>
        </is>
      </c>
      <c r="N335" s="17" t="inlineStr">
        <is>
          <t>resultCode:10001</t>
        </is>
      </c>
      <c r="O335" s="17" t="n"/>
      <c r="P335" s="17" t="inlineStr">
        <is>
          <t>{}</t>
        </is>
      </c>
      <c r="Q335" s="17" t="inlineStr">
        <is>
          <t>{}</t>
        </is>
      </c>
      <c r="R335" s="17">
        <f>HYPERLINK("D:\python\pytest\AutoTest\log\2022-01-20_20-32-14\AW02-JK-AIDL-0436","测试图片地址")</f>
        <v/>
      </c>
      <c r="S335" s="17" t="inlineStr">
        <is>
          <t>NG</t>
        </is>
      </c>
      <c r="T335" s="17" t="inlineStr">
        <is>
          <t>chenghchengy</t>
        </is>
      </c>
      <c r="U335" s="17" t="inlineStr">
        <is>
          <t>2022-01-21 00:38:22</t>
        </is>
      </c>
      <c r="V335" s="17" t="n"/>
      <c r="W335" s="17" t="inlineStr">
        <is>
          <t>Waiting timeout for appearance of "UIObjectProxy of "com.aiways.autonavi:id/tv_search""</t>
        </is>
      </c>
    </row>
    <row r="336" s="134">
      <c r="A336" s="17" t="inlineStr">
        <is>
          <t>AW02-JK-AIDL-0437</t>
        </is>
      </c>
      <c r="B336" s="13" t="n">
        <v>30304</v>
      </c>
      <c r="C336" s="17" t="inlineStr">
        <is>
          <t>家和公司周边搜</t>
        </is>
      </c>
      <c r="D336" s="17" t="inlineStr">
        <is>
          <t>家和公司周边搜输入异常searchCenter异常值（89）</t>
        </is>
      </c>
      <c r="E336" s="17" t="inlineStr">
        <is>
          <t>P1</t>
        </is>
      </c>
      <c r="F336" s="17" t="inlineStr">
        <is>
          <t>searchCenter:1
radius：1000
sortrule：2
maxCount：10</t>
        </is>
      </c>
      <c r="G336" s="17" t="inlineStr">
        <is>
          <t>异常系</t>
        </is>
      </c>
      <c r="H336" s="17" t="inlineStr">
        <is>
          <t>边界值</t>
        </is>
      </c>
      <c r="I336" s="17" t="n"/>
      <c r="J336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6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6" s="17" t="inlineStr">
        <is>
          <t xml:space="preserve">{ 
"protocolId": 30304, "messageType": "request", "versionName": "5.0.7.601114", "data": { 
"radius": 1000, 
"sortrule": 2,
"searchCenter": 1, 
"maxCount": 10, 
"keyWord": "光谷",
 },
 "statusCode": 0, 
"needResponse": true, 
"message": "", 
"responseCode": "", 
"requestCode": "", "requestAuthor": "com.aiways.aiwaysservice"
}
</t>
        </is>
      </c>
      <c r="M336" s="23" t="inlineStr">
        <is>
          <t>输入json，查看返回json或查看搜索结果</t>
        </is>
      </c>
      <c r="N336" s="17" t="inlineStr">
        <is>
          <t>resultCode:10001</t>
        </is>
      </c>
      <c r="O336" s="17" t="n"/>
      <c r="P336" s="17" t="inlineStr"/>
      <c r="Q336" s="17" t="inlineStr"/>
      <c r="R336" s="17">
        <f>HYPERLINK("D:\python\pytest\AutoTest\log\2022-01-20_20-32-14\AW02-JK-AIDL-0437","测试图片地址")</f>
        <v/>
      </c>
      <c r="S336" s="17" t="inlineStr">
        <is>
          <t>NG</t>
        </is>
      </c>
      <c r="T336" s="17" t="inlineStr">
        <is>
          <t>chenghchengy</t>
        </is>
      </c>
      <c r="U336" s="17" t="inlineStr">
        <is>
          <t>2022-01-21 00:39:32</t>
        </is>
      </c>
      <c r="V336" s="17" t="n"/>
      <c r="W336" s="17" t="inlineStr">
        <is>
          <t>'Picture Template(D:\\python\\pytest\\AutoTest\\resource\\template\\公司.png) not found in screen'</t>
        </is>
      </c>
    </row>
    <row r="337" s="134">
      <c r="A337" s="17" t="inlineStr">
        <is>
          <t>AW02-JK-AIDL-0438</t>
        </is>
      </c>
      <c r="B337" s="13" t="n">
        <v>30304</v>
      </c>
      <c r="C337" s="17" t="inlineStr">
        <is>
          <t>家和公司周边搜</t>
        </is>
      </c>
      <c r="D337" s="17" t="inlineStr">
        <is>
          <t>家和公司周边搜输入异常searchCenter异常值（90）</t>
        </is>
      </c>
      <c r="E337" s="17" t="inlineStr">
        <is>
          <t>P1</t>
        </is>
      </c>
      <c r="F337" s="17" t="inlineStr">
        <is>
          <t>searchCenter:1
radius：1000
sortrule：2
maxCount：30</t>
        </is>
      </c>
      <c r="G337" s="17" t="inlineStr">
        <is>
          <t>异常系</t>
        </is>
      </c>
      <c r="H337" s="17" t="inlineStr">
        <is>
          <t>边界值</t>
        </is>
      </c>
      <c r="I337" s="17" t="n"/>
      <c r="J337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7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7" s="17" t="inlineStr">
        <is>
          <t xml:space="preserve">{ 
"protocolId": 30304, "messageType": "request", "versionName": "5.0.7.601114", "data": { 
"radius": 1000, 
"sortrule": 2,
"searchCenter": 1, 
"maxCount": 30, 
"keyWord": "光谷",
 },
 "statusCode": 0, 
"needResponse": true, 
"message": "", 
"responseCode": "", 
"requestCode": "", "requestAuthor": "com.aiways.aiwaysservice"
}
</t>
        </is>
      </c>
      <c r="M337" s="23" t="inlineStr">
        <is>
          <t>输入json，查看返回json或查看搜索结果</t>
        </is>
      </c>
      <c r="N337" s="17" t="inlineStr">
        <is>
          <t>resultCode:10001</t>
        </is>
      </c>
      <c r="O337" s="17" t="n"/>
      <c r="P337" s="17" t="inlineStr">
        <is>
          <t>{}</t>
        </is>
      </c>
      <c r="Q337" s="17" t="inlineStr">
        <is>
          <t>{}</t>
        </is>
      </c>
      <c r="R337" s="17">
        <f>HYPERLINK("D:\python\pytest\AutoTest\log\2022-01-20_20-32-14\AW02-JK-AIDL-0438","测试图片地址")</f>
        <v/>
      </c>
      <c r="S337" s="17" t="inlineStr">
        <is>
          <t>NG</t>
        </is>
      </c>
      <c r="T337" s="17" t="inlineStr">
        <is>
          <t>chenghchengy</t>
        </is>
      </c>
      <c r="U337" s="17" t="inlineStr">
        <is>
          <t>2022-01-21 00:40:30</t>
        </is>
      </c>
      <c r="V337" s="17" t="n"/>
      <c r="W337" s="17" t="inlineStr">
        <is>
          <t>Waiting timeout for appearance of "UIObjectProxy of "com.aiways.autonavi:id/tv_search""</t>
        </is>
      </c>
    </row>
    <row r="338" s="134">
      <c r="A338" s="17" t="inlineStr">
        <is>
          <t>AW02-JK-AIDL-0439</t>
        </is>
      </c>
      <c r="B338" s="13" t="n">
        <v>30304</v>
      </c>
      <c r="C338" s="17" t="inlineStr">
        <is>
          <t>家和公司周边搜</t>
        </is>
      </c>
      <c r="D338" s="17" t="inlineStr">
        <is>
          <t>家和公司周边搜输入异常searchCenter异常值（91）</t>
        </is>
      </c>
      <c r="E338" s="17" t="inlineStr">
        <is>
          <t>P1</t>
        </is>
      </c>
      <c r="F338" s="17" t="inlineStr">
        <is>
          <t>searchCenter:1
radius：3000
sortrule：2
maxCount：1</t>
        </is>
      </c>
      <c r="G338" s="17" t="inlineStr">
        <is>
          <t>异常系</t>
        </is>
      </c>
      <c r="H338" s="17" t="inlineStr">
        <is>
          <t>边界值</t>
        </is>
      </c>
      <c r="I338" s="17" t="n"/>
      <c r="J338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8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8" s="17" t="inlineStr">
        <is>
          <t xml:space="preserve">{ 
"protocolId": 30304, "messageType": "request", "versionName": "5.0.7.601114", "data": { 
"radius": 3000, 
"sortrule": 2,
"searchCenter": 1, 
"maxCount": 1, 
"keyWord": "光谷",
 },
 "statusCode": 0, 
"needResponse": true, 
"message": "", 
"responseCode": "", 
"requestCode": "", "requestAuthor": "com.aiways.aiwaysservice"
}
</t>
        </is>
      </c>
      <c r="M338" s="23" t="inlineStr">
        <is>
          <t>输入json，查看返回json或查看搜索结果</t>
        </is>
      </c>
      <c r="N338" s="17" t="inlineStr">
        <is>
          <t>resultCode:10001</t>
        </is>
      </c>
      <c r="O338" s="17" t="n"/>
      <c r="P338" s="17" t="inlineStr"/>
      <c r="Q338" s="17" t="inlineStr"/>
      <c r="R338" s="17">
        <f>HYPERLINK("D:\python\pytest\AutoTest\log\2022-01-20_20-32-14\AW02-JK-AIDL-0439","测试图片地址")</f>
        <v/>
      </c>
      <c r="S338" s="17" t="inlineStr">
        <is>
          <t>NG</t>
        </is>
      </c>
      <c r="T338" s="17" t="inlineStr">
        <is>
          <t>chenghchengy</t>
        </is>
      </c>
      <c r="U338" s="17" t="inlineStr">
        <is>
          <t>2022-01-21 00:41:40</t>
        </is>
      </c>
      <c r="V338" s="17" t="n"/>
      <c r="W338" s="17" t="inlineStr">
        <is>
          <t>'Picture Template(D:\\python\\pytest\\AutoTest\\resource\\template\\公司.png) not found in screen'</t>
        </is>
      </c>
    </row>
    <row r="339" s="134">
      <c r="A339" s="17" t="inlineStr">
        <is>
          <t>AW02-JK-AIDL-0440</t>
        </is>
      </c>
      <c r="B339" s="13" t="n">
        <v>30304</v>
      </c>
      <c r="C339" s="17" t="inlineStr">
        <is>
          <t>家和公司周边搜</t>
        </is>
      </c>
      <c r="D339" s="17" t="inlineStr">
        <is>
          <t>家和公司周边搜输入异常searchCenter异常值（92）</t>
        </is>
      </c>
      <c r="E339" s="17" t="inlineStr">
        <is>
          <t>P1</t>
        </is>
      </c>
      <c r="F339" s="17" t="inlineStr">
        <is>
          <t>searchCenter:1
radius：3000
sortrule：2
maxCount：10</t>
        </is>
      </c>
      <c r="G339" s="17" t="inlineStr">
        <is>
          <t>异常系</t>
        </is>
      </c>
      <c r="H339" s="17" t="inlineStr">
        <is>
          <t>边界值</t>
        </is>
      </c>
      <c r="I339" s="17" t="n"/>
      <c r="J339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39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9" s="17" t="inlineStr">
        <is>
          <t xml:space="preserve">{ 
"protocolId": 30304, "messageType": "request", "versionName": "5.0.7.601114", "data": { 
"radius": 3000, 
"sortrule": 2,
"searchCenter": 1, 
"maxCount": 10, 
"keyWord": "光谷",
 },
 "statusCode": 0, 
"needResponse": true, 
"message": "", 
"responseCode": "", 
"requestCode": "", "requestAuthor": "com.aiways.aiwaysservice"
}
</t>
        </is>
      </c>
      <c r="M339" s="23" t="inlineStr">
        <is>
          <t>输入json，查看返回json或查看搜索结果</t>
        </is>
      </c>
      <c r="N339" s="17" t="inlineStr">
        <is>
          <t>resultCode:10001</t>
        </is>
      </c>
      <c r="O339" s="17" t="n"/>
      <c r="P339" s="17" t="inlineStr">
        <is>
          <t>{}</t>
        </is>
      </c>
      <c r="Q339" s="17" t="inlineStr">
        <is>
          <t>{}</t>
        </is>
      </c>
      <c r="R339" s="17">
        <f>HYPERLINK("D:\python\pytest\AutoTest\log\2022-01-20_20-32-14\AW02-JK-AIDL-0440","测试图片地址")</f>
        <v/>
      </c>
      <c r="S339" s="17" t="inlineStr">
        <is>
          <t>NG</t>
        </is>
      </c>
      <c r="T339" s="17" t="inlineStr">
        <is>
          <t>chenghchengy</t>
        </is>
      </c>
      <c r="U339" s="17" t="inlineStr">
        <is>
          <t>2022-01-21 00:42:38</t>
        </is>
      </c>
      <c r="V339" s="17" t="n"/>
      <c r="W339" s="17" t="inlineStr">
        <is>
          <t>Waiting timeout for appearance of "UIObjectProxy of "com.aiways.autonavi:id/tv_search""</t>
        </is>
      </c>
    </row>
    <row r="340" s="134">
      <c r="A340" s="17" t="inlineStr">
        <is>
          <t>AW02-JK-AIDL-0441</t>
        </is>
      </c>
      <c r="B340" s="13" t="n">
        <v>30304</v>
      </c>
      <c r="C340" s="17" t="inlineStr">
        <is>
          <t>家和公司周边搜</t>
        </is>
      </c>
      <c r="D340" s="17" t="inlineStr">
        <is>
          <t>家和公司周边搜输入异常searchCenter异常值（93）</t>
        </is>
      </c>
      <c r="E340" s="17" t="inlineStr">
        <is>
          <t>P1</t>
        </is>
      </c>
      <c r="F340" s="17" t="inlineStr">
        <is>
          <t>searchCenter:1
radius：3000
sortrule：2
maxCount：30</t>
        </is>
      </c>
      <c r="G340" s="17" t="inlineStr">
        <is>
          <t>异常系</t>
        </is>
      </c>
      <c r="H340" s="17" t="inlineStr">
        <is>
          <t>边界值</t>
        </is>
      </c>
      <c r="I340" s="17" t="n"/>
      <c r="J340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0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0" s="17" t="inlineStr">
        <is>
          <t xml:space="preserve">{ 
"protocolId": 30304, "messageType": "request", "versionName": "5.0.7.601114", "data": { 
"radius": 3000, 
"sortrule": 2,
"searchCenter": 1, 
"maxCount": 30, 
"keyWord": "光谷",
 },
 "statusCode": 0, 
"needResponse": true, 
"message": "", 
"responseCode": "", 
"requestCode": "", "requestAuthor": "com.aiways.aiwaysservice"
}
</t>
        </is>
      </c>
      <c r="M340" s="23" t="inlineStr">
        <is>
          <t>输入json，查看返回json或查看搜索结果</t>
        </is>
      </c>
      <c r="N340" s="17" t="inlineStr">
        <is>
          <t>resultCode:10001</t>
        </is>
      </c>
      <c r="O340" s="17" t="n"/>
      <c r="P340" s="17" t="inlineStr"/>
      <c r="Q340" s="17" t="inlineStr"/>
      <c r="R340" s="17">
        <f>HYPERLINK("D:\python\pytest\AutoTest\log\2022-01-20_20-32-14\AW02-JK-AIDL-0441","测试图片地址")</f>
        <v/>
      </c>
      <c r="S340" s="17" t="inlineStr">
        <is>
          <t>NG</t>
        </is>
      </c>
      <c r="T340" s="17" t="inlineStr">
        <is>
          <t>chenghchengy</t>
        </is>
      </c>
      <c r="U340" s="17" t="inlineStr">
        <is>
          <t>2022-01-21 00:43:47</t>
        </is>
      </c>
      <c r="V340" s="17" t="n"/>
      <c r="W340" s="17" t="inlineStr">
        <is>
          <t>'Picture Template(D:\\python\\pytest\\AutoTest\\resource\\template\\公司.png) not found in screen'</t>
        </is>
      </c>
    </row>
    <row r="341" s="134">
      <c r="A341" s="17" t="inlineStr">
        <is>
          <t>AW02-JK-AIDL-0442</t>
        </is>
      </c>
      <c r="B341" s="13" t="n">
        <v>30304</v>
      </c>
      <c r="C341" s="17" t="inlineStr">
        <is>
          <t>家和公司周边搜</t>
        </is>
      </c>
      <c r="D341" s="17" t="inlineStr">
        <is>
          <t>家和公司周边搜输入异常searchCenter异常值（94）</t>
        </is>
      </c>
      <c r="E341" s="17" t="inlineStr">
        <is>
          <t>P1</t>
        </is>
      </c>
      <c r="F341" s="17" t="inlineStr">
        <is>
          <t>searchCenter:1
radius：5000
sortrule：2
maxCount：1</t>
        </is>
      </c>
      <c r="G341" s="17" t="inlineStr">
        <is>
          <t>异常系</t>
        </is>
      </c>
      <c r="H341" s="17" t="inlineStr">
        <is>
          <t>边界值</t>
        </is>
      </c>
      <c r="I341" s="17" t="n"/>
      <c r="J341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1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1" s="17" t="inlineStr">
        <is>
          <t xml:space="preserve">{ 
"protocolId": 30304, "messageType": "request", "versionName": "5.0.7.601114", "data": { 
"radius": 5000, 
"sortrule": 2,
"searchCenter": 1, 
"maxCount": 1, 
"keyWord": "光谷",
 },
 "statusCode": 0, 
"needResponse": true, 
"message": "", 
"responseCode": "", 
"requestCode": "", "requestAuthor": "com.aiways.aiwaysservice"
}
</t>
        </is>
      </c>
      <c r="M341" s="23" t="inlineStr">
        <is>
          <t>输入json，查看返回json或查看搜索结果</t>
        </is>
      </c>
      <c r="N341" s="17" t="inlineStr">
        <is>
          <t>resultCode:10001</t>
        </is>
      </c>
      <c r="O341" s="17" t="n"/>
      <c r="P341" s="17" t="inlineStr">
        <is>
          <t>{}</t>
        </is>
      </c>
      <c r="Q341" s="17" t="inlineStr">
        <is>
          <t>{}</t>
        </is>
      </c>
      <c r="R341" s="17">
        <f>HYPERLINK("D:\python\pytest\AutoTest\log\2022-01-20_20-32-14\AW02-JK-AIDL-0442","测试图片地址")</f>
        <v/>
      </c>
      <c r="S341" s="17" t="inlineStr">
        <is>
          <t>NG</t>
        </is>
      </c>
      <c r="T341" s="17" t="inlineStr">
        <is>
          <t>chenghchengy</t>
        </is>
      </c>
      <c r="U341" s="17" t="inlineStr">
        <is>
          <t>2022-01-21 00:44:45</t>
        </is>
      </c>
      <c r="V341" s="17" t="n"/>
      <c r="W341" s="17" t="inlineStr">
        <is>
          <t>Waiting timeout for appearance of "UIObjectProxy of "com.aiways.autonavi:id/tv_search""</t>
        </is>
      </c>
    </row>
    <row r="342" s="134">
      <c r="A342" s="17" t="inlineStr">
        <is>
          <t>AW02-JK-AIDL-0443</t>
        </is>
      </c>
      <c r="B342" s="13" t="n">
        <v>30304</v>
      </c>
      <c r="C342" s="17" t="inlineStr">
        <is>
          <t>家和公司周边搜</t>
        </is>
      </c>
      <c r="D342" s="17" t="inlineStr">
        <is>
          <t>家和公司周边搜输入异常searchCenter异常值（95）</t>
        </is>
      </c>
      <c r="E342" s="17" t="inlineStr">
        <is>
          <t>P1</t>
        </is>
      </c>
      <c r="F342" s="17" t="inlineStr">
        <is>
          <t>searchCenter:1
radius：5000
sortrule：2
maxCount：10</t>
        </is>
      </c>
      <c r="G342" s="17" t="inlineStr">
        <is>
          <t>异常系</t>
        </is>
      </c>
      <c r="H342" s="17" t="inlineStr">
        <is>
          <t>边界值</t>
        </is>
      </c>
      <c r="I342" s="17" t="n"/>
      <c r="J342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2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2" s="17" t="inlineStr">
        <is>
          <t xml:space="preserve">{ 
"protocolId": 30304, "messageType": "request", "versionName": "5.0.7.601114", "data": { 
"radius": 5000, 
"sortrule": 2,
"searchCenter": 1, 
"maxCount": 10, 
"keyWord": "光谷",
 },
 "statusCode": 0, 
"needResponse": true, 
"message": "", 
"responseCode": "", 
"requestCode": "", "requestAuthor": "com.aiways.aiwaysservice"
}
</t>
        </is>
      </c>
      <c r="M342" s="23" t="inlineStr">
        <is>
          <t>输入json，查看返回json或查看搜索结果</t>
        </is>
      </c>
      <c r="N342" s="17" t="inlineStr">
        <is>
          <t>resultCode:10001</t>
        </is>
      </c>
      <c r="O342" s="17" t="n"/>
      <c r="P342" s="17" t="inlineStr"/>
      <c r="Q342" s="17" t="inlineStr"/>
      <c r="R342" s="17">
        <f>HYPERLINK("D:\python\pytest\AutoTest\log\2022-01-20_20-32-14\AW02-JK-AIDL-0443","测试图片地址")</f>
        <v/>
      </c>
      <c r="S342" s="17" t="inlineStr">
        <is>
          <t>NG</t>
        </is>
      </c>
      <c r="T342" s="17" t="inlineStr">
        <is>
          <t>chenghchengy</t>
        </is>
      </c>
      <c r="U342" s="17" t="inlineStr">
        <is>
          <t>2022-01-21 00:45:55</t>
        </is>
      </c>
      <c r="V342" s="17" t="n"/>
      <c r="W342" s="17" t="inlineStr">
        <is>
          <t>'Picture Template(D:\\python\\pytest\\AutoTest\\resource\\template\\公司.png) not found in screen'</t>
        </is>
      </c>
    </row>
    <row r="343" s="134">
      <c r="A343" s="17" t="inlineStr">
        <is>
          <t>AW02-JK-AIDL-0444</t>
        </is>
      </c>
      <c r="B343" s="13" t="n">
        <v>30304</v>
      </c>
      <c r="C343" s="17" t="inlineStr">
        <is>
          <t>家和公司周边搜</t>
        </is>
      </c>
      <c r="D343" s="17" t="inlineStr">
        <is>
          <t>家和公司周边搜输入异常searchCenter异常值（96）</t>
        </is>
      </c>
      <c r="E343" s="17" t="inlineStr">
        <is>
          <t>P1</t>
        </is>
      </c>
      <c r="F343" s="17" t="inlineStr">
        <is>
          <t>searchCenter:1
radius：5000
sortrule：2
maxCount：30</t>
        </is>
      </c>
      <c r="G343" s="17" t="inlineStr">
        <is>
          <t>异常系</t>
        </is>
      </c>
      <c r="H343" s="17" t="inlineStr">
        <is>
          <t>边界值</t>
        </is>
      </c>
      <c r="I343" s="17" t="n"/>
      <c r="J343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3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3" s="17" t="inlineStr">
        <is>
          <t xml:space="preserve">{ 
"protocolId": 30304, "messageType": "request", "versionName": "5.0.7.601114", "data": { 
"radius": 5000, 
"sortrule": 2, , 
"searchCenter": 1, 
"maxCount": 30, 
"keyWord": "光谷",
 },
 "statusCode": 0, 
"needResponse": true, 
"message": "", 
"responseCode": "", 
"requestCode": "", "requestAuthor": "com.aiways.aiwaysservice"
}
</t>
        </is>
      </c>
      <c r="M343" s="23" t="inlineStr">
        <is>
          <t>输入json，查看返回json或查看搜索结果</t>
        </is>
      </c>
      <c r="N343" s="17" t="inlineStr">
        <is>
          <t>resultCode:10001</t>
        </is>
      </c>
      <c r="O343" s="17" t="n"/>
      <c r="P343" s="17" t="inlineStr">
        <is>
          <t>{}</t>
        </is>
      </c>
      <c r="Q343" s="17" t="inlineStr">
        <is>
          <t>{}</t>
        </is>
      </c>
      <c r="R343" s="17">
        <f>HYPERLINK("D:\python\pytest\AutoTest\log\2022-01-20_20-32-14\AW02-JK-AIDL-0444","测试图片地址")</f>
        <v/>
      </c>
      <c r="S343" s="17" t="inlineStr">
        <is>
          <t>NG</t>
        </is>
      </c>
      <c r="T343" s="17" t="inlineStr">
        <is>
          <t>chenghchengy</t>
        </is>
      </c>
      <c r="U343" s="17" t="inlineStr">
        <is>
          <t>2022-01-21 00:46:51</t>
        </is>
      </c>
      <c r="V343" s="17" t="n"/>
      <c r="W343" s="17" t="inlineStr">
        <is>
          <t>Waiting timeout for appearance of "UIObjectProxy of "com.aiways.autonavi:id/tv_search""</t>
        </is>
      </c>
    </row>
    <row r="344" s="134">
      <c r="A344" s="17" t="inlineStr">
        <is>
          <t>AW02-JK-AIDL-0445</t>
        </is>
      </c>
      <c r="B344" s="13" t="n">
        <v>30304</v>
      </c>
      <c r="C344" s="17" t="inlineStr">
        <is>
          <t>家和公司周边搜</t>
        </is>
      </c>
      <c r="D344" s="17" t="inlineStr">
        <is>
          <t>家和公司周边搜输入异常searchCenter异常值（97）</t>
        </is>
      </c>
      <c r="E344" s="17" t="inlineStr">
        <is>
          <t>P1</t>
        </is>
      </c>
      <c r="F344" s="17" t="inlineStr">
        <is>
          <t>searchCenter:0
radius：0
sortrule：0
maxCount：0</t>
        </is>
      </c>
      <c r="G344" s="17" t="inlineStr">
        <is>
          <t>异常系</t>
        </is>
      </c>
      <c r="H344" s="17" t="inlineStr">
        <is>
          <t>边界值</t>
        </is>
      </c>
      <c r="I344" s="17" t="n"/>
      <c r="J344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4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4" s="17" t="inlineStr">
        <is>
          <t xml:space="preserve">{ 
"protocolId": 30304, "messageType": "request", "versionName": "5.0.7.601114", "data": { 
"radius": 0, 
"sortrule": 0, , 
"searchCenter": 0, 
"maxCount": 0, 
"keyWord": "光谷",
 },
 "statusCode": 0, 
"needResponse": true, 
"message": "", 
"responseCode": "", 
"requestCode": "", "requestAuthor": "com.aiways.aiwaysservice"
}
</t>
        </is>
      </c>
      <c r="M344" s="23" t="inlineStr">
        <is>
          <t>输入json，查看返回json或查看搜索结果</t>
        </is>
      </c>
      <c r="N344" s="17" t="inlineStr">
        <is>
          <t>resultCode:10001</t>
        </is>
      </c>
      <c r="O344" s="17" t="n"/>
      <c r="P344" s="17" t="inlineStr"/>
      <c r="Q344" s="17" t="inlineStr"/>
      <c r="R344" s="17">
        <f>HYPERLINK("D:\python\pytest\AutoTest\log\2022-01-20_20-32-14\AW02-JK-AIDL-0445","测试图片地址")</f>
        <v/>
      </c>
      <c r="S344" s="17" t="inlineStr">
        <is>
          <t>NG</t>
        </is>
      </c>
      <c r="T344" s="17" t="inlineStr">
        <is>
          <t>chenghchengy</t>
        </is>
      </c>
      <c r="U344" s="17" t="inlineStr">
        <is>
          <t>2022-01-21 00:48:00</t>
        </is>
      </c>
      <c r="V344" s="17" t="n"/>
      <c r="W344" s="17" t="inlineStr">
        <is>
          <t>'Picture Template(D:\\python\\pytest\\AutoTest\\resource\\template\\公司.png) not found in screen'</t>
        </is>
      </c>
    </row>
    <row r="345" s="134">
      <c r="A345" s="17" t="inlineStr">
        <is>
          <t>AW02-JK-AIDL-0446</t>
        </is>
      </c>
      <c r="B345" s="13" t="n">
        <v>30304</v>
      </c>
      <c r="C345" s="17" t="inlineStr">
        <is>
          <t>家和公司周边搜</t>
        </is>
      </c>
      <c r="D345" s="17" t="inlineStr">
        <is>
          <t>家和公司周边搜输入异常searchCenter异常值（98）</t>
        </is>
      </c>
      <c r="E345" s="17" t="inlineStr">
        <is>
          <t>P1</t>
        </is>
      </c>
      <c r="F345" s="17" t="inlineStr">
        <is>
          <t>searchCenter:0
radius：0
sortrule：0
maxCount：31</t>
        </is>
      </c>
      <c r="G345" s="17" t="inlineStr">
        <is>
          <t>异常系</t>
        </is>
      </c>
      <c r="H345" s="17" t="inlineStr">
        <is>
          <t>边界值</t>
        </is>
      </c>
      <c r="I345" s="17" t="n"/>
      <c r="J345" s="17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45" s="22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5" s="17" t="inlineStr">
        <is>
          <t xml:space="preserve">{ 
"protocolId": 30304, "messageType": "request", "versionName": "5.0.7.601114", "data": { 
"radius": 0, 
"sortrule": 0,
"searchCenter": 0, 
"maxCount": 30, 
"keyWord": "光谷",
 },
 "statusCode": 0, 
"needResponse": true, 
"message": "", 
"responseCode": "", 
"requestCode": "", "requestAuthor": "com.aiways.aiwaysservice"
}
</t>
        </is>
      </c>
      <c r="M345" s="23" t="inlineStr">
        <is>
          <t>输入json，查看返回json或查看搜索结果</t>
        </is>
      </c>
      <c r="N345" s="17" t="inlineStr">
        <is>
          <t>resultCode:10001</t>
        </is>
      </c>
      <c r="O345" s="17" t="n"/>
      <c r="P345" s="17" t="inlineStr">
        <is>
          <t>{}</t>
        </is>
      </c>
      <c r="Q345" s="17" t="inlineStr">
        <is>
          <t>{}</t>
        </is>
      </c>
      <c r="R345" s="17">
        <f>HYPERLINK("D:\python\pytest\AutoTest\log\2022-01-20_20-32-14\AW02-JK-AIDL-0446","测试图片地址")</f>
        <v/>
      </c>
      <c r="S345" s="17" t="inlineStr">
        <is>
          <t>NG</t>
        </is>
      </c>
      <c r="T345" s="17" t="inlineStr">
        <is>
          <t>chenghchengy</t>
        </is>
      </c>
      <c r="U345" s="17" t="inlineStr">
        <is>
          <t>2022-01-21 00:48:58</t>
        </is>
      </c>
      <c r="V345" s="17" t="n"/>
      <c r="W345" s="17" t="inlineStr">
        <is>
          <t>Waiting timeout for appearance of "UIObjectProxy of "com.aiways.autonavi:id/tv_search""</t>
        </is>
      </c>
    </row>
    <row r="346" s="134">
      <c r="A346" s="17" t="inlineStr">
        <is>
          <t>AW02-JK-AIDL-0447</t>
        </is>
      </c>
      <c r="B346" s="13" t="n">
        <v>30305</v>
      </c>
      <c r="C346" s="17" t="inlineStr">
        <is>
          <t>搜索历史目的地信息透出</t>
        </is>
      </c>
      <c r="D346" s="17" t="inlineStr">
        <is>
          <t>搜索历史目的地信息透出输入正常maxCount正常值(1)</t>
        </is>
      </c>
      <c r="E346" s="17" t="inlineStr">
        <is>
          <t>P0</t>
        </is>
      </c>
      <c r="F346" s="17" t="inlineStr">
        <is>
          <t>maxCount：1</t>
        </is>
      </c>
      <c r="G346" s="17" t="inlineStr">
        <is>
          <t>正常系</t>
        </is>
      </c>
      <c r="H346" s="17" t="inlineStr">
        <is>
          <t>需求分析法</t>
        </is>
      </c>
      <c r="I346" s="17" t="n"/>
      <c r="J346" s="17" t="inlineStr">
        <is>
          <t>/</t>
        </is>
      </c>
      <c r="K346" s="22" t="n"/>
      <c r="L346" s="17" t="inlineStr">
        <is>
          <t>{
 "protocolId": 30305,
 "messageType": "request",
 "versionName": "5.0.7.601114",
 "data": {
 "maxCount": 1
 },
 "statusCode": 0,
 "needResponse": true,
 "message": "",
 "responseCode": "",
 "requestCode": "",
 "requestAuthor": "com.aiways.aiwaysservice"
}</t>
        </is>
      </c>
      <c r="M346" s="23" t="inlineStr">
        <is>
          <t>输入json，查看返回json或查看搜索结果</t>
        </is>
      </c>
      <c r="N346" s="17" t="n"/>
      <c r="O346" s="17" t="n"/>
      <c r="P346" s="17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46" s="17" t="inlineStr">
        <is>
          <t>{}</t>
        </is>
      </c>
      <c r="R346" s="17">
        <f>HYPERLINK("D:\python\pytest\AutoTest\log\2022-01-20_20-32-14\AW02-JK-AIDL-0447","测试图片地址")</f>
        <v/>
      </c>
      <c r="S346" s="17" t="inlineStr">
        <is>
          <t>OK</t>
        </is>
      </c>
      <c r="T346" s="17" t="inlineStr">
        <is>
          <t>chenghchengy</t>
        </is>
      </c>
      <c r="U346" s="17" t="inlineStr">
        <is>
          <t>2022-01-21 00:49:32</t>
        </is>
      </c>
      <c r="V346" s="17" t="n"/>
      <c r="W346" s="17" t="inlineStr">
        <is>
          <t>请求成功</t>
        </is>
      </c>
    </row>
    <row r="347" s="134">
      <c r="A347" s="17" t="inlineStr">
        <is>
          <t>AW02-JK-AIDL-0448</t>
        </is>
      </c>
      <c r="B347" s="13" t="n">
        <v>30305</v>
      </c>
      <c r="C347" s="17" t="inlineStr">
        <is>
          <t>搜索历史目的地信息透出</t>
        </is>
      </c>
      <c r="D347" s="17" t="inlineStr">
        <is>
          <t>搜索历史目的地信息透出输入正常maxCount正常值(2)</t>
        </is>
      </c>
      <c r="E347" s="17" t="inlineStr">
        <is>
          <t>P0</t>
        </is>
      </c>
      <c r="F347" s="17" t="inlineStr">
        <is>
          <t>maxCount：10</t>
        </is>
      </c>
      <c r="G347" s="17" t="inlineStr">
        <is>
          <t>正常系</t>
        </is>
      </c>
      <c r="H347" s="17" t="inlineStr">
        <is>
          <t>需求分析法</t>
        </is>
      </c>
      <c r="I347" s="17" t="n"/>
      <c r="J347" s="17" t="inlineStr">
        <is>
          <t>/</t>
        </is>
      </c>
      <c r="K347" s="22" t="n"/>
      <c r="L347" s="17" t="inlineStr">
        <is>
          <t>{
 "protocolId": 30305,
 "messageType": "request",
 "versionName": "5.0.7.601114",
 "data": {
 "maxCount": 10
 },
 "statusCode": 0,
 "needResponse": true,
 "message": "",
 "responseCode": "",
 "requestCode": "",
 "requestAuthor": "com.aiways.aiwaysservice"
}</t>
        </is>
      </c>
      <c r="M347" s="23" t="inlineStr">
        <is>
          <t>输入json，查看返回json或查看搜索结果</t>
        </is>
      </c>
      <c r="N347" s="17" t="n"/>
      <c r="O347" s="17" t="n"/>
      <c r="P347" s="17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47" s="17" t="inlineStr">
        <is>
          <t>{}</t>
        </is>
      </c>
      <c r="R347" s="17">
        <f>HYPERLINK("D:\python\pytest\AutoTest\log\2022-01-20_20-32-14\AW02-JK-AIDL-0448","测试图片地址")</f>
        <v/>
      </c>
      <c r="S347" s="17" t="inlineStr">
        <is>
          <t>OK</t>
        </is>
      </c>
      <c r="T347" s="17" t="inlineStr">
        <is>
          <t>chenghchengy</t>
        </is>
      </c>
      <c r="U347" s="17" t="inlineStr">
        <is>
          <t>2022-01-21 00:49:50</t>
        </is>
      </c>
      <c r="V347" s="17" t="n"/>
      <c r="W347" s="17" t="inlineStr">
        <is>
          <t>请求成功</t>
        </is>
      </c>
    </row>
    <row r="348" s="134">
      <c r="A348" s="17" t="inlineStr">
        <is>
          <t>AW02-JK-AIDL-0449</t>
        </is>
      </c>
      <c r="B348" s="13" t="n">
        <v>30305</v>
      </c>
      <c r="C348" s="17" t="inlineStr">
        <is>
          <t>搜索历史目的地信息透出</t>
        </is>
      </c>
      <c r="D348" s="17" t="inlineStr">
        <is>
          <t>搜索历史目的地信息透出输入正常maxCount正常值(3)</t>
        </is>
      </c>
      <c r="E348" s="17" t="inlineStr">
        <is>
          <t>P0</t>
        </is>
      </c>
      <c r="F348" s="17" t="inlineStr">
        <is>
          <t>maxCount：20</t>
        </is>
      </c>
      <c r="G348" s="17" t="inlineStr">
        <is>
          <t>正常系</t>
        </is>
      </c>
      <c r="H348" s="17" t="inlineStr">
        <is>
          <t>需求分析法</t>
        </is>
      </c>
      <c r="I348" s="17" t="n"/>
      <c r="J348" s="17" t="inlineStr">
        <is>
          <t>/</t>
        </is>
      </c>
      <c r="K348" s="22" t="n"/>
      <c r="L348" s="17" t="inlineStr">
        <is>
          <t>{
 "protocolId": 30305,
 "messageType": "request",
 "versionName": "5.0.7.601114",
 "data": {
 "maxCount": 20
 },
 "statusCode": 0,
 "needResponse": true,
 "message": "",
 "responseCode": "",
 "requestCode": "",
 "requestAuthor": "com.aiways.aiwaysservice"
}</t>
        </is>
      </c>
      <c r="M348" s="23" t="inlineStr">
        <is>
          <t>输入json，查看返回json或查看搜索结果</t>
        </is>
      </c>
      <c r="N348" s="17" t="n"/>
      <c r="O348" s="17" t="n"/>
      <c r="P348" s="17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48" s="17" t="inlineStr">
        <is>
          <t>{}</t>
        </is>
      </c>
      <c r="R348" s="17">
        <f>HYPERLINK("D:\python\pytest\AutoTest\log\2022-01-20_20-32-14\AW02-JK-AIDL-0449","测试图片地址")</f>
        <v/>
      </c>
      <c r="S348" s="17" t="inlineStr">
        <is>
          <t>OK</t>
        </is>
      </c>
      <c r="T348" s="17" t="inlineStr">
        <is>
          <t>chenghchengy</t>
        </is>
      </c>
      <c r="U348" s="17" t="inlineStr">
        <is>
          <t>2022-01-21 00:50:09</t>
        </is>
      </c>
      <c r="V348" s="17" t="n"/>
      <c r="W348" s="17" t="inlineStr">
        <is>
          <t>请求成功</t>
        </is>
      </c>
    </row>
    <row r="349" s="134">
      <c r="A349" s="17" t="inlineStr">
        <is>
          <t>AW02-JK-AIDL-0450</t>
        </is>
      </c>
      <c r="B349" s="13" t="n">
        <v>30305</v>
      </c>
      <c r="C349" s="17" t="inlineStr">
        <is>
          <t>搜索历史目的地信息透出</t>
        </is>
      </c>
      <c r="D349" s="17" t="inlineStr">
        <is>
          <t>搜索历史目的地信息透出输入正常maxCount正常值(4)</t>
        </is>
      </c>
      <c r="E349" s="17" t="inlineStr">
        <is>
          <t>P0</t>
        </is>
      </c>
      <c r="F349" s="17" t="inlineStr">
        <is>
          <t>maxCount：30</t>
        </is>
      </c>
      <c r="G349" s="17" t="inlineStr">
        <is>
          <t>正常系</t>
        </is>
      </c>
      <c r="H349" s="17" t="inlineStr">
        <is>
          <t>需求分析法</t>
        </is>
      </c>
      <c r="I349" s="17" t="n"/>
      <c r="J349" s="17" t="inlineStr">
        <is>
          <t>/</t>
        </is>
      </c>
      <c r="K349" s="22" t="n"/>
      <c r="L349" s="17" t="inlineStr">
        <is>
          <t>{
 "protocolId": 30305,
 "messageType": "request",
 "versionName": "5.0.7.601114",
 "data": {
 "maxCount": 30
 },
 "statusCode": 0,
 "needResponse": true,
 "message": "",
 "responseCode": "",
 "requestCode": "",
 "requestAuthor": "com.aiways.aiwaysservice"
}</t>
        </is>
      </c>
      <c r="M349" s="23" t="inlineStr">
        <is>
          <t>输入json，查看返回json或查看搜索结果</t>
        </is>
      </c>
      <c r="N349" s="17" t="n"/>
      <c r="O349" s="17" t="n"/>
      <c r="P349" s="17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49" s="17" t="inlineStr">
        <is>
          <t>{}</t>
        </is>
      </c>
      <c r="R349" s="17">
        <f>HYPERLINK("D:\python\pytest\AutoTest\log\2022-01-20_20-32-14\AW02-JK-AIDL-0450","测试图片地址")</f>
        <v/>
      </c>
      <c r="S349" s="17" t="inlineStr">
        <is>
          <t>OK</t>
        </is>
      </c>
      <c r="T349" s="17" t="inlineStr">
        <is>
          <t>chenghchengy</t>
        </is>
      </c>
      <c r="U349" s="17" t="inlineStr">
        <is>
          <t>2022-01-21 00:50:28</t>
        </is>
      </c>
      <c r="V349" s="17" t="n"/>
      <c r="W349" s="17" t="inlineStr">
        <is>
          <t>请求成功</t>
        </is>
      </c>
    </row>
    <row r="350" s="134">
      <c r="A350" s="17" t="inlineStr">
        <is>
          <t>AW02-JK-AIDL-0451</t>
        </is>
      </c>
      <c r="B350" s="13" t="n">
        <v>30305</v>
      </c>
      <c r="C350" s="17" t="inlineStr">
        <is>
          <t>搜索历史目的地信息透出</t>
        </is>
      </c>
      <c r="D350" s="17" t="inlineStr">
        <is>
          <t>搜索历史目的地信息透出输入异常maxCount异常值(1)</t>
        </is>
      </c>
      <c r="E350" s="17" t="inlineStr">
        <is>
          <t>P1</t>
        </is>
      </c>
      <c r="F350" s="17" t="inlineStr">
        <is>
          <t>maxCount：0</t>
        </is>
      </c>
      <c r="G350" s="17" t="inlineStr">
        <is>
          <t>异常系</t>
        </is>
      </c>
      <c r="H350" s="17" t="inlineStr">
        <is>
          <t>边界值</t>
        </is>
      </c>
      <c r="I350" s="17" t="n"/>
      <c r="J350" s="17" t="inlineStr">
        <is>
          <t>/</t>
        </is>
      </c>
      <c r="K350" s="22" t="n"/>
      <c r="L350" s="17" t="inlineStr">
        <is>
          <t>{
 "protocolId": 30305,
 "messageType": "request",
 "versionName": "5.0.7.601114",
 "data": {
 "maxCount": 0
 },
 "statusCode": 0,
 "needResponse": true,
 "message": "",
 "responseCode": "",
 "requestCode": "",
 "requestAuthor": "com.aiways.aiwaysservice"
}</t>
        </is>
      </c>
      <c r="M350" s="23" t="inlineStr">
        <is>
          <t>输入json，查看返回json或查看搜索结果</t>
        </is>
      </c>
      <c r="N350" s="17" t="inlineStr">
        <is>
          <t>resultCode:10001</t>
        </is>
      </c>
      <c r="O350" s="17" t="n"/>
      <c r="P350" s="17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50" s="17" t="inlineStr">
        <is>
          <t>{}</t>
        </is>
      </c>
      <c r="R350" s="17">
        <f>HYPERLINK("D:\python\pytest\AutoTest\log\2022-01-20_20-32-14\AW02-JK-AIDL-0451","测试图片地址")</f>
        <v/>
      </c>
      <c r="S350" s="17" t="inlineStr">
        <is>
          <t>OK</t>
        </is>
      </c>
      <c r="T350" s="17" t="inlineStr">
        <is>
          <t>chenghchengy</t>
        </is>
      </c>
      <c r="U350" s="17" t="inlineStr">
        <is>
          <t>2022-01-21 00:50:46</t>
        </is>
      </c>
      <c r="V350" s="17" t="n"/>
      <c r="W350" s="17" t="inlineStr">
        <is>
          <t>请求成功</t>
        </is>
      </c>
    </row>
    <row r="351" s="134">
      <c r="A351" s="17" t="inlineStr">
        <is>
          <t>AW02-JK-AIDL-0452</t>
        </is>
      </c>
      <c r="B351" s="13" t="n">
        <v>30305</v>
      </c>
      <c r="C351" s="17" t="inlineStr">
        <is>
          <t>搜索历史目的地信息透出</t>
        </is>
      </c>
      <c r="D351" s="17" t="inlineStr">
        <is>
          <t>搜索历史目的地信息透出输入异常maxCount异常值(2)</t>
        </is>
      </c>
      <c r="E351" s="17" t="inlineStr">
        <is>
          <t>P1</t>
        </is>
      </c>
      <c r="F351" s="17" t="inlineStr">
        <is>
          <t>maxCount：31</t>
        </is>
      </c>
      <c r="G351" s="17" t="inlineStr">
        <is>
          <t>异常系</t>
        </is>
      </c>
      <c r="H351" s="17" t="inlineStr">
        <is>
          <t>边界值</t>
        </is>
      </c>
      <c r="I351" s="17" t="n"/>
      <c r="J351" s="17" t="inlineStr">
        <is>
          <t>/</t>
        </is>
      </c>
      <c r="K351" s="22" t="n"/>
      <c r="L351" s="17" t="inlineStr">
        <is>
          <t>{
 "protocolId": 30305,
 "messageType": "request",
 "versionName": "5.0.7.601114",
 "data": {
 "maxCount": 31
 },
 "statusCode": 0,
 "needResponse": true,
 "message": "",
 "responseCode": "",
 "requestCode": "",
 "requestAuthor": "com.aiways.aiwaysservice"
}</t>
        </is>
      </c>
      <c r="M351" s="23" t="inlineStr">
        <is>
          <t>输入json，查看返回json或查看搜索结果</t>
        </is>
      </c>
      <c r="N351" s="17" t="inlineStr">
        <is>
          <t>resultCode:10001</t>
        </is>
      </c>
      <c r="O351" s="29" t="n"/>
      <c r="P351" s="29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351" s="29" t="inlineStr">
        <is>
          <t>{}</t>
        </is>
      </c>
      <c r="R351" s="29">
        <f>HYPERLINK("D:\python\pytest\AutoTest\log\2022-01-20_20-32-14\AW02-JK-AIDL-0452","测试图片地址")</f>
        <v/>
      </c>
      <c r="S351" s="29" t="inlineStr">
        <is>
          <t>OK</t>
        </is>
      </c>
      <c r="T351" s="29" t="inlineStr">
        <is>
          <t>chenghchengy</t>
        </is>
      </c>
      <c r="U351" s="29" t="inlineStr">
        <is>
          <t>2022-01-21 00:51:05</t>
        </is>
      </c>
      <c r="V351" s="29" t="n"/>
      <c r="W351" s="29" t="inlineStr">
        <is>
          <t>请求成功</t>
        </is>
      </c>
    </row>
    <row customFormat="1" r="352" s="3">
      <c r="A352" s="17" t="inlineStr">
        <is>
          <t>AW02-JK-AIDL-0453</t>
        </is>
      </c>
      <c r="B352" s="15" t="n">
        <v>30305</v>
      </c>
      <c r="C352" s="41" t="inlineStr">
        <is>
          <t>搜索历史目的地信息透出</t>
        </is>
      </c>
      <c r="D352" s="41" t="inlineStr">
        <is>
          <t>搜索历史目的地信息透出输入异常maxCount异常值(2)</t>
        </is>
      </c>
      <c r="E352" s="41" t="inlineStr">
        <is>
          <t>P1</t>
        </is>
      </c>
      <c r="F352" s="41" t="inlineStr">
        <is>
          <t>maxCount：不填</t>
        </is>
      </c>
      <c r="G352" s="41" t="inlineStr">
        <is>
          <t>异常系</t>
        </is>
      </c>
      <c r="H352" s="41" t="inlineStr">
        <is>
          <t>边界值</t>
        </is>
      </c>
      <c r="I352" s="41" t="n"/>
      <c r="J352" s="41" t="inlineStr">
        <is>
          <t>/</t>
        </is>
      </c>
      <c r="K352" s="25" t="n"/>
      <c r="L352" s="41" t="inlineStr">
        <is>
          <t>{
 "protocolId": 30305,
 "messageType": "request",
 "versionName": "5.0.7.601114",
 "data": {
 "maxCount": 
 },
 "statusCode": 0,
 "needResponse": true,
 "message": "",
 "responseCode": "",
 "requestCode": "",
 "requestAuthor": "com.aiways.aiwaysservice"
}</t>
        </is>
      </c>
      <c r="M352" s="26" t="inlineStr">
        <is>
          <t>输入json，查看返回json或查看搜索结果</t>
        </is>
      </c>
      <c r="N352" s="41" t="inlineStr">
        <is>
          <t>resultCode:10001</t>
        </is>
      </c>
      <c r="O352" s="42" t="n"/>
      <c r="P352" s="42" t="inlineStr">
        <is>
          <t>{}</t>
        </is>
      </c>
      <c r="Q352" s="42" t="inlineStr">
        <is>
          <t>{}</t>
        </is>
      </c>
      <c r="R352" s="42">
        <f>HYPERLINK("D:\python\pytest\AutoTest\log\2022-01-20_20-32-14\AW02-JK-AIDL-0453","测试图片地址")</f>
        <v/>
      </c>
      <c r="S352" s="42" t="inlineStr">
        <is>
          <t>OK</t>
        </is>
      </c>
      <c r="T352" s="42" t="inlineStr">
        <is>
          <t>chenghchengy</t>
        </is>
      </c>
      <c r="U352" s="42" t="inlineStr">
        <is>
          <t>2022-01-21 00:51:23</t>
        </is>
      </c>
      <c r="V352" s="42" t="n"/>
      <c r="W352" s="42" t="inlineStr">
        <is>
          <t>请求成功</t>
        </is>
      </c>
    </row>
    <row r="353" s="134">
      <c r="A353" s="17" t="inlineStr">
        <is>
          <t>AW02-JK-AIDL-0454</t>
        </is>
      </c>
      <c r="B353" s="13" t="n">
        <v>30306</v>
      </c>
      <c r="C353" s="13" t="inlineStr">
        <is>
          <t>调起auto相关界面</t>
        </is>
      </c>
      <c r="D353" s="13" t="inlineStr">
        <is>
          <t>调起auto相关界面输入正常pageType正常值（1）</t>
        </is>
      </c>
      <c r="E353" s="13" t="inlineStr">
        <is>
          <t>P0</t>
        </is>
      </c>
      <c r="F353" s="13" t="inlineStr">
        <is>
          <t>pageType：0</t>
        </is>
      </c>
      <c r="G353" s="13" t="inlineStr">
        <is>
          <t>正常系</t>
        </is>
      </c>
      <c r="H353" s="13" t="inlineStr">
        <is>
          <t>需求分析法</t>
        </is>
      </c>
      <c r="I353" s="13" t="n"/>
      <c r="J353" s="17" t="inlineStr">
        <is>
          <t>/</t>
        </is>
      </c>
      <c r="K353" s="43" t="n"/>
      <c r="L353" s="43" t="inlineStr">
        <is>
          <t>{ 
"protocolId": 30306, "messageType": "request", "versionName": "5.0.7.601114","data": { 
"pageType": 0
 },
"statusCode": 0, 
"needResponse": false, 
"message": "",
 "responseCode": "", "requestCode": "", "requestAuthor": "com.aiways.aiwaysservice"
}</t>
        </is>
      </c>
      <c r="M353" s="23" t="inlineStr">
        <is>
          <t>输入json，查看返回json或查看auto相关界面</t>
        </is>
      </c>
      <c r="N353" s="13" t="n"/>
      <c r="O353" s="13" t="n"/>
      <c r="P353" s="13" t="inlineStr">
        <is>
          <t>{}</t>
        </is>
      </c>
      <c r="Q353" s="13" t="inlineStr">
        <is>
          <t>{}</t>
        </is>
      </c>
      <c r="R353" s="13">
        <f>HYPERLINK("D:\python\pytest\AutoTest\log\2022-01-20_20-32-14\AW02-JK-AIDL-0454","测试图片地址")</f>
        <v/>
      </c>
      <c r="S353" s="13" t="inlineStr">
        <is>
          <t>OK</t>
        </is>
      </c>
      <c r="T353" s="13" t="inlineStr">
        <is>
          <t>chenghchengy</t>
        </is>
      </c>
      <c r="U353" s="13" t="inlineStr">
        <is>
          <t>2022-01-21 00:51:56</t>
        </is>
      </c>
      <c r="V353" s="13" t="n"/>
      <c r="W353" s="13" t="inlineStr">
        <is>
          <t>请求成功</t>
        </is>
      </c>
    </row>
    <row r="354" s="134">
      <c r="A354" s="17" t="inlineStr">
        <is>
          <t>AW02-JK-AIDL-0455</t>
        </is>
      </c>
      <c r="B354" s="13" t="n">
        <v>30306</v>
      </c>
      <c r="C354" s="13" t="inlineStr">
        <is>
          <t>调起auto相关界面</t>
        </is>
      </c>
      <c r="D354" s="13" t="inlineStr">
        <is>
          <t>调起auto相关界面输入正常pageType正常值（2）</t>
        </is>
      </c>
      <c r="E354" s="13" t="inlineStr">
        <is>
          <t>P0</t>
        </is>
      </c>
      <c r="F354" s="13" t="inlineStr">
        <is>
          <t>pageType：1</t>
        </is>
      </c>
      <c r="G354" s="13" t="inlineStr">
        <is>
          <t>正常系</t>
        </is>
      </c>
      <c r="H354" s="13" t="inlineStr">
        <is>
          <t>需求分析法</t>
        </is>
      </c>
      <c r="I354" s="13" t="n"/>
      <c r="J354" s="17" t="inlineStr">
        <is>
          <t>/</t>
        </is>
      </c>
      <c r="K354" s="43" t="n"/>
      <c r="L354" s="13" t="inlineStr">
        <is>
          <t>{ 
"protocolId": 30306, "messageType": "request", "versionName": "5.0.7.601114","data": { 
"pageType": 1
 },
"statusCode": 0, 
"needResponse": false, 
"message": "",
 "responseCode": "", "requestCode": "", "requestAuthor": "com.aiways.aiwaysservice"
}</t>
        </is>
      </c>
      <c r="M354" s="23" t="inlineStr">
        <is>
          <t>输入json，查看返回json或查看auto相关界面</t>
        </is>
      </c>
      <c r="N354" s="13" t="n"/>
      <c r="O354" s="13" t="n"/>
      <c r="P354" s="13" t="inlineStr">
        <is>
          <t>{}</t>
        </is>
      </c>
      <c r="Q354" s="13" t="inlineStr">
        <is>
          <t>{}</t>
        </is>
      </c>
      <c r="R354" s="13">
        <f>HYPERLINK("D:\python\pytest\AutoTest\log\2022-01-20_20-32-14\AW02-JK-AIDL-0455","测试图片地址")</f>
        <v/>
      </c>
      <c r="S354" s="13" t="inlineStr">
        <is>
          <t>OK</t>
        </is>
      </c>
      <c r="T354" s="13" t="inlineStr">
        <is>
          <t>chenghchengy</t>
        </is>
      </c>
      <c r="U354" s="13" t="inlineStr">
        <is>
          <t>2022-01-21 00:52:29</t>
        </is>
      </c>
      <c r="V354" s="13" t="n"/>
      <c r="W354" s="13" t="inlineStr">
        <is>
          <t>请求成功</t>
        </is>
      </c>
    </row>
    <row r="355" s="134">
      <c r="A355" s="17" t="inlineStr">
        <is>
          <t>AW02-JK-AIDL-0456</t>
        </is>
      </c>
      <c r="B355" s="13" t="n">
        <v>30306</v>
      </c>
      <c r="C355" s="13" t="inlineStr">
        <is>
          <t>调起auto相关界面</t>
        </is>
      </c>
      <c r="D355" s="13" t="inlineStr">
        <is>
          <t>调起auto相关界面输入正常pageType正常值（3）</t>
        </is>
      </c>
      <c r="E355" s="13" t="inlineStr">
        <is>
          <t>P0</t>
        </is>
      </c>
      <c r="F355" s="13" t="inlineStr">
        <is>
          <t>pageType：2</t>
        </is>
      </c>
      <c r="G355" s="13" t="inlineStr">
        <is>
          <t>正常系</t>
        </is>
      </c>
      <c r="H355" s="13" t="inlineStr">
        <is>
          <t>需求分析法</t>
        </is>
      </c>
      <c r="I355" s="13" t="n"/>
      <c r="J355" s="17" t="inlineStr">
        <is>
          <t>/</t>
        </is>
      </c>
      <c r="K355" s="43" t="n"/>
      <c r="L355" s="13" t="inlineStr">
        <is>
          <t>{ 
"protocolId": 30306, "messageType": "request", "versionName": "5.0.7.601114","data": { 
"pageType": 2
 },
"statusCode": 0, 
"needResponse": false, 
"message": "",
 "responseCode": "", "requestCode": "", "requestAuthor": "com.aiways.aiwaysservice"
}</t>
        </is>
      </c>
      <c r="M355" s="23" t="inlineStr">
        <is>
          <t>输入json，查看返回json或查看auto相关界面</t>
        </is>
      </c>
      <c r="N355" s="13" t="n"/>
      <c r="O355" s="13" t="n"/>
      <c r="P355" s="13" t="inlineStr">
        <is>
          <t>{}</t>
        </is>
      </c>
      <c r="Q355" s="13" t="inlineStr">
        <is>
          <t>{}</t>
        </is>
      </c>
      <c r="R355" s="13">
        <f>HYPERLINK("D:\python\pytest\AutoTest\log\2022-01-20_20-32-14\AW02-JK-AIDL-0456","测试图片地址")</f>
        <v/>
      </c>
      <c r="S355" s="13" t="inlineStr">
        <is>
          <t>OK</t>
        </is>
      </c>
      <c r="T355" s="13" t="inlineStr">
        <is>
          <t>chenghchengy</t>
        </is>
      </c>
      <c r="U355" s="13" t="inlineStr">
        <is>
          <t>2022-01-21 00:53:02</t>
        </is>
      </c>
      <c r="V355" s="13" t="n"/>
      <c r="W355" s="13" t="inlineStr">
        <is>
          <t>请求成功</t>
        </is>
      </c>
    </row>
    <row r="356" s="134">
      <c r="A356" s="17" t="inlineStr">
        <is>
          <t>AW02-JK-AIDL-0459</t>
        </is>
      </c>
      <c r="B356" s="13" t="n">
        <v>30306</v>
      </c>
      <c r="C356" s="13" t="inlineStr">
        <is>
          <t>调起auto相关界面</t>
        </is>
      </c>
      <c r="D356" s="13" t="inlineStr">
        <is>
          <t>调起auto相关界面输入正常pageType正常值（6）</t>
        </is>
      </c>
      <c r="E356" s="13" t="inlineStr">
        <is>
          <t>P0</t>
        </is>
      </c>
      <c r="F356" s="13" t="inlineStr">
        <is>
          <t>pageType：5</t>
        </is>
      </c>
      <c r="G356" s="13" t="inlineStr">
        <is>
          <t>正常系</t>
        </is>
      </c>
      <c r="H356" s="13" t="inlineStr">
        <is>
          <t>需求分析法</t>
        </is>
      </c>
      <c r="I356" s="13" t="n"/>
      <c r="J356" s="17" t="inlineStr">
        <is>
          <t>/</t>
        </is>
      </c>
      <c r="K356" s="43" t="n"/>
      <c r="L356" s="13" t="inlineStr">
        <is>
          <t>{ 
"protocolId": 30306, "messageType": "request", "versionName": "5.0.7.601114","data": { 
"pageType": 5
 },
"statusCode": 0, 
"needResponse": false, 
"message": "",
 "responseCode": "", "requestCode": "", "requestAuthor": "com.aiways.aiwaysservice"
}</t>
        </is>
      </c>
      <c r="M356" s="23" t="inlineStr">
        <is>
          <t>输入json，查看返回json或查看auto相关界面</t>
        </is>
      </c>
      <c r="N356" s="13" t="n"/>
      <c r="O356" s="13" t="n"/>
      <c r="P356" s="13" t="inlineStr">
        <is>
          <t>{}</t>
        </is>
      </c>
      <c r="Q356" s="13" t="inlineStr">
        <is>
          <t>{}</t>
        </is>
      </c>
      <c r="R356" s="13">
        <f>HYPERLINK("D:\python\pytest\AutoTest\log\2022-01-20_20-32-14\AW02-JK-AIDL-0459","测试图片地址")</f>
        <v/>
      </c>
      <c r="S356" s="13" t="inlineStr">
        <is>
          <t>OK</t>
        </is>
      </c>
      <c r="T356" s="13" t="inlineStr">
        <is>
          <t>chenghchengy</t>
        </is>
      </c>
      <c r="U356" s="13" t="inlineStr">
        <is>
          <t>2022-01-21 00:53:35</t>
        </is>
      </c>
      <c r="V356" s="13" t="n"/>
      <c r="W356" s="13" t="inlineStr">
        <is>
          <t>请求成功</t>
        </is>
      </c>
    </row>
    <row r="357" s="134">
      <c r="A357" s="17" t="inlineStr">
        <is>
          <t>AW02-JK-AIDL-0462</t>
        </is>
      </c>
      <c r="B357" s="13" t="n">
        <v>30306</v>
      </c>
      <c r="C357" s="13" t="inlineStr">
        <is>
          <t>调起auto相关界面</t>
        </is>
      </c>
      <c r="D357" s="13" t="inlineStr">
        <is>
          <t>调起auto相关界面输入正常pageType正常值（9）</t>
        </is>
      </c>
      <c r="E357" s="13" t="inlineStr">
        <is>
          <t>P0</t>
        </is>
      </c>
      <c r="F357" s="13" t="inlineStr">
        <is>
          <t>pageType：8</t>
        </is>
      </c>
      <c r="G357" s="13" t="inlineStr">
        <is>
          <t>正常系</t>
        </is>
      </c>
      <c r="H357" s="13" t="inlineStr">
        <is>
          <t>需求分析法</t>
        </is>
      </c>
      <c r="I357" s="13" t="n"/>
      <c r="J357" s="17" t="inlineStr">
        <is>
          <t>/</t>
        </is>
      </c>
      <c r="K357" s="43" t="n"/>
      <c r="L357" s="13" t="inlineStr">
        <is>
          <t>{ 
"protocolId": 30306, "messageType": "request", "versionName": "5.0.7.601114","data": { 
"pageType": 8
 },
"statusCode": 0, 
"needResponse": false, 
"message": "",
 "responseCode": "", "requestCode": "", "requestAuthor": "com.aiways.aiwaysservice"
}</t>
        </is>
      </c>
      <c r="M357" s="23" t="inlineStr">
        <is>
          <t>输入json，查看返回json或查看auto相关界面</t>
        </is>
      </c>
      <c r="N357" s="13" t="n"/>
      <c r="O357" s="13" t="n"/>
      <c r="P357" s="13" t="inlineStr">
        <is>
          <t>{}</t>
        </is>
      </c>
      <c r="Q357" s="13" t="inlineStr">
        <is>
          <t>{}</t>
        </is>
      </c>
      <c r="R357" s="13">
        <f>HYPERLINK("D:\python\pytest\AutoTest\log\2022-01-20_20-32-14\AW02-JK-AIDL-0462","测试图片地址")</f>
        <v/>
      </c>
      <c r="S357" s="13" t="inlineStr">
        <is>
          <t>OK</t>
        </is>
      </c>
      <c r="T357" s="13" t="inlineStr">
        <is>
          <t>chenghchengy</t>
        </is>
      </c>
      <c r="U357" s="13" t="inlineStr">
        <is>
          <t>2022-01-21 00:53:54</t>
        </is>
      </c>
      <c r="V357" s="13" t="n"/>
      <c r="W357" s="13" t="inlineStr">
        <is>
          <t>请求成功</t>
        </is>
      </c>
    </row>
    <row r="358" s="134">
      <c r="A358" s="17" t="inlineStr">
        <is>
          <t>AW02-JK-AIDL-0464</t>
        </is>
      </c>
      <c r="B358" s="13" t="n">
        <v>30306</v>
      </c>
      <c r="C358" s="13" t="inlineStr">
        <is>
          <t>调起auto相关界面</t>
        </is>
      </c>
      <c r="D358" s="13" t="inlineStr">
        <is>
          <t>调起auto相关界面输入正常pageType正常值（11）</t>
        </is>
      </c>
      <c r="E358" s="13" t="inlineStr">
        <is>
          <t>P0</t>
        </is>
      </c>
      <c r="F358" s="13" t="inlineStr">
        <is>
          <t>pageType：10</t>
        </is>
      </c>
      <c r="G358" s="13" t="inlineStr">
        <is>
          <t>正常系</t>
        </is>
      </c>
      <c r="H358" s="13" t="inlineStr">
        <is>
          <t>需求分析法</t>
        </is>
      </c>
      <c r="I358" s="13" t="n"/>
      <c r="J358" s="17" t="inlineStr">
        <is>
          <t>/</t>
        </is>
      </c>
      <c r="K358" s="43" t="n"/>
      <c r="L358" s="13" t="inlineStr">
        <is>
          <t>{ 
"protocolId": 30306, "messageType": "request", "versionName": "5.0.7.601114","data": { 
"pageType": 10
 },
"statusCode": 0, 
"needResponse": false, 
"message": "",
 "responseCode": "", "requestCode": "", "requestAuthor": "com.aiways.aiwaysservice"
}</t>
        </is>
      </c>
      <c r="M358" s="23" t="inlineStr">
        <is>
          <t>输入json，查看返回json或查看auto相关界面</t>
        </is>
      </c>
      <c r="N358" s="13" t="n"/>
      <c r="O358" s="13" t="n"/>
      <c r="P358" s="13" t="inlineStr">
        <is>
          <t>{}</t>
        </is>
      </c>
      <c r="Q358" s="13" t="inlineStr">
        <is>
          <t>{}</t>
        </is>
      </c>
      <c r="R358" s="13">
        <f>HYPERLINK("D:\python\pytest\AutoTest\log\2022-01-20_20-32-14\AW02-JK-AIDL-0464","测试图片地址")</f>
        <v/>
      </c>
      <c r="S358" s="13" t="inlineStr">
        <is>
          <t>OK</t>
        </is>
      </c>
      <c r="T358" s="13" t="inlineStr">
        <is>
          <t>chenghchengy</t>
        </is>
      </c>
      <c r="U358" s="13" t="inlineStr">
        <is>
          <t>2022-01-21 00:54:42</t>
        </is>
      </c>
      <c r="V358" s="13" t="n"/>
      <c r="W358" s="13" t="inlineStr">
        <is>
          <t>请求成功</t>
        </is>
      </c>
    </row>
    <row r="359" s="134">
      <c r="A359" s="17" t="inlineStr">
        <is>
          <t>AW02-JK-AIDL-0470</t>
        </is>
      </c>
      <c r="B359" s="13" t="n">
        <v>30306</v>
      </c>
      <c r="C359" s="13" t="inlineStr">
        <is>
          <t>调起auto相关界面</t>
        </is>
      </c>
      <c r="D359" s="13" t="inlineStr">
        <is>
          <t>调起auto相关界面输入异常pageType异常值（1）</t>
        </is>
      </c>
      <c r="E359" s="13" t="inlineStr">
        <is>
          <t>P1</t>
        </is>
      </c>
      <c r="F359" s="13" t="inlineStr">
        <is>
          <t>pageType：-1</t>
        </is>
      </c>
      <c r="G359" s="13" t="inlineStr">
        <is>
          <t>异常系</t>
        </is>
      </c>
      <c r="H359" s="13" t="inlineStr">
        <is>
          <t>需求分析法</t>
        </is>
      </c>
      <c r="I359" s="13" t="n"/>
      <c r="J359" s="17" t="inlineStr">
        <is>
          <t>/</t>
        </is>
      </c>
      <c r="K359" s="43" t="n"/>
      <c r="L359" s="13" t="inlineStr">
        <is>
          <t>{ 
"protocolId": 30306, "messageType": "request", "versionName": "5.0.7.601114","data": { 
"pageType": -1
 },
"statusCode": 0, 
"needResponse": false, 
"message": "",
 "responseCode": "", "requestCode": "", "requestAuthor": "com.aiways.aiwaysservice"
}</t>
        </is>
      </c>
      <c r="M359" s="23" t="inlineStr">
        <is>
          <t>输入json，查看返回json或查看auto相关界面</t>
        </is>
      </c>
      <c r="N359" s="17" t="inlineStr">
        <is>
          <t>resultCode:10001</t>
        </is>
      </c>
      <c r="O359" s="13" t="n"/>
      <c r="P359" s="13" t="inlineStr">
        <is>
          <t>{}</t>
        </is>
      </c>
      <c r="Q359" s="13" t="inlineStr">
        <is>
          <t>{}</t>
        </is>
      </c>
      <c r="R359" s="13">
        <f>HYPERLINK("D:\python\pytest\AutoTest\log\2022-01-20_20-32-14\AW02-JK-AIDL-0470","测试图片地址")</f>
        <v/>
      </c>
      <c r="S359" s="13" t="inlineStr">
        <is>
          <t>OK</t>
        </is>
      </c>
      <c r="T359" s="13" t="inlineStr">
        <is>
          <t>chenghchengy</t>
        </is>
      </c>
      <c r="U359" s="13" t="inlineStr">
        <is>
          <t>2022-01-21 00:55:16</t>
        </is>
      </c>
      <c r="V359" s="13" t="n"/>
      <c r="W359" s="13" t="inlineStr">
        <is>
          <t>请求成功</t>
        </is>
      </c>
    </row>
    <row r="360" s="134">
      <c r="A360" s="17" t="inlineStr">
        <is>
          <t>AW02-JK-AIDL-0471</t>
        </is>
      </c>
      <c r="B360" s="13" t="n">
        <v>30306</v>
      </c>
      <c r="C360" s="13" t="inlineStr">
        <is>
          <t>调起auto相关界面</t>
        </is>
      </c>
      <c r="D360" s="13" t="inlineStr">
        <is>
          <t>调起auto相关界面输入异常pageType异常值（2）</t>
        </is>
      </c>
      <c r="E360" s="13" t="inlineStr">
        <is>
          <t>P1</t>
        </is>
      </c>
      <c r="F360" s="13" t="inlineStr">
        <is>
          <t>pageType：13</t>
        </is>
      </c>
      <c r="G360" s="13" t="inlineStr">
        <is>
          <t>异常系</t>
        </is>
      </c>
      <c r="H360" s="13" t="inlineStr">
        <is>
          <t>需求分析法</t>
        </is>
      </c>
      <c r="I360" s="13" t="n"/>
      <c r="J360" s="17" t="inlineStr">
        <is>
          <t>/</t>
        </is>
      </c>
      <c r="K360" s="43" t="n"/>
      <c r="L360" s="13" t="inlineStr">
        <is>
          <t>{ 
"protocolId": 30306, "messageType": "request", "versionName": "5.0.7.601114","data": { 
"pageType": 13
 },
"statusCode": 0, 
"needResponse": false, 
"message": "",
 "responseCode": "", "requestCode": "", "requestAuthor": "com.aiways.aiwaysservice"
}</t>
        </is>
      </c>
      <c r="M360" s="23" t="inlineStr">
        <is>
          <t>输入json，查看返回json或查看auto相关界面</t>
        </is>
      </c>
      <c r="N360" s="17" t="inlineStr">
        <is>
          <t>resultCode:10001</t>
        </is>
      </c>
      <c r="O360" s="13" t="n"/>
      <c r="P360" s="13" t="inlineStr">
        <is>
          <t>{}</t>
        </is>
      </c>
      <c r="Q360" s="13" t="inlineStr">
        <is>
          <t>{}</t>
        </is>
      </c>
      <c r="R360" s="13">
        <f>HYPERLINK("D:\python\pytest\AutoTest\log\2022-01-20_20-32-14\AW02-JK-AIDL-0471","测试图片地址")</f>
        <v/>
      </c>
      <c r="S360" s="13" t="inlineStr">
        <is>
          <t>OK</t>
        </is>
      </c>
      <c r="T360" s="13" t="inlineStr">
        <is>
          <t>chenghchengy</t>
        </is>
      </c>
      <c r="U360" s="13" t="inlineStr">
        <is>
          <t>2022-01-21 00:55:34</t>
        </is>
      </c>
      <c r="V360" s="13" t="n"/>
      <c r="W360" s="13" t="inlineStr">
        <is>
          <t>请求成功</t>
        </is>
      </c>
    </row>
    <row r="361" s="134">
      <c r="A361" s="17" t="inlineStr">
        <is>
          <t>AW02-JK-AIDL-0472</t>
        </is>
      </c>
      <c r="B361" s="13" t="n">
        <v>30306</v>
      </c>
      <c r="C361" s="13" t="inlineStr">
        <is>
          <t>调起auto相关界面</t>
        </is>
      </c>
      <c r="D361" s="13" t="inlineStr">
        <is>
          <t>调起auto相关界面输入异常pageType异常值（2）</t>
        </is>
      </c>
      <c r="E361" s="13" t="inlineStr">
        <is>
          <t>P1</t>
        </is>
      </c>
      <c r="F361" s="13" t="inlineStr">
        <is>
          <t>pageType：17</t>
        </is>
      </c>
      <c r="G361" s="13" t="inlineStr">
        <is>
          <t>异常系</t>
        </is>
      </c>
      <c r="H361" s="13" t="inlineStr">
        <is>
          <t>需求分析法</t>
        </is>
      </c>
      <c r="I361" s="13" t="n"/>
      <c r="J361" s="17" t="inlineStr">
        <is>
          <t>/</t>
        </is>
      </c>
      <c r="K361" s="43" t="n"/>
      <c r="L361" s="13" t="inlineStr">
        <is>
          <t>{ 
"protocolId": 30306, "messageType": "request", "versionName": "5.0.7.601114","data": { 
"pageType": 17
 },
"statusCode": 0, 
"needResponse": false, 
"message": "",
 "responseCode": "", "requestCode": "", "requestAuthor": "com.aiways.aiwaysservice"
}</t>
        </is>
      </c>
      <c r="M361" s="23" t="inlineStr">
        <is>
          <t>输入json，查看返回json或查看auto相关界面</t>
        </is>
      </c>
      <c r="N361" s="17" t="inlineStr">
        <is>
          <t>resultCode:10001</t>
        </is>
      </c>
      <c r="O361" s="13" t="n"/>
      <c r="P361" s="13" t="inlineStr">
        <is>
          <t>{}</t>
        </is>
      </c>
      <c r="Q361" s="13" t="inlineStr">
        <is>
          <t>{}</t>
        </is>
      </c>
      <c r="R361" s="13">
        <f>HYPERLINK("D:\python\pytest\AutoTest\log\2022-01-20_20-32-14\AW02-JK-AIDL-0472","测试图片地址")</f>
        <v/>
      </c>
      <c r="S361" s="13" t="inlineStr">
        <is>
          <t>OK</t>
        </is>
      </c>
      <c r="T361" s="13" t="inlineStr">
        <is>
          <t>chenghchengy</t>
        </is>
      </c>
      <c r="U361" s="13" t="inlineStr">
        <is>
          <t>2022-01-21 00:55:53</t>
        </is>
      </c>
      <c r="V361" s="13" t="n"/>
      <c r="W361" s="13" t="inlineStr">
        <is>
          <t>请求成功</t>
        </is>
      </c>
    </row>
    <row r="362" s="134">
      <c r="A362" s="17" t="inlineStr">
        <is>
          <t>AW02-JK-AIDL-0473</t>
        </is>
      </c>
      <c r="B362" s="31" t="n">
        <v>30400</v>
      </c>
      <c r="C362" s="31" t="inlineStr">
        <is>
          <t>回家/回公司</t>
        </is>
      </c>
      <c r="D362" s="31" t="inlineStr">
        <is>
          <t>回家</t>
        </is>
      </c>
      <c r="E362" s="31" t="inlineStr">
        <is>
          <t>P0</t>
        </is>
      </c>
      <c r="F362" s="31" t="inlineStr">
        <is>
          <t>回家</t>
        </is>
      </c>
      <c r="G362" s="31" t="inlineStr">
        <is>
          <t>正常系</t>
        </is>
      </c>
      <c r="H362" s="32" t="inlineStr">
        <is>
          <t>需求分析法</t>
        </is>
      </c>
      <c r="I362" s="35" t="n"/>
      <c r="J36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2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62" s="34" t="inlineStr">
        <is>
          <t>输入json，查看返回json或查看地图</t>
        </is>
      </c>
      <c r="N36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62" s="32" t="inlineStr">
        <is>
          <t>按默认偏好方式进行回家导航</t>
        </is>
      </c>
      <c r="P362" s="32" t="inlineStr">
        <is>
          <t>{'data': {'errorMessage': '未设置家的地址', 'resultCode': 10005}, 'message': '', 'messageType': 'response', 'needResponse': False, 'protocolId': 30400, 'requestAuthor': 'com.aiways.autonavi', 'requestCode': '', 'responseCode': '', 'statusCode': 200, 'versionName': '5.0.7.601114'}</t>
        </is>
      </c>
      <c r="Q362" s="32" t="inlineStr">
        <is>
          <t>{}</t>
        </is>
      </c>
      <c r="R362" s="32">
        <f>HYPERLINK("D:\python\pytest\AutoTest\log\2022-01-20_20-32-14\AW02-JK-AIDL-0473","测试图片地址")</f>
        <v/>
      </c>
      <c r="S362" s="32" t="inlineStr">
        <is>
          <t>OK</t>
        </is>
      </c>
      <c r="T362" s="32" t="inlineStr">
        <is>
          <t>chenghchengy</t>
        </is>
      </c>
      <c r="U362" s="39" t="inlineStr">
        <is>
          <t>2022-01-21 00:56:38</t>
        </is>
      </c>
      <c r="V362" s="32" t="n"/>
      <c r="W362" s="32" t="inlineStr">
        <is>
          <t>请求成功</t>
        </is>
      </c>
    </row>
    <row r="363" s="134">
      <c r="A363" s="17" t="inlineStr">
        <is>
          <t>AW02-JK-AIDL-0474</t>
        </is>
      </c>
      <c r="B363" s="31" t="n">
        <v>30400</v>
      </c>
      <c r="C363" s="31" t="inlineStr">
        <is>
          <t>回家/回公司</t>
        </is>
      </c>
      <c r="D363" s="31" t="inlineStr">
        <is>
          <t>回家</t>
        </is>
      </c>
      <c r="E363" s="31" t="inlineStr">
        <is>
          <t>P0</t>
        </is>
      </c>
      <c r="F363" s="31" t="inlineStr">
        <is>
          <t>回家</t>
        </is>
      </c>
      <c r="G363" s="31" t="inlineStr">
        <is>
          <t>正常系</t>
        </is>
      </c>
      <c r="H363" s="32" t="inlineStr">
        <is>
          <t>需求分析法</t>
        </is>
      </c>
      <c r="I363" s="35" t="n"/>
      <c r="J36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3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63" s="34" t="inlineStr">
        <is>
          <t>输入json，查看返回json或查看地图</t>
        </is>
      </c>
      <c r="N363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63" s="32" t="inlineStr">
        <is>
          <t>按默认偏好方式进行回家导航进入路线结果页面</t>
        </is>
      </c>
      <c r="P36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63" s="32" t="inlineStr">
        <is>
          <t>{}</t>
        </is>
      </c>
      <c r="R363" s="32">
        <f>HYPERLINK("D:\python\pytest\AutoTest\log\2022-01-20_20-32-14\AW02-JK-AIDL-0474","测试图片地址")</f>
        <v/>
      </c>
      <c r="S363" s="32" t="inlineStr">
        <is>
          <t>OK</t>
        </is>
      </c>
      <c r="T363" s="32" t="inlineStr">
        <is>
          <t>chenghchengy</t>
        </is>
      </c>
      <c r="U363" s="39" t="inlineStr">
        <is>
          <t>2022-01-21 00:57:23</t>
        </is>
      </c>
      <c r="V363" s="32" t="n"/>
      <c r="W363" s="32" t="inlineStr">
        <is>
          <t>请求成功</t>
        </is>
      </c>
    </row>
    <row r="364" s="134">
      <c r="A364" s="17" t="inlineStr">
        <is>
          <t>AW02-JK-AIDL-0475</t>
        </is>
      </c>
      <c r="B364" s="31" t="n">
        <v>30400</v>
      </c>
      <c r="C364" s="31" t="inlineStr">
        <is>
          <t>回家/回公司</t>
        </is>
      </c>
      <c r="D364" s="31" t="inlineStr">
        <is>
          <t>回家</t>
        </is>
      </c>
      <c r="E364" s="31" t="inlineStr">
        <is>
          <t>P0</t>
        </is>
      </c>
      <c r="F364" s="31" t="inlineStr">
        <is>
          <t>回家</t>
        </is>
      </c>
      <c r="G364" s="31" t="inlineStr">
        <is>
          <t>正常系</t>
        </is>
      </c>
      <c r="H364" s="32" t="inlineStr">
        <is>
          <t>需求分析法</t>
        </is>
      </c>
      <c r="I364" s="35" t="n"/>
      <c r="J36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4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64" s="34" t="inlineStr">
        <is>
          <t>输入json，查看返回json或查看地图</t>
        </is>
      </c>
      <c r="N364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64" s="32" t="inlineStr">
        <is>
          <t>按默认偏好方式进行回家导航进入路线规划页面</t>
        </is>
      </c>
      <c r="P36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64" s="32" t="inlineStr">
        <is>
          <t>{}</t>
        </is>
      </c>
      <c r="R364" s="32">
        <f>HYPERLINK("D:\python\pytest\AutoTest\log\2022-01-20_20-32-14\AW02-JK-AIDL-0475","测试图片地址")</f>
        <v/>
      </c>
      <c r="S364" s="32" t="inlineStr">
        <is>
          <t>OK</t>
        </is>
      </c>
      <c r="T364" s="32" t="inlineStr">
        <is>
          <t>chenghchengy</t>
        </is>
      </c>
      <c r="U364" s="39" t="inlineStr">
        <is>
          <t>2022-01-21 00:58:09</t>
        </is>
      </c>
      <c r="V364" s="32" t="n"/>
      <c r="W364" s="32" t="inlineStr">
        <is>
          <t>请求成功</t>
        </is>
      </c>
    </row>
    <row r="365" s="134">
      <c r="A365" s="17" t="inlineStr">
        <is>
          <t>AW02-JK-AIDL-0476</t>
        </is>
      </c>
      <c r="B365" s="31" t="n">
        <v>30400</v>
      </c>
      <c r="C365" s="31" t="inlineStr">
        <is>
          <t>回家/回公司</t>
        </is>
      </c>
      <c r="D365" s="31" t="inlineStr">
        <is>
          <t>回家</t>
        </is>
      </c>
      <c r="E365" s="31" t="inlineStr">
        <is>
          <t>P0</t>
        </is>
      </c>
      <c r="F365" s="31" t="inlineStr">
        <is>
          <t>回家</t>
        </is>
      </c>
      <c r="G365" s="31" t="inlineStr">
        <is>
          <t>正常系</t>
        </is>
      </c>
      <c r="H365" s="32" t="inlineStr">
        <is>
          <t>需求分析法</t>
        </is>
      </c>
      <c r="I365" s="35" t="n"/>
      <c r="J36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5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65" s="34" t="inlineStr">
        <is>
          <t>输入json，查看返回json或查看地图</t>
        </is>
      </c>
      <c r="N36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65" s="32" t="inlineStr">
        <is>
          <t>按大路优先偏好方式进行回家导航</t>
        </is>
      </c>
      <c r="P365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65" s="32" t="inlineStr">
        <is>
          <t>{}</t>
        </is>
      </c>
      <c r="R365" s="32">
        <f>HYPERLINK("D:\python\pytest\AutoTest\log\2022-01-20_20-32-14\AW02-JK-AIDL-0476","测试图片地址")</f>
        <v/>
      </c>
      <c r="S365" s="32" t="inlineStr">
        <is>
          <t>OK</t>
        </is>
      </c>
      <c r="T365" s="32" t="inlineStr">
        <is>
          <t>chenghchengy</t>
        </is>
      </c>
      <c r="U365" s="39" t="inlineStr">
        <is>
          <t>2022-01-21 00:58:55</t>
        </is>
      </c>
      <c r="V365" s="32" t="n"/>
      <c r="W365" s="32" t="inlineStr">
        <is>
          <t>请求成功</t>
        </is>
      </c>
    </row>
    <row r="366" s="134">
      <c r="A366" s="17" t="inlineStr">
        <is>
          <t>AW02-JK-AIDL-0477</t>
        </is>
      </c>
      <c r="B366" s="31" t="n">
        <v>30400</v>
      </c>
      <c r="C366" s="31" t="inlineStr">
        <is>
          <t>回家/回公司</t>
        </is>
      </c>
      <c r="D366" s="31" t="inlineStr">
        <is>
          <t>回家</t>
        </is>
      </c>
      <c r="E366" s="31" t="inlineStr">
        <is>
          <t>P0</t>
        </is>
      </c>
      <c r="F366" s="31" t="inlineStr">
        <is>
          <t>回家</t>
        </is>
      </c>
      <c r="G366" s="31" t="inlineStr">
        <is>
          <t>正常系</t>
        </is>
      </c>
      <c r="H366" s="32" t="inlineStr">
        <is>
          <t>需求分析法</t>
        </is>
      </c>
      <c r="I366" s="35" t="n"/>
      <c r="J36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6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66" s="34" t="inlineStr">
        <is>
          <t>输入json，查看返回json或查看地图</t>
        </is>
      </c>
      <c r="N366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66" s="32" t="inlineStr">
        <is>
          <t>按大路优先偏好方式进入路线结果页面</t>
        </is>
      </c>
      <c r="P36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66" s="32" t="inlineStr">
        <is>
          <t>{}</t>
        </is>
      </c>
      <c r="R366" s="32">
        <f>HYPERLINK("D:\python\pytest\AutoTest\log\2022-01-20_20-32-14\AW02-JK-AIDL-0477","测试图片地址")</f>
        <v/>
      </c>
      <c r="S366" s="32" t="inlineStr">
        <is>
          <t>OK</t>
        </is>
      </c>
      <c r="T366" s="32" t="inlineStr">
        <is>
          <t>chenghchengy</t>
        </is>
      </c>
      <c r="U366" s="39" t="inlineStr">
        <is>
          <t>2022-01-21 00:59:40</t>
        </is>
      </c>
      <c r="V366" s="32" t="n"/>
      <c r="W366" s="32" t="inlineStr">
        <is>
          <t>请求成功</t>
        </is>
      </c>
    </row>
    <row r="367" s="134">
      <c r="A367" s="17" t="inlineStr">
        <is>
          <t>AW02-JK-AIDL-0478</t>
        </is>
      </c>
      <c r="B367" s="31" t="n">
        <v>30400</v>
      </c>
      <c r="C367" s="31" t="inlineStr">
        <is>
          <t>回家/回公司</t>
        </is>
      </c>
      <c r="D367" s="31" t="inlineStr">
        <is>
          <t>回家</t>
        </is>
      </c>
      <c r="E367" s="31" t="inlineStr">
        <is>
          <t>P0</t>
        </is>
      </c>
      <c r="F367" s="31" t="inlineStr">
        <is>
          <t>回家</t>
        </is>
      </c>
      <c r="G367" s="31" t="inlineStr">
        <is>
          <t>正常系</t>
        </is>
      </c>
      <c r="H367" s="32" t="inlineStr">
        <is>
          <t>需求分析法</t>
        </is>
      </c>
      <c r="I367" s="35" t="n"/>
      <c r="J36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7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67" s="34" t="inlineStr">
        <is>
          <t>输入json，查看返回json或查看地图</t>
        </is>
      </c>
      <c r="N367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67" s="32" t="inlineStr">
        <is>
          <t>按大路优先偏好方式进入路线规划页面</t>
        </is>
      </c>
      <c r="P36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67" s="32" t="inlineStr">
        <is>
          <t>{}</t>
        </is>
      </c>
      <c r="R367" s="32">
        <f>HYPERLINK("D:\python\pytest\AutoTest\log\2022-01-20_20-32-14\AW02-JK-AIDL-0478","测试图片地址")</f>
        <v/>
      </c>
      <c r="S367" s="32" t="inlineStr">
        <is>
          <t>OK</t>
        </is>
      </c>
      <c r="T367" s="32" t="inlineStr">
        <is>
          <t>chenghchengy</t>
        </is>
      </c>
      <c r="U367" s="39" t="inlineStr">
        <is>
          <t>2022-01-21 01:00:25</t>
        </is>
      </c>
      <c r="V367" s="32" t="n"/>
      <c r="W367" s="32" t="inlineStr">
        <is>
          <t>请求成功</t>
        </is>
      </c>
    </row>
    <row r="368" s="134">
      <c r="A368" s="17" t="inlineStr">
        <is>
          <t>AW02-JK-AIDL-0479</t>
        </is>
      </c>
      <c r="B368" s="31" t="n">
        <v>30400</v>
      </c>
      <c r="C368" s="31" t="inlineStr">
        <is>
          <t>回家/回公司</t>
        </is>
      </c>
      <c r="D368" s="31" t="inlineStr">
        <is>
          <t>回家</t>
        </is>
      </c>
      <c r="E368" s="31" t="inlineStr">
        <is>
          <t>P0</t>
        </is>
      </c>
      <c r="F368" s="31" t="inlineStr">
        <is>
          <t>回家</t>
        </is>
      </c>
      <c r="G368" s="31" t="inlineStr">
        <is>
          <t>正常系</t>
        </is>
      </c>
      <c r="H368" s="32" t="inlineStr">
        <is>
          <t>需求分析法</t>
        </is>
      </c>
      <c r="I368" s="35" t="n"/>
      <c r="J36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8" s="32" t="inlineStr">
        <is>
          <t>{
 "protocolId": 30400,
 "messageType": "request",
 "versionName": "5.0.7.601114",
 "data": {
 "newStrategy": 10,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68" s="34" t="inlineStr">
        <is>
          <t>输入json，查看返回json或查看地图</t>
        </is>
      </c>
      <c r="N368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68" s="32" t="inlineStr">
        <is>
          <t>按速度最快偏好方式进行回家导航</t>
        </is>
      </c>
      <c r="P368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68" s="32" t="inlineStr">
        <is>
          <t>{}</t>
        </is>
      </c>
      <c r="R368" s="32">
        <f>HYPERLINK("D:\python\pytest\AutoTest\log\2022-01-20_20-32-14\AW02-JK-AIDL-0479","测试图片地址")</f>
        <v/>
      </c>
      <c r="S368" s="32" t="inlineStr">
        <is>
          <t>OK</t>
        </is>
      </c>
      <c r="T368" s="32" t="inlineStr">
        <is>
          <t>chenghchengy</t>
        </is>
      </c>
      <c r="U368" s="39" t="inlineStr">
        <is>
          <t>2022-01-21 01:01:10</t>
        </is>
      </c>
      <c r="V368" s="32" t="n"/>
      <c r="W368" s="32" t="inlineStr">
        <is>
          <t>请求成功</t>
        </is>
      </c>
    </row>
    <row r="369" s="134">
      <c r="A369" s="17" t="inlineStr">
        <is>
          <t>AW02-JK-AIDL-0480</t>
        </is>
      </c>
      <c r="B369" s="31" t="n">
        <v>30400</v>
      </c>
      <c r="C369" s="31" t="inlineStr">
        <is>
          <t>回家/回公司</t>
        </is>
      </c>
      <c r="D369" s="31" t="inlineStr">
        <is>
          <t>回家</t>
        </is>
      </c>
      <c r="E369" s="31" t="inlineStr">
        <is>
          <t>P0</t>
        </is>
      </c>
      <c r="F369" s="31" t="inlineStr">
        <is>
          <t>回家</t>
        </is>
      </c>
      <c r="G369" s="31" t="inlineStr">
        <is>
          <t>正常系</t>
        </is>
      </c>
      <c r="H369" s="32" t="inlineStr">
        <is>
          <t>需求分析法</t>
        </is>
      </c>
      <c r="I369" s="35" t="n"/>
      <c r="J36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6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69" s="32" t="inlineStr">
        <is>
          <t>{
 "protocolId": 30400,
 "messageType": "request",
 "versionName": "5.0.7.601114",
 "data": {
 "newStrategy": 10,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69" s="34" t="inlineStr">
        <is>
          <t>输入json，查看返回json或查看地图</t>
        </is>
      </c>
      <c r="N369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69" s="32" t="inlineStr">
        <is>
          <t>按速度最快偏好方式进入路线结果页面</t>
        </is>
      </c>
      <c r="P36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69" s="32" t="inlineStr">
        <is>
          <t>{}</t>
        </is>
      </c>
      <c r="R369" s="32">
        <f>HYPERLINK("D:\python\pytest\AutoTest\log\2022-01-20_20-32-14\AW02-JK-AIDL-0480","测试图片地址")</f>
        <v/>
      </c>
      <c r="S369" s="32" t="inlineStr">
        <is>
          <t>OK</t>
        </is>
      </c>
      <c r="T369" s="32" t="inlineStr">
        <is>
          <t>chenghchengy</t>
        </is>
      </c>
      <c r="U369" s="39" t="inlineStr">
        <is>
          <t>2022-01-21 01:01:55</t>
        </is>
      </c>
      <c r="V369" s="32" t="n"/>
      <c r="W369" s="32" t="inlineStr">
        <is>
          <t>请求成功</t>
        </is>
      </c>
    </row>
    <row r="370" s="134">
      <c r="A370" s="17" t="inlineStr">
        <is>
          <t>AW02-JK-AIDL-0481</t>
        </is>
      </c>
      <c r="B370" s="31" t="n">
        <v>30400</v>
      </c>
      <c r="C370" s="31" t="inlineStr">
        <is>
          <t>回家/回公司</t>
        </is>
      </c>
      <c r="D370" s="31" t="inlineStr">
        <is>
          <t>回家</t>
        </is>
      </c>
      <c r="E370" s="31" t="inlineStr">
        <is>
          <t>P0</t>
        </is>
      </c>
      <c r="F370" s="31" t="inlineStr">
        <is>
          <t>回家</t>
        </is>
      </c>
      <c r="G370" s="31" t="inlineStr">
        <is>
          <t>正常系</t>
        </is>
      </c>
      <c r="H370" s="32" t="inlineStr">
        <is>
          <t>需求分析法</t>
        </is>
      </c>
      <c r="I370" s="35" t="n"/>
      <c r="J37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0" s="32" t="inlineStr">
        <is>
          <t>{
 "protocolId": 30400,
 "messageType": "request",
 "versionName": "5.0.7.601114",
 "data": {
 "newStrategy": 10,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70" s="34" t="inlineStr">
        <is>
          <t>输入json，查看返回json或查看地图</t>
        </is>
      </c>
      <c r="N370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70" s="32" t="inlineStr">
        <is>
          <t>按速度最快偏好方式进入路线规划页面</t>
        </is>
      </c>
      <c r="P37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0" s="32" t="inlineStr">
        <is>
          <t>{}</t>
        </is>
      </c>
      <c r="R370" s="32">
        <f>HYPERLINK("D:\python\pytest\AutoTest\log\2022-01-20_20-32-14\AW02-JK-AIDL-0481","测试图片地址")</f>
        <v/>
      </c>
      <c r="S370" s="32" t="inlineStr">
        <is>
          <t>OK</t>
        </is>
      </c>
      <c r="T370" s="32" t="inlineStr">
        <is>
          <t>chenghchengy</t>
        </is>
      </c>
      <c r="U370" s="39" t="inlineStr">
        <is>
          <t>2022-01-21 01:02:40</t>
        </is>
      </c>
      <c r="V370" s="32" t="n"/>
      <c r="W370" s="32" t="inlineStr">
        <is>
          <t>请求成功</t>
        </is>
      </c>
    </row>
    <row r="371" s="134">
      <c r="A371" s="17" t="inlineStr">
        <is>
          <t>AW02-JK-AIDL-0482</t>
        </is>
      </c>
      <c r="B371" s="31" t="n">
        <v>30400</v>
      </c>
      <c r="C371" s="31" t="inlineStr">
        <is>
          <t>回家/回公司</t>
        </is>
      </c>
      <c r="D371" s="31" t="inlineStr">
        <is>
          <t>回家</t>
        </is>
      </c>
      <c r="E371" s="31" t="inlineStr">
        <is>
          <t>P0</t>
        </is>
      </c>
      <c r="F371" s="31" t="inlineStr">
        <is>
          <t>回家</t>
        </is>
      </c>
      <c r="G371" s="31" t="inlineStr">
        <is>
          <t>正常系</t>
        </is>
      </c>
      <c r="H371" s="32" t="inlineStr">
        <is>
          <t>需求分析法</t>
        </is>
      </c>
      <c r="I371" s="35" t="n"/>
      <c r="J37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1" s="32" t="inlineStr">
        <is>
          <t>{
 "protocolId": 30400,
 "messageType": "request",
 "versionName": "5.0.7.601114",
 "data": {
 "newStrategy": 11,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71" s="34" t="inlineStr">
        <is>
          <t>输入json，查看返回json或查看地图</t>
        </is>
      </c>
      <c r="N371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71" s="32" t="inlineStr">
        <is>
          <t>按少收费偏好方式进行回家导航</t>
        </is>
      </c>
      <c r="P371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71" s="32" t="inlineStr">
        <is>
          <t>{}</t>
        </is>
      </c>
      <c r="R371" s="32">
        <f>HYPERLINK("D:\python\pytest\AutoTest\log\2022-01-20_20-32-14\AW02-JK-AIDL-0482","测试图片地址")</f>
        <v/>
      </c>
      <c r="S371" s="32" t="inlineStr">
        <is>
          <t>OK</t>
        </is>
      </c>
      <c r="T371" s="32" t="inlineStr">
        <is>
          <t>chenghchengy</t>
        </is>
      </c>
      <c r="U371" s="39" t="inlineStr">
        <is>
          <t>2022-01-21 01:03:26</t>
        </is>
      </c>
      <c r="V371" s="32" t="n"/>
      <c r="W371" s="32" t="inlineStr">
        <is>
          <t>请求成功</t>
        </is>
      </c>
    </row>
    <row r="372" s="134">
      <c r="A372" s="17" t="inlineStr">
        <is>
          <t>AW02-JK-AIDL-0483</t>
        </is>
      </c>
      <c r="B372" s="31" t="n">
        <v>30400</v>
      </c>
      <c r="C372" s="31" t="inlineStr">
        <is>
          <t>回家/回公司</t>
        </is>
      </c>
      <c r="D372" s="31" t="inlineStr">
        <is>
          <t>回家</t>
        </is>
      </c>
      <c r="E372" s="31" t="inlineStr">
        <is>
          <t>P0</t>
        </is>
      </c>
      <c r="F372" s="31" t="inlineStr">
        <is>
          <t>回家</t>
        </is>
      </c>
      <c r="G372" s="31" t="inlineStr">
        <is>
          <t>正常系</t>
        </is>
      </c>
      <c r="H372" s="32" t="inlineStr">
        <is>
          <t>需求分析法</t>
        </is>
      </c>
      <c r="I372" s="35" t="n"/>
      <c r="J37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2" s="32" t="inlineStr">
        <is>
          <t>{
 "protocolId": 30400,
 "messageType": "request",
 "versionName": "5.0.7.601114",
 "data": {
 "newStrategy": 11,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72" s="34" t="inlineStr">
        <is>
          <t>输入json，查看返回json或查看地图</t>
        </is>
      </c>
      <c r="N372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72" s="32" t="inlineStr">
        <is>
          <t>按少收费偏好方式进入路线结果页面</t>
        </is>
      </c>
      <c r="P37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2" s="32" t="inlineStr">
        <is>
          <t>{}</t>
        </is>
      </c>
      <c r="R372" s="32">
        <f>HYPERLINK("D:\python\pytest\AutoTest\log\2022-01-20_20-32-14\AW02-JK-AIDL-0483","测试图片地址")</f>
        <v/>
      </c>
      <c r="S372" s="32" t="inlineStr">
        <is>
          <t>OK</t>
        </is>
      </c>
      <c r="T372" s="32" t="inlineStr">
        <is>
          <t>chenghchengy</t>
        </is>
      </c>
      <c r="U372" s="39" t="inlineStr">
        <is>
          <t>2022-01-21 01:04:12</t>
        </is>
      </c>
      <c r="V372" s="32" t="n"/>
      <c r="W372" s="32" t="inlineStr">
        <is>
          <t>请求成功</t>
        </is>
      </c>
    </row>
    <row r="373" s="134">
      <c r="A373" s="17" t="inlineStr">
        <is>
          <t>AW02-JK-AIDL-0484</t>
        </is>
      </c>
      <c r="B373" s="31" t="n">
        <v>30400</v>
      </c>
      <c r="C373" s="31" t="inlineStr">
        <is>
          <t>回家/回公司</t>
        </is>
      </c>
      <c r="D373" s="31" t="inlineStr">
        <is>
          <t>回家</t>
        </is>
      </c>
      <c r="E373" s="31" t="inlineStr">
        <is>
          <t>P0</t>
        </is>
      </c>
      <c r="F373" s="31" t="inlineStr">
        <is>
          <t>回家</t>
        </is>
      </c>
      <c r="G373" s="31" t="inlineStr">
        <is>
          <t>正常系</t>
        </is>
      </c>
      <c r="H373" s="32" t="inlineStr">
        <is>
          <t>需求分析法</t>
        </is>
      </c>
      <c r="I373" s="35" t="n"/>
      <c r="J37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3" s="32" t="inlineStr">
        <is>
          <t>{
 "protocolId": 30400,
 "messageType": "request",
 "versionName": "5.0.7.601114",
 "data": {
 "newStrategy": 11,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73" s="34" t="inlineStr">
        <is>
          <t>输入json，查看返回json或查看地图</t>
        </is>
      </c>
      <c r="N373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73" s="32" t="inlineStr">
        <is>
          <t>按少收费偏好方式进入路线规划页面</t>
        </is>
      </c>
      <c r="P37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3" s="32" t="inlineStr">
        <is>
          <t>{}</t>
        </is>
      </c>
      <c r="R373" s="32">
        <f>HYPERLINK("D:\python\pytest\AutoTest\log\2022-01-20_20-32-14\AW02-JK-AIDL-0484","测试图片地址")</f>
        <v/>
      </c>
      <c r="S373" s="32" t="inlineStr">
        <is>
          <t>OK</t>
        </is>
      </c>
      <c r="T373" s="32" t="inlineStr">
        <is>
          <t>chenghchengy</t>
        </is>
      </c>
      <c r="U373" s="39" t="inlineStr">
        <is>
          <t>2022-01-21 01:04:57</t>
        </is>
      </c>
      <c r="V373" s="32" t="n"/>
      <c r="W373" s="32" t="inlineStr">
        <is>
          <t>请求成功</t>
        </is>
      </c>
    </row>
    <row r="374" s="134">
      <c r="A374" s="17" t="inlineStr">
        <is>
          <t>AW02-JK-AIDL-0485</t>
        </is>
      </c>
      <c r="B374" s="31" t="n">
        <v>30400</v>
      </c>
      <c r="C374" s="31" t="inlineStr">
        <is>
          <t>回家/回公司</t>
        </is>
      </c>
      <c r="D374" s="31" t="inlineStr">
        <is>
          <t>回家</t>
        </is>
      </c>
      <c r="E374" s="31" t="inlineStr">
        <is>
          <t>P0</t>
        </is>
      </c>
      <c r="F374" s="31" t="inlineStr">
        <is>
          <t>回家</t>
        </is>
      </c>
      <c r="G374" s="31" t="inlineStr">
        <is>
          <t>正常系</t>
        </is>
      </c>
      <c r="H374" s="32" t="inlineStr">
        <is>
          <t>需求分析法</t>
        </is>
      </c>
      <c r="I374" s="35" t="n"/>
      <c r="J37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4" s="32" t="inlineStr">
        <is>
          <t>{
 "protocolId": 30400,
 "messageType": "request",
 "versionName": "5.0.7.601114",
 "data": {
 "newStrategy": 12,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74" s="34" t="inlineStr">
        <is>
          <t>输入json，查看返回json或查看地图</t>
        </is>
      </c>
      <c r="N374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74" s="32" t="inlineStr">
        <is>
          <t>按高德推荐偏好方式进行回家导航</t>
        </is>
      </c>
      <c r="P374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74" s="32" t="inlineStr">
        <is>
          <t>{}</t>
        </is>
      </c>
      <c r="R374" s="32">
        <f>HYPERLINK("D:\python\pytest\AutoTest\log\2022-01-20_20-32-14\AW02-JK-AIDL-0485","测试图片地址")</f>
        <v/>
      </c>
      <c r="S374" s="32" t="inlineStr">
        <is>
          <t>OK</t>
        </is>
      </c>
      <c r="T374" s="32" t="inlineStr">
        <is>
          <t>chenghchengy</t>
        </is>
      </c>
      <c r="U374" s="39" t="inlineStr">
        <is>
          <t>2022-01-21 01:05:42</t>
        </is>
      </c>
      <c r="V374" s="32" t="n"/>
      <c r="W374" s="32" t="inlineStr">
        <is>
          <t>请求成功</t>
        </is>
      </c>
    </row>
    <row r="375" s="134">
      <c r="A375" s="17" t="inlineStr">
        <is>
          <t>AW02-JK-AIDL-0486</t>
        </is>
      </c>
      <c r="B375" s="31" t="n">
        <v>30400</v>
      </c>
      <c r="C375" s="31" t="inlineStr">
        <is>
          <t>回家/回公司</t>
        </is>
      </c>
      <c r="D375" s="31" t="inlineStr">
        <is>
          <t>回家</t>
        </is>
      </c>
      <c r="E375" s="31" t="inlineStr">
        <is>
          <t>P0</t>
        </is>
      </c>
      <c r="F375" s="31" t="inlineStr">
        <is>
          <t>回家</t>
        </is>
      </c>
      <c r="G375" s="31" t="inlineStr">
        <is>
          <t>正常系</t>
        </is>
      </c>
      <c r="H375" s="32" t="inlineStr">
        <is>
          <t>需求分析法</t>
        </is>
      </c>
      <c r="I375" s="35" t="n"/>
      <c r="J37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5" s="32" t="inlineStr">
        <is>
          <t>{
 "protocolId": 30400,
 "messageType": "request",
 "versionName": "5.0.7.601114",
 "data": {
 "newStrategy": 12,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75" s="34" t="inlineStr">
        <is>
          <t>输入json，查看返回json或查看地图</t>
        </is>
      </c>
      <c r="N375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75" s="32" t="inlineStr">
        <is>
          <t>按高德推荐方式进入路线结果页面</t>
        </is>
      </c>
      <c r="P37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5" s="32" t="inlineStr">
        <is>
          <t>{}</t>
        </is>
      </c>
      <c r="R375" s="32">
        <f>HYPERLINK("D:\python\pytest\AutoTest\log\2022-01-20_20-32-14\AW02-JK-AIDL-0486","测试图片地址")</f>
        <v/>
      </c>
      <c r="S375" s="32" t="inlineStr">
        <is>
          <t>OK</t>
        </is>
      </c>
      <c r="T375" s="32" t="inlineStr">
        <is>
          <t>chenghchengy</t>
        </is>
      </c>
      <c r="U375" s="39" t="inlineStr">
        <is>
          <t>2022-01-21 01:06:27</t>
        </is>
      </c>
      <c r="V375" s="32" t="n"/>
      <c r="W375" s="32" t="inlineStr">
        <is>
          <t>请求成功</t>
        </is>
      </c>
    </row>
    <row r="376" s="134">
      <c r="A376" s="17" t="inlineStr">
        <is>
          <t>AW02-JK-AIDL-0487</t>
        </is>
      </c>
      <c r="B376" s="31" t="n">
        <v>30400</v>
      </c>
      <c r="C376" s="31" t="inlineStr">
        <is>
          <t>回家/回公司</t>
        </is>
      </c>
      <c r="D376" s="31" t="inlineStr">
        <is>
          <t>回家</t>
        </is>
      </c>
      <c r="E376" s="31" t="inlineStr">
        <is>
          <t>P0</t>
        </is>
      </c>
      <c r="F376" s="31" t="inlineStr">
        <is>
          <t>回家</t>
        </is>
      </c>
      <c r="G376" s="31" t="inlineStr">
        <is>
          <t>正常系</t>
        </is>
      </c>
      <c r="H376" s="32" t="inlineStr">
        <is>
          <t>需求分析法</t>
        </is>
      </c>
      <c r="I376" s="35" t="n"/>
      <c r="J37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6" s="32" t="inlineStr">
        <is>
          <t>{
 "protocolId": 30400,
 "messageType": "request",
 "versionName": "5.0.7.601114",
 "data": {
 "newStrategy": 12,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76" s="34" t="inlineStr">
        <is>
          <t>输入json，查看返回json或查看地图</t>
        </is>
      </c>
      <c r="N376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76" s="32" t="inlineStr">
        <is>
          <t>按高德推荐偏好方式进入路线规划页面</t>
        </is>
      </c>
      <c r="P37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6" s="32" t="inlineStr">
        <is>
          <t>{}</t>
        </is>
      </c>
      <c r="R376" s="32">
        <f>HYPERLINK("D:\python\pytest\AutoTest\log\2022-01-20_20-32-14\AW02-JK-AIDL-0487","测试图片地址")</f>
        <v/>
      </c>
      <c r="S376" s="32" t="inlineStr">
        <is>
          <t>OK</t>
        </is>
      </c>
      <c r="T376" s="32" t="inlineStr">
        <is>
          <t>chenghchengy</t>
        </is>
      </c>
      <c r="U376" s="39" t="inlineStr">
        <is>
          <t>2022-01-21 01:07:12</t>
        </is>
      </c>
      <c r="V376" s="32" t="n"/>
      <c r="W376" s="32" t="inlineStr">
        <is>
          <t>请求成功</t>
        </is>
      </c>
    </row>
    <row r="377" s="134">
      <c r="A377" s="17" t="inlineStr">
        <is>
          <t>AW02-JK-AIDL-0488</t>
        </is>
      </c>
      <c r="B377" s="31" t="n">
        <v>30400</v>
      </c>
      <c r="C377" s="31" t="inlineStr">
        <is>
          <t>回家/回公司</t>
        </is>
      </c>
      <c r="D377" s="31" t="inlineStr">
        <is>
          <t>回家</t>
        </is>
      </c>
      <c r="E377" s="31" t="inlineStr">
        <is>
          <t>P0</t>
        </is>
      </c>
      <c r="F377" s="31" t="inlineStr">
        <is>
          <t>回家</t>
        </is>
      </c>
      <c r="G377" s="31" t="inlineStr">
        <is>
          <t>正常系</t>
        </is>
      </c>
      <c r="H377" s="32" t="inlineStr">
        <is>
          <t>需求分析法</t>
        </is>
      </c>
      <c r="I377" s="35" t="n"/>
      <c r="J37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7" s="32" t="inlineStr">
        <is>
          <t>{
 "protocolId": 30400,
 "messageType": "request",
 "versionName": "5.0.7.601114",
 "data": {
 "newStrategy": 13,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77" s="34" t="inlineStr">
        <is>
          <t>输入json，查看返回json或查看地图</t>
        </is>
      </c>
      <c r="N377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77" s="32" t="inlineStr">
        <is>
          <t>按不走高速偏好方式进行回家导航</t>
        </is>
      </c>
      <c r="P377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77" s="32" t="inlineStr">
        <is>
          <t>{}</t>
        </is>
      </c>
      <c r="R377" s="32">
        <f>HYPERLINK("D:\python\pytest\AutoTest\log\2022-01-20_20-32-14\AW02-JK-AIDL-0488","测试图片地址")</f>
        <v/>
      </c>
      <c r="S377" s="32" t="inlineStr">
        <is>
          <t>OK</t>
        </is>
      </c>
      <c r="T377" s="32" t="inlineStr">
        <is>
          <t>chenghchengy</t>
        </is>
      </c>
      <c r="U377" s="39" t="inlineStr">
        <is>
          <t>2022-01-21 01:07:57</t>
        </is>
      </c>
      <c r="V377" s="32" t="n"/>
      <c r="W377" s="32" t="inlineStr">
        <is>
          <t>请求成功</t>
        </is>
      </c>
    </row>
    <row r="378" s="134">
      <c r="A378" s="17" t="inlineStr">
        <is>
          <t>AW02-JK-AIDL-0489</t>
        </is>
      </c>
      <c r="B378" s="31" t="n">
        <v>30400</v>
      </c>
      <c r="C378" s="31" t="inlineStr">
        <is>
          <t>回家/回公司</t>
        </is>
      </c>
      <c r="D378" s="31" t="inlineStr">
        <is>
          <t>回家</t>
        </is>
      </c>
      <c r="E378" s="31" t="inlineStr">
        <is>
          <t>P0</t>
        </is>
      </c>
      <c r="F378" s="31" t="inlineStr">
        <is>
          <t>回家</t>
        </is>
      </c>
      <c r="G378" s="31" t="inlineStr">
        <is>
          <t>正常系</t>
        </is>
      </c>
      <c r="H378" s="32" t="inlineStr">
        <is>
          <t>需求分析法</t>
        </is>
      </c>
      <c r="I378" s="35" t="n"/>
      <c r="J37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8" s="32" t="inlineStr">
        <is>
          <t>{
 "protocolId": 30400,
 "messageType": "request",
 "versionName": "5.0.7.601114",
 "data": {
 "newStrategy": 13,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78" s="34" t="inlineStr">
        <is>
          <t>输入json，查看返回json或查看地图</t>
        </is>
      </c>
      <c r="N378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78" s="32" t="inlineStr">
        <is>
          <t>按不走高速方式进入路线结果页面</t>
        </is>
      </c>
      <c r="P37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8" s="32" t="inlineStr">
        <is>
          <t>{}</t>
        </is>
      </c>
      <c r="R378" s="32">
        <f>HYPERLINK("D:\python\pytest\AutoTest\log\2022-01-20_20-32-14\AW02-JK-AIDL-0489","测试图片地址")</f>
        <v/>
      </c>
      <c r="S378" s="32" t="inlineStr">
        <is>
          <t>OK</t>
        </is>
      </c>
      <c r="T378" s="32" t="inlineStr">
        <is>
          <t>chenghchengy</t>
        </is>
      </c>
      <c r="U378" s="39" t="inlineStr">
        <is>
          <t>2022-01-21 01:08:42</t>
        </is>
      </c>
      <c r="V378" s="32" t="n"/>
      <c r="W378" s="32" t="inlineStr">
        <is>
          <t>请求成功</t>
        </is>
      </c>
    </row>
    <row r="379" s="134">
      <c r="A379" s="17" t="inlineStr">
        <is>
          <t>AW02-JK-AIDL-0490</t>
        </is>
      </c>
      <c r="B379" s="31" t="n">
        <v>30400</v>
      </c>
      <c r="C379" s="31" t="inlineStr">
        <is>
          <t>回家/回公司</t>
        </is>
      </c>
      <c r="D379" s="31" t="inlineStr">
        <is>
          <t>回家</t>
        </is>
      </c>
      <c r="E379" s="31" t="inlineStr">
        <is>
          <t>P0</t>
        </is>
      </c>
      <c r="F379" s="31" t="inlineStr">
        <is>
          <t>回家</t>
        </is>
      </c>
      <c r="G379" s="31" t="inlineStr">
        <is>
          <t>正常系</t>
        </is>
      </c>
      <c r="H379" s="32" t="inlineStr">
        <is>
          <t>需求分析法</t>
        </is>
      </c>
      <c r="I379" s="35" t="n"/>
      <c r="J37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7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79" s="32" t="inlineStr">
        <is>
          <t>{
 "protocolId": 30400,
 "messageType": "request",
 "versionName": "5.0.7.601114",
 "data": {
 "newStrategy": 13,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79" s="34" t="inlineStr">
        <is>
          <t>输入json，查看返回json或查看地图</t>
        </is>
      </c>
      <c r="N379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79" s="32" t="inlineStr">
        <is>
          <t>按不走高速偏好方式进入路线规划页面</t>
        </is>
      </c>
      <c r="P37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79" s="32" t="inlineStr">
        <is>
          <t>{}</t>
        </is>
      </c>
      <c r="R379" s="32">
        <f>HYPERLINK("D:\python\pytest\AutoTest\log\2022-01-20_20-32-14\AW02-JK-AIDL-0490","测试图片地址")</f>
        <v/>
      </c>
      <c r="S379" s="32" t="inlineStr">
        <is>
          <t>OK</t>
        </is>
      </c>
      <c r="T379" s="32" t="inlineStr">
        <is>
          <t>chenghchengy</t>
        </is>
      </c>
      <c r="U379" s="39" t="inlineStr">
        <is>
          <t>2022-01-21 01:09:27</t>
        </is>
      </c>
      <c r="V379" s="32" t="n"/>
      <c r="W379" s="32" t="inlineStr">
        <is>
          <t>请求成功</t>
        </is>
      </c>
    </row>
    <row r="380" s="134">
      <c r="A380" s="17" t="inlineStr">
        <is>
          <t>AW02-JK-AIDL-0491</t>
        </is>
      </c>
      <c r="B380" s="31" t="n">
        <v>30400</v>
      </c>
      <c r="C380" s="31" t="inlineStr">
        <is>
          <t>回家/回公司</t>
        </is>
      </c>
      <c r="D380" s="31" t="inlineStr">
        <is>
          <t>回家</t>
        </is>
      </c>
      <c r="E380" s="31" t="inlineStr">
        <is>
          <t>P0</t>
        </is>
      </c>
      <c r="F380" s="31" t="inlineStr">
        <is>
          <t>回家</t>
        </is>
      </c>
      <c r="G380" s="31" t="inlineStr">
        <is>
          <t>正常系</t>
        </is>
      </c>
      <c r="H380" s="32" t="inlineStr">
        <is>
          <t>需求分析法</t>
        </is>
      </c>
      <c r="I380" s="35" t="n"/>
      <c r="J38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0" s="32" t="inlineStr">
        <is>
          <t>{
 "protocolId": 30400,
 "messageType": "request",
 "versionName": "5.0.7.601114",
 "data": {
 "newStrategy": 14,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80" s="34" t="inlineStr">
        <is>
          <t>输入json，查看返回json或查看地图</t>
        </is>
      </c>
      <c r="N380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80" s="32" t="inlineStr">
        <is>
          <t>按躲避拥堵偏好方式进行回家导航</t>
        </is>
      </c>
      <c r="P380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80" s="32" t="inlineStr">
        <is>
          <t>{}</t>
        </is>
      </c>
      <c r="R380" s="32">
        <f>HYPERLINK("D:\python\pytest\AutoTest\log\2022-01-20_20-32-14\AW02-JK-AIDL-0491","测试图片地址")</f>
        <v/>
      </c>
      <c r="S380" s="32" t="inlineStr">
        <is>
          <t>OK</t>
        </is>
      </c>
      <c r="T380" s="32" t="inlineStr">
        <is>
          <t>chenghchengy</t>
        </is>
      </c>
      <c r="U380" s="39" t="inlineStr">
        <is>
          <t>2022-01-21 01:10:13</t>
        </is>
      </c>
      <c r="V380" s="32" t="n"/>
      <c r="W380" s="32" t="inlineStr">
        <is>
          <t>请求成功</t>
        </is>
      </c>
    </row>
    <row r="381" s="134">
      <c r="A381" s="17" t="inlineStr">
        <is>
          <t>AW02-JK-AIDL-0492</t>
        </is>
      </c>
      <c r="B381" s="31" t="n">
        <v>30400</v>
      </c>
      <c r="C381" s="31" t="inlineStr">
        <is>
          <t>回家/回公司</t>
        </is>
      </c>
      <c r="D381" s="31" t="inlineStr">
        <is>
          <t>回家</t>
        </is>
      </c>
      <c r="E381" s="31" t="inlineStr">
        <is>
          <t>P0</t>
        </is>
      </c>
      <c r="F381" s="31" t="inlineStr">
        <is>
          <t>回家</t>
        </is>
      </c>
      <c r="G381" s="31" t="inlineStr">
        <is>
          <t>正常系</t>
        </is>
      </c>
      <c r="H381" s="32" t="inlineStr">
        <is>
          <t>需求分析法</t>
        </is>
      </c>
      <c r="I381" s="35" t="n"/>
      <c r="J38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1" s="32" t="inlineStr">
        <is>
          <t>{
 "protocolId": 30400,
 "messageType": "request",
 "versionName": "5.0.7.601114",
 "data": {
 "newStrategy": 14,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81" s="34" t="inlineStr">
        <is>
          <t>输入json，查看返回json或查看地图</t>
        </is>
      </c>
      <c r="N381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81" s="32" t="inlineStr">
        <is>
          <t>按躲避拥堵方式进入路线结果页面</t>
        </is>
      </c>
      <c r="P38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1" s="32" t="inlineStr">
        <is>
          <t>{}</t>
        </is>
      </c>
      <c r="R381" s="32">
        <f>HYPERLINK("D:\python\pytest\AutoTest\log\2022-01-20_20-32-14\AW02-JK-AIDL-0492","测试图片地址")</f>
        <v/>
      </c>
      <c r="S381" s="32" t="inlineStr">
        <is>
          <t>OK</t>
        </is>
      </c>
      <c r="T381" s="32" t="inlineStr">
        <is>
          <t>chenghchengy</t>
        </is>
      </c>
      <c r="U381" s="39" t="inlineStr">
        <is>
          <t>2022-01-21 01:10:59</t>
        </is>
      </c>
      <c r="V381" s="32" t="n"/>
      <c r="W381" s="32" t="inlineStr">
        <is>
          <t>请求成功</t>
        </is>
      </c>
    </row>
    <row r="382" s="134">
      <c r="A382" s="17" t="inlineStr">
        <is>
          <t>AW02-JK-AIDL-0493</t>
        </is>
      </c>
      <c r="B382" s="31" t="n">
        <v>30400</v>
      </c>
      <c r="C382" s="31" t="inlineStr">
        <is>
          <t>回家/回公司</t>
        </is>
      </c>
      <c r="D382" s="31" t="inlineStr">
        <is>
          <t>回家</t>
        </is>
      </c>
      <c r="E382" s="31" t="inlineStr">
        <is>
          <t>P0</t>
        </is>
      </c>
      <c r="F382" s="31" t="inlineStr">
        <is>
          <t>回家</t>
        </is>
      </c>
      <c r="G382" s="31" t="inlineStr">
        <is>
          <t>正常系</t>
        </is>
      </c>
      <c r="H382" s="32" t="inlineStr">
        <is>
          <t>需求分析法</t>
        </is>
      </c>
      <c r="I382" s="35" t="n"/>
      <c r="J38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2" s="32" t="inlineStr">
        <is>
          <t>{
 "protocolId": 30400,
 "messageType": "request",
 "versionName": "5.0.7.601114",
 "data": {
 "newStrategy": 14,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82" s="34" t="inlineStr">
        <is>
          <t>输入json，查看返回json或查看地图</t>
        </is>
      </c>
      <c r="N382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82" s="32" t="inlineStr">
        <is>
          <t>按躲避拥堵偏好方式进入路线规划页面</t>
        </is>
      </c>
      <c r="P38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2" s="32" t="inlineStr">
        <is>
          <t>{}</t>
        </is>
      </c>
      <c r="R382" s="32">
        <f>HYPERLINK("D:\python\pytest\AutoTest\log\2022-01-20_20-32-14\AW02-JK-AIDL-0493","测试图片地址")</f>
        <v/>
      </c>
      <c r="S382" s="32" t="inlineStr">
        <is>
          <t>OK</t>
        </is>
      </c>
      <c r="T382" s="32" t="inlineStr">
        <is>
          <t>chenghchengy</t>
        </is>
      </c>
      <c r="U382" s="39" t="inlineStr">
        <is>
          <t>2022-01-21 01:11:44</t>
        </is>
      </c>
      <c r="V382" s="32" t="n"/>
      <c r="W382" s="32" t="inlineStr">
        <is>
          <t>请求成功</t>
        </is>
      </c>
    </row>
    <row r="383" s="134">
      <c r="A383" s="17" t="inlineStr">
        <is>
          <t>AW02-JK-AIDL-0494</t>
        </is>
      </c>
      <c r="B383" s="31" t="n">
        <v>30400</v>
      </c>
      <c r="C383" s="31" t="inlineStr">
        <is>
          <t>回家/回公司</t>
        </is>
      </c>
      <c r="D383" s="31" t="inlineStr">
        <is>
          <t>回家</t>
        </is>
      </c>
      <c r="E383" s="31" t="inlineStr">
        <is>
          <t>P0</t>
        </is>
      </c>
      <c r="F383" s="31" t="inlineStr">
        <is>
          <t>回家</t>
        </is>
      </c>
      <c r="G383" s="31" t="inlineStr">
        <is>
          <t>正常系</t>
        </is>
      </c>
      <c r="H383" s="32" t="inlineStr">
        <is>
          <t>需求分析法</t>
        </is>
      </c>
      <c r="I383" s="35" t="n"/>
      <c r="J38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3" s="32" t="inlineStr">
        <is>
          <t>{
 "protocolId": 30400,
 "messageType": "request",
 "versionName": "5.0.7.601114",
 "data": {
 "newStrategy": 15,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83" s="34" t="inlineStr">
        <is>
          <t>输入json，查看返回json或查看地图</t>
        </is>
      </c>
      <c r="N383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83" s="32" t="inlineStr">
        <is>
          <t>按少收费+不走高速偏好方式进行回家导航</t>
        </is>
      </c>
      <c r="P383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83" s="32" t="inlineStr">
        <is>
          <t>{}</t>
        </is>
      </c>
      <c r="R383" s="32">
        <f>HYPERLINK("D:\python\pytest\AutoTest\log\2022-01-20_20-32-14\AW02-JK-AIDL-0494","测试图片地址")</f>
        <v/>
      </c>
      <c r="S383" s="32" t="inlineStr">
        <is>
          <t>OK</t>
        </is>
      </c>
      <c r="T383" s="32" t="inlineStr">
        <is>
          <t>chenghchengy</t>
        </is>
      </c>
      <c r="U383" s="39" t="inlineStr">
        <is>
          <t>2022-01-21 01:12:30</t>
        </is>
      </c>
      <c r="V383" s="32" t="n"/>
      <c r="W383" s="32" t="inlineStr">
        <is>
          <t>请求成功</t>
        </is>
      </c>
    </row>
    <row r="384" s="134">
      <c r="A384" s="17" t="inlineStr">
        <is>
          <t>AW02-JK-AIDL-0495</t>
        </is>
      </c>
      <c r="B384" s="31" t="n">
        <v>30400</v>
      </c>
      <c r="C384" s="31" t="inlineStr">
        <is>
          <t>回家/回公司</t>
        </is>
      </c>
      <c r="D384" s="31" t="inlineStr">
        <is>
          <t>回家</t>
        </is>
      </c>
      <c r="E384" s="31" t="inlineStr">
        <is>
          <t>P0</t>
        </is>
      </c>
      <c r="F384" s="31" t="inlineStr">
        <is>
          <t>回家</t>
        </is>
      </c>
      <c r="G384" s="31" t="inlineStr">
        <is>
          <t>正常系</t>
        </is>
      </c>
      <c r="H384" s="32" t="inlineStr">
        <is>
          <t>需求分析法</t>
        </is>
      </c>
      <c r="I384" s="35" t="n"/>
      <c r="J38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4" s="32" t="inlineStr">
        <is>
          <t>{
 "protocolId": 30400,
 "messageType": "request",
 "versionName": "5.0.7.601114",
 "data": {
 "newStrategy": 15,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84" s="34" t="inlineStr">
        <is>
          <t>输入json，查看返回json或查看地图</t>
        </is>
      </c>
      <c r="N384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84" s="32" t="inlineStr">
        <is>
          <t>按少收费+不走高速方式进入路线结果页面</t>
        </is>
      </c>
      <c r="P38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4" s="32" t="inlineStr">
        <is>
          <t>{}</t>
        </is>
      </c>
      <c r="R384" s="32">
        <f>HYPERLINK("D:\python\pytest\AutoTest\log\2022-01-20_20-32-14\AW02-JK-AIDL-0495","测试图片地址")</f>
        <v/>
      </c>
      <c r="S384" s="32" t="inlineStr">
        <is>
          <t>OK</t>
        </is>
      </c>
      <c r="T384" s="32" t="inlineStr">
        <is>
          <t>chenghchengy</t>
        </is>
      </c>
      <c r="U384" s="39" t="inlineStr">
        <is>
          <t>2022-01-21 01:13:15</t>
        </is>
      </c>
      <c r="V384" s="32" t="n"/>
      <c r="W384" s="32" t="inlineStr">
        <is>
          <t>请求成功</t>
        </is>
      </c>
    </row>
    <row r="385" s="134">
      <c r="A385" s="17" t="inlineStr">
        <is>
          <t>AW02-JK-AIDL-0496</t>
        </is>
      </c>
      <c r="B385" s="31" t="n">
        <v>30400</v>
      </c>
      <c r="C385" s="31" t="inlineStr">
        <is>
          <t>回家/回公司</t>
        </is>
      </c>
      <c r="D385" s="31" t="inlineStr">
        <is>
          <t>回家</t>
        </is>
      </c>
      <c r="E385" s="31" t="inlineStr">
        <is>
          <t>P0</t>
        </is>
      </c>
      <c r="F385" s="31" t="inlineStr">
        <is>
          <t>回家</t>
        </is>
      </c>
      <c r="G385" s="31" t="inlineStr">
        <is>
          <t>正常系</t>
        </is>
      </c>
      <c r="H385" s="32" t="inlineStr">
        <is>
          <t>需求分析法</t>
        </is>
      </c>
      <c r="I385" s="35" t="n"/>
      <c r="J38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5" s="32" t="inlineStr">
        <is>
          <t>{
 "protocolId": 30400,
 "messageType": "request",
 "versionName": "5.0.7.601114",
 "data": {
 "newStrategy": 15,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85" s="34" t="inlineStr">
        <is>
          <t>输入json，查看返回json或查看地图</t>
        </is>
      </c>
      <c r="N385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85" s="32" t="inlineStr">
        <is>
          <t>按少收费+不走高速偏好方式进入路线规划页面</t>
        </is>
      </c>
      <c r="P38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5" s="32" t="inlineStr">
        <is>
          <t>{}</t>
        </is>
      </c>
      <c r="R385" s="32">
        <f>HYPERLINK("D:\python\pytest\AutoTest\log\2022-01-20_20-32-14\AW02-JK-AIDL-0496","测试图片地址")</f>
        <v/>
      </c>
      <c r="S385" s="32" t="inlineStr">
        <is>
          <t>OK</t>
        </is>
      </c>
      <c r="T385" s="32" t="inlineStr">
        <is>
          <t>chenghchengy</t>
        </is>
      </c>
      <c r="U385" s="39" t="inlineStr">
        <is>
          <t>2022-01-21 01:14:01</t>
        </is>
      </c>
      <c r="V385" s="32" t="n"/>
      <c r="W385" s="32" t="inlineStr">
        <is>
          <t>请求成功</t>
        </is>
      </c>
    </row>
    <row r="386" s="134">
      <c r="A386" s="17" t="inlineStr">
        <is>
          <t>AW02-JK-AIDL-0497</t>
        </is>
      </c>
      <c r="B386" s="31" t="n">
        <v>30400</v>
      </c>
      <c r="C386" s="31" t="inlineStr">
        <is>
          <t>回家/回公司</t>
        </is>
      </c>
      <c r="D386" s="31" t="inlineStr">
        <is>
          <t>回家</t>
        </is>
      </c>
      <c r="E386" s="31" t="inlineStr">
        <is>
          <t>P0</t>
        </is>
      </c>
      <c r="F386" s="31" t="inlineStr">
        <is>
          <t>回家</t>
        </is>
      </c>
      <c r="G386" s="31" t="inlineStr">
        <is>
          <t>正常系</t>
        </is>
      </c>
      <c r="H386" s="32" t="inlineStr">
        <is>
          <t>需求分析法</t>
        </is>
      </c>
      <c r="I386" s="35" t="n"/>
      <c r="J38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6" s="32" t="inlineStr">
        <is>
          <t>{
 "protocolId": 30400,
 "messageType": "request",
 "versionName": "5.0.7.601114",
 "data": {
 "newStrategy": 16,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86" s="34" t="inlineStr">
        <is>
          <t>输入json，查看返回json或查看地图</t>
        </is>
      </c>
      <c r="N386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86" s="32" t="inlineStr">
        <is>
          <t>按躲避拥堵+不
走高速偏好方式进行回家导航</t>
        </is>
      </c>
      <c r="P386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86" s="32" t="inlineStr">
        <is>
          <t>{}</t>
        </is>
      </c>
      <c r="R386" s="32">
        <f>HYPERLINK("D:\python\pytest\AutoTest\log\2022-01-20_20-32-14\AW02-JK-AIDL-0497","测试图片地址")</f>
        <v/>
      </c>
      <c r="S386" s="32" t="inlineStr">
        <is>
          <t>OK</t>
        </is>
      </c>
      <c r="T386" s="32" t="inlineStr">
        <is>
          <t>chenghchengy</t>
        </is>
      </c>
      <c r="U386" s="39" t="inlineStr">
        <is>
          <t>2022-01-21 01:14:46</t>
        </is>
      </c>
      <c r="V386" s="32" t="n"/>
      <c r="W386" s="32" t="inlineStr">
        <is>
          <t>请求成功</t>
        </is>
      </c>
    </row>
    <row r="387" s="134">
      <c r="A387" s="17" t="inlineStr">
        <is>
          <t>AW02-JK-AIDL-0498</t>
        </is>
      </c>
      <c r="B387" s="31" t="n">
        <v>30400</v>
      </c>
      <c r="C387" s="31" t="inlineStr">
        <is>
          <t>回家/回公司</t>
        </is>
      </c>
      <c r="D387" s="31" t="inlineStr">
        <is>
          <t>回家</t>
        </is>
      </c>
      <c r="E387" s="31" t="inlineStr">
        <is>
          <t>P0</t>
        </is>
      </c>
      <c r="F387" s="31" t="inlineStr">
        <is>
          <t>回家</t>
        </is>
      </c>
      <c r="G387" s="31" t="inlineStr">
        <is>
          <t>正常系</t>
        </is>
      </c>
      <c r="H387" s="32" t="inlineStr">
        <is>
          <t>需求分析法</t>
        </is>
      </c>
      <c r="I387" s="35" t="n"/>
      <c r="J38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7" s="32" t="inlineStr">
        <is>
          <t>{
 "protocolId": 30400,
 "messageType": "request",
 "versionName": "5.0.7.601114",
 "data": {
 "newStrategy": 16,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87" s="34" t="inlineStr">
        <is>
          <t>输入json，查看返回json或查看地图</t>
        </is>
      </c>
      <c r="N387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87" s="32" t="inlineStr">
        <is>
          <t>按躲避拥堵+不
走高速方式进入路线结果页面</t>
        </is>
      </c>
      <c r="P38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7" s="32" t="inlineStr">
        <is>
          <t>{}</t>
        </is>
      </c>
      <c r="R387" s="32">
        <f>HYPERLINK("D:\python\pytest\AutoTest\log\2022-01-20_20-32-14\AW02-JK-AIDL-0498","测试图片地址")</f>
        <v/>
      </c>
      <c r="S387" s="32" t="inlineStr">
        <is>
          <t>OK</t>
        </is>
      </c>
      <c r="T387" s="32" t="inlineStr">
        <is>
          <t>chenghchengy</t>
        </is>
      </c>
      <c r="U387" s="39" t="inlineStr">
        <is>
          <t>2022-01-21 01:15:32</t>
        </is>
      </c>
      <c r="V387" s="32" t="n"/>
      <c r="W387" s="32" t="inlineStr">
        <is>
          <t>请求成功</t>
        </is>
      </c>
    </row>
    <row r="388" s="134">
      <c r="A388" s="17" t="inlineStr">
        <is>
          <t>AW02-JK-AIDL-0499</t>
        </is>
      </c>
      <c r="B388" s="31" t="n">
        <v>30400</v>
      </c>
      <c r="C388" s="31" t="inlineStr">
        <is>
          <t>回家/回公司</t>
        </is>
      </c>
      <c r="D388" s="31" t="inlineStr">
        <is>
          <t>回家</t>
        </is>
      </c>
      <c r="E388" s="31" t="inlineStr">
        <is>
          <t>P0</t>
        </is>
      </c>
      <c r="F388" s="31" t="inlineStr">
        <is>
          <t>回家</t>
        </is>
      </c>
      <c r="G388" s="31" t="inlineStr">
        <is>
          <t>正常系</t>
        </is>
      </c>
      <c r="H388" s="32" t="inlineStr">
        <is>
          <t>需求分析法</t>
        </is>
      </c>
      <c r="I388" s="35" t="n"/>
      <c r="J38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8" s="32" t="inlineStr">
        <is>
          <t>{
 "protocolId": 30400,
 "messageType": "request",
 "versionName": "5.0.7.601114",
 "data": {
 "newStrategy": 16,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88" s="34" t="inlineStr">
        <is>
          <t>输入json，查看返回json或查看地图</t>
        </is>
      </c>
      <c r="N388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88" s="32" t="inlineStr">
        <is>
          <t>按躲避拥堵+不
走高速偏好方式进入路线规划页面</t>
        </is>
      </c>
      <c r="P38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88" s="32" t="inlineStr">
        <is>
          <t>{}</t>
        </is>
      </c>
      <c r="R388" s="32">
        <f>HYPERLINK("D:\python\pytest\AutoTest\log\2022-01-20_20-32-14\AW02-JK-AIDL-0499","测试图片地址")</f>
        <v/>
      </c>
      <c r="S388" s="32" t="inlineStr">
        <is>
          <t>OK</t>
        </is>
      </c>
      <c r="T388" s="32" t="inlineStr">
        <is>
          <t>chenghchengy</t>
        </is>
      </c>
      <c r="U388" s="39" t="inlineStr">
        <is>
          <t>2022-01-21 01:16:17</t>
        </is>
      </c>
      <c r="V388" s="32" t="n"/>
      <c r="W388" s="32" t="inlineStr">
        <is>
          <t>请求成功</t>
        </is>
      </c>
    </row>
    <row r="389" s="134">
      <c r="A389" s="17" t="inlineStr">
        <is>
          <t>AW02-JK-AIDL-0500</t>
        </is>
      </c>
      <c r="B389" s="31" t="n">
        <v>30400</v>
      </c>
      <c r="C389" s="31" t="inlineStr">
        <is>
          <t>回家/回公司</t>
        </is>
      </c>
      <c r="D389" s="31" t="inlineStr">
        <is>
          <t>回家</t>
        </is>
      </c>
      <c r="E389" s="31" t="inlineStr">
        <is>
          <t>P0</t>
        </is>
      </c>
      <c r="F389" s="31" t="inlineStr">
        <is>
          <t>回家</t>
        </is>
      </c>
      <c r="G389" s="31" t="inlineStr">
        <is>
          <t>正常系</t>
        </is>
      </c>
      <c r="H389" s="32" t="inlineStr">
        <is>
          <t>需求分析法</t>
        </is>
      </c>
      <c r="I389" s="35" t="n"/>
      <c r="J38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8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89" s="32" t="inlineStr">
        <is>
          <t>{
 "protocolId": 30400,
 "messageType": "request",
 "versionName": "5.0.7.601114",
 "data": {
 "newStrategy": 17,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89" s="34" t="inlineStr">
        <is>
          <t>输入json，查看返回json或查看地图</t>
        </is>
      </c>
      <c r="N389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89" s="32" t="inlineStr">
        <is>
          <t>按躲避拥堵+少收费偏好方式进行回家导航</t>
        </is>
      </c>
      <c r="P389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89" s="32" t="inlineStr">
        <is>
          <t>{}</t>
        </is>
      </c>
      <c r="R389" s="32">
        <f>HYPERLINK("D:\python\pytest\AutoTest\log\2022-01-20_20-32-14\AW02-JK-AIDL-0500","测试图片地址")</f>
        <v/>
      </c>
      <c r="S389" s="32" t="inlineStr">
        <is>
          <t>OK</t>
        </is>
      </c>
      <c r="T389" s="32" t="inlineStr">
        <is>
          <t>chenghchengy</t>
        </is>
      </c>
      <c r="U389" s="39" t="inlineStr">
        <is>
          <t>2022-01-21 01:17:02</t>
        </is>
      </c>
      <c r="V389" s="32" t="n"/>
      <c r="W389" s="32" t="inlineStr">
        <is>
          <t>请求成功</t>
        </is>
      </c>
    </row>
    <row r="390" s="134">
      <c r="A390" s="17" t="inlineStr">
        <is>
          <t>AW02-JK-AIDL-0501</t>
        </is>
      </c>
      <c r="B390" s="31" t="n">
        <v>30400</v>
      </c>
      <c r="C390" s="31" t="inlineStr">
        <is>
          <t>回家/回公司</t>
        </is>
      </c>
      <c r="D390" s="31" t="inlineStr">
        <is>
          <t>回家</t>
        </is>
      </c>
      <c r="E390" s="31" t="inlineStr">
        <is>
          <t>P0</t>
        </is>
      </c>
      <c r="F390" s="31" t="inlineStr">
        <is>
          <t>回家</t>
        </is>
      </c>
      <c r="G390" s="31" t="inlineStr">
        <is>
          <t>正常系</t>
        </is>
      </c>
      <c r="H390" s="32" t="inlineStr">
        <is>
          <t>需求分析法</t>
        </is>
      </c>
      <c r="I390" s="35" t="n"/>
      <c r="J39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0" s="32" t="inlineStr">
        <is>
          <t>{
 "protocolId": 30400,
 "messageType": "request",
 "versionName": "5.0.7.601114",
 "data": {
 "newStrategy": 17,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90" s="34" t="inlineStr">
        <is>
          <t>输入json，查看返回json或查看地图</t>
        </is>
      </c>
      <c r="N390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90" s="32" t="inlineStr">
        <is>
          <t>按躲避拥堵+少收费方式进入路线结果页面</t>
        </is>
      </c>
      <c r="P39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0" s="32" t="inlineStr">
        <is>
          <t>{}</t>
        </is>
      </c>
      <c r="R390" s="32">
        <f>HYPERLINK("D:\python\pytest\AutoTest\log\2022-01-20_20-32-14\AW02-JK-AIDL-0501","测试图片地址")</f>
        <v/>
      </c>
      <c r="S390" s="32" t="inlineStr">
        <is>
          <t>OK</t>
        </is>
      </c>
      <c r="T390" s="32" t="inlineStr">
        <is>
          <t>chenghchengy</t>
        </is>
      </c>
      <c r="U390" s="39" t="inlineStr">
        <is>
          <t>2022-01-21 01:17:47</t>
        </is>
      </c>
      <c r="V390" s="32" t="n"/>
      <c r="W390" s="32" t="inlineStr">
        <is>
          <t>请求成功</t>
        </is>
      </c>
    </row>
    <row r="391" s="134">
      <c r="A391" s="17" t="inlineStr">
        <is>
          <t>AW02-JK-AIDL-0502</t>
        </is>
      </c>
      <c r="B391" s="31" t="n">
        <v>30400</v>
      </c>
      <c r="C391" s="31" t="inlineStr">
        <is>
          <t>回家/回公司</t>
        </is>
      </c>
      <c r="D391" s="31" t="inlineStr">
        <is>
          <t>回家</t>
        </is>
      </c>
      <c r="E391" s="31" t="inlineStr">
        <is>
          <t>P0</t>
        </is>
      </c>
      <c r="F391" s="31" t="inlineStr">
        <is>
          <t>回家</t>
        </is>
      </c>
      <c r="G391" s="31" t="inlineStr">
        <is>
          <t>正常系</t>
        </is>
      </c>
      <c r="H391" s="32" t="inlineStr">
        <is>
          <t>需求分析法</t>
        </is>
      </c>
      <c r="I391" s="35" t="n"/>
      <c r="J39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1" s="32" t="inlineStr">
        <is>
          <t>{
 "protocolId": 30400,
 "messageType": "request",
 "versionName": "5.0.7.601114",
 "data": {
 "newStrategy": 17,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91" s="34" t="inlineStr">
        <is>
          <t>输入json，查看返回json或查看地图</t>
        </is>
      </c>
      <c r="N391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91" s="32" t="inlineStr">
        <is>
          <t>按躲避拥堵+少收费偏好方式进入路线规划页面</t>
        </is>
      </c>
      <c r="P39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1" s="32" t="inlineStr">
        <is>
          <t>{}</t>
        </is>
      </c>
      <c r="R391" s="32">
        <f>HYPERLINK("D:\python\pytest\AutoTest\log\2022-01-20_20-32-14\AW02-JK-AIDL-0502","测试图片地址")</f>
        <v/>
      </c>
      <c r="S391" s="32" t="inlineStr">
        <is>
          <t>OK</t>
        </is>
      </c>
      <c r="T391" s="32" t="inlineStr">
        <is>
          <t>chenghchengy</t>
        </is>
      </c>
      <c r="U391" s="39" t="inlineStr">
        <is>
          <t>2022-01-21 01:18:32</t>
        </is>
      </c>
      <c r="V391" s="32" t="n"/>
      <c r="W391" s="32" t="inlineStr">
        <is>
          <t>请求成功</t>
        </is>
      </c>
    </row>
    <row r="392" s="134">
      <c r="A392" s="17" t="inlineStr">
        <is>
          <t>AW02-JK-AIDL-0503</t>
        </is>
      </c>
      <c r="B392" s="31" t="n">
        <v>30400</v>
      </c>
      <c r="C392" s="31" t="inlineStr">
        <is>
          <t>回家/回公司</t>
        </is>
      </c>
      <c r="D392" s="31" t="inlineStr">
        <is>
          <t>回家</t>
        </is>
      </c>
      <c r="E392" s="31" t="inlineStr">
        <is>
          <t>P0</t>
        </is>
      </c>
      <c r="F392" s="31" t="inlineStr">
        <is>
          <t>回家</t>
        </is>
      </c>
      <c r="G392" s="31" t="inlineStr">
        <is>
          <t>正常系</t>
        </is>
      </c>
      <c r="H392" s="32" t="inlineStr">
        <is>
          <t>需求分析法</t>
        </is>
      </c>
      <c r="I392" s="35" t="n"/>
      <c r="J39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2" s="32" t="inlineStr">
        <is>
          <t>{
 "protocolId": 30400,
 "messageType": "request",
 "versionName": "5.0.7.601114",
 "data": {
 "newStrategy": 18,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92" s="34" t="inlineStr">
        <is>
          <t>输入json，查看返回json或查看地图</t>
        </is>
      </c>
      <c r="N39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92" s="32" t="inlineStr">
        <is>
          <t>按躲避拥堵+少收费+不走高速偏好方式进行回家导航</t>
        </is>
      </c>
      <c r="P392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92" s="32" t="inlineStr">
        <is>
          <t>{}</t>
        </is>
      </c>
      <c r="R392" s="32">
        <f>HYPERLINK("D:\python\pytest\AutoTest\log\2022-01-20_20-32-14\AW02-JK-AIDL-0503","测试图片地址")</f>
        <v/>
      </c>
      <c r="S392" s="32" t="inlineStr">
        <is>
          <t>OK</t>
        </is>
      </c>
      <c r="T392" s="32" t="inlineStr">
        <is>
          <t>chenghchengy</t>
        </is>
      </c>
      <c r="U392" s="39" t="inlineStr">
        <is>
          <t>2022-01-21 01:19:18</t>
        </is>
      </c>
      <c r="V392" s="32" t="n"/>
      <c r="W392" s="32" t="inlineStr">
        <is>
          <t>请求成功</t>
        </is>
      </c>
    </row>
    <row r="393" s="134">
      <c r="A393" s="17" t="inlineStr">
        <is>
          <t>AW02-JK-AIDL-0504</t>
        </is>
      </c>
      <c r="B393" s="31" t="n">
        <v>30400</v>
      </c>
      <c r="C393" s="31" t="inlineStr">
        <is>
          <t>回家/回公司</t>
        </is>
      </c>
      <c r="D393" s="31" t="inlineStr">
        <is>
          <t>回家</t>
        </is>
      </c>
      <c r="E393" s="31" t="inlineStr">
        <is>
          <t>P0</t>
        </is>
      </c>
      <c r="F393" s="31" t="inlineStr">
        <is>
          <t>回家</t>
        </is>
      </c>
      <c r="G393" s="31" t="inlineStr">
        <is>
          <t>正常系</t>
        </is>
      </c>
      <c r="H393" s="32" t="inlineStr">
        <is>
          <t>需求分析法</t>
        </is>
      </c>
      <c r="I393" s="35" t="n"/>
      <c r="J39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3" s="32" t="inlineStr">
        <is>
          <t>{
 "protocolId": 30400,
 "messageType": "request",
 "versionName": "5.0.7.601114",
 "data": {
 "newStrategy": 18,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93" s="34" t="inlineStr">
        <is>
          <t>输入json，查看返回json或查看地图</t>
        </is>
      </c>
      <c r="N393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93" s="32" t="inlineStr">
        <is>
          <t>按躲避拥堵+少收费+不走高速方式进入路线结果页面</t>
        </is>
      </c>
      <c r="P39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3" s="32" t="inlineStr">
        <is>
          <t>{}</t>
        </is>
      </c>
      <c r="R393" s="32">
        <f>HYPERLINK("D:\python\pytest\AutoTest\log\2022-01-20_20-32-14\AW02-JK-AIDL-0504","测试图片地址")</f>
        <v/>
      </c>
      <c r="S393" s="32" t="inlineStr">
        <is>
          <t>OK</t>
        </is>
      </c>
      <c r="T393" s="32" t="inlineStr">
        <is>
          <t>chenghchengy</t>
        </is>
      </c>
      <c r="U393" s="39" t="inlineStr">
        <is>
          <t>2022-01-21 01:20:03</t>
        </is>
      </c>
      <c r="V393" s="32" t="n"/>
      <c r="W393" s="32" t="inlineStr">
        <is>
          <t>请求成功</t>
        </is>
      </c>
    </row>
    <row r="394" s="134">
      <c r="A394" s="17" t="inlineStr">
        <is>
          <t>AW02-JK-AIDL-0505</t>
        </is>
      </c>
      <c r="B394" s="31" t="n">
        <v>30400</v>
      </c>
      <c r="C394" s="31" t="inlineStr">
        <is>
          <t>回家/回公司</t>
        </is>
      </c>
      <c r="D394" s="31" t="inlineStr">
        <is>
          <t>回家</t>
        </is>
      </c>
      <c r="E394" s="31" t="inlineStr">
        <is>
          <t>P0</t>
        </is>
      </c>
      <c r="F394" s="31" t="inlineStr">
        <is>
          <t>回家</t>
        </is>
      </c>
      <c r="G394" s="31" t="inlineStr">
        <is>
          <t>正常系</t>
        </is>
      </c>
      <c r="H394" s="32" t="inlineStr">
        <is>
          <t>需求分析法</t>
        </is>
      </c>
      <c r="I394" s="35" t="n"/>
      <c r="J39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4" s="32" t="inlineStr">
        <is>
          <t>{
 "protocolId": 30400,
 "messageType": "request",
 "versionName": "5.0.7.601114",
 "data": {
 "newStrategy": 18,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94" s="34" t="inlineStr">
        <is>
          <t>输入json，查看返回json或查看地图</t>
        </is>
      </c>
      <c r="N394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94" s="32" t="inlineStr">
        <is>
          <t>按躲避拥堵+少收费+不走高速偏好方式进入路线规划页面</t>
        </is>
      </c>
      <c r="P39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4" s="32" t="inlineStr">
        <is>
          <t>{}</t>
        </is>
      </c>
      <c r="R394" s="32">
        <f>HYPERLINK("D:\python\pytest\AutoTest\log\2022-01-20_20-32-14\AW02-JK-AIDL-0505","测试图片地址")</f>
        <v/>
      </c>
      <c r="S394" s="32" t="inlineStr">
        <is>
          <t>OK</t>
        </is>
      </c>
      <c r="T394" s="32" t="inlineStr">
        <is>
          <t>chenghchengy</t>
        </is>
      </c>
      <c r="U394" s="39" t="inlineStr">
        <is>
          <t>2022-01-21 01:20:49</t>
        </is>
      </c>
      <c r="V394" s="32" t="n"/>
      <c r="W394" s="32" t="inlineStr">
        <is>
          <t>请求成功</t>
        </is>
      </c>
    </row>
    <row r="395" s="134">
      <c r="A395" s="17" t="inlineStr">
        <is>
          <t>AW02-JK-AIDL-0506</t>
        </is>
      </c>
      <c r="B395" s="31" t="n">
        <v>30400</v>
      </c>
      <c r="C395" s="31" t="inlineStr">
        <is>
          <t>回家/回公司</t>
        </is>
      </c>
      <c r="D395" s="31" t="inlineStr">
        <is>
          <t>回家</t>
        </is>
      </c>
      <c r="E395" s="31" t="inlineStr">
        <is>
          <t>P0</t>
        </is>
      </c>
      <c r="F395" s="31" t="inlineStr">
        <is>
          <t>回家</t>
        </is>
      </c>
      <c r="G395" s="31" t="inlineStr">
        <is>
          <t>正常系</t>
        </is>
      </c>
      <c r="H395" s="32" t="inlineStr">
        <is>
          <t>需求分析法</t>
        </is>
      </c>
      <c r="I395" s="35" t="n"/>
      <c r="J39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5" s="32" t="inlineStr">
        <is>
          <t>{
 "protocolId": 30400,
 "messageType": "request",
 "versionName": "5.0.7.601114",
 "data": {
 "newStrategy": 34,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95" s="34" t="inlineStr">
        <is>
          <t>输入json，查看返回json或查看地图</t>
        </is>
      </c>
      <c r="N39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95" s="32" t="inlineStr">
        <is>
          <t>按高速优先偏好方式进行回家导航</t>
        </is>
      </c>
      <c r="P395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95" s="32" t="inlineStr">
        <is>
          <t>{}</t>
        </is>
      </c>
      <c r="R395" s="32">
        <f>HYPERLINK("D:\python\pytest\AutoTest\log\2022-01-20_20-32-14\AW02-JK-AIDL-0506","测试图片地址")</f>
        <v/>
      </c>
      <c r="S395" s="32" t="inlineStr">
        <is>
          <t>OK</t>
        </is>
      </c>
      <c r="T395" s="32" t="inlineStr">
        <is>
          <t>chenghchengy</t>
        </is>
      </c>
      <c r="U395" s="39" t="inlineStr">
        <is>
          <t>2022-01-21 01:21:35</t>
        </is>
      </c>
      <c r="V395" s="32" t="n"/>
      <c r="W395" s="32" t="inlineStr">
        <is>
          <t>请求成功</t>
        </is>
      </c>
    </row>
    <row r="396" s="134">
      <c r="A396" s="17" t="inlineStr">
        <is>
          <t>AW02-JK-AIDL-0507</t>
        </is>
      </c>
      <c r="B396" s="31" t="n">
        <v>30400</v>
      </c>
      <c r="C396" s="31" t="inlineStr">
        <is>
          <t>回家/回公司</t>
        </is>
      </c>
      <c r="D396" s="31" t="inlineStr">
        <is>
          <t>回家</t>
        </is>
      </c>
      <c r="E396" s="31" t="inlineStr">
        <is>
          <t>P0</t>
        </is>
      </c>
      <c r="F396" s="31" t="inlineStr">
        <is>
          <t>回家</t>
        </is>
      </c>
      <c r="G396" s="31" t="inlineStr">
        <is>
          <t>正常系</t>
        </is>
      </c>
      <c r="H396" s="32" t="inlineStr">
        <is>
          <t>需求分析法</t>
        </is>
      </c>
      <c r="I396" s="35" t="n"/>
      <c r="J39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6" s="32" t="inlineStr">
        <is>
          <t>{
 "protocolId": 30400,
 "messageType": "request",
 "versionName": "5.0.7.601114",
 "data": {
 "newStrategy": 34,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96" s="34" t="inlineStr">
        <is>
          <t>输入json，查看返回json或查看地图</t>
        </is>
      </c>
      <c r="N396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96" s="32" t="inlineStr">
        <is>
          <t>按高速优先方式进入路线结果页面</t>
        </is>
      </c>
      <c r="P39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6" s="32" t="inlineStr">
        <is>
          <t>{}</t>
        </is>
      </c>
      <c r="R396" s="32">
        <f>HYPERLINK("D:\python\pytest\AutoTest\log\2022-01-20_20-32-14\AW02-JK-AIDL-0507","测试图片地址")</f>
        <v/>
      </c>
      <c r="S396" s="32" t="inlineStr">
        <is>
          <t>OK</t>
        </is>
      </c>
      <c r="T396" s="32" t="inlineStr">
        <is>
          <t>chenghchengy</t>
        </is>
      </c>
      <c r="U396" s="39" t="inlineStr">
        <is>
          <t>2022-01-21 01:22:20</t>
        </is>
      </c>
      <c r="V396" s="32" t="n"/>
      <c r="W396" s="32" t="inlineStr">
        <is>
          <t>请求成功</t>
        </is>
      </c>
    </row>
    <row r="397" s="134">
      <c r="A397" s="17" t="inlineStr">
        <is>
          <t>AW02-JK-AIDL-0508</t>
        </is>
      </c>
      <c r="B397" s="31" t="n">
        <v>30400</v>
      </c>
      <c r="C397" s="31" t="inlineStr">
        <is>
          <t>回家/回公司</t>
        </is>
      </c>
      <c r="D397" s="31" t="inlineStr">
        <is>
          <t>回家</t>
        </is>
      </c>
      <c r="E397" s="31" t="inlineStr">
        <is>
          <t>P0</t>
        </is>
      </c>
      <c r="F397" s="31" t="inlineStr">
        <is>
          <t>回家</t>
        </is>
      </c>
      <c r="G397" s="31" t="inlineStr">
        <is>
          <t>正常系</t>
        </is>
      </c>
      <c r="H397" s="32" t="inlineStr">
        <is>
          <t>需求分析法</t>
        </is>
      </c>
      <c r="I397" s="35" t="n"/>
      <c r="J39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7" s="32" t="inlineStr">
        <is>
          <t>{
 "protocolId": 30400,
 "messageType": "request",
 "versionName": "5.0.7.601114",
 "data": {
 "newStrategy": 34,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397" s="34" t="inlineStr">
        <is>
          <t>输入json，查看返回json或查看地图</t>
        </is>
      </c>
      <c r="N397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397" s="32" t="inlineStr">
        <is>
          <t>按高速优先偏好方式进入路线规划页面</t>
        </is>
      </c>
      <c r="P39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7" s="32" t="inlineStr">
        <is>
          <t>{}</t>
        </is>
      </c>
      <c r="R397" s="32">
        <f>HYPERLINK("D:\python\pytest\AutoTest\log\2022-01-20_20-32-14\AW02-JK-AIDL-0508","测试图片地址")</f>
        <v/>
      </c>
      <c r="S397" s="32" t="inlineStr">
        <is>
          <t>OK</t>
        </is>
      </c>
      <c r="T397" s="32" t="inlineStr">
        <is>
          <t>chenghchengy</t>
        </is>
      </c>
      <c r="U397" s="39" t="inlineStr">
        <is>
          <t>2022-01-21 01:23:05</t>
        </is>
      </c>
      <c r="V397" s="32" t="n"/>
      <c r="W397" s="32" t="inlineStr">
        <is>
          <t>请求成功</t>
        </is>
      </c>
    </row>
    <row r="398" s="134">
      <c r="A398" s="17" t="inlineStr">
        <is>
          <t>AW02-JK-AIDL-0509</t>
        </is>
      </c>
      <c r="B398" s="31" t="n">
        <v>30400</v>
      </c>
      <c r="C398" s="31" t="inlineStr">
        <is>
          <t>回家/回公司</t>
        </is>
      </c>
      <c r="D398" s="31" t="inlineStr">
        <is>
          <t>回家</t>
        </is>
      </c>
      <c r="E398" s="31" t="inlineStr">
        <is>
          <t>P0</t>
        </is>
      </c>
      <c r="F398" s="31" t="inlineStr">
        <is>
          <t>回家</t>
        </is>
      </c>
      <c r="G398" s="31" t="inlineStr">
        <is>
          <t>正常系</t>
        </is>
      </c>
      <c r="H398" s="32" t="inlineStr">
        <is>
          <t>需求分析法</t>
        </is>
      </c>
      <c r="I398" s="35" t="n"/>
      <c r="J39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8" s="32" t="inlineStr">
        <is>
          <t>{
 "protocolId": 30400,
 "messageType": "request",
 "versionName": "5.0.7.601114",
 "data": {
 "newStrategy": 39,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398" s="34" t="inlineStr">
        <is>
          <t>输入json，查看返回json或查看地图</t>
        </is>
      </c>
      <c r="N398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398" s="32" t="inlineStr">
        <is>
          <t>按躲避拥堵+高速优先偏好方式进行回家导航</t>
        </is>
      </c>
      <c r="P398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398" s="32" t="inlineStr">
        <is>
          <t>{}</t>
        </is>
      </c>
      <c r="R398" s="32">
        <f>HYPERLINK("D:\python\pytest\AutoTest\log\2022-01-20_20-32-14\AW02-JK-AIDL-0509","测试图片地址")</f>
        <v/>
      </c>
      <c r="S398" s="32" t="inlineStr">
        <is>
          <t>OK</t>
        </is>
      </c>
      <c r="T398" s="32" t="inlineStr">
        <is>
          <t>chenghchengy</t>
        </is>
      </c>
      <c r="U398" s="39" t="inlineStr">
        <is>
          <t>2022-01-21 01:23:50</t>
        </is>
      </c>
      <c r="V398" s="32" t="n"/>
      <c r="W398" s="32" t="inlineStr">
        <is>
          <t>请求成功</t>
        </is>
      </c>
    </row>
    <row r="399" s="134">
      <c r="A399" s="17" t="inlineStr">
        <is>
          <t>AW02-JK-AIDL-0510</t>
        </is>
      </c>
      <c r="B399" s="31" t="n">
        <v>30400</v>
      </c>
      <c r="C399" s="31" t="inlineStr">
        <is>
          <t>回家/回公司</t>
        </is>
      </c>
      <c r="D399" s="31" t="inlineStr">
        <is>
          <t>回家</t>
        </is>
      </c>
      <c r="E399" s="31" t="inlineStr">
        <is>
          <t>P0</t>
        </is>
      </c>
      <c r="F399" s="31" t="inlineStr">
        <is>
          <t>回家</t>
        </is>
      </c>
      <c r="G399" s="31" t="inlineStr">
        <is>
          <t>正常系</t>
        </is>
      </c>
      <c r="H399" s="32" t="inlineStr">
        <is>
          <t>需求分析法</t>
        </is>
      </c>
      <c r="I399" s="35" t="n"/>
      <c r="J39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39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399" s="32" t="inlineStr">
        <is>
          <t>{
 "protocolId": 30400,
 "messageType": "request",
 "versionName": "5.0.7.601114",
 "data": {
 "newStrategy": 39,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399" s="34" t="inlineStr">
        <is>
          <t>输入json，查看返回json或查看地图</t>
        </is>
      </c>
      <c r="N399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399" s="32" t="inlineStr">
        <is>
          <t>按躲避拥堵+高速优先方式进入路线结果页面</t>
        </is>
      </c>
      <c r="P39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399" s="32" t="inlineStr">
        <is>
          <t>{}</t>
        </is>
      </c>
      <c r="R399" s="32">
        <f>HYPERLINK("D:\python\pytest\AutoTest\log\2022-01-20_20-32-14\AW02-JK-AIDL-0510","测试图片地址")</f>
        <v/>
      </c>
      <c r="S399" s="32" t="inlineStr">
        <is>
          <t>OK</t>
        </is>
      </c>
      <c r="T399" s="32" t="inlineStr">
        <is>
          <t>chenghchengy</t>
        </is>
      </c>
      <c r="U399" s="39" t="inlineStr">
        <is>
          <t>2022-01-21 01:24:36</t>
        </is>
      </c>
      <c r="V399" s="32" t="n"/>
      <c r="W399" s="32" t="inlineStr">
        <is>
          <t>请求成功</t>
        </is>
      </c>
    </row>
    <row r="400" s="134">
      <c r="A400" s="17" t="inlineStr">
        <is>
          <t>AW02-JK-AIDL-0511</t>
        </is>
      </c>
      <c r="B400" s="31" t="n">
        <v>30400</v>
      </c>
      <c r="C400" s="31" t="inlineStr">
        <is>
          <t>回家/回公司</t>
        </is>
      </c>
      <c r="D400" s="31" t="inlineStr">
        <is>
          <t>回家</t>
        </is>
      </c>
      <c r="E400" s="31" t="inlineStr">
        <is>
          <t>P0</t>
        </is>
      </c>
      <c r="F400" s="31" t="inlineStr">
        <is>
          <t>回家</t>
        </is>
      </c>
      <c r="G400" s="31" t="inlineStr">
        <is>
          <t>正常系</t>
        </is>
      </c>
      <c r="H400" s="32" t="inlineStr">
        <is>
          <t>需求分析法</t>
        </is>
      </c>
      <c r="I400" s="35" t="n"/>
      <c r="J40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0" s="32" t="inlineStr">
        <is>
          <t>{
 "protocolId": 30400,
 "messageType": "request",
 "versionName": "5.0.7.601114",
 "data": {
 "newStrategy": 39,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00" s="34" t="inlineStr">
        <is>
          <t>输入json，查看返回json或查看地图</t>
        </is>
      </c>
      <c r="N400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00" s="32" t="inlineStr">
        <is>
          <t>按躲避拥堵+高速优先偏好方式进入路线规划页面</t>
        </is>
      </c>
      <c r="P40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0" s="32" t="inlineStr">
        <is>
          <t>{}</t>
        </is>
      </c>
      <c r="R400" s="32">
        <f>HYPERLINK("D:\python\pytest\AutoTest\log\2022-01-20_20-32-14\AW02-JK-AIDL-0511","测试图片地址")</f>
        <v/>
      </c>
      <c r="S400" s="32" t="inlineStr">
        <is>
          <t>OK</t>
        </is>
      </c>
      <c r="T400" s="32" t="inlineStr">
        <is>
          <t>chenghchengy</t>
        </is>
      </c>
      <c r="U400" s="39" t="inlineStr">
        <is>
          <t>2022-01-21 01:25:22</t>
        </is>
      </c>
      <c r="V400" s="32" t="n"/>
      <c r="W400" s="32" t="inlineStr">
        <is>
          <t>请求成功</t>
        </is>
      </c>
    </row>
    <row r="401" s="134">
      <c r="A401" s="17" t="inlineStr">
        <is>
          <t>AW02-JK-AIDL-0512</t>
        </is>
      </c>
      <c r="B401" s="31" t="n">
        <v>30400</v>
      </c>
      <c r="C401" s="31" t="inlineStr">
        <is>
          <t>回家/回公司</t>
        </is>
      </c>
      <c r="D401" s="31" t="inlineStr">
        <is>
          <t>回家</t>
        </is>
      </c>
      <c r="E401" s="31" t="inlineStr">
        <is>
          <t>P0</t>
        </is>
      </c>
      <c r="F401" s="31" t="inlineStr">
        <is>
          <t>回家</t>
        </is>
      </c>
      <c r="G401" s="31" t="inlineStr">
        <is>
          <t>正常系</t>
        </is>
      </c>
      <c r="H401" s="32" t="inlineStr">
        <is>
          <t>需求分析法</t>
        </is>
      </c>
      <c r="I401" s="35" t="n"/>
      <c r="J40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1" s="32" t="inlineStr">
        <is>
          <t>{
 "protocolId": 30400,
 "messageType": "request",
 "versionName": "5.0.7.601114",
 "data": {
 "newStrategy": 44,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01" s="34" t="inlineStr">
        <is>
          <t>输入json，查看返回json或查看地图</t>
        </is>
      </c>
      <c r="N401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01" s="32" t="inlineStr">
        <is>
          <t>按躲避拥堵+大路优先优先偏好方式进行回家导航</t>
        </is>
      </c>
      <c r="P401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01" s="32" t="inlineStr">
        <is>
          <t>{}</t>
        </is>
      </c>
      <c r="R401" s="32">
        <f>HYPERLINK("D:\python\pytest\AutoTest\log\2022-01-20_20-32-14\AW02-JK-AIDL-0512","测试图片地址")</f>
        <v/>
      </c>
      <c r="S401" s="32" t="inlineStr">
        <is>
          <t>OK</t>
        </is>
      </c>
      <c r="T401" s="32" t="inlineStr">
        <is>
          <t>chenghchengy</t>
        </is>
      </c>
      <c r="U401" s="39" t="inlineStr">
        <is>
          <t>2022-01-21 01:26:09</t>
        </is>
      </c>
      <c r="V401" s="32" t="n"/>
      <c r="W401" s="32" t="inlineStr">
        <is>
          <t>请求成功</t>
        </is>
      </c>
    </row>
    <row r="402" s="134">
      <c r="A402" s="17" t="inlineStr">
        <is>
          <t>AW02-JK-AIDL-0513</t>
        </is>
      </c>
      <c r="B402" s="31" t="n">
        <v>30400</v>
      </c>
      <c r="C402" s="31" t="inlineStr">
        <is>
          <t>回家/回公司</t>
        </is>
      </c>
      <c r="D402" s="31" t="inlineStr">
        <is>
          <t>回家</t>
        </is>
      </c>
      <c r="E402" s="31" t="inlineStr">
        <is>
          <t>P0</t>
        </is>
      </c>
      <c r="F402" s="31" t="inlineStr">
        <is>
          <t>回家</t>
        </is>
      </c>
      <c r="G402" s="31" t="inlineStr">
        <is>
          <t>正常系</t>
        </is>
      </c>
      <c r="H402" s="32" t="inlineStr">
        <is>
          <t>需求分析法</t>
        </is>
      </c>
      <c r="I402" s="35" t="n"/>
      <c r="J40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2" s="32" t="inlineStr">
        <is>
          <t>{
 "protocolId": 30400,
 "messageType": "request",
 "versionName": "5.0.7.601114",
 "data": {
 "newStrategy": 44,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02" s="34" t="inlineStr">
        <is>
          <t>输入json，查看返回json或查看地图</t>
        </is>
      </c>
      <c r="N402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02" s="32" t="inlineStr">
        <is>
          <t>按躲避拥堵+大路优先方式进入路线结果页面</t>
        </is>
      </c>
      <c r="P40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2" s="32" t="inlineStr">
        <is>
          <t>{}</t>
        </is>
      </c>
      <c r="R402" s="32">
        <f>HYPERLINK("D:\python\pytest\AutoTest\log\2022-01-20_20-32-14\AW02-JK-AIDL-0513","测试图片地址")</f>
        <v/>
      </c>
      <c r="S402" s="32" t="inlineStr">
        <is>
          <t>OK</t>
        </is>
      </c>
      <c r="T402" s="32" t="inlineStr">
        <is>
          <t>chenghchengy</t>
        </is>
      </c>
      <c r="U402" s="39" t="inlineStr">
        <is>
          <t>2022-01-21 01:26:54</t>
        </is>
      </c>
      <c r="V402" s="32" t="n"/>
      <c r="W402" s="32" t="inlineStr">
        <is>
          <t>请求成功</t>
        </is>
      </c>
    </row>
    <row r="403" s="134">
      <c r="A403" s="17" t="inlineStr">
        <is>
          <t>AW02-JK-AIDL-0514</t>
        </is>
      </c>
      <c r="B403" s="31" t="n">
        <v>30400</v>
      </c>
      <c r="C403" s="31" t="inlineStr">
        <is>
          <t>回家/回公司</t>
        </is>
      </c>
      <c r="D403" s="31" t="inlineStr">
        <is>
          <t>回家</t>
        </is>
      </c>
      <c r="E403" s="31" t="inlineStr">
        <is>
          <t>P0</t>
        </is>
      </c>
      <c r="F403" s="31" t="inlineStr">
        <is>
          <t>回家</t>
        </is>
      </c>
      <c r="G403" s="31" t="inlineStr">
        <is>
          <t>正常系</t>
        </is>
      </c>
      <c r="H403" s="32" t="inlineStr">
        <is>
          <t>需求分析法</t>
        </is>
      </c>
      <c r="I403" s="35" t="n"/>
      <c r="J40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3" s="32" t="inlineStr">
        <is>
          <t>{
 "protocolId": 30400,
 "messageType": "request",
 "versionName": "5.0.7.601114",
 "data": {
 "newStrategy": 44,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03" s="34" t="inlineStr">
        <is>
          <t>输入json，查看返回json或查看地图</t>
        </is>
      </c>
      <c r="N403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03" s="32" t="inlineStr">
        <is>
          <t>按躲避拥堵+大路优先偏好方式进入路线规划页面</t>
        </is>
      </c>
      <c r="P40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3" s="32" t="inlineStr">
        <is>
          <t>{}</t>
        </is>
      </c>
      <c r="R403" s="32">
        <f>HYPERLINK("D:\python\pytest\AutoTest\log\2022-01-20_20-32-14\AW02-JK-AIDL-0514","测试图片地址")</f>
        <v/>
      </c>
      <c r="S403" s="32" t="inlineStr">
        <is>
          <t>OK</t>
        </is>
      </c>
      <c r="T403" s="32" t="inlineStr">
        <is>
          <t>chenghchengy</t>
        </is>
      </c>
      <c r="U403" s="39" t="inlineStr">
        <is>
          <t>2022-01-21 01:27:40</t>
        </is>
      </c>
      <c r="V403" s="32" t="n"/>
      <c r="W403" s="32" t="inlineStr">
        <is>
          <t>请求成功</t>
        </is>
      </c>
    </row>
    <row r="404" s="134">
      <c r="A404" s="17" t="inlineStr">
        <is>
          <t>AW02-JK-AIDL-0515</t>
        </is>
      </c>
      <c r="B404" s="31" t="n">
        <v>30400</v>
      </c>
      <c r="C404" s="31" t="inlineStr">
        <is>
          <t>回家/回公司</t>
        </is>
      </c>
      <c r="D404" s="31" t="inlineStr">
        <is>
          <t>回家</t>
        </is>
      </c>
      <c r="E404" s="31" t="inlineStr">
        <is>
          <t>P0</t>
        </is>
      </c>
      <c r="F404" s="31" t="inlineStr">
        <is>
          <t>回家</t>
        </is>
      </c>
      <c r="G404" s="31" t="inlineStr">
        <is>
          <t>正常系</t>
        </is>
      </c>
      <c r="H404" s="32" t="inlineStr">
        <is>
          <t>需求分析法</t>
        </is>
      </c>
      <c r="I404" s="35" t="n"/>
      <c r="J40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4" s="32" t="inlineStr">
        <is>
          <t>{
 "protocolId": 30400,
 "messageType": "request",
 "versionName": "5.0.7.601114",
 "data": {
 "newStrategy": 45,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04" s="34" t="inlineStr">
        <is>
          <t>输入json，查看返回json或查看地图</t>
        </is>
      </c>
      <c r="N404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04" s="32" t="inlineStr">
        <is>
          <t>按躲
避拥堵+速度最快优先偏好方式进行回家导航</t>
        </is>
      </c>
      <c r="P404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04" s="32" t="inlineStr">
        <is>
          <t>{}</t>
        </is>
      </c>
      <c r="R404" s="32">
        <f>HYPERLINK("D:\python\pytest\AutoTest\log\2022-01-20_20-32-14\AW02-JK-AIDL-0515","测试图片地址")</f>
        <v/>
      </c>
      <c r="S404" s="32" t="inlineStr">
        <is>
          <t>OK</t>
        </is>
      </c>
      <c r="T404" s="32" t="inlineStr">
        <is>
          <t>chenghchengy</t>
        </is>
      </c>
      <c r="U404" s="39" t="inlineStr">
        <is>
          <t>2022-01-21 01:28:26</t>
        </is>
      </c>
      <c r="V404" s="32" t="n"/>
      <c r="W404" s="32" t="inlineStr">
        <is>
          <t>请求成功</t>
        </is>
      </c>
    </row>
    <row r="405" s="134">
      <c r="A405" s="17" t="inlineStr">
        <is>
          <t>AW02-JK-AIDL-0516</t>
        </is>
      </c>
      <c r="B405" s="31" t="n">
        <v>30400</v>
      </c>
      <c r="C405" s="31" t="inlineStr">
        <is>
          <t>回家/回公司</t>
        </is>
      </c>
      <c r="D405" s="31" t="inlineStr">
        <is>
          <t>回家</t>
        </is>
      </c>
      <c r="E405" s="31" t="inlineStr">
        <is>
          <t>P0</t>
        </is>
      </c>
      <c r="F405" s="31" t="inlineStr">
        <is>
          <t>回家</t>
        </is>
      </c>
      <c r="G405" s="31" t="inlineStr">
        <is>
          <t>正常系</t>
        </is>
      </c>
      <c r="H405" s="32" t="inlineStr">
        <is>
          <t>需求分析法</t>
        </is>
      </c>
      <c r="I405" s="35" t="n"/>
      <c r="J40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5" s="32" t="inlineStr">
        <is>
          <t>{
 "protocolId": 30400,
 "messageType": "request",
 "versionName": "5.0.7.601114",
 "data": {
 "newStrategy": 45,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05" s="34" t="inlineStr">
        <is>
          <t>输入json，查看返回json或查看地图</t>
        </is>
      </c>
      <c r="N405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05" s="32" t="inlineStr">
        <is>
          <t>按躲
避拥堵+速度最快方式进入路线结果页面</t>
        </is>
      </c>
      <c r="P40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5" s="32" t="inlineStr">
        <is>
          <t>{}</t>
        </is>
      </c>
      <c r="R405" s="32">
        <f>HYPERLINK("D:\python\pytest\AutoTest\log\2022-01-20_20-32-14\AW02-JK-AIDL-0516","测试图片地址")</f>
        <v/>
      </c>
      <c r="S405" s="32" t="inlineStr">
        <is>
          <t>OK</t>
        </is>
      </c>
      <c r="T405" s="32" t="inlineStr">
        <is>
          <t>chenghchengy</t>
        </is>
      </c>
      <c r="U405" s="39" t="inlineStr">
        <is>
          <t>2022-01-21 01:29:12</t>
        </is>
      </c>
      <c r="V405" s="32" t="n"/>
      <c r="W405" s="32" t="inlineStr">
        <is>
          <t>请求成功</t>
        </is>
      </c>
    </row>
    <row r="406" s="134">
      <c r="A406" s="17" t="inlineStr">
        <is>
          <t>AW02-JK-AIDL-0517</t>
        </is>
      </c>
      <c r="B406" s="31" t="n">
        <v>30400</v>
      </c>
      <c r="C406" s="31" t="inlineStr">
        <is>
          <t>回家/回公司</t>
        </is>
      </c>
      <c r="D406" s="31" t="inlineStr">
        <is>
          <t>回家</t>
        </is>
      </c>
      <c r="E406" s="31" t="inlineStr">
        <is>
          <t>P0</t>
        </is>
      </c>
      <c r="F406" s="31" t="inlineStr">
        <is>
          <t>回家</t>
        </is>
      </c>
      <c r="G406" s="31" t="inlineStr">
        <is>
          <t>正常系</t>
        </is>
      </c>
      <c r="H406" s="32" t="inlineStr">
        <is>
          <t>需求分析法</t>
        </is>
      </c>
      <c r="I406" s="35" t="n"/>
      <c r="J40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6" s="32" t="inlineStr">
        <is>
          <t>{
 "protocolId": 30400,
 "messageType": "request",
 "versionName": "5.0.7.601114",
 "data": {
 "newStrategy": 45,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06" s="34" t="inlineStr">
        <is>
          <t>输入json，查看返回json或查看地图</t>
        </is>
      </c>
      <c r="N406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06" s="32" t="inlineStr">
        <is>
          <t>按躲
避拥堵+速度最快偏好方式进入路线规划页面</t>
        </is>
      </c>
      <c r="P40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6" s="32" t="inlineStr">
        <is>
          <t>{}</t>
        </is>
      </c>
      <c r="R406" s="32">
        <f>HYPERLINK("D:\python\pytest\AutoTest\log\2022-01-20_20-32-14\AW02-JK-AIDL-0517","测试图片地址")</f>
        <v/>
      </c>
      <c r="S406" s="32" t="inlineStr">
        <is>
          <t>OK</t>
        </is>
      </c>
      <c r="T406" s="32" t="inlineStr">
        <is>
          <t>chenghchengy</t>
        </is>
      </c>
      <c r="U406" s="39" t="inlineStr">
        <is>
          <t>2022-01-21 01:29:57</t>
        </is>
      </c>
      <c r="V406" s="32" t="n"/>
      <c r="W406" s="32" t="inlineStr">
        <is>
          <t>请求成功</t>
        </is>
      </c>
    </row>
    <row r="407" s="134">
      <c r="A407" s="17" t="inlineStr">
        <is>
          <t>AW02-JK-AIDL-0518</t>
        </is>
      </c>
      <c r="B407" s="31" t="n">
        <v>30400</v>
      </c>
      <c r="C407" s="31" t="inlineStr">
        <is>
          <t>回家/回公司</t>
        </is>
      </c>
      <c r="D407" s="31" t="inlineStr">
        <is>
          <t>回公司</t>
        </is>
      </c>
      <c r="E407" s="31" t="inlineStr">
        <is>
          <t>P0</t>
        </is>
      </c>
      <c r="F407" s="31" t="inlineStr">
        <is>
          <t>回公司</t>
        </is>
      </c>
      <c r="G407" s="31" t="inlineStr">
        <is>
          <t>正常系</t>
        </is>
      </c>
      <c r="H407" s="32" t="inlineStr">
        <is>
          <t>需求分析法</t>
        </is>
      </c>
      <c r="I407" s="35" t="n"/>
      <c r="J407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0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7" s="32" t="inlineStr">
        <is>
          <t>{
 "protocolId": 30400,
 "messageType": "request",
 "versionName": "5.0.7.601114",
 "data": {
 "newStrategy": -100,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07" s="34" t="inlineStr">
        <is>
          <t>输入json，查看返回json或查看地图</t>
        </is>
      </c>
      <c r="N407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07" s="32" t="inlineStr">
        <is>
          <t>按默认偏好方式进行回公司导航</t>
        </is>
      </c>
      <c r="P407" s="32" t="inlineStr">
        <is>
          <t>{'data': {'errorMessage': '未设置公司的地址', 'resultCode': 10006}, 'message': '', 'messageType': 'response', 'needResponse': False, 'protocolId': 30400, 'requestAuthor': 'com.aiways.autonavi', 'requestCode': '', 'responseCode': '', 'statusCode': 200, 'versionName': '5.0.7.601114'}</t>
        </is>
      </c>
      <c r="Q407" s="32" t="inlineStr">
        <is>
          <t>{}</t>
        </is>
      </c>
      <c r="R407" s="32">
        <f>HYPERLINK("D:\python\pytest\AutoTest\log\2022-01-20_20-32-14\AW02-JK-AIDL-0518","测试图片地址")</f>
        <v/>
      </c>
      <c r="S407" s="32" t="inlineStr">
        <is>
          <t>OK</t>
        </is>
      </c>
      <c r="T407" s="32" t="inlineStr">
        <is>
          <t>chenghchengy</t>
        </is>
      </c>
      <c r="U407" s="39" t="inlineStr">
        <is>
          <t>2022-01-21 01:30:43</t>
        </is>
      </c>
      <c r="V407" s="32" t="n"/>
      <c r="W407" s="32" t="inlineStr">
        <is>
          <t>请求成功</t>
        </is>
      </c>
    </row>
    <row r="408" s="134">
      <c r="A408" s="17" t="inlineStr">
        <is>
          <t>AW02-JK-AIDL-0519</t>
        </is>
      </c>
      <c r="B408" s="31" t="n">
        <v>30400</v>
      </c>
      <c r="C408" s="31" t="inlineStr">
        <is>
          <t>回家/回公司</t>
        </is>
      </c>
      <c r="D408" s="31" t="inlineStr">
        <is>
          <t>回公司</t>
        </is>
      </c>
      <c r="E408" s="31" t="inlineStr">
        <is>
          <t>P0</t>
        </is>
      </c>
      <c r="F408" s="31" t="inlineStr">
        <is>
          <t>回公司</t>
        </is>
      </c>
      <c r="G408" s="31" t="inlineStr">
        <is>
          <t>正常系</t>
        </is>
      </c>
      <c r="H408" s="32" t="inlineStr">
        <is>
          <t>需求分析法</t>
        </is>
      </c>
      <c r="I408" s="35" t="n"/>
      <c r="J40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0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8" s="32" t="inlineStr">
        <is>
          <t>{
 "protocolId": 30400,
 "messageType": "request",
 "versionName": "5.0.7.601114",
 "data": {
 "newStrategy": -100,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08" s="34" t="inlineStr">
        <is>
          <t>输入json，查看返回json或查看地图</t>
        </is>
      </c>
      <c r="N408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08" s="32" t="inlineStr">
        <is>
          <t>按默认偏好方式进行公司导航进入路线结果页面</t>
        </is>
      </c>
      <c r="P40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8" s="32" t="inlineStr">
        <is>
          <t>{}</t>
        </is>
      </c>
      <c r="R408" s="32">
        <f>HYPERLINK("D:\python\pytest\AutoTest\log\2022-01-20_20-32-14\AW02-JK-AIDL-0519","测试图片地址")</f>
        <v/>
      </c>
      <c r="S408" s="32" t="inlineStr">
        <is>
          <t>OK</t>
        </is>
      </c>
      <c r="T408" s="32" t="inlineStr">
        <is>
          <t>chenghchengy</t>
        </is>
      </c>
      <c r="U408" s="39" t="inlineStr">
        <is>
          <t>2022-01-21 01:31:29</t>
        </is>
      </c>
      <c r="V408" s="32" t="n"/>
      <c r="W408" s="32" t="inlineStr">
        <is>
          <t>请求成功</t>
        </is>
      </c>
    </row>
    <row r="409" s="134">
      <c r="A409" s="17" t="inlineStr">
        <is>
          <t>AW02-JK-AIDL-0520</t>
        </is>
      </c>
      <c r="B409" s="31" t="n">
        <v>30400</v>
      </c>
      <c r="C409" s="31" t="inlineStr">
        <is>
          <t>回家/回公司</t>
        </is>
      </c>
      <c r="D409" s="31" t="inlineStr">
        <is>
          <t>回公司</t>
        </is>
      </c>
      <c r="E409" s="31" t="inlineStr">
        <is>
          <t>P0</t>
        </is>
      </c>
      <c r="F409" s="31" t="inlineStr">
        <is>
          <t>回公司</t>
        </is>
      </c>
      <c r="G409" s="31" t="inlineStr">
        <is>
          <t>正常系</t>
        </is>
      </c>
      <c r="H409" s="32" t="inlineStr">
        <is>
          <t>需求分析法</t>
        </is>
      </c>
      <c r="I409" s="35" t="n"/>
      <c r="J40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0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09" s="32" t="inlineStr">
        <is>
          <t>{
 "protocolId": 30400,
 "messageType": "request",
 "versionName": "5.0.7.601114",
 "data": {
 "newStrategy": -100,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09" s="34" t="inlineStr">
        <is>
          <t>输入json，查看返回json或查看地图</t>
        </is>
      </c>
      <c r="N409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09" s="32" t="inlineStr">
        <is>
          <t>按默认偏好方式进行公司导航进入路线规划页面</t>
        </is>
      </c>
      <c r="P40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09" s="32" t="inlineStr">
        <is>
          <t>{}</t>
        </is>
      </c>
      <c r="R409" s="32">
        <f>HYPERLINK("D:\python\pytest\AutoTest\log\2022-01-20_20-32-14\AW02-JK-AIDL-0520","测试图片地址")</f>
        <v/>
      </c>
      <c r="S409" s="32" t="inlineStr">
        <is>
          <t>OK</t>
        </is>
      </c>
      <c r="T409" s="32" t="inlineStr">
        <is>
          <t>chenghchengy</t>
        </is>
      </c>
      <c r="U409" s="39" t="inlineStr">
        <is>
          <t>2022-01-21 01:32:15</t>
        </is>
      </c>
      <c r="V409" s="32" t="n"/>
      <c r="W409" s="32" t="inlineStr">
        <is>
          <t>请求成功</t>
        </is>
      </c>
    </row>
    <row r="410" s="134">
      <c r="A410" s="17" t="inlineStr">
        <is>
          <t>AW02-JK-AIDL-0521</t>
        </is>
      </c>
      <c r="B410" s="31" t="n">
        <v>30400</v>
      </c>
      <c r="C410" s="31" t="inlineStr">
        <is>
          <t>回家/回公司</t>
        </is>
      </c>
      <c r="D410" s="31" t="inlineStr">
        <is>
          <t>回公司</t>
        </is>
      </c>
      <c r="E410" s="31" t="inlineStr">
        <is>
          <t>P0</t>
        </is>
      </c>
      <c r="F410" s="31" t="inlineStr">
        <is>
          <t>回公司</t>
        </is>
      </c>
      <c r="G410" s="31" t="inlineStr">
        <is>
          <t>正常系</t>
        </is>
      </c>
      <c r="H410" s="32" t="inlineStr">
        <is>
          <t>需求分析法</t>
        </is>
      </c>
      <c r="I410" s="35" t="n"/>
      <c r="J41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0" s="32" t="inlineStr">
        <is>
          <t>{
 "protocolId": 30400,
 "messageType": "request",
 "versionName": "5.0.7.601114",
 "data": {
 "newStrategy": 9,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10" s="34" t="inlineStr">
        <is>
          <t>输入json，查看返回json或查看地图</t>
        </is>
      </c>
      <c r="N410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10" s="32" t="inlineStr">
        <is>
          <t>按大路优先偏好方式进行公司导航</t>
        </is>
      </c>
      <c r="P410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10" s="32" t="inlineStr">
        <is>
          <t>{}</t>
        </is>
      </c>
      <c r="R410" s="32">
        <f>HYPERLINK("D:\python\pytest\AutoTest\log\2022-01-20_20-32-14\AW02-JK-AIDL-0521","测试图片地址")</f>
        <v/>
      </c>
      <c r="S410" s="32" t="inlineStr">
        <is>
          <t>OK</t>
        </is>
      </c>
      <c r="T410" s="32" t="inlineStr">
        <is>
          <t>chenghchengy</t>
        </is>
      </c>
      <c r="U410" s="39" t="inlineStr">
        <is>
          <t>2022-01-21 01:33:00</t>
        </is>
      </c>
      <c r="V410" s="32" t="n"/>
      <c r="W410" s="32" t="inlineStr">
        <is>
          <t>请求成功</t>
        </is>
      </c>
    </row>
    <row r="411" s="134">
      <c r="A411" s="17" t="inlineStr">
        <is>
          <t>AW02-JK-AIDL-0522</t>
        </is>
      </c>
      <c r="B411" s="31" t="n">
        <v>30400</v>
      </c>
      <c r="C411" s="31" t="inlineStr">
        <is>
          <t>回家/回公司</t>
        </is>
      </c>
      <c r="D411" s="31" t="inlineStr">
        <is>
          <t>回公司</t>
        </is>
      </c>
      <c r="E411" s="31" t="inlineStr">
        <is>
          <t>P0</t>
        </is>
      </c>
      <c r="F411" s="31" t="inlineStr">
        <is>
          <t>回公司</t>
        </is>
      </c>
      <c r="G411" s="31" t="inlineStr">
        <is>
          <t>正常系</t>
        </is>
      </c>
      <c r="H411" s="32" t="inlineStr">
        <is>
          <t>需求分析法</t>
        </is>
      </c>
      <c r="I411" s="35" t="n"/>
      <c r="J41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1" s="32" t="inlineStr">
        <is>
          <t>{
 "protocolId": 30400,
 "messageType": "request",
 "versionName": "5.0.7.601114",
 "data": {
 "newStrategy": 9,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11" s="34" t="inlineStr">
        <is>
          <t>输入json，查看返回json或查看地图</t>
        </is>
      </c>
      <c r="N411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11" s="32" t="inlineStr">
        <is>
          <t>按大路优先偏好方式进入路线结果页面</t>
        </is>
      </c>
      <c r="P41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1" s="32" t="inlineStr">
        <is>
          <t>{}</t>
        </is>
      </c>
      <c r="R411" s="32">
        <f>HYPERLINK("D:\python\pytest\AutoTest\log\2022-01-20_20-32-14\AW02-JK-AIDL-0522","测试图片地址")</f>
        <v/>
      </c>
      <c r="S411" s="32" t="inlineStr">
        <is>
          <t>OK</t>
        </is>
      </c>
      <c r="T411" s="32" t="inlineStr">
        <is>
          <t>chenghchengy</t>
        </is>
      </c>
      <c r="U411" s="39" t="inlineStr">
        <is>
          <t>2022-01-21 01:33:47</t>
        </is>
      </c>
      <c r="V411" s="32" t="n"/>
      <c r="W411" s="32" t="inlineStr">
        <is>
          <t>请求成功</t>
        </is>
      </c>
    </row>
    <row r="412" s="134">
      <c r="A412" s="17" t="inlineStr">
        <is>
          <t>AW02-JK-AIDL-0523</t>
        </is>
      </c>
      <c r="B412" s="31" t="n">
        <v>30400</v>
      </c>
      <c r="C412" s="31" t="inlineStr">
        <is>
          <t>回家/回公司</t>
        </is>
      </c>
      <c r="D412" s="31" t="inlineStr">
        <is>
          <t>回公司</t>
        </is>
      </c>
      <c r="E412" s="31" t="inlineStr">
        <is>
          <t>P0</t>
        </is>
      </c>
      <c r="F412" s="31" t="inlineStr">
        <is>
          <t>回公司</t>
        </is>
      </c>
      <c r="G412" s="31" t="inlineStr">
        <is>
          <t>正常系</t>
        </is>
      </c>
      <c r="H412" s="32" t="inlineStr">
        <is>
          <t>需求分析法</t>
        </is>
      </c>
      <c r="I412" s="35" t="n"/>
      <c r="J412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2" s="32" t="inlineStr">
        <is>
          <t>{
 "protocolId": 30400,
 "messageType": "request",
 "versionName": "5.0.7.601114",
 "data": {
 "newStrategy": 9,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12" s="34" t="inlineStr">
        <is>
          <t>输入json，查看返回json或查看地图</t>
        </is>
      </c>
      <c r="N412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12" s="32" t="inlineStr">
        <is>
          <t>按大路优先偏好方式进入路线规划页面</t>
        </is>
      </c>
      <c r="P41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2" s="32" t="inlineStr">
        <is>
          <t>{}</t>
        </is>
      </c>
      <c r="R412" s="32">
        <f>HYPERLINK("D:\python\pytest\AutoTest\log\2022-01-20_20-32-14\AW02-JK-AIDL-0523","测试图片地址")</f>
        <v/>
      </c>
      <c r="S412" s="32" t="inlineStr">
        <is>
          <t>OK</t>
        </is>
      </c>
      <c r="T412" s="32" t="inlineStr">
        <is>
          <t>chenghchengy</t>
        </is>
      </c>
      <c r="U412" s="39" t="inlineStr">
        <is>
          <t>2022-01-21 01:34:34</t>
        </is>
      </c>
      <c r="V412" s="32" t="n"/>
      <c r="W412" s="32" t="inlineStr">
        <is>
          <t>请求成功</t>
        </is>
      </c>
    </row>
    <row r="413" s="134">
      <c r="A413" s="17" t="inlineStr">
        <is>
          <t>AW02-JK-AIDL-0524</t>
        </is>
      </c>
      <c r="B413" s="31" t="n">
        <v>30400</v>
      </c>
      <c r="C413" s="31" t="inlineStr">
        <is>
          <t>回家/回公司</t>
        </is>
      </c>
      <c r="D413" s="31" t="inlineStr">
        <is>
          <t>回公司</t>
        </is>
      </c>
      <c r="E413" s="31" t="inlineStr">
        <is>
          <t>P0</t>
        </is>
      </c>
      <c r="F413" s="31" t="inlineStr">
        <is>
          <t>回公司</t>
        </is>
      </c>
      <c r="G413" s="31" t="inlineStr">
        <is>
          <t>正常系</t>
        </is>
      </c>
      <c r="H413" s="32" t="inlineStr">
        <is>
          <t>需求分析法</t>
        </is>
      </c>
      <c r="I413" s="35" t="n"/>
      <c r="J413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3" s="32" t="inlineStr">
        <is>
          <t>{
 "protocolId": 30400,
 "messageType": "request",
 "versionName": "5.0.7.601114",
 "data": {
 "newStrategy": 10,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13" s="34" t="inlineStr">
        <is>
          <t>输入json，查看返回json或查看地图</t>
        </is>
      </c>
      <c r="N413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13" s="32" t="inlineStr">
        <is>
          <t>按速度最快偏好方式进行公司导航</t>
        </is>
      </c>
      <c r="P413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13" s="32" t="inlineStr">
        <is>
          <t>{}</t>
        </is>
      </c>
      <c r="R413" s="32">
        <f>HYPERLINK("D:\python\pytest\AutoTest\log\2022-01-20_20-32-14\AW02-JK-AIDL-0524","测试图片地址")</f>
        <v/>
      </c>
      <c r="S413" s="32" t="inlineStr">
        <is>
          <t>OK</t>
        </is>
      </c>
      <c r="T413" s="32" t="inlineStr">
        <is>
          <t>chenghchengy</t>
        </is>
      </c>
      <c r="U413" s="39" t="inlineStr">
        <is>
          <t>2022-01-21 01:35:19</t>
        </is>
      </c>
      <c r="V413" s="32" t="n"/>
      <c r="W413" s="32" t="inlineStr">
        <is>
          <t>请求成功</t>
        </is>
      </c>
    </row>
    <row r="414" s="134">
      <c r="A414" s="17" t="inlineStr">
        <is>
          <t>AW02-JK-AIDL-0525</t>
        </is>
      </c>
      <c r="B414" s="31" t="n">
        <v>30400</v>
      </c>
      <c r="C414" s="31" t="inlineStr">
        <is>
          <t>回家/回公司</t>
        </is>
      </c>
      <c r="D414" s="31" t="inlineStr">
        <is>
          <t>回公司</t>
        </is>
      </c>
      <c r="E414" s="31" t="inlineStr">
        <is>
          <t>P0</t>
        </is>
      </c>
      <c r="F414" s="31" t="inlineStr">
        <is>
          <t>回公司</t>
        </is>
      </c>
      <c r="G414" s="31" t="inlineStr">
        <is>
          <t>正常系</t>
        </is>
      </c>
      <c r="H414" s="32" t="inlineStr">
        <is>
          <t>需求分析法</t>
        </is>
      </c>
      <c r="I414" s="35" t="n"/>
      <c r="J414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4" s="32" t="inlineStr">
        <is>
          <t>{
 "protocolId": 30400,
 "messageType": "request",
 "versionName": "5.0.7.601114",
 "data": {
 "newStrategy": 10,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14" s="34" t="inlineStr">
        <is>
          <t>输入json，查看返回json或查看地图</t>
        </is>
      </c>
      <c r="N414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14" s="32" t="inlineStr">
        <is>
          <t>按速度最快偏好方式进入路线结果页面</t>
        </is>
      </c>
      <c r="P41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4" s="32" t="inlineStr">
        <is>
          <t>{}</t>
        </is>
      </c>
      <c r="R414" s="32">
        <f>HYPERLINK("D:\python\pytest\AutoTest\log\2022-01-20_20-32-14\AW02-JK-AIDL-0525","测试图片地址")</f>
        <v/>
      </c>
      <c r="S414" s="32" t="inlineStr">
        <is>
          <t>OK</t>
        </is>
      </c>
      <c r="T414" s="32" t="inlineStr">
        <is>
          <t>chenghchengy</t>
        </is>
      </c>
      <c r="U414" s="39" t="inlineStr">
        <is>
          <t>2022-01-21 01:36:05</t>
        </is>
      </c>
      <c r="V414" s="32" t="n"/>
      <c r="W414" s="32" t="inlineStr">
        <is>
          <t>请求成功</t>
        </is>
      </c>
    </row>
    <row r="415" s="134">
      <c r="A415" s="17" t="inlineStr">
        <is>
          <t>AW02-JK-AIDL-0526</t>
        </is>
      </c>
      <c r="B415" s="31" t="n">
        <v>30400</v>
      </c>
      <c r="C415" s="31" t="inlineStr">
        <is>
          <t>回家/回公司</t>
        </is>
      </c>
      <c r="D415" s="31" t="inlineStr">
        <is>
          <t>回公司</t>
        </is>
      </c>
      <c r="E415" s="31" t="inlineStr">
        <is>
          <t>P0</t>
        </is>
      </c>
      <c r="F415" s="31" t="inlineStr">
        <is>
          <t>回公司</t>
        </is>
      </c>
      <c r="G415" s="31" t="inlineStr">
        <is>
          <t>正常系</t>
        </is>
      </c>
      <c r="H415" s="32" t="inlineStr">
        <is>
          <t>需求分析法</t>
        </is>
      </c>
      <c r="I415" s="35" t="n"/>
      <c r="J415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5" s="32" t="inlineStr">
        <is>
          <t>{
 "protocolId": 30400,
 "messageType": "request",
 "versionName": "5.0.7.601114",
 "data": {
 "newStrategy": 10,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15" s="34" t="inlineStr">
        <is>
          <t>输入json，查看返回json或查看地图</t>
        </is>
      </c>
      <c r="N415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15" s="32" t="inlineStr">
        <is>
          <t>按速度最快偏好方式进入路线规划页面</t>
        </is>
      </c>
      <c r="P41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5" s="32" t="inlineStr">
        <is>
          <t>{}</t>
        </is>
      </c>
      <c r="R415" s="32">
        <f>HYPERLINK("D:\python\pytest\AutoTest\log\2022-01-20_20-32-14\AW02-JK-AIDL-0526","测试图片地址")</f>
        <v/>
      </c>
      <c r="S415" s="32" t="inlineStr">
        <is>
          <t>OK</t>
        </is>
      </c>
      <c r="T415" s="32" t="inlineStr">
        <is>
          <t>chenghchengy</t>
        </is>
      </c>
      <c r="U415" s="39" t="inlineStr">
        <is>
          <t>2022-01-21 01:36:50</t>
        </is>
      </c>
      <c r="V415" s="32" t="n"/>
      <c r="W415" s="32" t="inlineStr">
        <is>
          <t>请求成功</t>
        </is>
      </c>
    </row>
    <row r="416" s="134">
      <c r="A416" s="17" t="inlineStr">
        <is>
          <t>AW02-JK-AIDL-0527</t>
        </is>
      </c>
      <c r="B416" s="31" t="n">
        <v>30400</v>
      </c>
      <c r="C416" s="31" t="inlineStr">
        <is>
          <t>回家/回公司</t>
        </is>
      </c>
      <c r="D416" s="31" t="inlineStr">
        <is>
          <t>回公司</t>
        </is>
      </c>
      <c r="E416" s="31" t="inlineStr">
        <is>
          <t>P0</t>
        </is>
      </c>
      <c r="F416" s="31" t="inlineStr">
        <is>
          <t>回公司</t>
        </is>
      </c>
      <c r="G416" s="31" t="inlineStr">
        <is>
          <t>正常系</t>
        </is>
      </c>
      <c r="H416" s="32" t="inlineStr">
        <is>
          <t>需求分析法</t>
        </is>
      </c>
      <c r="I416" s="35" t="n"/>
      <c r="J416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6" s="32" t="inlineStr">
        <is>
          <t>{
 "protocolId": 30400,
 "messageType": "request",
 "versionName": "5.0.7.601114",
 "data": {
 "newStrategy": 11,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16" s="34" t="inlineStr">
        <is>
          <t>输入json，查看返回json或查看地图</t>
        </is>
      </c>
      <c r="N416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16" s="32" t="inlineStr">
        <is>
          <t>按少收费偏好方式进行回公司导航</t>
        </is>
      </c>
      <c r="P416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16" s="32" t="inlineStr">
        <is>
          <t>{}</t>
        </is>
      </c>
      <c r="R416" s="32">
        <f>HYPERLINK("D:\python\pytest\AutoTest\log\2022-01-20_20-32-14\AW02-JK-AIDL-0527","测试图片地址")</f>
        <v/>
      </c>
      <c r="S416" s="32" t="inlineStr">
        <is>
          <t>OK</t>
        </is>
      </c>
      <c r="T416" s="32" t="inlineStr">
        <is>
          <t>chenghchengy</t>
        </is>
      </c>
      <c r="U416" s="39" t="inlineStr">
        <is>
          <t>2022-01-21 01:37:35</t>
        </is>
      </c>
      <c r="V416" s="32" t="n"/>
      <c r="W416" s="32" t="inlineStr">
        <is>
          <t>请求成功</t>
        </is>
      </c>
    </row>
    <row r="417" s="134">
      <c r="A417" s="17" t="inlineStr">
        <is>
          <t>AW02-JK-AIDL-0528</t>
        </is>
      </c>
      <c r="B417" s="31" t="n">
        <v>30400</v>
      </c>
      <c r="C417" s="31" t="inlineStr">
        <is>
          <t>回家/回公司</t>
        </is>
      </c>
      <c r="D417" s="31" t="inlineStr">
        <is>
          <t>回公司</t>
        </is>
      </c>
      <c r="E417" s="31" t="inlineStr">
        <is>
          <t>P0</t>
        </is>
      </c>
      <c r="F417" s="31" t="inlineStr">
        <is>
          <t>回公司</t>
        </is>
      </c>
      <c r="G417" s="31" t="inlineStr">
        <is>
          <t>正常系</t>
        </is>
      </c>
      <c r="H417" s="32" t="inlineStr">
        <is>
          <t>需求分析法</t>
        </is>
      </c>
      <c r="I417" s="35" t="n"/>
      <c r="J417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7" s="32" t="inlineStr">
        <is>
          <t>{
 "protocolId": 30400,
 "messageType": "request",
 "versionName": "5.0.7.601114",
 "data": {
 "newStrategy": 11,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17" s="34" t="inlineStr">
        <is>
          <t>输入json，查看返回json或查看地图</t>
        </is>
      </c>
      <c r="N417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17" s="32" t="inlineStr">
        <is>
          <t>按少收费偏好方式进入路线结果页面</t>
        </is>
      </c>
      <c r="P41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7" s="32" t="inlineStr">
        <is>
          <t>{}</t>
        </is>
      </c>
      <c r="R417" s="32">
        <f>HYPERLINK("D:\python\pytest\AutoTest\log\2022-01-20_20-32-14\AW02-JK-AIDL-0528","测试图片地址")</f>
        <v/>
      </c>
      <c r="S417" s="32" t="inlineStr">
        <is>
          <t>OK</t>
        </is>
      </c>
      <c r="T417" s="32" t="inlineStr">
        <is>
          <t>chenghchengy</t>
        </is>
      </c>
      <c r="U417" s="39" t="inlineStr">
        <is>
          <t>2022-01-21 01:38:21</t>
        </is>
      </c>
      <c r="V417" s="32" t="n"/>
      <c r="W417" s="32" t="inlineStr">
        <is>
          <t>请求成功</t>
        </is>
      </c>
    </row>
    <row r="418" s="134">
      <c r="A418" s="17" t="inlineStr">
        <is>
          <t>AW02-JK-AIDL-0529</t>
        </is>
      </c>
      <c r="B418" s="31" t="n">
        <v>30400</v>
      </c>
      <c r="C418" s="31" t="inlineStr">
        <is>
          <t>回家/回公司</t>
        </is>
      </c>
      <c r="D418" s="31" t="inlineStr">
        <is>
          <t>回公司</t>
        </is>
      </c>
      <c r="E418" s="31" t="inlineStr">
        <is>
          <t>P0</t>
        </is>
      </c>
      <c r="F418" s="31" t="inlineStr">
        <is>
          <t>回公司</t>
        </is>
      </c>
      <c r="G418" s="31" t="inlineStr">
        <is>
          <t>正常系</t>
        </is>
      </c>
      <c r="H418" s="32" t="inlineStr">
        <is>
          <t>需求分析法</t>
        </is>
      </c>
      <c r="I418" s="35" t="n"/>
      <c r="J41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8" s="32" t="inlineStr">
        <is>
          <t>{
 "protocolId": 30400,
 "messageType": "request",
 "versionName": "5.0.7.601114",
 "data": {
 "newStrategy": 11,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18" s="34" t="inlineStr">
        <is>
          <t>输入json，查看返回json或查看地图</t>
        </is>
      </c>
      <c r="N418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18" s="32" t="inlineStr">
        <is>
          <t>按少收费偏好方式进入路线规划页面</t>
        </is>
      </c>
      <c r="P41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18" s="32" t="inlineStr">
        <is>
          <t>{}</t>
        </is>
      </c>
      <c r="R418" s="32">
        <f>HYPERLINK("D:\python\pytest\AutoTest\log\2022-01-20_20-32-14\AW02-JK-AIDL-0529","测试图片地址")</f>
        <v/>
      </c>
      <c r="S418" s="32" t="inlineStr">
        <is>
          <t>OK</t>
        </is>
      </c>
      <c r="T418" s="32" t="inlineStr">
        <is>
          <t>chenghchengy</t>
        </is>
      </c>
      <c r="U418" s="39" t="inlineStr">
        <is>
          <t>2022-01-21 01:39:06</t>
        </is>
      </c>
      <c r="V418" s="32" t="n"/>
      <c r="W418" s="32" t="inlineStr">
        <is>
          <t>请求成功</t>
        </is>
      </c>
    </row>
    <row r="419" s="134">
      <c r="A419" s="17" t="inlineStr">
        <is>
          <t>AW02-JK-AIDL-0530</t>
        </is>
      </c>
      <c r="B419" s="31" t="n">
        <v>30400</v>
      </c>
      <c r="C419" s="31" t="inlineStr">
        <is>
          <t>回家/回公司</t>
        </is>
      </c>
      <c r="D419" s="31" t="inlineStr">
        <is>
          <t>回公司</t>
        </is>
      </c>
      <c r="E419" s="31" t="inlineStr">
        <is>
          <t>P0</t>
        </is>
      </c>
      <c r="F419" s="31" t="inlineStr">
        <is>
          <t>回公司</t>
        </is>
      </c>
      <c r="G419" s="31" t="inlineStr">
        <is>
          <t>正常系</t>
        </is>
      </c>
      <c r="H419" s="32" t="inlineStr">
        <is>
          <t>需求分析法</t>
        </is>
      </c>
      <c r="I419" s="35" t="n"/>
      <c r="J41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1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19" s="32" t="inlineStr">
        <is>
          <t>{
 "protocolId": 30400,
 "messageType": "request",
 "versionName": "5.0.7.601114",
 "data": {
 "newStrategy": 12,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19" s="34" t="inlineStr">
        <is>
          <t>输入json，查看返回json或查看地图</t>
        </is>
      </c>
      <c r="N419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19" s="32" t="inlineStr">
        <is>
          <t>按高德推荐偏好方式进行回公司导航</t>
        </is>
      </c>
      <c r="P419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19" s="32" t="inlineStr">
        <is>
          <t>{}</t>
        </is>
      </c>
      <c r="R419" s="32">
        <f>HYPERLINK("D:\python\pytest\AutoTest\log\2022-01-20_20-32-14\AW02-JK-AIDL-0530","测试图片地址")</f>
        <v/>
      </c>
      <c r="S419" s="32" t="inlineStr">
        <is>
          <t>OK</t>
        </is>
      </c>
      <c r="T419" s="32" t="inlineStr">
        <is>
          <t>chenghchengy</t>
        </is>
      </c>
      <c r="U419" s="39" t="inlineStr">
        <is>
          <t>2022-01-21 01:39:51</t>
        </is>
      </c>
      <c r="V419" s="32" t="n"/>
      <c r="W419" s="32" t="inlineStr">
        <is>
          <t>请求成功</t>
        </is>
      </c>
    </row>
    <row r="420" s="134">
      <c r="A420" s="17" t="inlineStr">
        <is>
          <t>AW02-JK-AIDL-0531</t>
        </is>
      </c>
      <c r="B420" s="31" t="n">
        <v>30400</v>
      </c>
      <c r="C420" s="31" t="inlineStr">
        <is>
          <t>回家/回公司</t>
        </is>
      </c>
      <c r="D420" s="31" t="inlineStr">
        <is>
          <t>回公司</t>
        </is>
      </c>
      <c r="E420" s="31" t="inlineStr">
        <is>
          <t>P0</t>
        </is>
      </c>
      <c r="F420" s="31" t="inlineStr">
        <is>
          <t>回公司</t>
        </is>
      </c>
      <c r="G420" s="31" t="inlineStr">
        <is>
          <t>正常系</t>
        </is>
      </c>
      <c r="H420" s="32" t="inlineStr">
        <is>
          <t>需求分析法</t>
        </is>
      </c>
      <c r="I420" s="35" t="n"/>
      <c r="J42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0" s="32" t="inlineStr">
        <is>
          <t>{
 "protocolId": 30400,
 "messageType": "request",
 "versionName": "5.0.7.601114",
 "data": {
 "newStrategy": 12,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20" s="34" t="inlineStr">
        <is>
          <t>输入json，查看返回json或查看地图</t>
        </is>
      </c>
      <c r="N420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20" s="32" t="inlineStr">
        <is>
          <t>按高德推荐方式进入路线结果页面</t>
        </is>
      </c>
      <c r="P42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0" s="32" t="inlineStr">
        <is>
          <t>{}</t>
        </is>
      </c>
      <c r="R420" s="32">
        <f>HYPERLINK("D:\python\pytest\AutoTest\log\2022-01-20_20-32-14\AW02-JK-AIDL-0531","测试图片地址")</f>
        <v/>
      </c>
      <c r="S420" s="32" t="inlineStr">
        <is>
          <t>OK</t>
        </is>
      </c>
      <c r="T420" s="32" t="inlineStr">
        <is>
          <t>chenghchengy</t>
        </is>
      </c>
      <c r="U420" s="39" t="inlineStr">
        <is>
          <t>2022-01-21 01:40:37</t>
        </is>
      </c>
      <c r="V420" s="32" t="n"/>
      <c r="W420" s="32" t="inlineStr">
        <is>
          <t>请求成功</t>
        </is>
      </c>
    </row>
    <row r="421" s="134">
      <c r="A421" s="17" t="inlineStr">
        <is>
          <t>AW02-JK-AIDL-0532</t>
        </is>
      </c>
      <c r="B421" s="31" t="n">
        <v>30400</v>
      </c>
      <c r="C421" s="31" t="inlineStr">
        <is>
          <t>回家/回公司</t>
        </is>
      </c>
      <c r="D421" s="31" t="inlineStr">
        <is>
          <t>回公司</t>
        </is>
      </c>
      <c r="E421" s="31" t="inlineStr">
        <is>
          <t>P0</t>
        </is>
      </c>
      <c r="F421" s="31" t="inlineStr">
        <is>
          <t>回公司</t>
        </is>
      </c>
      <c r="G421" s="31" t="inlineStr">
        <is>
          <t>正常系</t>
        </is>
      </c>
      <c r="H421" s="32" t="inlineStr">
        <is>
          <t>需求分析法</t>
        </is>
      </c>
      <c r="I421" s="35" t="n"/>
      <c r="J42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1" s="32" t="inlineStr">
        <is>
          <t>{
 "protocolId": 30400,
 "messageType": "request",
 "versionName": "5.0.7.601114",
 "data": {
 "newStrategy": 12,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21" s="34" t="inlineStr">
        <is>
          <t>输入json，查看返回json或查看地图</t>
        </is>
      </c>
      <c r="N421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21" s="32" t="inlineStr">
        <is>
          <t>按高德推荐偏好方式进入路线规划页面</t>
        </is>
      </c>
      <c r="P42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1" s="32" t="inlineStr">
        <is>
          <t>{}</t>
        </is>
      </c>
      <c r="R421" s="32">
        <f>HYPERLINK("D:\python\pytest\AutoTest\log\2022-01-20_20-32-14\AW02-JK-AIDL-0532","测试图片地址")</f>
        <v/>
      </c>
      <c r="S421" s="32" t="inlineStr">
        <is>
          <t>OK</t>
        </is>
      </c>
      <c r="T421" s="32" t="inlineStr">
        <is>
          <t>chenghchengy</t>
        </is>
      </c>
      <c r="U421" s="39" t="inlineStr">
        <is>
          <t>2022-01-21 01:41:22</t>
        </is>
      </c>
      <c r="V421" s="32" t="n"/>
      <c r="W421" s="32" t="inlineStr">
        <is>
          <t>请求成功</t>
        </is>
      </c>
    </row>
    <row r="422" s="134">
      <c r="A422" s="17" t="inlineStr">
        <is>
          <t>AW02-JK-AIDL-0533</t>
        </is>
      </c>
      <c r="B422" s="31" t="n">
        <v>30400</v>
      </c>
      <c r="C422" s="31" t="inlineStr">
        <is>
          <t>回家/回公司</t>
        </is>
      </c>
      <c r="D422" s="31" t="inlineStr">
        <is>
          <t>回公司</t>
        </is>
      </c>
      <c r="E422" s="31" t="inlineStr">
        <is>
          <t>P0</t>
        </is>
      </c>
      <c r="F422" s="31" t="inlineStr">
        <is>
          <t>回公司</t>
        </is>
      </c>
      <c r="G422" s="31" t="inlineStr">
        <is>
          <t>正常系</t>
        </is>
      </c>
      <c r="H422" s="32" t="inlineStr">
        <is>
          <t>需求分析法</t>
        </is>
      </c>
      <c r="I422" s="35" t="n"/>
      <c r="J422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2" s="32" t="inlineStr">
        <is>
          <t>{
 "protocolId": 30400,
 "messageType": "request",
 "versionName": "5.0.7.601114",
 "data": {
 "newStrategy": 13,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22" s="34" t="inlineStr">
        <is>
          <t>输入json，查看返回json或查看地图</t>
        </is>
      </c>
      <c r="N42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22" s="32" t="inlineStr">
        <is>
          <t>按不走高速偏好方式进行回公司导航</t>
        </is>
      </c>
      <c r="P422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22" s="32" t="inlineStr">
        <is>
          <t>{}</t>
        </is>
      </c>
      <c r="R422" s="32">
        <f>HYPERLINK("D:\python\pytest\AutoTest\log\2022-01-20_20-32-14\AW02-JK-AIDL-0533","测试图片地址")</f>
        <v/>
      </c>
      <c r="S422" s="32" t="inlineStr">
        <is>
          <t>OK</t>
        </is>
      </c>
      <c r="T422" s="32" t="inlineStr">
        <is>
          <t>chenghchengy</t>
        </is>
      </c>
      <c r="U422" s="39" t="inlineStr">
        <is>
          <t>2022-01-21 01:42:07</t>
        </is>
      </c>
      <c r="V422" s="32" t="n"/>
      <c r="W422" s="32" t="inlineStr">
        <is>
          <t>请求成功</t>
        </is>
      </c>
    </row>
    <row r="423" s="134">
      <c r="A423" s="17" t="inlineStr">
        <is>
          <t>AW02-JK-AIDL-0534</t>
        </is>
      </c>
      <c r="B423" s="31" t="n">
        <v>30400</v>
      </c>
      <c r="C423" s="31" t="inlineStr">
        <is>
          <t>回家/回公司</t>
        </is>
      </c>
      <c r="D423" s="31" t="inlineStr">
        <is>
          <t>回公司</t>
        </is>
      </c>
      <c r="E423" s="31" t="inlineStr">
        <is>
          <t>P0</t>
        </is>
      </c>
      <c r="F423" s="31" t="inlineStr">
        <is>
          <t>回公司</t>
        </is>
      </c>
      <c r="G423" s="31" t="inlineStr">
        <is>
          <t>正常系</t>
        </is>
      </c>
      <c r="H423" s="32" t="inlineStr">
        <is>
          <t>需求分析法</t>
        </is>
      </c>
      <c r="I423" s="35" t="n"/>
      <c r="J423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3" s="32" t="inlineStr">
        <is>
          <t>{
 "protocolId": 30400,
 "messageType": "request",
 "versionName": "5.0.7.601114",
 "data": {
 "newStrategy": 13,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23" s="34" t="inlineStr">
        <is>
          <t>输入json，查看返回json或查看地图</t>
        </is>
      </c>
      <c r="N423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23" s="32" t="inlineStr">
        <is>
          <t>按不走高速方式进入路线结果页面</t>
        </is>
      </c>
      <c r="P42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3" s="32" t="inlineStr">
        <is>
          <t>{}</t>
        </is>
      </c>
      <c r="R423" s="32">
        <f>HYPERLINK("D:\python\pytest\AutoTest\log\2022-01-20_20-32-14\AW02-JK-AIDL-0534","测试图片地址")</f>
        <v/>
      </c>
      <c r="S423" s="32" t="inlineStr">
        <is>
          <t>OK</t>
        </is>
      </c>
      <c r="T423" s="32" t="inlineStr">
        <is>
          <t>chenghchengy</t>
        </is>
      </c>
      <c r="U423" s="39" t="inlineStr">
        <is>
          <t>2022-01-21 01:42:52</t>
        </is>
      </c>
      <c r="V423" s="32" t="n"/>
      <c r="W423" s="32" t="inlineStr">
        <is>
          <t>请求成功</t>
        </is>
      </c>
    </row>
    <row r="424" s="134">
      <c r="A424" s="17" t="inlineStr">
        <is>
          <t>AW02-JK-AIDL-0535</t>
        </is>
      </c>
      <c r="B424" s="31" t="n">
        <v>30400</v>
      </c>
      <c r="C424" s="31" t="inlineStr">
        <is>
          <t>回家/回公司</t>
        </is>
      </c>
      <c r="D424" s="31" t="inlineStr">
        <is>
          <t>回公司</t>
        </is>
      </c>
      <c r="E424" s="31" t="inlineStr">
        <is>
          <t>P0</t>
        </is>
      </c>
      <c r="F424" s="31" t="inlineStr">
        <is>
          <t>回公司</t>
        </is>
      </c>
      <c r="G424" s="31" t="inlineStr">
        <is>
          <t>正常系</t>
        </is>
      </c>
      <c r="H424" s="32" t="inlineStr">
        <is>
          <t>需求分析法</t>
        </is>
      </c>
      <c r="I424" s="35" t="n"/>
      <c r="J424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4" s="32" t="inlineStr">
        <is>
          <t>{
 "protocolId": 30400,
 "messageType": "request",
 "versionName": "5.0.7.601114",
 "data": {
 "newStrategy": 13,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24" s="34" t="inlineStr">
        <is>
          <t>输入json，查看返回json或查看地图</t>
        </is>
      </c>
      <c r="N424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24" s="32" t="inlineStr">
        <is>
          <t>按不走高速偏好方式进入路线规划页面</t>
        </is>
      </c>
      <c r="P42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4" s="32" t="inlineStr">
        <is>
          <t>{}</t>
        </is>
      </c>
      <c r="R424" s="32">
        <f>HYPERLINK("D:\python\pytest\AutoTest\log\2022-01-20_20-32-14\AW02-JK-AIDL-0535","测试图片地址")</f>
        <v/>
      </c>
      <c r="S424" s="32" t="inlineStr">
        <is>
          <t>OK</t>
        </is>
      </c>
      <c r="T424" s="32" t="inlineStr">
        <is>
          <t>chenghchengy</t>
        </is>
      </c>
      <c r="U424" s="39" t="inlineStr">
        <is>
          <t>2022-01-21 01:43:38</t>
        </is>
      </c>
      <c r="V424" s="32" t="n"/>
      <c r="W424" s="32" t="inlineStr">
        <is>
          <t>请求成功</t>
        </is>
      </c>
    </row>
    <row r="425" s="134">
      <c r="A425" s="17" t="inlineStr">
        <is>
          <t>AW02-JK-AIDL-0536</t>
        </is>
      </c>
      <c r="B425" s="31" t="n">
        <v>30400</v>
      </c>
      <c r="C425" s="31" t="inlineStr">
        <is>
          <t>回家/回公司</t>
        </is>
      </c>
      <c r="D425" s="31" t="inlineStr">
        <is>
          <t>回公司</t>
        </is>
      </c>
      <c r="E425" s="31" t="inlineStr">
        <is>
          <t>P0</t>
        </is>
      </c>
      <c r="F425" s="31" t="inlineStr">
        <is>
          <t>回公司</t>
        </is>
      </c>
      <c r="G425" s="31" t="inlineStr">
        <is>
          <t>正常系</t>
        </is>
      </c>
      <c r="H425" s="32" t="inlineStr">
        <is>
          <t>需求分析法</t>
        </is>
      </c>
      <c r="I425" s="35" t="n"/>
      <c r="J425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5" s="32" t="inlineStr">
        <is>
          <t>{
 "protocolId": 30400,
 "messageType": "request",
 "versionName": "5.0.7.601114",
 "data": {
 "newStrategy": 14,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25" s="34" t="inlineStr">
        <is>
          <t>输入json，查看返回json或查看地图</t>
        </is>
      </c>
      <c r="N42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25" s="32" t="inlineStr">
        <is>
          <t>按躲避拥堵偏好方式进行回公司导航</t>
        </is>
      </c>
      <c r="P425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25" s="32" t="inlineStr">
        <is>
          <t>{}</t>
        </is>
      </c>
      <c r="R425" s="32">
        <f>HYPERLINK("D:\python\pytest\AutoTest\log\2022-01-20_20-32-14\AW02-JK-AIDL-0536","测试图片地址")</f>
        <v/>
      </c>
      <c r="S425" s="32" t="inlineStr">
        <is>
          <t>OK</t>
        </is>
      </c>
      <c r="T425" s="32" t="inlineStr">
        <is>
          <t>chenghchengy</t>
        </is>
      </c>
      <c r="U425" s="39" t="inlineStr">
        <is>
          <t>2022-01-21 01:44:23</t>
        </is>
      </c>
      <c r="V425" s="32" t="n"/>
      <c r="W425" s="32" t="inlineStr">
        <is>
          <t>请求成功</t>
        </is>
      </c>
    </row>
    <row r="426" s="134">
      <c r="A426" s="17" t="inlineStr">
        <is>
          <t>AW02-JK-AIDL-0537</t>
        </is>
      </c>
      <c r="B426" s="31" t="n">
        <v>30400</v>
      </c>
      <c r="C426" s="31" t="inlineStr">
        <is>
          <t>回家/回公司</t>
        </is>
      </c>
      <c r="D426" s="31" t="inlineStr">
        <is>
          <t>回公司</t>
        </is>
      </c>
      <c r="E426" s="31" t="inlineStr">
        <is>
          <t>P0</t>
        </is>
      </c>
      <c r="F426" s="31" t="inlineStr">
        <is>
          <t>回公司</t>
        </is>
      </c>
      <c r="G426" s="31" t="inlineStr">
        <is>
          <t>正常系</t>
        </is>
      </c>
      <c r="H426" s="32" t="inlineStr">
        <is>
          <t>需求分析法</t>
        </is>
      </c>
      <c r="I426" s="35" t="n"/>
      <c r="J426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6" s="32" t="inlineStr">
        <is>
          <t>{
 "protocolId": 30400,
 "messageType": "request",
 "versionName": "5.0.7.601114",
 "data": {
 "newStrategy": 14,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26" s="34" t="inlineStr">
        <is>
          <t>输入json，查看返回json或查看地图</t>
        </is>
      </c>
      <c r="N426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26" s="32" t="inlineStr">
        <is>
          <t>按躲避拥堵方式进入路线结果页面</t>
        </is>
      </c>
      <c r="P42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6" s="32" t="inlineStr">
        <is>
          <t>{}</t>
        </is>
      </c>
      <c r="R426" s="32">
        <f>HYPERLINK("D:\python\pytest\AutoTest\log\2022-01-20_20-32-14\AW02-JK-AIDL-0537","测试图片地址")</f>
        <v/>
      </c>
      <c r="S426" s="32" t="inlineStr">
        <is>
          <t>OK</t>
        </is>
      </c>
      <c r="T426" s="32" t="inlineStr">
        <is>
          <t>chenghchengy</t>
        </is>
      </c>
      <c r="U426" s="39" t="inlineStr">
        <is>
          <t>2022-01-21 01:45:10</t>
        </is>
      </c>
      <c r="V426" s="32" t="n"/>
      <c r="W426" s="32" t="inlineStr">
        <is>
          <t>请求成功</t>
        </is>
      </c>
    </row>
    <row r="427" s="134">
      <c r="A427" s="17" t="inlineStr">
        <is>
          <t>AW02-JK-AIDL-0538</t>
        </is>
      </c>
      <c r="B427" s="31" t="n">
        <v>30400</v>
      </c>
      <c r="C427" s="31" t="inlineStr">
        <is>
          <t>回家/回公司</t>
        </is>
      </c>
      <c r="D427" s="31" t="inlineStr">
        <is>
          <t>回公司</t>
        </is>
      </c>
      <c r="E427" s="31" t="inlineStr">
        <is>
          <t>P0</t>
        </is>
      </c>
      <c r="F427" s="31" t="inlineStr">
        <is>
          <t>回公司</t>
        </is>
      </c>
      <c r="G427" s="31" t="inlineStr">
        <is>
          <t>正常系</t>
        </is>
      </c>
      <c r="H427" s="32" t="inlineStr">
        <is>
          <t>需求分析法</t>
        </is>
      </c>
      <c r="I427" s="35" t="n"/>
      <c r="J427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7" s="32" t="inlineStr">
        <is>
          <t>{
 "protocolId": 30400,
 "messageType": "request",
 "versionName": "5.0.7.601114",
 "data": {
 "newStrategy": 14,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27" s="34" t="inlineStr">
        <is>
          <t>输入json，查看返回json或查看地图</t>
        </is>
      </c>
      <c r="N427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27" s="32" t="inlineStr">
        <is>
          <t>按躲避拥堵偏好方式进入路线规划页面</t>
        </is>
      </c>
      <c r="P42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7" s="32" t="inlineStr">
        <is>
          <t>{}</t>
        </is>
      </c>
      <c r="R427" s="32">
        <f>HYPERLINK("D:\python\pytest\AutoTest\log\2022-01-20_20-32-14\AW02-JK-AIDL-0538","测试图片地址")</f>
        <v/>
      </c>
      <c r="S427" s="32" t="inlineStr">
        <is>
          <t>OK</t>
        </is>
      </c>
      <c r="T427" s="32" t="inlineStr">
        <is>
          <t>chenghchengy</t>
        </is>
      </c>
      <c r="U427" s="39" t="inlineStr">
        <is>
          <t>2022-01-21 01:45:55</t>
        </is>
      </c>
      <c r="V427" s="32" t="n"/>
      <c r="W427" s="32" t="inlineStr">
        <is>
          <t>请求成功</t>
        </is>
      </c>
    </row>
    <row r="428" s="134">
      <c r="A428" s="17" t="inlineStr">
        <is>
          <t>AW02-JK-AIDL-0539</t>
        </is>
      </c>
      <c r="B428" s="31" t="n">
        <v>30400</v>
      </c>
      <c r="C428" s="31" t="inlineStr">
        <is>
          <t>回家/回公司</t>
        </is>
      </c>
      <c r="D428" s="31" t="inlineStr">
        <is>
          <t>回公司</t>
        </is>
      </c>
      <c r="E428" s="31" t="inlineStr">
        <is>
          <t>P0</t>
        </is>
      </c>
      <c r="F428" s="31" t="inlineStr">
        <is>
          <t>回公司</t>
        </is>
      </c>
      <c r="G428" s="31" t="inlineStr">
        <is>
          <t>正常系</t>
        </is>
      </c>
      <c r="H428" s="32" t="inlineStr">
        <is>
          <t>需求分析法</t>
        </is>
      </c>
      <c r="I428" s="35" t="n"/>
      <c r="J42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8" s="32" t="inlineStr">
        <is>
          <t>{
 "protocolId": 30400,
 "messageType": "request",
 "versionName": "5.0.7.601114",
 "data": {
 "newStrategy": 15,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28" s="34" t="inlineStr">
        <is>
          <t>输入json，查看返回json或查看地图</t>
        </is>
      </c>
      <c r="N428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28" s="32" t="inlineStr">
        <is>
          <t>按少收费+不走高速偏好方式进行回公司导航</t>
        </is>
      </c>
      <c r="P428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28" s="32" t="inlineStr">
        <is>
          <t>{}</t>
        </is>
      </c>
      <c r="R428" s="32">
        <f>HYPERLINK("D:\python\pytest\AutoTest\log\2022-01-20_20-32-14\AW02-JK-AIDL-0539","测试图片地址")</f>
        <v/>
      </c>
      <c r="S428" s="32" t="inlineStr">
        <is>
          <t>OK</t>
        </is>
      </c>
      <c r="T428" s="32" t="inlineStr">
        <is>
          <t>chenghchengy</t>
        </is>
      </c>
      <c r="U428" s="39" t="inlineStr">
        <is>
          <t>2022-01-21 01:46:40</t>
        </is>
      </c>
      <c r="V428" s="32" t="n"/>
      <c r="W428" s="32" t="inlineStr">
        <is>
          <t>请求成功</t>
        </is>
      </c>
    </row>
    <row r="429" s="134">
      <c r="A429" s="17" t="inlineStr">
        <is>
          <t>AW02-JK-AIDL-0540</t>
        </is>
      </c>
      <c r="B429" s="31" t="n">
        <v>30400</v>
      </c>
      <c r="C429" s="31" t="inlineStr">
        <is>
          <t>回家/回公司</t>
        </is>
      </c>
      <c r="D429" s="31" t="inlineStr">
        <is>
          <t>回公司</t>
        </is>
      </c>
      <c r="E429" s="31" t="inlineStr">
        <is>
          <t>P0</t>
        </is>
      </c>
      <c r="F429" s="31" t="inlineStr">
        <is>
          <t>回公司</t>
        </is>
      </c>
      <c r="G429" s="31" t="inlineStr">
        <is>
          <t>正常系</t>
        </is>
      </c>
      <c r="H429" s="32" t="inlineStr">
        <is>
          <t>需求分析法</t>
        </is>
      </c>
      <c r="I429" s="35" t="n"/>
      <c r="J42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2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29" s="32" t="inlineStr">
        <is>
          <t>{
 "protocolId": 30400,
 "messageType": "request",
 "versionName": "5.0.7.601114",
 "data": {
 "newStrategy": 15,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29" s="34" t="inlineStr">
        <is>
          <t>输入json，查看返回json或查看地图</t>
        </is>
      </c>
      <c r="N429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29" s="32" t="inlineStr">
        <is>
          <t>按少收费+不走高速方式进入路线结果页面</t>
        </is>
      </c>
      <c r="P42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29" s="32" t="inlineStr">
        <is>
          <t>{}</t>
        </is>
      </c>
      <c r="R429" s="32">
        <f>HYPERLINK("D:\python\pytest\AutoTest\log\2022-01-20_20-32-14\AW02-JK-AIDL-0540","测试图片地址")</f>
        <v/>
      </c>
      <c r="S429" s="32" t="inlineStr">
        <is>
          <t>OK</t>
        </is>
      </c>
      <c r="T429" s="32" t="inlineStr">
        <is>
          <t>chenghchengy</t>
        </is>
      </c>
      <c r="U429" s="39" t="inlineStr">
        <is>
          <t>2022-01-21 01:47:25</t>
        </is>
      </c>
      <c r="V429" s="32" t="n"/>
      <c r="W429" s="32" t="inlineStr">
        <is>
          <t>请求成功</t>
        </is>
      </c>
    </row>
    <row r="430" s="134">
      <c r="A430" s="17" t="inlineStr">
        <is>
          <t>AW02-JK-AIDL-0541</t>
        </is>
      </c>
      <c r="B430" s="31" t="n">
        <v>30400</v>
      </c>
      <c r="C430" s="31" t="inlineStr">
        <is>
          <t>回家/回公司</t>
        </is>
      </c>
      <c r="D430" s="31" t="inlineStr">
        <is>
          <t>回公司</t>
        </is>
      </c>
      <c r="E430" s="31" t="inlineStr">
        <is>
          <t>P0</t>
        </is>
      </c>
      <c r="F430" s="31" t="inlineStr">
        <is>
          <t>回公司</t>
        </is>
      </c>
      <c r="G430" s="31" t="inlineStr">
        <is>
          <t>正常系</t>
        </is>
      </c>
      <c r="H430" s="32" t="inlineStr">
        <is>
          <t>需求分析法</t>
        </is>
      </c>
      <c r="I430" s="35" t="n"/>
      <c r="J43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0" s="32" t="inlineStr">
        <is>
          <t>{
 "protocolId": 30400,
 "messageType": "request",
 "versionName": "5.0.7.601114",
 "data": {
 "newStrategy": 15,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30" s="34" t="inlineStr">
        <is>
          <t>输入json，查看返回json或查看地图</t>
        </is>
      </c>
      <c r="N430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30" s="32" t="inlineStr">
        <is>
          <t>按少收费+不走高速偏好方式进入路线规划页面</t>
        </is>
      </c>
      <c r="P43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0" s="32" t="inlineStr">
        <is>
          <t>{}</t>
        </is>
      </c>
      <c r="R430" s="32">
        <f>HYPERLINK("D:\python\pytest\AutoTest\log\2022-01-20_20-32-14\AW02-JK-AIDL-0541","测试图片地址")</f>
        <v/>
      </c>
      <c r="S430" s="32" t="inlineStr">
        <is>
          <t>OK</t>
        </is>
      </c>
      <c r="T430" s="32" t="inlineStr">
        <is>
          <t>chenghchengy</t>
        </is>
      </c>
      <c r="U430" s="39" t="inlineStr">
        <is>
          <t>2022-01-21 01:48:11</t>
        </is>
      </c>
      <c r="V430" s="32" t="n"/>
      <c r="W430" s="32" t="inlineStr">
        <is>
          <t>请求成功</t>
        </is>
      </c>
    </row>
    <row r="431" s="134">
      <c r="A431" s="17" t="inlineStr">
        <is>
          <t>AW02-JK-AIDL-0542</t>
        </is>
      </c>
      <c r="B431" s="31" t="n">
        <v>30400</v>
      </c>
      <c r="C431" s="31" t="inlineStr">
        <is>
          <t>回家/回公司</t>
        </is>
      </c>
      <c r="D431" s="31" t="inlineStr">
        <is>
          <t>回公司</t>
        </is>
      </c>
      <c r="E431" s="31" t="inlineStr">
        <is>
          <t>P0</t>
        </is>
      </c>
      <c r="F431" s="31" t="inlineStr">
        <is>
          <t>回公司</t>
        </is>
      </c>
      <c r="G431" s="31" t="inlineStr">
        <is>
          <t>正常系</t>
        </is>
      </c>
      <c r="H431" s="32" t="inlineStr">
        <is>
          <t>需求分析法</t>
        </is>
      </c>
      <c r="I431" s="35" t="n"/>
      <c r="J43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1" s="32" t="inlineStr">
        <is>
          <t>{
 "protocolId": 30400,
 "messageType": "request",
 "versionName": "5.0.7.601114",
 "data": {
 "newStrategy": 16,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31" s="34" t="inlineStr">
        <is>
          <t>输入json，查看返回json或查看地图</t>
        </is>
      </c>
      <c r="N431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31" s="32" t="inlineStr">
        <is>
          <t>按躲避拥堵+不
走高速偏好方式进行回公司导航</t>
        </is>
      </c>
      <c r="P431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31" s="32" t="inlineStr">
        <is>
          <t>{}</t>
        </is>
      </c>
      <c r="R431" s="32">
        <f>HYPERLINK("D:\python\pytest\AutoTest\log\2022-01-20_20-32-14\AW02-JK-AIDL-0542","测试图片地址")</f>
        <v/>
      </c>
      <c r="S431" s="32" t="inlineStr">
        <is>
          <t>OK</t>
        </is>
      </c>
      <c r="T431" s="32" t="inlineStr">
        <is>
          <t>chenghchengy</t>
        </is>
      </c>
      <c r="U431" s="39" t="inlineStr">
        <is>
          <t>2022-01-21 01:48:56</t>
        </is>
      </c>
      <c r="V431" s="32" t="n"/>
      <c r="W431" s="32" t="inlineStr">
        <is>
          <t>请求成功</t>
        </is>
      </c>
    </row>
    <row r="432" s="134">
      <c r="A432" s="17" t="inlineStr">
        <is>
          <t>AW02-JK-AIDL-0543</t>
        </is>
      </c>
      <c r="B432" s="31" t="n">
        <v>30400</v>
      </c>
      <c r="C432" s="31" t="inlineStr">
        <is>
          <t>回家/回公司</t>
        </is>
      </c>
      <c r="D432" s="31" t="inlineStr">
        <is>
          <t>回公司</t>
        </is>
      </c>
      <c r="E432" s="31" t="inlineStr">
        <is>
          <t>P0</t>
        </is>
      </c>
      <c r="F432" s="31" t="inlineStr">
        <is>
          <t>回公司</t>
        </is>
      </c>
      <c r="G432" s="31" t="inlineStr">
        <is>
          <t>正常系</t>
        </is>
      </c>
      <c r="H432" s="32" t="inlineStr">
        <is>
          <t>需求分析法</t>
        </is>
      </c>
      <c r="I432" s="35" t="n"/>
      <c r="J432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2" s="32" t="inlineStr">
        <is>
          <t>{
 "protocolId": 30400,
 "messageType": "request",
 "versionName": "5.0.7.601114",
 "data": {
 "newStrategy": 16,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32" s="34" t="inlineStr">
        <is>
          <t>输入json，查看返回json或查看地图</t>
        </is>
      </c>
      <c r="N432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32" s="32" t="inlineStr">
        <is>
          <t>按躲避拥堵+不
走高速方式进入路线结果页面</t>
        </is>
      </c>
      <c r="P43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2" s="32" t="inlineStr">
        <is>
          <t>{}</t>
        </is>
      </c>
      <c r="R432" s="32">
        <f>HYPERLINK("D:\python\pytest\AutoTest\log\2022-01-20_20-32-14\AW02-JK-AIDL-0543","测试图片地址")</f>
        <v/>
      </c>
      <c r="S432" s="32" t="inlineStr">
        <is>
          <t>OK</t>
        </is>
      </c>
      <c r="T432" s="32" t="inlineStr">
        <is>
          <t>chenghchengy</t>
        </is>
      </c>
      <c r="U432" s="39" t="inlineStr">
        <is>
          <t>2022-01-21 01:49:41</t>
        </is>
      </c>
      <c r="V432" s="32" t="n"/>
      <c r="W432" s="32" t="inlineStr">
        <is>
          <t>请求成功</t>
        </is>
      </c>
    </row>
    <row r="433" s="134">
      <c r="A433" s="17" t="inlineStr">
        <is>
          <t>AW02-JK-AIDL-0544</t>
        </is>
      </c>
      <c r="B433" s="31" t="n">
        <v>30400</v>
      </c>
      <c r="C433" s="31" t="inlineStr">
        <is>
          <t>回家/回公司</t>
        </is>
      </c>
      <c r="D433" s="31" t="inlineStr">
        <is>
          <t>回公司</t>
        </is>
      </c>
      <c r="E433" s="31" t="inlineStr">
        <is>
          <t>P0</t>
        </is>
      </c>
      <c r="F433" s="31" t="inlineStr">
        <is>
          <t>回公司</t>
        </is>
      </c>
      <c r="G433" s="31" t="inlineStr">
        <is>
          <t>正常系</t>
        </is>
      </c>
      <c r="H433" s="32" t="inlineStr">
        <is>
          <t>需求分析法</t>
        </is>
      </c>
      <c r="I433" s="35" t="n"/>
      <c r="J433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3" s="32" t="inlineStr">
        <is>
          <t>{
 "protocolId": 30400,
 "messageType": "request",
 "versionName": "5.0.7.601114",
 "data": {
 "newStrategy": 16,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33" s="34" t="inlineStr">
        <is>
          <t>输入json，查看返回json或查看地图</t>
        </is>
      </c>
      <c r="N433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33" s="32" t="inlineStr">
        <is>
          <t>按躲避拥堵+不
走高速偏好方式进入路线规划页面</t>
        </is>
      </c>
      <c r="P433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3" s="32" t="inlineStr">
        <is>
          <t>{}</t>
        </is>
      </c>
      <c r="R433" s="32">
        <f>HYPERLINK("D:\python\pytest\AutoTest\log\2022-01-20_20-32-14\AW02-JK-AIDL-0544","测试图片地址")</f>
        <v/>
      </c>
      <c r="S433" s="32" t="inlineStr">
        <is>
          <t>OK</t>
        </is>
      </c>
      <c r="T433" s="32" t="inlineStr">
        <is>
          <t>chenghchengy</t>
        </is>
      </c>
      <c r="U433" s="39" t="inlineStr">
        <is>
          <t>2022-01-21 01:50:27</t>
        </is>
      </c>
      <c r="V433" s="32" t="n"/>
      <c r="W433" s="32" t="inlineStr">
        <is>
          <t>请求成功</t>
        </is>
      </c>
    </row>
    <row r="434" s="134">
      <c r="A434" s="17" t="inlineStr">
        <is>
          <t>AW02-JK-AIDL-0545</t>
        </is>
      </c>
      <c r="B434" s="31" t="n">
        <v>30400</v>
      </c>
      <c r="C434" s="31" t="inlineStr">
        <is>
          <t>回家/回公司</t>
        </is>
      </c>
      <c r="D434" s="31" t="inlineStr">
        <is>
          <t>回公司</t>
        </is>
      </c>
      <c r="E434" s="31" t="inlineStr">
        <is>
          <t>P0</t>
        </is>
      </c>
      <c r="F434" s="31" t="inlineStr">
        <is>
          <t>回公司</t>
        </is>
      </c>
      <c r="G434" s="31" t="inlineStr">
        <is>
          <t>正常系</t>
        </is>
      </c>
      <c r="H434" s="32" t="inlineStr">
        <is>
          <t>需求分析法</t>
        </is>
      </c>
      <c r="I434" s="35" t="n"/>
      <c r="J434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4" s="32" t="inlineStr">
        <is>
          <t>{
 "protocolId": 30400,
 "messageType": "request",
 "versionName": "5.0.7.601114",
 "data": {
 "newStrategy": 17,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34" s="34" t="inlineStr">
        <is>
          <t>输入json，查看返回json或查看地图</t>
        </is>
      </c>
      <c r="N434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34" s="32" t="inlineStr">
        <is>
          <t>按躲避拥堵+少收费偏好方式进行回公司导航</t>
        </is>
      </c>
      <c r="P434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34" s="32" t="inlineStr">
        <is>
          <t>{}</t>
        </is>
      </c>
      <c r="R434" s="32">
        <f>HYPERLINK("D:\python\pytest\AutoTest\log\2022-01-20_20-32-14\AW02-JK-AIDL-0545","测试图片地址")</f>
        <v/>
      </c>
      <c r="S434" s="32" t="inlineStr">
        <is>
          <t>OK</t>
        </is>
      </c>
      <c r="T434" s="32" t="inlineStr">
        <is>
          <t>chenghchengy</t>
        </is>
      </c>
      <c r="U434" s="39" t="inlineStr">
        <is>
          <t>2022-01-21 01:51:13</t>
        </is>
      </c>
      <c r="V434" s="32" t="n"/>
      <c r="W434" s="32" t="inlineStr">
        <is>
          <t>请求成功</t>
        </is>
      </c>
    </row>
    <row r="435" s="134">
      <c r="A435" s="17" t="inlineStr">
        <is>
          <t>AW02-JK-AIDL-0546</t>
        </is>
      </c>
      <c r="B435" s="31" t="n">
        <v>30400</v>
      </c>
      <c r="C435" s="31" t="inlineStr">
        <is>
          <t>回家/回公司</t>
        </is>
      </c>
      <c r="D435" s="31" t="inlineStr">
        <is>
          <t>回公司</t>
        </is>
      </c>
      <c r="E435" s="31" t="inlineStr">
        <is>
          <t>P0</t>
        </is>
      </c>
      <c r="F435" s="31" t="inlineStr">
        <is>
          <t>回公司</t>
        </is>
      </c>
      <c r="G435" s="31" t="inlineStr">
        <is>
          <t>正常系</t>
        </is>
      </c>
      <c r="H435" s="32" t="inlineStr">
        <is>
          <t>需求分析法</t>
        </is>
      </c>
      <c r="I435" s="35" t="n"/>
      <c r="J435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5" s="32" t="inlineStr">
        <is>
          <t>{
 "protocolId": 30400,
 "messageType": "request",
 "versionName": "5.0.7.601114",
 "data": {
 "newStrategy": 17,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35" s="34" t="inlineStr">
        <is>
          <t>输入json，查看返回json或查看地图</t>
        </is>
      </c>
      <c r="N435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35" s="32" t="inlineStr">
        <is>
          <t>按躲避拥堵+少收费方式进入路线结果页面</t>
        </is>
      </c>
      <c r="P43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5" s="32" t="inlineStr">
        <is>
          <t>{}</t>
        </is>
      </c>
      <c r="R435" s="32">
        <f>HYPERLINK("D:\python\pytest\AutoTest\log\2022-01-20_20-32-14\AW02-JK-AIDL-0546","测试图片地址")</f>
        <v/>
      </c>
      <c r="S435" s="32" t="inlineStr">
        <is>
          <t>OK</t>
        </is>
      </c>
      <c r="T435" s="32" t="inlineStr">
        <is>
          <t>chenghchengy</t>
        </is>
      </c>
      <c r="U435" s="39" t="inlineStr">
        <is>
          <t>2022-01-21 01:51:58</t>
        </is>
      </c>
      <c r="V435" s="32" t="n"/>
      <c r="W435" s="32" t="inlineStr">
        <is>
          <t>请求成功</t>
        </is>
      </c>
    </row>
    <row r="436" s="134">
      <c r="A436" s="17" t="inlineStr">
        <is>
          <t>AW02-JK-AIDL-0547</t>
        </is>
      </c>
      <c r="B436" s="31" t="n">
        <v>30400</v>
      </c>
      <c r="C436" s="31" t="inlineStr">
        <is>
          <t>回家/回公司</t>
        </is>
      </c>
      <c r="D436" s="31" t="inlineStr">
        <is>
          <t>回公司</t>
        </is>
      </c>
      <c r="E436" s="31" t="inlineStr">
        <is>
          <t>P0</t>
        </is>
      </c>
      <c r="F436" s="31" t="inlineStr">
        <is>
          <t>回公司</t>
        </is>
      </c>
      <c r="G436" s="31" t="inlineStr">
        <is>
          <t>正常系</t>
        </is>
      </c>
      <c r="H436" s="32" t="inlineStr">
        <is>
          <t>需求分析法</t>
        </is>
      </c>
      <c r="I436" s="35" t="n"/>
      <c r="J436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6" s="32" t="inlineStr">
        <is>
          <t>{
 "protocolId": 30400,
 "messageType": "request",
 "versionName": "5.0.7.601114",
 "data": {
 "newStrategy": 17,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36" s="34" t="inlineStr">
        <is>
          <t>输入json，查看返回json或查看地图</t>
        </is>
      </c>
      <c r="N436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36" s="32" t="inlineStr">
        <is>
          <t>按躲避拥堵+少收费偏好方式进入路线规划页面</t>
        </is>
      </c>
      <c r="P436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6" s="32" t="inlineStr">
        <is>
          <t>{}</t>
        </is>
      </c>
      <c r="R436" s="32">
        <f>HYPERLINK("D:\python\pytest\AutoTest\log\2022-01-20_20-32-14\AW02-JK-AIDL-0547","测试图片地址")</f>
        <v/>
      </c>
      <c r="S436" s="32" t="inlineStr">
        <is>
          <t>OK</t>
        </is>
      </c>
      <c r="T436" s="32" t="inlineStr">
        <is>
          <t>chenghchengy</t>
        </is>
      </c>
      <c r="U436" s="39" t="inlineStr">
        <is>
          <t>2022-01-21 01:52:44</t>
        </is>
      </c>
      <c r="V436" s="32" t="n"/>
      <c r="W436" s="32" t="inlineStr">
        <is>
          <t>请求成功</t>
        </is>
      </c>
    </row>
    <row r="437" s="134">
      <c r="A437" s="17" t="inlineStr">
        <is>
          <t>AW02-JK-AIDL-0548</t>
        </is>
      </c>
      <c r="B437" s="31" t="n">
        <v>30400</v>
      </c>
      <c r="C437" s="31" t="inlineStr">
        <is>
          <t>回家/回公司</t>
        </is>
      </c>
      <c r="D437" s="31" t="inlineStr">
        <is>
          <t>回公司</t>
        </is>
      </c>
      <c r="E437" s="31" t="inlineStr">
        <is>
          <t>P0</t>
        </is>
      </c>
      <c r="F437" s="31" t="inlineStr">
        <is>
          <t>回公司</t>
        </is>
      </c>
      <c r="G437" s="31" t="inlineStr">
        <is>
          <t>正常系</t>
        </is>
      </c>
      <c r="H437" s="32" t="inlineStr">
        <is>
          <t>需求分析法</t>
        </is>
      </c>
      <c r="I437" s="35" t="n"/>
      <c r="J437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7" s="32" t="inlineStr">
        <is>
          <t>{
 "protocolId": 30400,
 "messageType": "request",
 "versionName": "5.0.7.601114",
 "data": {
 "newStrategy": 18,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37" s="34" t="inlineStr">
        <is>
          <t>输入json，查看返回json或查看地图</t>
        </is>
      </c>
      <c r="N437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37" s="32" t="inlineStr">
        <is>
          <t>按躲避拥堵+少收费+不走高速偏好方式进行回公司导航</t>
        </is>
      </c>
      <c r="P437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37" s="32" t="inlineStr">
        <is>
          <t>{}</t>
        </is>
      </c>
      <c r="R437" s="32">
        <f>HYPERLINK("D:\python\pytest\AutoTest\log\2022-01-20_20-32-14\AW02-JK-AIDL-0548","测试图片地址")</f>
        <v/>
      </c>
      <c r="S437" s="32" t="inlineStr">
        <is>
          <t>OK</t>
        </is>
      </c>
      <c r="T437" s="32" t="inlineStr">
        <is>
          <t>chenghchengy</t>
        </is>
      </c>
      <c r="U437" s="39" t="inlineStr">
        <is>
          <t>2022-01-21 01:53:29</t>
        </is>
      </c>
      <c r="V437" s="32" t="n"/>
      <c r="W437" s="32" t="inlineStr">
        <is>
          <t>请求成功</t>
        </is>
      </c>
    </row>
    <row r="438" s="134">
      <c r="A438" s="17" t="inlineStr">
        <is>
          <t>AW02-JK-AIDL-0549</t>
        </is>
      </c>
      <c r="B438" s="31" t="n">
        <v>30400</v>
      </c>
      <c r="C438" s="31" t="inlineStr">
        <is>
          <t>回家/回公司</t>
        </is>
      </c>
      <c r="D438" s="31" t="inlineStr">
        <is>
          <t>回公司</t>
        </is>
      </c>
      <c r="E438" s="31" t="inlineStr">
        <is>
          <t>P0</t>
        </is>
      </c>
      <c r="F438" s="31" t="inlineStr">
        <is>
          <t>回公司</t>
        </is>
      </c>
      <c r="G438" s="31" t="inlineStr">
        <is>
          <t>正常系</t>
        </is>
      </c>
      <c r="H438" s="32" t="inlineStr">
        <is>
          <t>需求分析法</t>
        </is>
      </c>
      <c r="I438" s="35" t="n"/>
      <c r="J43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8" s="32" t="inlineStr">
        <is>
          <t>{
 "protocolId": 30400,
 "messageType": "request",
 "versionName": "5.0.7.601114",
 "data": {
 "newStrategy": 18,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38" s="34" t="inlineStr">
        <is>
          <t>输入json，查看返回json或查看地图</t>
        </is>
      </c>
      <c r="N438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38" s="32" t="inlineStr">
        <is>
          <t>按躲避拥堵+少收费+不走高速方式进入路线结果页面</t>
        </is>
      </c>
      <c r="P43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8" s="32" t="inlineStr">
        <is>
          <t>{}</t>
        </is>
      </c>
      <c r="R438" s="32">
        <f>HYPERLINK("D:\python\pytest\AutoTest\log\2022-01-20_20-32-14\AW02-JK-AIDL-0549","测试图片地址")</f>
        <v/>
      </c>
      <c r="S438" s="32" t="inlineStr">
        <is>
          <t>OK</t>
        </is>
      </c>
      <c r="T438" s="32" t="inlineStr">
        <is>
          <t>chenghchengy</t>
        </is>
      </c>
      <c r="U438" s="39" t="inlineStr">
        <is>
          <t>2022-01-21 01:54:15</t>
        </is>
      </c>
      <c r="V438" s="32" t="n"/>
      <c r="W438" s="32" t="inlineStr">
        <is>
          <t>请求成功</t>
        </is>
      </c>
    </row>
    <row r="439" s="134">
      <c r="A439" s="17" t="inlineStr">
        <is>
          <t>AW02-JK-AIDL-0550</t>
        </is>
      </c>
      <c r="B439" s="31" t="n">
        <v>30400</v>
      </c>
      <c r="C439" s="31" t="inlineStr">
        <is>
          <t>回家/回公司</t>
        </is>
      </c>
      <c r="D439" s="31" t="inlineStr">
        <is>
          <t>回公司</t>
        </is>
      </c>
      <c r="E439" s="31" t="inlineStr">
        <is>
          <t>P0</t>
        </is>
      </c>
      <c r="F439" s="31" t="inlineStr">
        <is>
          <t>回公司</t>
        </is>
      </c>
      <c r="G439" s="31" t="inlineStr">
        <is>
          <t>正常系</t>
        </is>
      </c>
      <c r="H439" s="32" t="inlineStr">
        <is>
          <t>需求分析法</t>
        </is>
      </c>
      <c r="I439" s="35" t="n"/>
      <c r="J43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3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39" s="32" t="inlineStr">
        <is>
          <t>{
 "protocolId": 30400,
 "messageType": "request",
 "versionName": "5.0.7.601114",
 "data": {
 "newStrategy": 18,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39" s="34" t="inlineStr">
        <is>
          <t>输入json，查看返回json或查看地图</t>
        </is>
      </c>
      <c r="N439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39" s="32" t="inlineStr">
        <is>
          <t>按躲避拥堵+少收费+不走高速偏好方式进入路线规划页面</t>
        </is>
      </c>
      <c r="P439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39" s="32" t="inlineStr">
        <is>
          <t>{}</t>
        </is>
      </c>
      <c r="R439" s="32">
        <f>HYPERLINK("D:\python\pytest\AutoTest\log\2022-01-20_20-32-14\AW02-JK-AIDL-0550","测试图片地址")</f>
        <v/>
      </c>
      <c r="S439" s="32" t="inlineStr">
        <is>
          <t>OK</t>
        </is>
      </c>
      <c r="T439" s="32" t="inlineStr">
        <is>
          <t>chenghchengy</t>
        </is>
      </c>
      <c r="U439" s="39" t="inlineStr">
        <is>
          <t>2022-01-21 01:55:01</t>
        </is>
      </c>
      <c r="V439" s="32" t="n"/>
      <c r="W439" s="32" t="inlineStr">
        <is>
          <t>请求成功</t>
        </is>
      </c>
    </row>
    <row r="440" s="134">
      <c r="A440" s="17" t="inlineStr">
        <is>
          <t>AW02-JK-AIDL-0551</t>
        </is>
      </c>
      <c r="B440" s="31" t="n">
        <v>30400</v>
      </c>
      <c r="C440" s="31" t="inlineStr">
        <is>
          <t>回家/回公司</t>
        </is>
      </c>
      <c r="D440" s="31" t="inlineStr">
        <is>
          <t>回公司</t>
        </is>
      </c>
      <c r="E440" s="31" t="inlineStr">
        <is>
          <t>P0</t>
        </is>
      </c>
      <c r="F440" s="31" t="inlineStr">
        <is>
          <t>回公司</t>
        </is>
      </c>
      <c r="G440" s="31" t="inlineStr">
        <is>
          <t>正常系</t>
        </is>
      </c>
      <c r="H440" s="32" t="inlineStr">
        <is>
          <t>需求分析法</t>
        </is>
      </c>
      <c r="I440" s="35" t="n"/>
      <c r="J44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0" s="32" t="inlineStr">
        <is>
          <t>{
 "protocolId": 30400,
 "messageType": "request",
 "versionName": "5.0.7.601114",
 "data": {
 "newStrategy": 34,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40" s="34" t="inlineStr">
        <is>
          <t>输入json，查看返回json或查看地图</t>
        </is>
      </c>
      <c r="N440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40" s="32" t="inlineStr">
        <is>
          <t>按高速优先偏好方式进行回公司导航</t>
        </is>
      </c>
      <c r="P440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40" s="32" t="inlineStr">
        <is>
          <t>{}</t>
        </is>
      </c>
      <c r="R440" s="32">
        <f>HYPERLINK("D:\python\pytest\AutoTest\log\2022-01-20_20-32-14\AW02-JK-AIDL-0551","测试图片地址")</f>
        <v/>
      </c>
      <c r="S440" s="32" t="inlineStr">
        <is>
          <t>OK</t>
        </is>
      </c>
      <c r="T440" s="32" t="inlineStr">
        <is>
          <t>chenghchengy</t>
        </is>
      </c>
      <c r="U440" s="39" t="inlineStr">
        <is>
          <t>2022-01-21 01:55:46</t>
        </is>
      </c>
      <c r="V440" s="32" t="n"/>
      <c r="W440" s="32" t="inlineStr">
        <is>
          <t>请求成功</t>
        </is>
      </c>
    </row>
    <row r="441" s="134">
      <c r="A441" s="17" t="inlineStr">
        <is>
          <t>AW02-JK-AIDL-0552</t>
        </is>
      </c>
      <c r="B441" s="31" t="n">
        <v>30400</v>
      </c>
      <c r="C441" s="31" t="inlineStr">
        <is>
          <t>回家/回公司</t>
        </is>
      </c>
      <c r="D441" s="31" t="inlineStr">
        <is>
          <t>回公司</t>
        </is>
      </c>
      <c r="E441" s="31" t="inlineStr">
        <is>
          <t>P0</t>
        </is>
      </c>
      <c r="F441" s="31" t="inlineStr">
        <is>
          <t>回公司</t>
        </is>
      </c>
      <c r="G441" s="31" t="inlineStr">
        <is>
          <t>正常系</t>
        </is>
      </c>
      <c r="H441" s="32" t="inlineStr">
        <is>
          <t>需求分析法</t>
        </is>
      </c>
      <c r="I441" s="35" t="n"/>
      <c r="J44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1" s="32" t="inlineStr">
        <is>
          <t>{
 "protocolId": 30400,
 "messageType": "request",
 "versionName": "5.0.7.601114",
 "data": {
 "newStrategy": 34,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41" s="34" t="inlineStr">
        <is>
          <t>输入json，查看返回json或查看地图</t>
        </is>
      </c>
      <c r="N441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41" s="32" t="inlineStr">
        <is>
          <t>按高速优先方式进入路线结果页面</t>
        </is>
      </c>
      <c r="P44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1" s="32" t="inlineStr">
        <is>
          <t>{}</t>
        </is>
      </c>
      <c r="R441" s="32">
        <f>HYPERLINK("D:\python\pytest\AutoTest\log\2022-01-20_20-32-14\AW02-JK-AIDL-0552","测试图片地址")</f>
        <v/>
      </c>
      <c r="S441" s="32" t="inlineStr">
        <is>
          <t>OK</t>
        </is>
      </c>
      <c r="T441" s="32" t="inlineStr">
        <is>
          <t>chenghchengy</t>
        </is>
      </c>
      <c r="U441" s="39" t="inlineStr">
        <is>
          <t>2022-01-21 01:56:32</t>
        </is>
      </c>
      <c r="V441" s="32" t="n"/>
      <c r="W441" s="32" t="inlineStr">
        <is>
          <t>请求成功</t>
        </is>
      </c>
    </row>
    <row r="442" s="134">
      <c r="A442" s="17" t="inlineStr">
        <is>
          <t>AW02-JK-AIDL-0553</t>
        </is>
      </c>
      <c r="B442" s="31" t="n">
        <v>30400</v>
      </c>
      <c r="C442" s="31" t="inlineStr">
        <is>
          <t>回家/回公司</t>
        </is>
      </c>
      <c r="D442" s="31" t="inlineStr">
        <is>
          <t>回公司</t>
        </is>
      </c>
      <c r="E442" s="31" t="inlineStr">
        <is>
          <t>P0</t>
        </is>
      </c>
      <c r="F442" s="31" t="inlineStr">
        <is>
          <t>回公司</t>
        </is>
      </c>
      <c r="G442" s="31" t="inlineStr">
        <is>
          <t>正常系</t>
        </is>
      </c>
      <c r="H442" s="32" t="inlineStr">
        <is>
          <t>需求分析法</t>
        </is>
      </c>
      <c r="I442" s="35" t="n"/>
      <c r="J442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2" s="32" t="inlineStr">
        <is>
          <t>{
 "protocolId": 30400,
 "messageType": "request",
 "versionName": "5.0.7.601114",
 "data": {
 "newStrategy": 34,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42" s="34" t="inlineStr">
        <is>
          <t>输入json，查看返回json或查看地图</t>
        </is>
      </c>
      <c r="N442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42" s="32" t="inlineStr">
        <is>
          <t>按高速优先偏好方式进入路线规划页面</t>
        </is>
      </c>
      <c r="P442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2" s="32" t="inlineStr">
        <is>
          <t>{}</t>
        </is>
      </c>
      <c r="R442" s="32">
        <f>HYPERLINK("D:\python\pytest\AutoTest\log\2022-01-20_20-32-14\AW02-JK-AIDL-0553","测试图片地址")</f>
        <v/>
      </c>
      <c r="S442" s="32" t="inlineStr">
        <is>
          <t>OK</t>
        </is>
      </c>
      <c r="T442" s="32" t="inlineStr">
        <is>
          <t>chenghchengy</t>
        </is>
      </c>
      <c r="U442" s="39" t="inlineStr">
        <is>
          <t>2022-01-21 01:57:17</t>
        </is>
      </c>
      <c r="V442" s="32" t="n"/>
      <c r="W442" s="32" t="inlineStr">
        <is>
          <t>请求成功</t>
        </is>
      </c>
    </row>
    <row r="443" s="134">
      <c r="A443" s="17" t="inlineStr">
        <is>
          <t>AW02-JK-AIDL-0554</t>
        </is>
      </c>
      <c r="B443" s="31" t="n">
        <v>30400</v>
      </c>
      <c r="C443" s="31" t="inlineStr">
        <is>
          <t>回家/回公司</t>
        </is>
      </c>
      <c r="D443" s="31" t="inlineStr">
        <is>
          <t>回公司</t>
        </is>
      </c>
      <c r="E443" s="31" t="inlineStr">
        <is>
          <t>P0</t>
        </is>
      </c>
      <c r="F443" s="31" t="inlineStr">
        <is>
          <t>回公司</t>
        </is>
      </c>
      <c r="G443" s="31" t="inlineStr">
        <is>
          <t>正常系</t>
        </is>
      </c>
      <c r="H443" s="32" t="inlineStr">
        <is>
          <t>需求分析法</t>
        </is>
      </c>
      <c r="I443" s="35" t="n"/>
      <c r="J443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3" s="32" t="inlineStr">
        <is>
          <t>{
 "protocolId": 30400,
 "messageType": "request",
 "versionName": "5.0.7.601114",
 "data": {
 "newStrategy": 39,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43" s="34" t="inlineStr">
        <is>
          <t>输入json，查看返回json或查看地图</t>
        </is>
      </c>
      <c r="N443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43" s="32" t="inlineStr">
        <is>
          <t>按躲避拥堵+高速优先偏好方式进行回公司导航</t>
        </is>
      </c>
      <c r="P443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43" s="32" t="inlineStr">
        <is>
          <t>{}</t>
        </is>
      </c>
      <c r="R443" s="32">
        <f>HYPERLINK("D:\python\pytest\AutoTest\log\2022-01-20_20-32-14\AW02-JK-AIDL-0554","测试图片地址")</f>
        <v/>
      </c>
      <c r="S443" s="32" t="inlineStr">
        <is>
          <t>OK</t>
        </is>
      </c>
      <c r="T443" s="32" t="inlineStr">
        <is>
          <t>chenghchengy</t>
        </is>
      </c>
      <c r="U443" s="39" t="inlineStr">
        <is>
          <t>2022-01-21 01:58:03</t>
        </is>
      </c>
      <c r="V443" s="32" t="n"/>
      <c r="W443" s="32" t="inlineStr">
        <is>
          <t>请求成功</t>
        </is>
      </c>
    </row>
    <row r="444" s="134">
      <c r="A444" s="17" t="inlineStr">
        <is>
          <t>AW02-JK-AIDL-0555</t>
        </is>
      </c>
      <c r="B444" s="31" t="n">
        <v>30400</v>
      </c>
      <c r="C444" s="31" t="inlineStr">
        <is>
          <t>回家/回公司</t>
        </is>
      </c>
      <c r="D444" s="31" t="inlineStr">
        <is>
          <t>回公司</t>
        </is>
      </c>
      <c r="E444" s="31" t="inlineStr">
        <is>
          <t>P0</t>
        </is>
      </c>
      <c r="F444" s="31" t="inlineStr">
        <is>
          <t>回公司</t>
        </is>
      </c>
      <c r="G444" s="31" t="inlineStr">
        <is>
          <t>正常系</t>
        </is>
      </c>
      <c r="H444" s="32" t="inlineStr">
        <is>
          <t>需求分析法</t>
        </is>
      </c>
      <c r="I444" s="35" t="n"/>
      <c r="J444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4" s="32" t="inlineStr">
        <is>
          <t>{
 "protocolId": 30400,
 "messageType": "request",
 "versionName": "5.0.7.601114",
 "data": {
 "newStrategy": 39,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44" s="34" t="inlineStr">
        <is>
          <t>输入json，查看返回json或查看地图</t>
        </is>
      </c>
      <c r="N444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44" s="32" t="inlineStr">
        <is>
          <t>按躲避拥堵+高速优先方式进入路线结果页面</t>
        </is>
      </c>
      <c r="P444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4" s="32" t="inlineStr">
        <is>
          <t>{}</t>
        </is>
      </c>
      <c r="R444" s="32">
        <f>HYPERLINK("D:\python\pytest\AutoTest\log\2022-01-20_20-32-14\AW02-JK-AIDL-0555","测试图片地址")</f>
        <v/>
      </c>
      <c r="S444" s="32" t="inlineStr">
        <is>
          <t>OK</t>
        </is>
      </c>
      <c r="T444" s="32" t="inlineStr">
        <is>
          <t>chenghchengy</t>
        </is>
      </c>
      <c r="U444" s="39" t="inlineStr">
        <is>
          <t>2022-01-21 01:58:49</t>
        </is>
      </c>
      <c r="V444" s="32" t="n"/>
      <c r="W444" s="32" t="inlineStr">
        <is>
          <t>请求成功</t>
        </is>
      </c>
    </row>
    <row r="445" s="134">
      <c r="A445" s="17" t="inlineStr">
        <is>
          <t>AW02-JK-AIDL-0556</t>
        </is>
      </c>
      <c r="B445" s="31" t="n">
        <v>30400</v>
      </c>
      <c r="C445" s="31" t="inlineStr">
        <is>
          <t>回家/回公司</t>
        </is>
      </c>
      <c r="D445" s="31" t="inlineStr">
        <is>
          <t>回公司</t>
        </is>
      </c>
      <c r="E445" s="31" t="inlineStr">
        <is>
          <t>P0</t>
        </is>
      </c>
      <c r="F445" s="31" t="inlineStr">
        <is>
          <t>回公司</t>
        </is>
      </c>
      <c r="G445" s="31" t="inlineStr">
        <is>
          <t>正常系</t>
        </is>
      </c>
      <c r="H445" s="32" t="inlineStr">
        <is>
          <t>需求分析法</t>
        </is>
      </c>
      <c r="I445" s="35" t="n"/>
      <c r="J445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5" s="32" t="inlineStr">
        <is>
          <t>{
 "protocolId": 30400,
 "messageType": "request",
 "versionName": "5.0.7.601114",
 "data": {
 "newStrategy": 39,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45" s="34" t="inlineStr">
        <is>
          <t>输入json，查看返回json或查看地图</t>
        </is>
      </c>
      <c r="N445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45" s="32" t="inlineStr">
        <is>
          <t>按躲避拥堵+高速优先偏好方式进入路线规划页面</t>
        </is>
      </c>
      <c r="P445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5" s="32" t="inlineStr">
        <is>
          <t>{}</t>
        </is>
      </c>
      <c r="R445" s="32">
        <f>HYPERLINK("D:\python\pytest\AutoTest\log\2022-01-20_20-32-14\AW02-JK-AIDL-0556","测试图片地址")</f>
        <v/>
      </c>
      <c r="S445" s="32" t="inlineStr">
        <is>
          <t>OK</t>
        </is>
      </c>
      <c r="T445" s="32" t="inlineStr">
        <is>
          <t>chenghchengy</t>
        </is>
      </c>
      <c r="U445" s="39" t="inlineStr">
        <is>
          <t>2022-01-21 01:59:34</t>
        </is>
      </c>
      <c r="V445" s="32" t="n"/>
      <c r="W445" s="32" t="inlineStr">
        <is>
          <t>请求成功</t>
        </is>
      </c>
    </row>
    <row r="446" s="134">
      <c r="A446" s="17" t="inlineStr">
        <is>
          <t>AW02-JK-AIDL-0557</t>
        </is>
      </c>
      <c r="B446" s="31" t="n">
        <v>30400</v>
      </c>
      <c r="C446" s="31" t="inlineStr">
        <is>
          <t>回家/回公司</t>
        </is>
      </c>
      <c r="D446" s="31" t="inlineStr">
        <is>
          <t>回公司</t>
        </is>
      </c>
      <c r="E446" s="31" t="inlineStr">
        <is>
          <t>P0</t>
        </is>
      </c>
      <c r="F446" s="31" t="inlineStr">
        <is>
          <t>回公司</t>
        </is>
      </c>
      <c r="G446" s="31" t="inlineStr">
        <is>
          <t>正常系</t>
        </is>
      </c>
      <c r="H446" s="32" t="inlineStr">
        <is>
          <t>需求分析法</t>
        </is>
      </c>
      <c r="I446" s="35" t="n"/>
      <c r="J446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6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6" s="32" t="inlineStr">
        <is>
          <t>{
 "protocolId": 30400,
 "messageType": "request",
 "versionName": "5.0.7.601114",
 "data": {
 "newStrategy": 44,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46" s="34" t="inlineStr">
        <is>
          <t>输入json，查看返回json或查看地图</t>
        </is>
      </c>
      <c r="N446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46" s="32" t="inlineStr">
        <is>
          <t>按躲避拥堵+大路优先优先偏好方式进行回公司导航</t>
        </is>
      </c>
      <c r="P446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46" s="32" t="inlineStr">
        <is>
          <t>{}</t>
        </is>
      </c>
      <c r="R446" s="32">
        <f>HYPERLINK("D:\python\pytest\AutoTest\log\2022-01-20_20-32-14\AW02-JK-AIDL-0557","测试图片地址")</f>
        <v/>
      </c>
      <c r="S446" s="32" t="inlineStr">
        <is>
          <t>OK</t>
        </is>
      </c>
      <c r="T446" s="32" t="inlineStr">
        <is>
          <t>chenghchengy</t>
        </is>
      </c>
      <c r="U446" s="39" t="inlineStr">
        <is>
          <t>2022-01-21 02:00:19</t>
        </is>
      </c>
      <c r="V446" s="32" t="n"/>
      <c r="W446" s="32" t="inlineStr">
        <is>
          <t>请求成功</t>
        </is>
      </c>
    </row>
    <row r="447" s="134">
      <c r="A447" s="17" t="inlineStr">
        <is>
          <t>AW02-JK-AIDL-0558</t>
        </is>
      </c>
      <c r="B447" s="31" t="n">
        <v>30400</v>
      </c>
      <c r="C447" s="31" t="inlineStr">
        <is>
          <t>回家/回公司</t>
        </is>
      </c>
      <c r="D447" s="31" t="inlineStr">
        <is>
          <t>回公司</t>
        </is>
      </c>
      <c r="E447" s="31" t="inlineStr">
        <is>
          <t>P0</t>
        </is>
      </c>
      <c r="F447" s="31" t="inlineStr">
        <is>
          <t>回公司</t>
        </is>
      </c>
      <c r="G447" s="31" t="inlineStr">
        <is>
          <t>正常系</t>
        </is>
      </c>
      <c r="H447" s="32" t="inlineStr">
        <is>
          <t>需求分析法</t>
        </is>
      </c>
      <c r="I447" s="35" t="n"/>
      <c r="J447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7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7" s="32" t="inlineStr">
        <is>
          <t>{
 "protocolId": 30400,
 "messageType": "request",
 "versionName": "5.0.7.601114",
 "data": {
 "newStrategy": 44,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47" s="34" t="inlineStr">
        <is>
          <t>输入json，查看返回json或查看地图</t>
        </is>
      </c>
      <c r="N447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47" s="32" t="inlineStr">
        <is>
          <t>按躲避拥堵+大路优先方式进入路线结果页面</t>
        </is>
      </c>
      <c r="P447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7" s="32" t="inlineStr">
        <is>
          <t>{}</t>
        </is>
      </c>
      <c r="R447" s="32">
        <f>HYPERLINK("D:\python\pytest\AutoTest\log\2022-01-20_20-32-14\AW02-JK-AIDL-0558","测试图片地址")</f>
        <v/>
      </c>
      <c r="S447" s="32" t="inlineStr">
        <is>
          <t>OK</t>
        </is>
      </c>
      <c r="T447" s="32" t="inlineStr">
        <is>
          <t>chenghchengy</t>
        </is>
      </c>
      <c r="U447" s="39" t="inlineStr">
        <is>
          <t>2022-01-21 02:01:06</t>
        </is>
      </c>
      <c r="V447" s="32" t="n"/>
      <c r="W447" s="32" t="inlineStr">
        <is>
          <t>请求成功</t>
        </is>
      </c>
    </row>
    <row r="448" s="134">
      <c r="A448" s="17" t="inlineStr">
        <is>
          <t>AW02-JK-AIDL-0559</t>
        </is>
      </c>
      <c r="B448" s="31" t="n">
        <v>30400</v>
      </c>
      <c r="C448" s="31" t="inlineStr">
        <is>
          <t>回家/回公司</t>
        </is>
      </c>
      <c r="D448" s="31" t="inlineStr">
        <is>
          <t>回公司</t>
        </is>
      </c>
      <c r="E448" s="31" t="inlineStr">
        <is>
          <t>P0</t>
        </is>
      </c>
      <c r="F448" s="31" t="inlineStr">
        <is>
          <t>回公司</t>
        </is>
      </c>
      <c r="G448" s="31" t="inlineStr">
        <is>
          <t>正常系</t>
        </is>
      </c>
      <c r="H448" s="32" t="inlineStr">
        <is>
          <t>需求分析法</t>
        </is>
      </c>
      <c r="I448" s="35" t="n"/>
      <c r="J448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8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8" s="32" t="inlineStr">
        <is>
          <t>{
 "protocolId": 30400,
 "messageType": "request",
 "versionName": "5.0.7.601114",
 "data": {
 "newStrategy": 44,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48" s="34" t="inlineStr">
        <is>
          <t>输入json，查看返回json或查看地图</t>
        </is>
      </c>
      <c r="N448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48" s="32" t="inlineStr">
        <is>
          <t>按躲避拥堵+大路优先偏好方式进入路线规划页面</t>
        </is>
      </c>
      <c r="P448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48" s="32" t="inlineStr">
        <is>
          <t>{}</t>
        </is>
      </c>
      <c r="R448" s="32">
        <f>HYPERLINK("D:\python\pytest\AutoTest\log\2022-01-20_20-32-14\AW02-JK-AIDL-0559","测试图片地址")</f>
        <v/>
      </c>
      <c r="S448" s="32" t="inlineStr">
        <is>
          <t>OK</t>
        </is>
      </c>
      <c r="T448" s="32" t="inlineStr">
        <is>
          <t>chenghchengy</t>
        </is>
      </c>
      <c r="U448" s="39" t="inlineStr">
        <is>
          <t>2022-01-21 02:01:51</t>
        </is>
      </c>
      <c r="V448" s="32" t="n"/>
      <c r="W448" s="32" t="inlineStr">
        <is>
          <t>请求成功</t>
        </is>
      </c>
    </row>
    <row r="449" s="134">
      <c r="A449" s="17" t="inlineStr">
        <is>
          <t>AW02-JK-AIDL-0560</t>
        </is>
      </c>
      <c r="B449" s="31" t="n">
        <v>30400</v>
      </c>
      <c r="C449" s="31" t="inlineStr">
        <is>
          <t>回家/回公司</t>
        </is>
      </c>
      <c r="D449" s="31" t="inlineStr">
        <is>
          <t>回公司</t>
        </is>
      </c>
      <c r="E449" s="31" t="inlineStr">
        <is>
          <t>P0</t>
        </is>
      </c>
      <c r="F449" s="31" t="inlineStr">
        <is>
          <t>回公司</t>
        </is>
      </c>
      <c r="G449" s="31" t="inlineStr">
        <is>
          <t>正常系</t>
        </is>
      </c>
      <c r="H449" s="32" t="inlineStr">
        <is>
          <t>需求分析法</t>
        </is>
      </c>
      <c r="I449" s="35" t="n"/>
      <c r="J449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49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49" s="32" t="inlineStr">
        <is>
          <t>{
 "protocolId": 30400,
 "messageType": "request",
 "versionName": "5.0.7.601114",
 "data": {
 "newStrategy": 45,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49" s="34" t="inlineStr">
        <is>
          <t>输入json，查看返回json或查看地图</t>
        </is>
      </c>
      <c r="N449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49" s="32" t="inlineStr">
        <is>
          <t>按躲
避拥堵+速度最快优先偏好方式进行回公司导航</t>
        </is>
      </c>
      <c r="P449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49" s="32" t="inlineStr">
        <is>
          <t>{}</t>
        </is>
      </c>
      <c r="R449" s="32">
        <f>HYPERLINK("D:\python\pytest\AutoTest\log\2022-01-20_20-32-14\AW02-JK-AIDL-0560","测试图片地址")</f>
        <v/>
      </c>
      <c r="S449" s="32" t="inlineStr">
        <is>
          <t>OK</t>
        </is>
      </c>
      <c r="T449" s="32" t="inlineStr">
        <is>
          <t>chenghchengy</t>
        </is>
      </c>
      <c r="U449" s="39" t="inlineStr">
        <is>
          <t>2022-01-21 02:02:37</t>
        </is>
      </c>
      <c r="V449" s="32" t="n"/>
      <c r="W449" s="32" t="inlineStr">
        <is>
          <t>请求成功</t>
        </is>
      </c>
    </row>
    <row r="450" s="134">
      <c r="A450" s="17" t="inlineStr">
        <is>
          <t>AW02-JK-AIDL-0561</t>
        </is>
      </c>
      <c r="B450" s="31" t="n">
        <v>30400</v>
      </c>
      <c r="C450" s="31" t="inlineStr">
        <is>
          <t>回家/回公司</t>
        </is>
      </c>
      <c r="D450" s="31" t="inlineStr">
        <is>
          <t>回公司</t>
        </is>
      </c>
      <c r="E450" s="31" t="inlineStr">
        <is>
          <t>P0</t>
        </is>
      </c>
      <c r="F450" s="31" t="inlineStr">
        <is>
          <t>回公司</t>
        </is>
      </c>
      <c r="G450" s="31" t="inlineStr">
        <is>
          <t>正常系</t>
        </is>
      </c>
      <c r="H450" s="32" t="inlineStr">
        <is>
          <t>需求分析法</t>
        </is>
      </c>
      <c r="I450" s="35" t="n"/>
      <c r="J450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50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0" s="32" t="inlineStr">
        <is>
          <t>{
 "protocolId": 30400,
 "messageType": "request",
 "versionName": "5.0.7.601114",
 "data": {
 "newStrategy": 45,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50" s="34" t="inlineStr">
        <is>
          <t>输入json，查看返回json或查看地图</t>
        </is>
      </c>
      <c r="N450" s="32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50" s="32" t="inlineStr">
        <is>
          <t>按躲
避拥堵+速度最快方式进入路线结果页面</t>
        </is>
      </c>
      <c r="P450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50" s="32" t="inlineStr">
        <is>
          <t>{}</t>
        </is>
      </c>
      <c r="R450" s="32">
        <f>HYPERLINK("D:\python\pytest\AutoTest\log\2022-01-20_20-32-14\AW02-JK-AIDL-0561","测试图片地址")</f>
        <v/>
      </c>
      <c r="S450" s="32" t="inlineStr">
        <is>
          <t>OK</t>
        </is>
      </c>
      <c r="T450" s="32" t="inlineStr">
        <is>
          <t>chenghchengy</t>
        </is>
      </c>
      <c r="U450" s="39" t="inlineStr">
        <is>
          <t>2022-01-21 02:03:22</t>
        </is>
      </c>
      <c r="V450" s="32" t="n"/>
      <c r="W450" s="32" t="inlineStr">
        <is>
          <t>请求成功</t>
        </is>
      </c>
    </row>
    <row r="451" s="134">
      <c r="A451" s="17" t="inlineStr">
        <is>
          <t>AW02-JK-AIDL-0562</t>
        </is>
      </c>
      <c r="B451" s="31" t="n">
        <v>30400</v>
      </c>
      <c r="C451" s="31" t="inlineStr">
        <is>
          <t>回家/回公司</t>
        </is>
      </c>
      <c r="D451" s="31" t="inlineStr">
        <is>
          <t>回公司</t>
        </is>
      </c>
      <c r="E451" s="31" t="inlineStr">
        <is>
          <t>P0</t>
        </is>
      </c>
      <c r="F451" s="31" t="inlineStr">
        <is>
          <t>回公司</t>
        </is>
      </c>
      <c r="G451" s="31" t="inlineStr">
        <is>
          <t>正常系</t>
        </is>
      </c>
      <c r="H451" s="32" t="inlineStr">
        <is>
          <t>需求分析法</t>
        </is>
      </c>
      <c r="I451" s="35" t="n"/>
      <c r="J451" s="32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</t>
        </is>
      </c>
      <c r="K451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1" s="32" t="inlineStr">
        <is>
          <t>{
 "protocolId": 30400,
 "messageType": "request",
 "versionName": "5.0.7.601114",
 "data": {
 "newStrategy": 45,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51" s="34" t="inlineStr">
        <is>
          <t>输入json，查看返回json或查看地图</t>
        </is>
      </c>
      <c r="N451" s="32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51" s="32" t="inlineStr">
        <is>
          <t>按躲
避拥堵+速度最快偏好方式进入路线规划页面</t>
        </is>
      </c>
      <c r="P451" s="32" t="inlineStr">
        <is>
          <t>{'data': {'count': -1, 'errorMessage': '请求成功', 'resultCode': 10000}, 'message': '', 'messageType': 'response', 'needResponse': False, 'protocolId': 30400, 'requestAuthor': 'com.aiways.autonavi', 'requestCode': '', 'responseCode': '', 'statusCode': 200, 'versionName': '5.0.7.601114'}</t>
        </is>
      </c>
      <c r="Q451" s="32" t="inlineStr">
        <is>
          <t>{}</t>
        </is>
      </c>
      <c r="R451" s="32">
        <f>HYPERLINK("D:\python\pytest\AutoTest\log\2022-01-20_20-32-14\AW02-JK-AIDL-0562","测试图片地址")</f>
        <v/>
      </c>
      <c r="S451" s="32" t="inlineStr">
        <is>
          <t>OK</t>
        </is>
      </c>
      <c r="T451" s="32" t="inlineStr">
        <is>
          <t>chenghchengy</t>
        </is>
      </c>
      <c r="U451" s="39" t="inlineStr">
        <is>
          <t>2022-01-21 02:04:08</t>
        </is>
      </c>
      <c r="V451" s="32" t="n"/>
      <c r="W451" s="32" t="inlineStr">
        <is>
          <t>请求成功</t>
        </is>
      </c>
    </row>
    <row r="452" s="134">
      <c r="A452" s="17" t="inlineStr">
        <is>
          <t>AW02-JK-AIDL-0563</t>
        </is>
      </c>
      <c r="B452" s="31" t="n">
        <v>30400</v>
      </c>
      <c r="C452" s="31" t="inlineStr">
        <is>
          <t>回家/回公司</t>
        </is>
      </c>
      <c r="D452" s="31" t="inlineStr">
        <is>
          <t>回家</t>
        </is>
      </c>
      <c r="E452" s="31" t="inlineStr">
        <is>
          <t>P0</t>
        </is>
      </c>
      <c r="F452" s="31" t="inlineStr">
        <is>
          <t>回家</t>
        </is>
      </c>
      <c r="G452" s="31" t="inlineStr">
        <is>
          <t>正常系</t>
        </is>
      </c>
      <c r="H452" s="32" t="inlineStr">
        <is>
          <t>需求分析法</t>
        </is>
      </c>
      <c r="I452" s="35" t="n"/>
      <c r="J45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52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2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1,
 "directNavi": 0
 },
 "statusCode": 0,
 "needResponse": true,
 "message": "",
 "responseCode": "",
 "requestCode": "",
 "requestAuthor": "com.aiways.aiwaysservice"
}</t>
        </is>
      </c>
      <c r="M452" s="34" t="inlineStr">
        <is>
          <t>输入json，查看返回json或查看地图</t>
        </is>
      </c>
      <c r="N45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52" s="32" t="inlineStr">
        <is>
          <t>以高德返回结果为准</t>
        </is>
      </c>
      <c r="P452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52" s="32" t="inlineStr">
        <is>
          <t>{}</t>
        </is>
      </c>
      <c r="R452" s="32">
        <f>HYPERLINK("D:\python\pytest\AutoTest\log\2022-01-20_20-32-14\AW02-JK-AIDL-0563","测试图片地址")</f>
        <v/>
      </c>
      <c r="S452" s="32" t="inlineStr">
        <is>
          <t>OK</t>
        </is>
      </c>
      <c r="T452" s="32" t="inlineStr">
        <is>
          <t>chenghchengy</t>
        </is>
      </c>
      <c r="U452" s="39" t="inlineStr">
        <is>
          <t>2022-01-21 02:04:54</t>
        </is>
      </c>
      <c r="V452" s="32" t="n"/>
      <c r="W452" s="32" t="inlineStr">
        <is>
          <t>请求成功</t>
        </is>
      </c>
    </row>
    <row r="453" s="134">
      <c r="A453" s="17" t="inlineStr">
        <is>
          <t>AW02-JK-AIDL-0564</t>
        </is>
      </c>
      <c r="B453" s="31" t="n">
        <v>30400</v>
      </c>
      <c r="C453" s="31" t="inlineStr">
        <is>
          <t>回家/回公司</t>
        </is>
      </c>
      <c r="D453" s="31" t="inlineStr">
        <is>
          <t>回家</t>
        </is>
      </c>
      <c r="E453" s="31" t="inlineStr">
        <is>
          <t>P0</t>
        </is>
      </c>
      <c r="F453" s="31" t="inlineStr">
        <is>
          <t>回家</t>
        </is>
      </c>
      <c r="G453" s="31" t="inlineStr">
        <is>
          <t>正常系</t>
        </is>
      </c>
      <c r="H453" s="32" t="inlineStr">
        <is>
          <t>需求分析法</t>
        </is>
      </c>
      <c r="I453" s="35" t="n"/>
      <c r="J45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53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3" s="32" t="inlineStr">
        <is>
          <t>{
 "protocolId": 30400,
 "messageType": "request",
 "versionName": "5.0.7.601114",
 "data": {
 "newStrategy": -100,
 "strategy": 0,
 "destType": 0,
 "midProtocolPois": [
 {
 "poiName": "",
 "midtype": 1,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53" s="34" t="inlineStr">
        <is>
          <t>输入json，查看返回json或查看地图</t>
        </is>
      </c>
      <c r="N453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53" s="32" t="inlineStr">
        <is>
          <t>按默认偏好方式进行回家导航</t>
        </is>
      </c>
      <c r="P453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53" s="32" t="inlineStr">
        <is>
          <t>{}</t>
        </is>
      </c>
      <c r="R453" s="32">
        <f>HYPERLINK("D:\python\pytest\AutoTest\log\2022-01-20_20-32-14\AW02-JK-AIDL-0564","测试图片地址")</f>
        <v/>
      </c>
      <c r="S453" s="32" t="inlineStr">
        <is>
          <t>OK</t>
        </is>
      </c>
      <c r="T453" s="32" t="inlineStr">
        <is>
          <t>chenghchengy</t>
        </is>
      </c>
      <c r="U453" s="39" t="inlineStr">
        <is>
          <t>2022-01-21 02:05:39</t>
        </is>
      </c>
      <c r="V453" s="32" t="n"/>
      <c r="W453" s="32" t="inlineStr">
        <is>
          <t>请求成功</t>
        </is>
      </c>
    </row>
    <row r="454" s="134">
      <c r="A454" s="17" t="inlineStr">
        <is>
          <t>AW02-JK-AIDL-0565</t>
        </is>
      </c>
      <c r="B454" s="31" t="n">
        <v>30400</v>
      </c>
      <c r="C454" s="31" t="inlineStr">
        <is>
          <t>回家/回公司</t>
        </is>
      </c>
      <c r="D454" s="31" t="inlineStr">
        <is>
          <t>回家</t>
        </is>
      </c>
      <c r="E454" s="31" t="inlineStr">
        <is>
          <t>P0</t>
        </is>
      </c>
      <c r="F454" s="31" t="inlineStr">
        <is>
          <t>回家</t>
        </is>
      </c>
      <c r="G454" s="31" t="inlineStr">
        <is>
          <t>正常系</t>
        </is>
      </c>
      <c r="H454" s="32" t="inlineStr">
        <is>
          <t>需求分析法</t>
        </is>
      </c>
      <c r="I454" s="35" t="n"/>
      <c r="J45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54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4" s="32" t="inlineStr">
        <is>
          <t>{
 "protocolId": 30400,
 "messageType": "request",
 "versionName": "5.0.7.601114",
 "data": {
 "newStrategy": -100,
 "strategy": 0,
 "destType": 0,
 "midProtocolPois": [
 {
 "poiName": "",
 "midtype": 1,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54" s="34" t="inlineStr">
        <is>
          <t>输入json，查看返回json或查看地图</t>
        </is>
      </c>
      <c r="N454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54" s="32" t="inlineStr">
        <is>
          <t>按默认偏好方式进行回家导航</t>
        </is>
      </c>
      <c r="P454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54" s="32" t="inlineStr">
        <is>
          <t>{}</t>
        </is>
      </c>
      <c r="R454" s="32">
        <f>HYPERLINK("D:\python\pytest\AutoTest\log\2022-01-20_20-32-14\AW02-JK-AIDL-0565","测试图片地址")</f>
        <v/>
      </c>
      <c r="S454" s="32" t="inlineStr">
        <is>
          <t>OK</t>
        </is>
      </c>
      <c r="T454" s="32" t="inlineStr">
        <is>
          <t>chenghchengy</t>
        </is>
      </c>
      <c r="U454" s="39" t="inlineStr">
        <is>
          <t>2022-01-21 02:06:24</t>
        </is>
      </c>
      <c r="V454" s="32" t="n"/>
      <c r="W454" s="32" t="inlineStr">
        <is>
          <t>请求成功</t>
        </is>
      </c>
    </row>
    <row r="455" s="134">
      <c r="A455" s="17" t="inlineStr">
        <is>
          <t>AW02-JK-AIDL-0566</t>
        </is>
      </c>
      <c r="B455" s="31" t="n">
        <v>30400</v>
      </c>
      <c r="C455" s="31" t="inlineStr">
        <is>
          <t>回家/回公司</t>
        </is>
      </c>
      <c r="D455" s="31" t="inlineStr">
        <is>
          <t>回家</t>
        </is>
      </c>
      <c r="E455" s="31" t="inlineStr">
        <is>
          <t>P0</t>
        </is>
      </c>
      <c r="F455" s="31" t="inlineStr">
        <is>
          <t>回家+输入途径点经纬度</t>
        </is>
      </c>
      <c r="G455" s="31" t="inlineStr">
        <is>
          <t>正常系</t>
        </is>
      </c>
      <c r="H455" s="32" t="inlineStr">
        <is>
          <t>需求分析法</t>
        </is>
      </c>
      <c r="I455" s="35" t="n"/>
      <c r="J45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</t>
        </is>
      </c>
      <c r="K455" s="36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55" s="32" t="inlineStr">
        <is>
          <t>{
 "protocolId": 30400,
 "messageType": "request",
 "versionName": "5.0.7.601114",
 "data": {
 "newStrategy": -100,
 "strategy": 0,
 "destType": 0,
 "midProtocolPois": [
 {
 "poiName": "",
 "midtype": 0,
 "longitude": 114.415998,
 "address": "",
 "poiId": "",
 "nTypeCode": "",
 "entryLatitude": 0.01,
 "entryLongitude": 0.01,
 "latitude": 30.480284
 }
 ],
 "dev": 0,
 "directNavi": 0
 },
 "statusCode": 0,
 "needResponse": true,
 "message": "",
 "responseCode": "",
 "requestCode": "",
 "requestAuthor": "com.aiways.aiwaysservice"
}</t>
        </is>
      </c>
      <c r="M455" s="34" t="inlineStr">
        <is>
          <t>输入json，查看返回json或查看地图</t>
        </is>
      </c>
      <c r="N45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55" s="32" t="inlineStr">
        <is>
          <t>按默认偏好方式进行回家导航</t>
        </is>
      </c>
      <c r="P455" s="32" t="inlineStr">
        <is>
          <t>{}</t>
        </is>
      </c>
      <c r="Q455" s="32" t="inlineStr">
        <is>
          <t>{}</t>
        </is>
      </c>
      <c r="R455" s="32">
        <f>HYPERLINK("D:\python\pytest\AutoTest\log\2022-01-20_20-32-14\AW02-JK-AIDL-0566","测试图片地址")</f>
        <v/>
      </c>
      <c r="S455" s="32" t="inlineStr">
        <is>
          <t>NG</t>
        </is>
      </c>
      <c r="T455" s="32" t="inlineStr">
        <is>
          <t>chenghchengy</t>
        </is>
      </c>
      <c r="U455" s="39" t="inlineStr">
        <is>
          <t>2022-01-21 02:07:07</t>
        </is>
      </c>
      <c r="V455" s="32" t="n"/>
      <c r="W455" s="32" t="inlineStr">
        <is>
          <t>Waiting timeout for appearance of "UIObjectProxy of "com.aiways.autonavi:id/tv_search""</t>
        </is>
      </c>
    </row>
    <row r="456" s="134">
      <c r="A456" s="17" t="inlineStr">
        <is>
          <t>AW02-JK-AIDL-0567</t>
        </is>
      </c>
      <c r="B456" s="31" t="n">
        <v>30400</v>
      </c>
      <c r="C456" s="31" t="inlineStr">
        <is>
          <t>回家/回公司</t>
        </is>
      </c>
      <c r="D456" s="31" t="inlineStr">
        <is>
          <t>回家</t>
        </is>
      </c>
      <c r="E456" s="31" t="inlineStr">
        <is>
          <t>P1</t>
        </is>
      </c>
      <c r="F456" s="31" t="inlineStr">
        <is>
          <t>回家</t>
        </is>
      </c>
      <c r="G456" s="31" t="inlineStr">
        <is>
          <t>异常系</t>
        </is>
      </c>
      <c r="H456" s="32" t="inlineStr">
        <is>
          <t>需求分析法</t>
        </is>
      </c>
      <c r="I456" s="35" t="n"/>
      <c r="J456" s="32" t="inlineStr">
        <is>
          <t>click:'com.aiways.autonavi:id/tv_search'
click:'com.aiways.autonavi:id/stv_text_collected'
click:'com.aiways.autonavi:id/iv_favorite_list_item_more',value=1
click:text='取消收藏'</t>
        </is>
      </c>
      <c r="K456" s="36" t="inlineStr">
        <is>
          <t>shell:"input keyevent 4"
shell:"input keyevent 4"</t>
        </is>
      </c>
      <c r="L456" s="32" t="inlineStr">
        <is>
          <t>{
 "protocolId": 30400,
 "messageType": "request",
 "versionName": "5.0.7.601114",
 "data": {
 "newStrategy": 45,
 "strategy": 0,
 "destType": 0,
 "midProtocolPois": [
 {
 "poiName": "",
 "midtype": 0,
 "longitude": ,
 "address": "",
 "poiId": "",
 "nTypeCode": "",
 "entryLatitude": 0.01,
 "entryLongitude": 0.01,
 "latitude":
 }
 ],
 "dev": 0,
 "directNavi": 0
 },
 "statusCode": 0,
 "needResponse": true,
 "message": "",
 "responseCode": "",
 "requestCode": "",
 "requestAuthor": "com.aiways.aiwaysservice"
}</t>
        </is>
      </c>
      <c r="M456" s="34" t="inlineStr">
        <is>
          <t>输入json，查看返回json或查看地图</t>
        </is>
      </c>
      <c r="N456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56" s="32" t="inlineStr">
        <is>
          <t>回家导航失败，提示请设置家位置</t>
        </is>
      </c>
      <c r="P456" s="32" t="inlineStr">
        <is>
          <t>{}</t>
        </is>
      </c>
      <c r="Q456" s="32" t="inlineStr">
        <is>
          <t>{}</t>
        </is>
      </c>
      <c r="R456" s="32">
        <f>HYPERLINK("D:\python\pytest\AutoTest\log\2022-01-20_20-32-14\AW02-JK-AIDL-0567","测试图片地址")</f>
        <v/>
      </c>
      <c r="S456" s="32" t="inlineStr">
        <is>
          <t>OK</t>
        </is>
      </c>
      <c r="T456" s="32" t="inlineStr">
        <is>
          <t>chenghchengy</t>
        </is>
      </c>
      <c r="U456" s="39" t="inlineStr">
        <is>
          <t>2022-01-21 02:07:49</t>
        </is>
      </c>
      <c r="V456" s="32" t="n"/>
      <c r="W456" s="32" t="inlineStr">
        <is>
          <t>请求成功</t>
        </is>
      </c>
    </row>
    <row r="457" s="134">
      <c r="A457" s="17" t="inlineStr">
        <is>
          <t>AW02-JK-AIDL-0568</t>
        </is>
      </c>
      <c r="B457" s="31" t="n">
        <v>30400</v>
      </c>
      <c r="C457" s="31" t="inlineStr">
        <is>
          <t>回家/回公司</t>
        </is>
      </c>
      <c r="D457" s="31" t="inlineStr">
        <is>
          <t>回公司</t>
        </is>
      </c>
      <c r="E457" s="31" t="inlineStr">
        <is>
          <t>P1</t>
        </is>
      </c>
      <c r="F457" s="31" t="inlineStr">
        <is>
          <t>回家</t>
        </is>
      </c>
      <c r="G457" s="31" t="inlineStr">
        <is>
          <t>异常系</t>
        </is>
      </c>
      <c r="H457" s="32" t="inlineStr">
        <is>
          <t>需求分析法</t>
        </is>
      </c>
      <c r="I457" s="35" t="n"/>
      <c r="J457" s="32" t="inlineStr">
        <is>
          <t>click:'com.aiways.autonavi:id/tv_search'
click:'com.aiways.autonavi:id/stv_text_collected'
click:'com.aiways.autonavi:id/iv_favorite_list_item_more',value=1
click:text='取消收藏'
click:'com.aiways.autonavi:id/iv_favorite_list_item_more',value="1"
click:text='取消收藏'</t>
        </is>
      </c>
      <c r="K457" s="36" t="inlineStr">
        <is>
          <t>shell:"input keyevent 4"
shell:"input keyevent 4"</t>
        </is>
      </c>
      <c r="L457" s="32" t="inlineStr">
        <is>
          <t>{
 "protocolId": 30400,
 "messageType": "request",
 "versionName": "5.0.7.601114",
 "data": {
 "newStrategy": 45,
 "strategy": 0,
 "destType": 1,
 "midProtocolPois": [
 {
 "poiName": "",
 "midtype": 0,
 "longitude": ,
 "address": "",
 "poiId": "",
 "nTypeCode": "",
 "entryLatitude": 0.01,
 "entryLongitude": 0.01,
 "latitude": 
 }
 ],
 "dev": 0,
 "directNavi": 0
 },
 "statusCode": 0,
 "needResponse": true,
 "message": "",
 "responseCode": "",
 "requestCode": "",
 "requestAuthor": "com.aiways.aiwaysservice"
}</t>
        </is>
      </c>
      <c r="M457" s="34" t="inlineStr">
        <is>
          <t>输入json，查看返回json或查看地图</t>
        </is>
      </c>
      <c r="N457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57" s="32" t="inlineStr">
        <is>
          <t>回公司导航失败，提示请设置家位置</t>
        </is>
      </c>
      <c r="P457" s="32" t="inlineStr"/>
      <c r="Q457" s="32" t="inlineStr"/>
      <c r="R457" s="32">
        <f>HYPERLINK("D:\python\pytest\AutoTest\log\2022-01-20_20-32-14\AW02-JK-AIDL-0568","测试图片地址")</f>
        <v/>
      </c>
      <c r="S457" s="32" t="inlineStr">
        <is>
          <t>NG</t>
        </is>
      </c>
      <c r="T457" s="32" t="inlineStr">
        <is>
          <t>chenghchengy</t>
        </is>
      </c>
      <c r="U457" s="39" t="inlineStr">
        <is>
          <t>2022-01-21 02:08:27</t>
        </is>
      </c>
      <c r="V457" s="32" t="n"/>
      <c r="W457" s="32" t="inlineStr">
        <is>
          <t>Waiting timeout for appearance of "UIObjectProxy of "com.aiways.autonavi:id/iv_favorite_list_item_more""</t>
        </is>
      </c>
    </row>
    <row r="458" s="134">
      <c r="A458" s="17" t="inlineStr">
        <is>
          <t>AW02-JK-AIDL-0569</t>
        </is>
      </c>
      <c r="B458" s="31" t="n">
        <v>30400</v>
      </c>
      <c r="C458" s="31" t="inlineStr">
        <is>
          <t>回家/回公司</t>
        </is>
      </c>
      <c r="D458" s="31" t="inlineStr">
        <is>
          <t>回家/回公司</t>
        </is>
      </c>
      <c r="E458" s="31" t="inlineStr">
        <is>
          <t>P2</t>
        </is>
      </c>
      <c r="F458" s="31" t="inlineStr">
        <is>
          <t>回家/回公司</t>
        </is>
      </c>
      <c r="G458" s="31" t="inlineStr">
        <is>
          <t>异常系</t>
        </is>
      </c>
      <c r="H458" s="32" t="inlineStr">
        <is>
          <t>需求分析法</t>
        </is>
      </c>
      <c r="I458" s="35" t="n"/>
      <c r="J458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58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58" s="32" t="inlineStr">
        <is>
          <t>{
 "protocolId": 30400,
 "messageType": "request",
 "versionName": "5.0.7.601114",
 "data": {
 "newStrategy": -100,
 "strategy": 0,
 "destType": -1,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58" s="34" t="inlineStr">
        <is>
          <t>输入json，查看返回json或查看地图</t>
        </is>
      </c>
      <c r="N458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58" s="32" t="inlineStr">
        <is>
          <t>提示error信息</t>
        </is>
      </c>
      <c r="P458" s="32" t="inlineStr">
        <is>
          <t>{}</t>
        </is>
      </c>
      <c r="Q458" s="32" t="inlineStr">
        <is>
          <t>{}</t>
        </is>
      </c>
      <c r="R458" s="32">
        <f>HYPERLINK("D:\python\pytest\AutoTest\log\2022-01-20_20-32-14\AW02-JK-AIDL-0569","测试图片地址")</f>
        <v/>
      </c>
      <c r="S458" s="32" t="inlineStr">
        <is>
          <t>NG</t>
        </is>
      </c>
      <c r="T458" s="32" t="inlineStr">
        <is>
          <t>chenghchengy</t>
        </is>
      </c>
      <c r="U458" s="39" t="inlineStr">
        <is>
          <t>2022-01-21 02:09:35</t>
        </is>
      </c>
      <c r="V458" s="32" t="n"/>
      <c r="W458" s="32" t="inlineStr">
        <is>
          <t>Waiting timeout for appearance of "UIObjectProxy of "com.aiways.autonavi:id/tv_search""</t>
        </is>
      </c>
    </row>
    <row r="459" s="134">
      <c r="A459" s="17" t="inlineStr">
        <is>
          <t>AW02-JK-AIDL-0570</t>
        </is>
      </c>
      <c r="B459" s="31" t="n">
        <v>30400</v>
      </c>
      <c r="C459" s="31" t="inlineStr">
        <is>
          <t>回家/回公司</t>
        </is>
      </c>
      <c r="D459" s="31" t="inlineStr">
        <is>
          <t>回家/回公司</t>
        </is>
      </c>
      <c r="E459" s="31" t="inlineStr">
        <is>
          <t>P2</t>
        </is>
      </c>
      <c r="F459" s="31" t="inlineStr">
        <is>
          <t>回家/回公司</t>
        </is>
      </c>
      <c r="G459" s="31" t="inlineStr">
        <is>
          <t>异常系</t>
        </is>
      </c>
      <c r="H459" s="32" t="inlineStr">
        <is>
          <t>需求分析法</t>
        </is>
      </c>
      <c r="I459" s="35" t="n"/>
      <c r="J459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59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59" s="32" t="inlineStr">
        <is>
          <t>{
 "protocolId": 30400,
 "messageType": "request",
 "versionName": "5.0.7.601114",
 "data": {
 "newStrategy": -100,
 "strategy": 0,
 "destType": 2,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59" s="34" t="inlineStr">
        <is>
          <t>输入json，查看返回json或查看地图</t>
        </is>
      </c>
      <c r="N459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59" s="32" t="inlineStr">
        <is>
          <t>提示error信息</t>
        </is>
      </c>
      <c r="P459" s="32" t="inlineStr">
        <is>
          <t>{}</t>
        </is>
      </c>
      <c r="Q459" s="32" t="inlineStr">
        <is>
          <t>{}</t>
        </is>
      </c>
      <c r="R459" s="32">
        <f>HYPERLINK("D:\python\pytest\AutoTest\log\2022-01-20_20-32-14\AW02-JK-AIDL-0570","测试图片地址")</f>
        <v/>
      </c>
      <c r="S459" s="32" t="inlineStr">
        <is>
          <t>NG</t>
        </is>
      </c>
      <c r="T459" s="32" t="inlineStr">
        <is>
          <t>chenghchengy</t>
        </is>
      </c>
      <c r="U459" s="39" t="inlineStr">
        <is>
          <t>2022-01-21 02:10:43</t>
        </is>
      </c>
      <c r="V459" s="32" t="n"/>
      <c r="W459" s="32" t="inlineStr">
        <is>
          <t>Waiting timeout for appearance of "UIObjectProxy of "com.aiways.autonavi:id/tv_search""</t>
        </is>
      </c>
    </row>
    <row r="460" s="134">
      <c r="A460" s="17" t="inlineStr">
        <is>
          <t>AW02-JK-AIDL-0571</t>
        </is>
      </c>
      <c r="B460" s="31" t="n">
        <v>30400</v>
      </c>
      <c r="C460" s="31" t="inlineStr">
        <is>
          <t>回家/回公司</t>
        </is>
      </c>
      <c r="D460" s="31" t="inlineStr">
        <is>
          <t>回家/回公司</t>
        </is>
      </c>
      <c r="E460" s="31" t="inlineStr">
        <is>
          <t>P2</t>
        </is>
      </c>
      <c r="F460" s="31" t="inlineStr">
        <is>
          <t>回家/回公司</t>
        </is>
      </c>
      <c r="G460" s="31" t="inlineStr">
        <is>
          <t>异常系</t>
        </is>
      </c>
      <c r="H460" s="32" t="inlineStr">
        <is>
          <t>需求分析法</t>
        </is>
      </c>
      <c r="I460" s="35" t="n"/>
      <c r="J460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0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0" s="32" t="inlineStr">
        <is>
          <t>{
 "protocolId": 30400,
 "messageType": "request",
 "versionName": "5.0.7.601114",
 "data": {
 "newStrategy": 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60" s="34" t="inlineStr">
        <is>
          <t>输入json，查看返回json或查看地图</t>
        </is>
      </c>
      <c r="N460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60" s="32" t="inlineStr">
        <is>
          <t>按默认偏好方式进行回家导航</t>
        </is>
      </c>
      <c r="P460" s="32" t="inlineStr">
        <is>
          <t>{}</t>
        </is>
      </c>
      <c r="Q460" s="32" t="inlineStr">
        <is>
          <t>{}</t>
        </is>
      </c>
      <c r="R460" s="32">
        <f>HYPERLINK("D:\python\pytest\AutoTest\log\2022-01-20_20-32-14\AW02-JK-AIDL-0571","测试图片地址")</f>
        <v/>
      </c>
      <c r="S460" s="32" t="inlineStr">
        <is>
          <t>NG</t>
        </is>
      </c>
      <c r="T460" s="32" t="inlineStr">
        <is>
          <t>chenghchengy</t>
        </is>
      </c>
      <c r="U460" s="39" t="inlineStr">
        <is>
          <t>2022-01-21 02:11:52</t>
        </is>
      </c>
      <c r="V460" s="32" t="n"/>
      <c r="W460" s="32" t="inlineStr">
        <is>
          <t>Waiting timeout for appearance of "UIObjectProxy of "com.aiways.autonavi:id/tv_search""</t>
        </is>
      </c>
    </row>
    <row r="461" s="134">
      <c r="A461" s="17" t="inlineStr">
        <is>
          <t>AW02-JK-AIDL-0572</t>
        </is>
      </c>
      <c r="B461" s="31" t="n">
        <v>30400</v>
      </c>
      <c r="C461" s="31" t="inlineStr">
        <is>
          <t>回家/回公司</t>
        </is>
      </c>
      <c r="D461" s="31" t="inlineStr">
        <is>
          <t>回家/回公司</t>
        </is>
      </c>
      <c r="E461" s="31" t="inlineStr">
        <is>
          <t>P2</t>
        </is>
      </c>
      <c r="F461" s="31" t="inlineStr">
        <is>
          <t>回家/回公司</t>
        </is>
      </c>
      <c r="G461" s="31" t="inlineStr">
        <is>
          <t>异常系</t>
        </is>
      </c>
      <c r="H461" s="32" t="inlineStr">
        <is>
          <t>需求分析法</t>
        </is>
      </c>
      <c r="I461" s="35" t="n"/>
      <c r="J461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1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1" s="32" t="inlineStr">
        <is>
          <t>{
 "protocolId": 30400,
 "messageType": "request",
 "versionName": "5.0.7.601114",
 "data": {
 "newStrategy": 9000,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61" s="34" t="inlineStr">
        <is>
          <t>输入json，查看返回json或查看地图</t>
        </is>
      </c>
      <c r="N461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61" s="32" t="inlineStr">
        <is>
          <t>提示error信息：请输入正确的偏好</t>
        </is>
      </c>
      <c r="P461" s="32" t="inlineStr">
        <is>
          <t>{'data': {'errorMessage': '未设置家的地址', 'resultCode': 10005}, 'message': '', 'messageType': 'response', 'needResponse': False, 'protocolId': 30400, 'requestAuthor': 'com.aiways.autonavi', 'requestCode': '', 'responseCode': '', 'statusCode': 200, 'versionName': '5.0.7.601114'}</t>
        </is>
      </c>
      <c r="Q461" s="32" t="inlineStr">
        <is>
          <t>{}</t>
        </is>
      </c>
      <c r="R461" s="32">
        <f>HYPERLINK("D:\python\pytest\AutoTest\log\2022-01-20_20-32-14\AW02-JK-AIDL-0572","测试图片地址")</f>
        <v/>
      </c>
      <c r="S461" s="32" t="inlineStr">
        <is>
          <t>NG</t>
        </is>
      </c>
      <c r="T461" s="32" t="inlineStr">
        <is>
          <t>chenghchengy</t>
        </is>
      </c>
      <c r="U461" s="39" t="inlineStr">
        <is>
          <t>2022-01-21 02:13:00</t>
        </is>
      </c>
      <c r="V461" s="32" t="n"/>
      <c r="W461" s="32" t="inlineStr">
        <is>
          <t>Waiting timeout for appearance of "UIObjectProxy of "com.aiways.autonavi:id/tv_search""</t>
        </is>
      </c>
    </row>
    <row r="462" s="134">
      <c r="A462" s="17" t="inlineStr">
        <is>
          <t>AW02-JK-AIDL-0573</t>
        </is>
      </c>
      <c r="B462" s="31" t="n">
        <v>30400</v>
      </c>
      <c r="C462" s="31" t="inlineStr">
        <is>
          <t>回家/回公司</t>
        </is>
      </c>
      <c r="D462" s="31" t="inlineStr">
        <is>
          <t>回家/回公司</t>
        </is>
      </c>
      <c r="E462" s="31" t="inlineStr">
        <is>
          <t>P2</t>
        </is>
      </c>
      <c r="F462" s="31" t="inlineStr">
        <is>
          <t>回家/回公司</t>
        </is>
      </c>
      <c r="G462" s="31" t="inlineStr">
        <is>
          <t>异常系</t>
        </is>
      </c>
      <c r="H462" s="32" t="inlineStr">
        <is>
          <t>需求分析法</t>
        </is>
      </c>
      <c r="I462" s="35" t="n"/>
      <c r="J462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2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2" s="32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,
 "directNavi": 0
 },
 "statusCode": 0,
 "needResponse": true,
 "message": "",
 "responseCode": "",
 "requestCode": "",
 "requestAuthor": "com.aiways.aiwaysservice"
}</t>
        </is>
      </c>
      <c r="M462" s="34" t="inlineStr">
        <is>
          <t>输入json，查看返回json或查看地图</t>
        </is>
      </c>
      <c r="N462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62" s="32" t="inlineStr">
        <is>
          <t>按默认偏好方式进行回家导航</t>
        </is>
      </c>
      <c r="P462" s="32" t="inlineStr">
        <is>
          <t>{}</t>
        </is>
      </c>
      <c r="Q462" s="32" t="inlineStr">
        <is>
          <t>{}</t>
        </is>
      </c>
      <c r="R462" s="32">
        <f>HYPERLINK("D:\python\pytest\AutoTest\log\2022-01-20_20-32-14\AW02-JK-AIDL-0573","测试图片地址")</f>
        <v/>
      </c>
      <c r="S462" s="32" t="inlineStr">
        <is>
          <t>NG</t>
        </is>
      </c>
      <c r="T462" s="32" t="inlineStr">
        <is>
          <t>chenghchengy</t>
        </is>
      </c>
      <c r="U462" s="39" t="inlineStr">
        <is>
          <t>2022-01-21 02:14:08</t>
        </is>
      </c>
      <c r="V462" s="32" t="n"/>
      <c r="W462" s="32" t="inlineStr">
        <is>
          <t>Waiting timeout for appearance of "UIObjectProxy of "com.aiways.autonavi:id/tv_search""</t>
        </is>
      </c>
    </row>
    <row r="463" s="134">
      <c r="A463" s="17" t="inlineStr">
        <is>
          <t>AW02-JK-AIDL-0574</t>
        </is>
      </c>
      <c r="B463" s="31" t="n">
        <v>30400</v>
      </c>
      <c r="C463" s="31" t="inlineStr">
        <is>
          <t>回家/回公司</t>
        </is>
      </c>
      <c r="D463" s="31" t="inlineStr">
        <is>
          <t>回家/回公司</t>
        </is>
      </c>
      <c r="E463" s="31" t="inlineStr">
        <is>
          <t>P2</t>
        </is>
      </c>
      <c r="F463" s="31" t="inlineStr">
        <is>
          <t>回家/回公司</t>
        </is>
      </c>
      <c r="G463" s="31" t="inlineStr">
        <is>
          <t>异常系</t>
        </is>
      </c>
      <c r="H463" s="32" t="inlineStr">
        <is>
          <t>需求分析法</t>
        </is>
      </c>
      <c r="I463" s="35" t="n"/>
      <c r="J463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3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3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63" s="34" t="inlineStr">
        <is>
          <t>输入json，查看返回json或查看地图</t>
        </is>
      </c>
      <c r="N463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63" s="32" t="inlineStr">
        <is>
          <t>提示error信息</t>
        </is>
      </c>
      <c r="P463" s="32" t="inlineStr">
        <is>
          <t>{'data': {'errorMessage': '未设置家的地址', 'resultCode': 10005}, 'message': '', 'messageType': 'response', 'needResponse': False, 'protocolId': 30400, 'requestAuthor': 'com.aiways.autonavi', 'requestCode': '', 'responseCode': '', 'statusCode': 200, 'versionName': '5.0.7.601114'}</t>
        </is>
      </c>
      <c r="Q463" s="32" t="inlineStr">
        <is>
          <t>{}</t>
        </is>
      </c>
      <c r="R463" s="32">
        <f>HYPERLINK("D:\python\pytest\AutoTest\log\2022-01-20_20-32-14\AW02-JK-AIDL-0574","测试图片地址")</f>
        <v/>
      </c>
      <c r="S463" s="32" t="inlineStr">
        <is>
          <t>NG</t>
        </is>
      </c>
      <c r="T463" s="32" t="inlineStr">
        <is>
          <t>chenghchengy</t>
        </is>
      </c>
      <c r="U463" s="39" t="inlineStr">
        <is>
          <t>2022-01-21 02:15:17</t>
        </is>
      </c>
      <c r="V463" s="32" t="n"/>
      <c r="W463" s="32" t="inlineStr">
        <is>
          <t>Waiting timeout for appearance of "UIObjectProxy of "com.aiways.autonavi:id/tv_search""</t>
        </is>
      </c>
    </row>
    <row r="464" s="134">
      <c r="A464" s="17" t="inlineStr">
        <is>
          <t>AW02-JK-AIDL-0575</t>
        </is>
      </c>
      <c r="B464" s="31" t="n">
        <v>30400</v>
      </c>
      <c r="C464" s="31" t="inlineStr">
        <is>
          <t>回家/回公司</t>
        </is>
      </c>
      <c r="D464" s="31" t="inlineStr">
        <is>
          <t>回家/回公司</t>
        </is>
      </c>
      <c r="E464" s="31" t="inlineStr">
        <is>
          <t>P2</t>
        </is>
      </c>
      <c r="F464" s="31" t="inlineStr">
        <is>
          <t>回家/回公司</t>
        </is>
      </c>
      <c r="G464" s="31" t="inlineStr">
        <is>
          <t>异常系</t>
        </is>
      </c>
      <c r="H464" s="32" t="inlineStr">
        <is>
          <t>需求分析法</t>
        </is>
      </c>
      <c r="I464" s="35" t="n"/>
      <c r="J464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4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4" s="32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-1,
 "directNavi": 0
 },
 "statusCode": 0,
 "needResponse": true,
 "message": "",
 "responseCode": "",
 "requestCode": "",
 "requestAuthor": "com.aiways.aiwaysservice"
}</t>
        </is>
      </c>
      <c r="M464" s="34" t="inlineStr">
        <is>
          <t>输入json，查看返回json或查看地图</t>
        </is>
      </c>
      <c r="N464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64" s="32" t="inlineStr">
        <is>
          <t>提示error信息</t>
        </is>
      </c>
      <c r="P464" s="32" t="inlineStr">
        <is>
          <t>{'data': {'errorMessage': '请求失败', 'resultCode': 10032}, 'message': '', 'messageType': 'response', 'needResponse': False, 'protocolId': 30400, 'requestAuthor': 'com.aiways.autonavi', 'requestCode': '', 'responseCode': '', 'statusCode': 200, 'versionName': '5.0.7.601114'}</t>
        </is>
      </c>
      <c r="Q464" s="32" t="inlineStr">
        <is>
          <t>{}</t>
        </is>
      </c>
      <c r="R464" s="32">
        <f>HYPERLINK("D:\python\pytest\AutoTest\log\2022-01-20_20-32-14\AW02-JK-AIDL-0575","测试图片地址")</f>
        <v/>
      </c>
      <c r="S464" s="32" t="inlineStr">
        <is>
          <t>OK</t>
        </is>
      </c>
      <c r="T464" s="32" t="inlineStr">
        <is>
          <t>chenghchengy</t>
        </is>
      </c>
      <c r="U464" s="39" t="inlineStr">
        <is>
          <t>2022-01-21 02:16:32</t>
        </is>
      </c>
      <c r="V464" s="32" t="n"/>
      <c r="W464" s="32" t="inlineStr">
        <is>
          <t>请求成功</t>
        </is>
      </c>
    </row>
    <row r="465" s="134">
      <c r="A465" s="17" t="inlineStr">
        <is>
          <t>AW02-JK-AIDL-0576</t>
        </is>
      </c>
      <c r="B465" s="31" t="n">
        <v>30400</v>
      </c>
      <c r="C465" s="31" t="inlineStr">
        <is>
          <t>回家/回公司</t>
        </is>
      </c>
      <c r="D465" s="31" t="inlineStr">
        <is>
          <t>回家/回公司</t>
        </is>
      </c>
      <c r="E465" s="31" t="inlineStr">
        <is>
          <t>P2</t>
        </is>
      </c>
      <c r="F465" s="31" t="inlineStr">
        <is>
          <t>回家/回公司</t>
        </is>
      </c>
      <c r="G465" s="31" t="inlineStr">
        <is>
          <t>异常系</t>
        </is>
      </c>
      <c r="H465" s="32" t="inlineStr">
        <is>
          <t>需求分析法</t>
        </is>
      </c>
      <c r="I465" s="35" t="n"/>
      <c r="J465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5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5" s="32" t="inlineStr">
        <is>
          <t>{
 "protocolId": 30400,
 "messageType": "request",
 "versionName": "5.0.7.601114",
 "data": {
 "newStrategy": 9,
 "strategy": 0,
 "destType": 0,
 "midProtocolPois": [
 {
 "poiName": "",
 "midtype": 3,
 "longitude": 0.01,
 "address": "",
 "poiId": "",
 "nTypeCode": "",
 "entryLatitude": 0.01,
 "entryLongitude": 0.01,
 "latitude": 0.01
 }
 ],
 "dev": ,
 "directNavi": 0
 },
 "statusCode": 0,
 "needResponse": true,
 "message": "",
 "responseCode": "",
 "requestCode": "",
 "requestAuthor": "com.aiways.aiwaysservice"
}</t>
        </is>
      </c>
      <c r="M465" s="34" t="inlineStr">
        <is>
          <t>输入json，查看返回json或查看地图</t>
        </is>
      </c>
      <c r="N465" s="32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65" s="32" t="inlineStr">
        <is>
          <t>提示error信息：请输入middletype</t>
        </is>
      </c>
      <c r="P465" s="32" t="inlineStr">
        <is>
          <t>{}</t>
        </is>
      </c>
      <c r="Q465" s="32" t="inlineStr">
        <is>
          <t>{}</t>
        </is>
      </c>
      <c r="R465" s="32">
        <f>HYPERLINK("D:\python\pytest\AutoTest\log\2022-01-20_20-32-14\AW02-JK-AIDL-0576","测试图片地址")</f>
        <v/>
      </c>
      <c r="S465" s="32" t="inlineStr">
        <is>
          <t>NG</t>
        </is>
      </c>
      <c r="T465" s="32" t="inlineStr">
        <is>
          <t>chenghchengy</t>
        </is>
      </c>
      <c r="U465" s="39" t="inlineStr">
        <is>
          <t>2022-01-21 02:17:25</t>
        </is>
      </c>
      <c r="V465" s="32" t="n"/>
      <c r="W465" s="32" t="inlineStr">
        <is>
          <t>Waiting timeout for appearance of "UIObjectProxy of "com.aiways.autonavi:id/tv_search""</t>
        </is>
      </c>
    </row>
    <row r="466" s="134">
      <c r="A466" s="17" t="inlineStr">
        <is>
          <t>AW02-JK-AIDL-0577</t>
        </is>
      </c>
      <c r="B466" s="31" t="n">
        <v>30400</v>
      </c>
      <c r="C466" s="31" t="inlineStr">
        <is>
          <t>回家/回公司</t>
        </is>
      </c>
      <c r="D466" s="31" t="inlineStr">
        <is>
          <t>回家/回公司</t>
        </is>
      </c>
      <c r="E466" s="31" t="inlineStr">
        <is>
          <t>P2</t>
        </is>
      </c>
      <c r="F466" s="31" t="inlineStr">
        <is>
          <t>回家/回公司</t>
        </is>
      </c>
      <c r="G466" s="31" t="inlineStr">
        <is>
          <t>异常系</t>
        </is>
      </c>
      <c r="H466" s="32" t="inlineStr">
        <is>
          <t>需求分析法</t>
        </is>
      </c>
      <c r="I466" s="35" t="n"/>
      <c r="J466" s="3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66" s="36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66" s="32" t="inlineStr">
        <is>
          <t>{
 "protocolId": 30400,
 "messageType": "request",
 "versionName": "5.0.7.601114",
 "data": {
 "newStrategy": 9,
 "strategy": 0,
 "destType": 0,
 "midProtocolPois": [
 {
 "poiName": "",
 "midtype": ,
 "longitude": 0.01,
 "address": "",
 "poiId": "",
 "nTypeCode": "",
 "entryLatitude": 0.01,
 "entryLongitude": 0.01,
 "latitude": 0.01
 }
 ],
 "dev": ,
 "directNavi": 0
 },
 "statusCode": 0,
 "needResponse": true,
 "message": "",
 "responseCode": "",
 "requestCode": "",
 "requestAuthor": "com.aiways.aiwaysservice"
}</t>
        </is>
      </c>
      <c r="M466" s="34" t="inlineStr">
        <is>
          <t>输入json，查看返回json或查看地图</t>
        </is>
      </c>
      <c r="N466" s="32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466" s="32" t="inlineStr">
        <is>
          <t>提示error信息：请输入正确途径点</t>
        </is>
      </c>
      <c r="P466" s="32" t="inlineStr">
        <is>
          <t>{}</t>
        </is>
      </c>
      <c r="Q466" s="32" t="inlineStr">
        <is>
          <t>{}</t>
        </is>
      </c>
      <c r="R466" s="32">
        <f>HYPERLINK("D:\python\pytest\AutoTest\log\2022-01-20_20-32-14\AW02-JK-AIDL-0577","测试图片地址")</f>
        <v/>
      </c>
      <c r="S466" s="32" t="inlineStr">
        <is>
          <t>NG</t>
        </is>
      </c>
      <c r="T466" s="32" t="inlineStr">
        <is>
          <t>chenghchengy</t>
        </is>
      </c>
      <c r="U466" s="39" t="inlineStr">
        <is>
          <t>2022-01-21 02:18:33</t>
        </is>
      </c>
      <c r="V466" s="32" t="n"/>
      <c r="W466" s="32" t="inlineStr">
        <is>
          <t>Waiting timeout for appearance of "UIObjectProxy of "com.aiways.autonavi:id/tv_search""</t>
        </is>
      </c>
    </row>
    <row r="467" s="134">
      <c r="A467" s="17" t="inlineStr">
        <is>
          <t>AW02-JK-AIDL-0586</t>
        </is>
      </c>
      <c r="B467" s="31" t="n">
        <v>30402</v>
      </c>
      <c r="C467" s="31" t="inlineStr">
        <is>
          <t>路线规划</t>
        </is>
      </c>
      <c r="D467" s="31" t="inlineStr">
        <is>
          <t>路线规划</t>
        </is>
      </c>
      <c r="E467" s="31" t="inlineStr">
        <is>
          <t>P0</t>
        </is>
      </c>
      <c r="F467" s="31" t="inlineStr">
        <is>
          <t>路线规划</t>
        </is>
      </c>
      <c r="G467" s="31" t="inlineStr">
        <is>
          <t>正常系</t>
        </is>
      </c>
      <c r="H467" s="32" t="inlineStr">
        <is>
          <t>需求分析法</t>
        </is>
      </c>
      <c r="I467" s="35" t="inlineStr">
        <is>
          <t>json传入</t>
        </is>
      </c>
      <c r="J467" s="17" t="inlineStr">
        <is>
          <t>/</t>
        </is>
      </c>
      <c r="K467" s="36" t="n"/>
      <c r="L46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-100,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67" s="34" t="inlineStr">
        <is>
          <t>1.发送路线规划终点坐标
2.接收返回值 ，和车机响应</t>
        </is>
      </c>
      <c r="N46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67" s="32" t="inlineStr">
        <is>
          <t>1.正常进入导航
2.返回json有终点的相关信息</t>
        </is>
      </c>
      <c r="P467" s="32" t="inlineStr">
        <is>
          <t>{}</t>
        </is>
      </c>
      <c r="Q467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467" s="32">
        <f>HYPERLINK("D:\python\pytest\AutoTest\log\2022-01-20_20-32-14\AW02-JK-AIDL-0586","测试图片地址")</f>
        <v/>
      </c>
      <c r="S467" s="32" t="inlineStr">
        <is>
          <t>OK</t>
        </is>
      </c>
      <c r="T467" s="32" t="inlineStr">
        <is>
          <t>chenghchengy</t>
        </is>
      </c>
      <c r="U467" s="39" t="inlineStr">
        <is>
          <t>2022-01-21 02:19:07</t>
        </is>
      </c>
      <c r="V467" s="32" t="n"/>
      <c r="W467" s="32" t="inlineStr">
        <is>
          <t>请求成功</t>
        </is>
      </c>
    </row>
    <row r="468" s="134">
      <c r="A468" s="17" t="inlineStr">
        <is>
          <t>AW02-JK-AIDL-0587</t>
        </is>
      </c>
      <c r="B468" s="31" t="n">
        <v>30402</v>
      </c>
      <c r="C468" s="31" t="inlineStr">
        <is>
          <t>路线规划</t>
        </is>
      </c>
      <c r="D468" s="31" t="inlineStr">
        <is>
          <t>路线规划</t>
        </is>
      </c>
      <c r="E468" s="31" t="inlineStr">
        <is>
          <t>P0</t>
        </is>
      </c>
      <c r="F468" s="31" t="inlineStr">
        <is>
          <t>路线规划</t>
        </is>
      </c>
      <c r="G468" s="31" t="inlineStr">
        <is>
          <t>正常系</t>
        </is>
      </c>
      <c r="H468" s="32" t="inlineStr">
        <is>
          <t>需求分析法</t>
        </is>
      </c>
      <c r="I468" s="35" t="inlineStr">
        <is>
          <t>json传入</t>
        </is>
      </c>
      <c r="J468" s="17" t="inlineStr">
        <is>
          <t>/</t>
        </is>
      </c>
      <c r="K468" s="36" t="n"/>
      <c r="L46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-100,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68" s="34" t="inlineStr">
        <is>
          <t>1.发送路线规划终点坐标
2.接收返回值 ，和车机响应</t>
        </is>
      </c>
      <c r="N46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68" s="32" t="inlineStr">
        <is>
          <t>1.正常进入规划详情页面
2.返回json有终点的相关信息</t>
        </is>
      </c>
      <c r="P468" s="32" t="inlineStr">
        <is>
          <t>{}</t>
        </is>
      </c>
      <c r="Q468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468" s="32">
        <f>HYPERLINK("D:\python\pytest\AutoTest\log\2022-01-20_20-32-14\AW02-JK-AIDL-0587","测试图片地址")</f>
        <v/>
      </c>
      <c r="S468" s="32" t="inlineStr">
        <is>
          <t>OK</t>
        </is>
      </c>
      <c r="T468" s="32" t="inlineStr">
        <is>
          <t>chenghchengy</t>
        </is>
      </c>
      <c r="U468" s="39" t="inlineStr">
        <is>
          <t>2022-01-21 02:19:55</t>
        </is>
      </c>
      <c r="V468" s="32" t="n"/>
      <c r="W468" s="32" t="inlineStr">
        <is>
          <t>请求成功</t>
        </is>
      </c>
    </row>
    <row r="469" s="134">
      <c r="A469" s="17" t="inlineStr">
        <is>
          <t>AW02-JK-AIDL-0588</t>
        </is>
      </c>
      <c r="B469" s="31" t="n">
        <v>30402</v>
      </c>
      <c r="C469" s="31" t="inlineStr">
        <is>
          <t>路线规划</t>
        </is>
      </c>
      <c r="D469" s="31" t="inlineStr">
        <is>
          <t>路线规划</t>
        </is>
      </c>
      <c r="E469" s="31" t="inlineStr">
        <is>
          <t>P0</t>
        </is>
      </c>
      <c r="F469" s="31" t="inlineStr">
        <is>
          <t>路线规划</t>
        </is>
      </c>
      <c r="G469" s="31" t="inlineStr">
        <is>
          <t>正常系</t>
        </is>
      </c>
      <c r="H469" s="32" t="inlineStr">
        <is>
          <t>需求分析法</t>
        </is>
      </c>
      <c r="I469" s="35" t="inlineStr">
        <is>
          <t>json传入</t>
        </is>
      </c>
      <c r="J469" s="17" t="inlineStr">
        <is>
          <t>/</t>
        </is>
      </c>
      <c r="K469" s="36" t="n"/>
      <c r="L46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-100,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69" s="34" t="inlineStr">
        <is>
          <t>1.发送路线规划终点坐标
2.接收返回值 ，和车机响应</t>
        </is>
      </c>
      <c r="N46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69" s="32" t="inlineStr">
        <is>
          <t>1.车机不响应
2.返回json有终点的相关信息</t>
        </is>
      </c>
      <c r="P469" s="32" t="inlineStr">
        <is>
          <t>{}</t>
        </is>
      </c>
      <c r="Q469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469" s="32">
        <f>HYPERLINK("D:\python\pytest\AutoTest\log\2022-01-20_20-32-14\AW02-JK-AIDL-0588","测试图片地址")</f>
        <v/>
      </c>
      <c r="S469" s="32" t="inlineStr">
        <is>
          <t>OK</t>
        </is>
      </c>
      <c r="T469" s="32" t="inlineStr">
        <is>
          <t>chenghchengy</t>
        </is>
      </c>
      <c r="U469" s="39" t="inlineStr">
        <is>
          <t>2022-01-21 02:20:44</t>
        </is>
      </c>
      <c r="V469" s="32" t="n"/>
      <c r="W469" s="32" t="inlineStr">
        <is>
          <t>请求成功</t>
        </is>
      </c>
    </row>
    <row r="470" s="134">
      <c r="A470" s="17" t="inlineStr">
        <is>
          <t>AW02-JK-AIDL-0589</t>
        </is>
      </c>
      <c r="B470" s="31" t="n">
        <v>30402</v>
      </c>
      <c r="C470" s="31" t="inlineStr">
        <is>
          <t>路线规划</t>
        </is>
      </c>
      <c r="D470" s="31" t="inlineStr">
        <is>
          <t>路线规划</t>
        </is>
      </c>
      <c r="E470" s="31" t="inlineStr">
        <is>
          <t>P0</t>
        </is>
      </c>
      <c r="F470" s="31" t="inlineStr">
        <is>
          <t>路线规划</t>
        </is>
      </c>
      <c r="G470" s="31" t="inlineStr">
        <is>
          <t>正常系</t>
        </is>
      </c>
      <c r="H470" s="32" t="inlineStr">
        <is>
          <t>需求分析法</t>
        </is>
      </c>
      <c r="I470" s="35" t="inlineStr">
        <is>
          <t>json传入</t>
        </is>
      </c>
      <c r="J470" s="17" t="inlineStr">
        <is>
          <t>/</t>
        </is>
      </c>
      <c r="K470" s="36" t="n"/>
      <c r="L47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-100,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0" s="34" t="inlineStr">
        <is>
          <t>1.发送路线规划终点坐标
2.接收返回值 ，和车机响应</t>
        </is>
      </c>
      <c r="N47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0" s="32" t="inlineStr">
        <is>
          <t>1.正常进入规划详情页面
2.返回json有终点的相关信息</t>
        </is>
      </c>
      <c r="P470" s="32" t="inlineStr">
        <is>
          <t>{}</t>
        </is>
      </c>
      <c r="Q470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470" s="32">
        <f>HYPERLINK("D:\python\pytest\AutoTest\log\2022-01-20_20-32-14\AW02-JK-AIDL-0589","测试图片地址")</f>
        <v/>
      </c>
      <c r="S470" s="32" t="inlineStr">
        <is>
          <t>OK</t>
        </is>
      </c>
      <c r="T470" s="32" t="inlineStr">
        <is>
          <t>chenghchengy</t>
        </is>
      </c>
      <c r="U470" s="39" t="inlineStr">
        <is>
          <t>2022-01-21 02:21:32</t>
        </is>
      </c>
      <c r="V470" s="32" t="n"/>
      <c r="W470" s="32" t="inlineStr">
        <is>
          <t>请求成功</t>
        </is>
      </c>
    </row>
    <row r="471" s="134">
      <c r="A471" s="17" t="inlineStr">
        <is>
          <t>AW02-JK-AIDL-0590</t>
        </is>
      </c>
      <c r="B471" s="31" t="n">
        <v>30402</v>
      </c>
      <c r="C471" s="31" t="inlineStr">
        <is>
          <t>路线规划</t>
        </is>
      </c>
      <c r="D471" s="31" t="inlineStr">
        <is>
          <t>路线规划</t>
        </is>
      </c>
      <c r="E471" s="31" t="inlineStr">
        <is>
          <t>P0</t>
        </is>
      </c>
      <c r="F471" s="31" t="inlineStr">
        <is>
          <t>路线规划</t>
        </is>
      </c>
      <c r="G471" s="31" t="inlineStr">
        <is>
          <t>正常系</t>
        </is>
      </c>
      <c r="H471" s="32" t="inlineStr">
        <is>
          <t>需求分析法</t>
        </is>
      </c>
      <c r="I471" s="35" t="inlineStr">
        <is>
          <t>json传入</t>
        </is>
      </c>
      <c r="J471" s="17" t="inlineStr">
        <is>
          <t>/</t>
        </is>
      </c>
      <c r="K471" s="36" t="n"/>
      <c r="L47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1" s="34" t="inlineStr">
        <is>
          <t>1.发送路线规划终点坐标
2.接收返回值 ，和车机响应</t>
        </is>
      </c>
      <c r="N47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1" s="32" t="inlineStr">
        <is>
          <t>1.直接进入模拟导航
2.返回json有终点的相关信息</t>
        </is>
      </c>
      <c r="P471" s="32" t="inlineStr">
        <is>
          <t>{'data': {'ProtocolRouteInfos': [{'distance': 22013.0, 'distanceAuto': '22公里', 'method': '推荐', 'newStrategy': 17, 'oddNum': 0, 'protocolCityInfos': [{'viaCityName': '武汉市'}], 'routePreference': 12, 'streetNames': '', 'time': 2040.0, 'timeAuto': '34分钟', 'tmcSegments': '', 'tmcSize': 0, 'tolls': 0, 'totalOddDistance': '0', 'trafficLights': 17, 'viaCityNumbers': 1, 'viaPOIdistance': 0, 'viaPOItime': 0}, {'distance': 22487.0, 'distanceAuto': '22.4公里', 'method': '备选二', 'newStrategy': 17, 'oddNum': 0, 'protocolCityInfos': [{'viaCityName': '武汉市'}], 'routePreference': 12, 'streetNames': '', 'time': 2100.0, 'timeAuto': '35分钟', 'tmcSegments': '', 'tmcSize': 0, 'tolls': 0, 'totalOddDistance': '0', 'trafficLights': 23, 'viaCityNumbers': 1, 'viaPOIdistance': 0, 'viaPOItime': 0}, {'distance': 24632.0, 'distanceAuto': '24.6公里', 'method': '备选三', 'newStrategy': 17, 'oddNum': 0, 'protocolCityInfos': [{'viaCityName': '武汉市'}], 'routePreference': 12, 'streetNames': '', 'time': 2280.0, 'timeAuto': '38分钟', 'tmcSegments': '', 'tmcSize': 0, 'tolls': 0, 'totalOddDistance': '0', 'trafficLights': 22, 'viaCityNumbers': 1, 'viaPOIdistance': 0, 'viaPOItime': 0}], 'count': 3, 'errorMessage': '请求成功', 'fromPoiAddr': '', 'fromPoiLatitude': 30.477416944444446, 'fromPoiLongitude': 114.40815805555556, 'fromPoiName': '当前位置', 'midPoiArray': '光谷第四小学 ', 'midPoisNum': 1, 'resultCode': 10000, 'toPoiAddr': '', 'toPoiLatitude': 30.606697, 'toPoiLongitude': 114.424314, 'toPoiName': '武汉站'}, 'message': '', 'messageType': 'response', 'needResponse': False, 'protocolId': 30402, 'requestAuthor': 'com.aiways.autonavi', 'requestCode': '', 'responseCode': '', 'statusCode': 200, 'versionName': '5.0.7.601114'}</t>
        </is>
      </c>
      <c r="Q471" s="32" t="inlineStr">
        <is>
          <t>{'data': {'预期': {'midPoiArray': '', 'midPoisNum': 0, 'count': 0, 'fromPoiName': '', 'toPoiLongitude': 0.01, 'toPoiName': '', 'toPoiLatitude': 0.01, 'protocolRouteInfos': [{'protocolCityInfos': [{'viaCityName': ''}], 'viaCityNumbers': 0, 'distance': 0.01, 'trafficLights': 0, 'tmcSegments': '', 'totalOddDistance': '', 'oddNum': 0, 'time': 0.01, 'tmcSize': 0, 'tolls': 0, 'method': '', 'routePreference': 0, 'newStrategy': -100, 'distanceAuto': '', 'timeAuto': ''}], 'fromPoiLongitude': 0.01, 'resultCode': 10000, 'toPoiAddr': '', 'fromPoiAddr': '', 'fromPoiLatitude': 0.01, 'errorMessage': ''}, '实际': {'ProtocolRouteInfos': [{'distance': 22013.0, 'distanceAuto': '22公里', 'method': '推荐', 'newStrategy': 17, 'oddNum': 0, 'protocolCityInfos': [{'viaCityName': '武汉市'}], 'routePreference': 12, 'streetNames': '', 'time': 2040.0, 'timeAuto': '34分钟', 'tmcSegments': '', 'tmcSize': 0, 'tolls': 0, 'totalOddDistance': '0', 'trafficLights': 17, 'viaCityNumbers': 1, 'viaPOIdistance': 0, 'viaPOItime': 0}, {'distance': 22487.0, 'distanceAuto': '22.4公里', 'method': '备选二', 'newStrategy': 17, 'oddNum': 0, 'protocolCityInfos': [{'viaCityName': '武汉市'}], 'routePreference': 12, 'streetNames': '', 'time': 2100.0, 'timeAuto': '35分钟', 'tmcSegments': '', 'tmcSize': 0, 'tolls': 0, 'totalOddDistance': '0', 'trafficLights': 23, 'viaCityNumbers': 1, 'viaPOIdistance': 0, 'viaPOItime': 0}, {'distance': 24632.0, 'distanceAuto': '24.6公里', 'method': '备选三', 'newStrategy': 17, 'oddNum': 0, 'protocolCityInfos': [{'viaCityName': '武汉市'}], 'routePreference': 12, 'streetNames': '', 'time': 2280.0, 'timeAuto': '38分钟', 'tmcSegments': '', 'tmcSize': 0, 'tolls': 0, 'totalOddDistance': '0', 'trafficLights': 22, 'viaCityNumbers': 1, 'viaPOIdistance': 0, 'viaPOItime': 0}], 'count': 3, 'errorMessage': '请求成功', 'fromPoiAddr': '', 'fromPoiLatitude': 30.477416944444446, 'fromPoiLongitude': 114.40815805555556, 'fromPoiName': '当前位置', 'midPoiArray': '光谷第四小学 ', 'midPoisNum': 1, 'resultCode': 10000, 'toPoiAddr': '', 'toPoiLatitude': 30.606697, 'toPoiLongitude': 114.424314, 'toPoiName': '武汉站'}}, 'ProtocolRouteInfos': 'src不存在这个key', 'midPoiArray': {'预期': '', '实际': '光谷第四小学 '}, 'midPoisNum': {'预期': 0, '实际': 1}, 'count': {'预期': 0, '实际': 3}, 'fromPoiName': {'预期': '', '实际': '当前位置'}, 'toPoiLongitude': {'预期': 0.01, '实际': 114.424314}, 'toPoiName': {'预期': '', '实际': '武汉站'}, 'toPoiLatitude': {'预期': 0.01, '实际': 30.606697}, 'protocolRouteInfos': ['dst不存在这个key'], 'fromPoiLongitude': {'预期': 0.01, '实际': 114.40815805555556}, 'fromPoiLatitude': {'预期': 0.01, '实际': 30.477416944444446}, 'errorMessage': {'预期': '', '实际': '请求成功'}, 'statusCode': {'预期': 0, '实际': 200}, 'requestAuthor': {'预期': 'com.autonavi.amapauto', '实际': 'com.aiways.autonavi'}}</t>
        </is>
      </c>
      <c r="R471" s="32">
        <f>HYPERLINK("D:\python\pytest\AutoTest\log\2022-01-20_20-32-14\AW02-JK-AIDL-0590","测试图片地址")</f>
        <v/>
      </c>
      <c r="S471" s="32" t="inlineStr">
        <is>
          <t>OK</t>
        </is>
      </c>
      <c r="T471" s="32" t="inlineStr">
        <is>
          <t>chenghchengy</t>
        </is>
      </c>
      <c r="U471" s="39" t="inlineStr">
        <is>
          <t>2022-01-21 02:22:22</t>
        </is>
      </c>
      <c r="V471" s="32" t="n"/>
      <c r="W471" s="32" t="inlineStr">
        <is>
          <t>请求成功</t>
        </is>
      </c>
    </row>
    <row r="472" s="134">
      <c r="A472" s="17" t="inlineStr">
        <is>
          <t>AW02-JK-AIDL-0591</t>
        </is>
      </c>
      <c r="B472" s="31" t="n">
        <v>30402</v>
      </c>
      <c r="C472" s="31" t="inlineStr">
        <is>
          <t>路线规划</t>
        </is>
      </c>
      <c r="D472" s="31" t="inlineStr">
        <is>
          <t>路线规划</t>
        </is>
      </c>
      <c r="E472" s="31" t="inlineStr">
        <is>
          <t>P0</t>
        </is>
      </c>
      <c r="F472" s="31" t="inlineStr">
        <is>
          <t>路线规划</t>
        </is>
      </c>
      <c r="G472" s="31" t="inlineStr">
        <is>
          <t>正常系</t>
        </is>
      </c>
      <c r="H472" s="32" t="inlineStr">
        <is>
          <t>需求分析法</t>
        </is>
      </c>
      <c r="I472" s="35" t="inlineStr">
        <is>
          <t>json传入</t>
        </is>
      </c>
      <c r="J472" s="17" t="inlineStr">
        <is>
          <t>/</t>
        </is>
      </c>
      <c r="K472" s="36" t="n"/>
      <c r="L47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2" s="34" t="inlineStr">
        <is>
          <t>1.发送路线规划终点坐标
2.接收返回值 ，和车机响应</t>
        </is>
      </c>
      <c r="N47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2" s="32" t="inlineStr">
        <is>
          <t>1.直接进入巡航模式，模拟导航
2.返回json有终点的相关信息</t>
        </is>
      </c>
      <c r="P472" s="32" t="inlineStr">
        <is>
          <t>{'data': {'ProtocolRouteInfos': [{'distance': 22013.0, 'distanceAuto': '22公里', 'method': '推荐', 'newStrategy': 17, 'oddNum': 0, 'protocolCityInfos': [{'viaCityName': '武汉市'}], 'routePreference': 12, 'streetNames': '', 'time': 2040.0, 'timeAuto': '34分钟', 'tmcSegments': '', 'tmcSize': 0, 'tolls': 0, 'totalOddDistance': '0', 'trafficLights': 17, 'viaCityNumbers': 1, 'viaPOIdistance': 0, 'viaPOItime': 0}, {'distance': 22487.0, 'distanceAuto': '22.4公里', 'method': '备选二', 'newStrategy': 17, 'oddNum': 0, 'protocolCityInfos': [{'viaCityName': '武汉市'}], 'routePreference': 12, 'streetNames': '', 'time': 2160.0, 'timeAuto': '36分钟', 'tmcSegments': '', 'tmcSize': 0, 'tolls': 0, 'totalOddDistance': '0', 'trafficLights': 23, 'viaCityNumbers': 1, 'viaPOIdistance': 0, 'viaPOItime': 0}, {'distance': 24632.0, 'distanceAuto': '24.6公里', 'method': '备选三', 'newStrategy': 17, 'oddNum': 0, 'protocolCityInfos': [{'viaCityName': '武汉市'}], 'routePreference': 12, 'streetNames': '', 'time': 2220.0, 'timeAuto': '37分钟', 'tmcSegments': '', 'tmcSize': 0, 'tolls': 0, 'totalOddDistance': '0', 'trafficLights': 22, 'viaCityNumbers': 1, 'viaPOIdistance': 0, 'viaPOItime': 0}], 'count': 3, 'errorMessage': '请求成功', 'fromPoiAddr': '', 'fromPoiLatitude': 30.477416944444446, 'fromPoiLongitude': 114.40815805555556, 'fromPoiName': '当前位置', 'midPoiArray': '光谷第四小学 ', 'midPoisNum': 1, 'resultCode': 10000, 'toPoiAddr': '', 'toPoiLatitude': 30.606697, 'toPoiLongitude': 114.424314, 'toPoiName': '武汉站'}, 'message': '', 'messageType': 'response', 'needResponse': False, 'protocolId': 30402, 'requestAuthor': 'com.aiways.autonavi', 'requestCode': '', 'responseCode': '', 'statusCode': 200, 'versionName': '5.0.7.601114'}</t>
        </is>
      </c>
      <c r="Q472" s="32" t="inlineStr">
        <is>
          <t>{'data': {'预期': {'midPoiArray': '', 'midPoisNum': 0, 'count': 0, 'fromPoiName': '', 'toPoiLongitude': 0.01, 'toPoiName': '', 'toPoiLatitude': 0.01, 'protocolRouteInfos': [{'protocolCityInfos': [{'viaCityName': ''}], 'viaCityNumbers': 0, 'distance': 0.01, 'trafficLights': 0, 'tmcSegments': '', 'totalOddDistance': '', 'oddNum': 0, 'time': 0.01, 'tmcSize': 0, 'tolls': 0, 'method': '', 'routePreference': 0, 'newStrategy': -100, 'distanceAuto': '', 'timeAuto': ''}], 'fromPoiLongitude': 0.01, 'resultCode': 10000, 'toPoiAddr': '', 'fromPoiAddr': '', 'fromPoiLatitude': 0.01, 'errorMessage': ''}, '实际': {'ProtocolRouteInfos': [{'distance': 22013.0, 'distanceAuto': '22公里', 'method': '推荐', 'newStrategy': 17, 'oddNum': 0, 'protocolCityInfos': [{'viaCityName': '武汉市'}], 'routePreference': 12, 'streetNames': '', 'time': 2040.0, 'timeAuto': '34分钟', 'tmcSegments': '', 'tmcSize': 0, 'tolls': 0, 'totalOddDistance': '0', 'trafficLights': 17, 'viaCityNumbers': 1, 'viaPOIdistance': 0, 'viaPOItime': 0}, {'distance': 22487.0, 'distanceAuto': '22.4公里', 'method': '备选二', 'newStrategy': 17, 'oddNum': 0, 'protocolCityInfos': [{'viaCityName': '武汉市'}], 'routePreference': 12, 'streetNames': '', 'time': 2160.0, 'timeAuto': '36分钟', 'tmcSegments': '', 'tmcSize': 0, 'tolls': 0, 'totalOddDistance': '0', 'trafficLights': 23, 'viaCityNumbers': 1, 'viaPOIdistance': 0, 'viaPOItime': 0}, {'distance': 24632.0, 'distanceAuto': '24.6公里', 'method': '备选三', 'newStrategy': 17, 'oddNum': 0, 'protocolCityInfos': [{'viaCityName': '武汉市'}], 'routePreference': 12, 'streetNames': '', 'time': 2220.0, 'timeAuto': '37分钟', 'tmcSegments': '', 'tmcSize': 0, 'tolls': 0, 'totalOddDistance': '0', 'trafficLights': 22, 'viaCityNumbers': 1, 'viaPOIdistance': 0, 'viaPOItime': 0}], 'count': 3, 'errorMessage': '请求成功', 'fromPoiAddr': '', 'fromPoiLatitude': 30.477416944444446, 'fromPoiLongitude': 114.40815805555556, 'fromPoiName': '当前位置', 'midPoiArray': '光谷第四小学 ', 'midPoisNum': 1, 'resultCode': 10000, 'toPoiAddr': '', 'toPoiLatitude': 30.606697, 'toPoiLongitude': 114.424314, 'toPoiName': '武汉站'}}, 'ProtocolRouteInfos': 'src不存在这个key', 'midPoiArray': {'预期': '', '实际': '光谷第四小学 '}, 'midPoisNum': {'预期': 0, '实际': 1}, 'count': {'预期': 0, '实际': 3}, 'fromPoiName': {'预期': '', '实际': '当前位置'}, 'toPoiLongitude': {'预期': 0.01, '实际': 114.424314}, 'toPoiName': {'预期': '', '实际': '武汉站'}, 'toPoiLatitude': {'预期': 0.01, '实际': 30.606697}, 'protocolRouteInfos': ['dst不存在这个key'], 'fromPoiLongitude': {'预期': 0.01, '实际': 114.40815805555556}, 'fromPoiLatitude': {'预期': 0.01, '实际': 30.477416944444446}, 'errorMessage': {'预期': '', '实际': '请求成功'}, 'statusCode': {'预期': 0, '实际': 200}, 'requestAuthor': {'预期': 'com.autonavi.amapauto', '实际': 'com.aiways.autonavi'}}</t>
        </is>
      </c>
      <c r="R472" s="32">
        <f>HYPERLINK("D:\python\pytest\AutoTest\log\2022-01-20_20-32-14\AW02-JK-AIDL-0591","测试图片地址")</f>
        <v/>
      </c>
      <c r="S472" s="32" t="inlineStr">
        <is>
          <t>OK</t>
        </is>
      </c>
      <c r="T472" s="32" t="inlineStr">
        <is>
          <t>chenghchengy</t>
        </is>
      </c>
      <c r="U472" s="39" t="inlineStr">
        <is>
          <t>2022-01-21 02:23:11</t>
        </is>
      </c>
      <c r="V472" s="32" t="n"/>
      <c r="W472" s="32" t="inlineStr">
        <is>
          <t>请求成功</t>
        </is>
      </c>
    </row>
    <row r="473" s="134">
      <c r="A473" s="17" t="inlineStr">
        <is>
          <t>AW02-JK-AIDL-0592</t>
        </is>
      </c>
      <c r="B473" s="31" t="n">
        <v>30402</v>
      </c>
      <c r="C473" s="31" t="inlineStr">
        <is>
          <t>路线规划</t>
        </is>
      </c>
      <c r="D473" s="31" t="inlineStr">
        <is>
          <t>路线规划</t>
        </is>
      </c>
      <c r="E473" s="31" t="inlineStr">
        <is>
          <t>P0</t>
        </is>
      </c>
      <c r="F473" s="31" t="inlineStr">
        <is>
          <t>路线规划</t>
        </is>
      </c>
      <c r="G473" s="31" t="inlineStr">
        <is>
          <t>正常系</t>
        </is>
      </c>
      <c r="H473" s="32" t="inlineStr">
        <is>
          <t>需求分析法</t>
        </is>
      </c>
      <c r="I473" s="35" t="inlineStr">
        <is>
          <t>json传入</t>
        </is>
      </c>
      <c r="J473" s="17" t="inlineStr">
        <is>
          <t>/</t>
        </is>
      </c>
      <c r="K473" s="36" t="n"/>
      <c r="L47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3" s="34" t="inlineStr">
        <is>
          <t>1.发送路线规划终点坐标
2.接收返回值 ，和车机响应</t>
        </is>
      </c>
      <c r="N47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3" s="32" t="inlineStr">
        <is>
          <t>1.直接进入巡航模式，模拟导航
2.返回json有终点的相关信息</t>
        </is>
      </c>
      <c r="P473" s="32" t="inlineStr">
        <is>
          <t>{'data': {'ProtocolRouteInfos': [{'distance': 22013.0, 'distanceAuto': '22公里', 'method': '推荐', 'newStrategy': 17, 'oddNum': 0, 'protocolCityInfos': [{'viaCityName': '武汉市'}], 'routePreference': 12, 'streetNames': '', 'time': 2040.0, 'timeAuto': '34分钟', 'tmcSegments': '', 'tmcSize': 0, 'tolls': 0, 'totalOddDistance': '0', 'trafficLights': 17, 'viaCityNumbers': 1, 'viaPOIdistance': 0, 'viaPOItime': 0}, {'distance': 22487.0, 'distanceAuto': '22.4公里', 'method': '备选二', 'newStrategy': 17, 'oddNum': 0, 'protocolCityInfos': [{'viaCityName': '武汉市'}], 'routePreference': 12, 'streetNames': '', 'time': 2160.0, 'timeAuto': '36分钟', 'tmcSegments': '', 'tmcSize': 0, 'tolls': 0, 'totalOddDistance': '0', 'trafficLights': 23, 'viaCityNumbers': 1, 'viaPOIdistance': 0, 'viaPOItime': 0}, {'distance': 24632.0, 'distanceAuto': '24.6公里', 'method': '备选三', 'newStrategy': 17, 'oddNum': 0, 'protocolCityInfos': [{'viaCityName': '武汉市'}], 'routePreference': 12, 'streetNames': '', 'time': 2280.0, 'timeAuto': '38分钟', 'tmcSegments': '', 'tmcSize': 0, 'tolls': 0, 'totalOddDistance': '0', 'trafficLights': 22, 'viaCityNumbers': 1, 'viaPOIdistance': 0, 'viaPOItime': 0}], 'count': 3, 'errorMessage': '请求成功', 'fromPoiAddr': '', 'fromPoiLatitude': 30.477416944444446, 'fromPoiLongitude': 114.40815805555556, 'fromPoiName': '当前位置', 'midPoiArray': '光谷第四小学 ', 'midPoisNum': 1, 'resultCode': 10000, 'toPoiAddr': '', 'toPoiLatitude': 30.606697, 'toPoiLongitude': 114.424314, 'toPoiName': '武汉站'}, 'message': '', 'messageType': 'response', 'needResponse': False, 'protocolId': 30402, 'requestAuthor': 'com.aiways.autonavi', 'requestCode': '', 'responseCode': '', 'statusCode': 200, 'versionName': '5.0.7.601114'}</t>
        </is>
      </c>
      <c r="Q473" s="32" t="inlineStr">
        <is>
          <t>{'data': {'预期': {'midPoiArray': '', 'midPoisNum': 0, 'count': 0, 'fromPoiName': '', 'toPoiLongitude': 0.01, 'toPoiName': '', 'toPoiLatitude': 0.01, 'protocolRouteInfos': [{'protocolCityInfos': [{'viaCityName': ''}], 'viaCityNumbers': 0, 'distance': 0.01, 'trafficLights': 0, 'tmcSegments': '', 'totalOddDistance': '', 'oddNum': 0, 'time': 0.01, 'tmcSize': 0, 'tolls': 0, 'method': '', 'routePreference': 0, 'newStrategy': -100, 'distanceAuto': '', 'timeAuto': ''}], 'fromPoiLongitude': 0.01, 'resultCode': 10000, 'toPoiAddr': '', 'fromPoiAddr': '', 'fromPoiLatitude': 0.01, 'errorMessage': ''}, '实际': {'ProtocolRouteInfos': [{'distance': 22013.0, 'distanceAuto': '22公里', 'method': '推荐', 'newStrategy': 17, 'oddNum': 0, 'protocolCityInfos': [{'viaCityName': '武汉市'}], 'routePreference': 12, 'streetNames': '', 'time': 2040.0, 'timeAuto': '34分钟', 'tmcSegments': '', 'tmcSize': 0, 'tolls': 0, 'totalOddDistance': '0', 'trafficLights': 17, 'viaCityNumbers': 1, 'viaPOIdistance': 0, 'viaPOItime': 0}, {'distance': 22487.0, 'distanceAuto': '22.4公里', 'method': '备选二', 'newStrategy': 17, 'oddNum': 0, 'protocolCityInfos': [{'viaCityName': '武汉市'}], 'routePreference': 12, 'streetNames': '', 'time': 2160.0, 'timeAuto': '36分钟', 'tmcSegments': '', 'tmcSize': 0, 'tolls': 0, 'totalOddDistance': '0', 'trafficLights': 23, 'viaCityNumbers': 1, 'viaPOIdistance': 0, 'viaPOItime': 0}, {'distance': 24632.0, 'distanceAuto': '24.6公里', 'method': '备选三', 'newStrategy': 17, 'oddNum': 0, 'protocolCityInfos': [{'viaCityName': '武汉市'}], 'routePreference': 12, 'streetNames': '', 'time': 2280.0, 'timeAuto': '38分钟', 'tmcSegments': '', 'tmcSize': 0, 'tolls': 0, 'totalOddDistance': '0', 'trafficLights': 22, 'viaCityNumbers': 1, 'viaPOIdistance': 0, 'viaPOItime': 0}], 'count': 3, 'errorMessage': '请求成功', 'fromPoiAddr': '', 'fromPoiLatitude': 30.477416944444446, 'fromPoiLongitude': 114.40815805555556, 'fromPoiName': '当前位置', 'midPoiArray': '光谷第四小学 ', 'midPoisNum': 1, 'resultCode': 10000, 'toPoiAddr': '', 'toPoiLatitude': 30.606697, 'toPoiLongitude': 114.424314, 'toPoiName': '武汉站'}}, 'ProtocolRouteInfos': 'src不存在这个key', 'midPoiArray': {'预期': '', '实际': '光谷第四小学 '}, 'midPoisNum': {'预期': 0, '实际': 1}, 'count': {'预期': 0, '实际': 3}, 'fromPoiName': {'预期': '', '实际': '当前位置'}, 'toPoiLongitude': {'预期': 0.01, '实际': 114.424314}, 'toPoiName': {'预期': '', '实际': '武汉站'}, 'toPoiLatitude': {'预期': 0.01, '实际': 30.606697}, 'protocolRouteInfos': ['dst不存在这个key'], 'fromPoiLongitude': {'预期': 0.01, '实际': 114.40815805555556}, 'fromPoiLatitude': {'预期': 0.01, '实际': 30.477416944444446}, 'errorMessage': {'预期': '', '实际': '请求成功'}, 'statusCode': {'预期': 0, '实际': 200}, 'requestAuthor': {'预期': 'com.autonavi.amapauto', '实际': 'com.aiways.autonavi'}}</t>
        </is>
      </c>
      <c r="R473" s="32">
        <f>HYPERLINK("D:\python\pytest\AutoTest\log\2022-01-20_20-32-14\AW02-JK-AIDL-0592","测试图片地址")</f>
        <v/>
      </c>
      <c r="S473" s="32" t="inlineStr">
        <is>
          <t>OK</t>
        </is>
      </c>
      <c r="T473" s="32" t="inlineStr">
        <is>
          <t>chenghchengy</t>
        </is>
      </c>
      <c r="U473" s="39" t="inlineStr">
        <is>
          <t>2022-01-21 02:24:01</t>
        </is>
      </c>
      <c r="V473" s="32" t="n"/>
      <c r="W473" s="32" t="inlineStr">
        <is>
          <t>请求成功</t>
        </is>
      </c>
    </row>
    <row r="474" s="134">
      <c r="A474" s="17" t="inlineStr">
        <is>
          <t>AW02-JK-AIDL-0593</t>
        </is>
      </c>
      <c r="B474" s="31" t="n">
        <v>30402</v>
      </c>
      <c r="C474" s="31" t="inlineStr">
        <is>
          <t>路线规划</t>
        </is>
      </c>
      <c r="D474" s="31" t="inlineStr">
        <is>
          <t>路线规划</t>
        </is>
      </c>
      <c r="E474" s="31" t="inlineStr">
        <is>
          <t>P0</t>
        </is>
      </c>
      <c r="F474" s="31" t="inlineStr">
        <is>
          <t>路线规划</t>
        </is>
      </c>
      <c r="G474" s="31" t="inlineStr">
        <is>
          <t>正常系</t>
        </is>
      </c>
      <c r="H474" s="32" t="inlineStr">
        <is>
          <t>需求分析法</t>
        </is>
      </c>
      <c r="I474" s="35" t="inlineStr">
        <is>
          <t>json传入</t>
        </is>
      </c>
      <c r="J474" s="17" t="inlineStr">
        <is>
          <t>/</t>
        </is>
      </c>
      <c r="K474" s="36" t="n"/>
      <c r="L47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9,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4" s="34" t="inlineStr">
        <is>
          <t>1.发送路线规划终点坐标
2.接收返回值 ，和车机响应</t>
        </is>
      </c>
      <c r="N47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4" s="32" t="inlineStr">
        <is>
          <t>1.正常进入导航,模式为大路优先
2.返回json有终点的相关信息</t>
        </is>
      </c>
      <c r="P474" s="32" t="inlineStr">
        <is>
          <t>{}</t>
        </is>
      </c>
      <c r="Q474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474" s="32">
        <f>HYPERLINK("D:\python\pytest\AutoTest\log\2022-01-20_20-32-14\AW02-JK-AIDL-0593","测试图片地址")</f>
        <v/>
      </c>
      <c r="S474" s="32" t="inlineStr">
        <is>
          <t>OK</t>
        </is>
      </c>
      <c r="T474" s="32" t="inlineStr">
        <is>
          <t>chenghchengy</t>
        </is>
      </c>
      <c r="U474" s="39" t="inlineStr">
        <is>
          <t>2022-01-21 02:24:49</t>
        </is>
      </c>
      <c r="V474" s="32" t="n"/>
      <c r="W474" s="32" t="inlineStr">
        <is>
          <t>请求成功</t>
        </is>
      </c>
    </row>
    <row r="475" s="134">
      <c r="A475" s="17" t="inlineStr">
        <is>
          <t>AW02-JK-AIDL-0594</t>
        </is>
      </c>
      <c r="B475" s="31" t="n">
        <v>30402</v>
      </c>
      <c r="C475" s="31" t="inlineStr">
        <is>
          <t>路线规划</t>
        </is>
      </c>
      <c r="D475" s="31" t="inlineStr">
        <is>
          <t>路线规划</t>
        </is>
      </c>
      <c r="E475" s="31" t="inlineStr">
        <is>
          <t>P0</t>
        </is>
      </c>
      <c r="F475" s="31" t="inlineStr">
        <is>
          <t>路线规划</t>
        </is>
      </c>
      <c r="G475" s="31" t="inlineStr">
        <is>
          <t>正常系</t>
        </is>
      </c>
      <c r="H475" s="32" t="inlineStr">
        <is>
          <t>需求分析法</t>
        </is>
      </c>
      <c r="I475" s="35" t="inlineStr">
        <is>
          <t>json传入</t>
        </is>
      </c>
      <c r="J475" s="17" t="inlineStr">
        <is>
          <t>/</t>
        </is>
      </c>
      <c r="K475" s="36" t="n"/>
      <c r="L47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9,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5" s="34" t="inlineStr">
        <is>
          <t>1.发送路线规划终点坐标
2.接收返回值 ，和车机响应</t>
        </is>
      </c>
      <c r="N475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5" s="32" t="inlineStr">
        <is>
          <t>1.正常进入规划详情页面，模式为大路优先
2.返回json有终点的相关信息</t>
        </is>
      </c>
      <c r="P475" s="32" t="inlineStr">
        <is>
          <t>{}</t>
        </is>
      </c>
      <c r="Q475" s="3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475" s="32">
        <f>HYPERLINK("D:\python\pytest\AutoTest\log\2022-01-20_20-32-14\AW02-JK-AIDL-0594","测试图片地址")</f>
        <v/>
      </c>
      <c r="S475" s="32" t="inlineStr">
        <is>
          <t>OK</t>
        </is>
      </c>
      <c r="T475" s="32" t="inlineStr">
        <is>
          <t>chenghchengy</t>
        </is>
      </c>
      <c r="U475" s="39" t="inlineStr">
        <is>
          <t>2022-01-21 02:25:38</t>
        </is>
      </c>
      <c r="V475" s="32" t="n"/>
      <c r="W475" s="32" t="inlineStr">
        <is>
          <t>请求成功</t>
        </is>
      </c>
    </row>
    <row r="476" s="134">
      <c r="A476" s="17" t="inlineStr">
        <is>
          <t>AW02-JK-AIDL-0595</t>
        </is>
      </c>
      <c r="B476" s="31" t="n">
        <v>30402</v>
      </c>
      <c r="C476" s="31" t="inlineStr">
        <is>
          <t>路线规划</t>
        </is>
      </c>
      <c r="D476" s="31" t="inlineStr">
        <is>
          <t>路线规划</t>
        </is>
      </c>
      <c r="E476" s="31" t="inlineStr">
        <is>
          <t>P0</t>
        </is>
      </c>
      <c r="F476" s="31" t="inlineStr">
        <is>
          <t>路线规划</t>
        </is>
      </c>
      <c r="G476" s="31" t="inlineStr">
        <is>
          <t>正常系</t>
        </is>
      </c>
      <c r="H476" s="32" t="inlineStr">
        <is>
          <t>需求分析法</t>
        </is>
      </c>
      <c r="I476" s="35" t="inlineStr">
        <is>
          <t>json传入</t>
        </is>
      </c>
      <c r="J476" s="17" t="inlineStr">
        <is>
          <t>/</t>
        </is>
      </c>
      <c r="K476" s="36" t="n"/>
      <c r="L47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9,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6" s="34" t="inlineStr">
        <is>
          <t>1.发送路线规划终点坐标
2.接收返回值 ，和车机响应</t>
        </is>
      </c>
      <c r="N47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6" s="32" t="inlineStr">
        <is>
          <t>1.车机不响应，模式为大路优先
2.返回json有终点的相关信息</t>
        </is>
      </c>
      <c r="P476" s="32" t="n"/>
      <c r="Q476" s="32" t="n"/>
      <c r="R476" s="32" t="n"/>
      <c r="S476" s="32" t="n"/>
      <c r="T476" s="32" t="n"/>
      <c r="U476" s="39" t="n"/>
      <c r="V476" s="32" t="n"/>
      <c r="W476" s="32" t="inlineStr">
        <is>
          <t>count最大为3</t>
        </is>
      </c>
    </row>
    <row r="477" s="134">
      <c r="A477" s="17" t="inlineStr">
        <is>
          <t>AW02-JK-AIDL-0596</t>
        </is>
      </c>
      <c r="B477" s="31" t="n">
        <v>30402</v>
      </c>
      <c r="C477" s="31" t="inlineStr">
        <is>
          <t>路线规划</t>
        </is>
      </c>
      <c r="D477" s="31" t="inlineStr">
        <is>
          <t>路线规划</t>
        </is>
      </c>
      <c r="E477" s="31" t="inlineStr">
        <is>
          <t>P0</t>
        </is>
      </c>
      <c r="F477" s="31" t="inlineStr">
        <is>
          <t>路线规划</t>
        </is>
      </c>
      <c r="G477" s="31" t="inlineStr">
        <is>
          <t>正常系</t>
        </is>
      </c>
      <c r="H477" s="32" t="inlineStr">
        <is>
          <t>需求分析法</t>
        </is>
      </c>
      <c r="I477" s="35" t="inlineStr">
        <is>
          <t>json传入</t>
        </is>
      </c>
      <c r="J477" s="17" t="inlineStr">
        <is>
          <t>/</t>
        </is>
      </c>
      <c r="K477" s="36" t="n"/>
      <c r="L47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77" s="34" t="inlineStr">
        <is>
          <t>1.发送路线规划终点坐标
2.接收返回值 ，和车机响应</t>
        </is>
      </c>
      <c r="N47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7" s="32" t="inlineStr">
        <is>
          <t>1.正常进入规划详情页面，，模式为大路优先
2.返回json有终点的相关信息</t>
        </is>
      </c>
      <c r="P477" s="32" t="n"/>
      <c r="Q477" s="32" t="n"/>
      <c r="R477" s="32" t="n"/>
      <c r="S477" s="32" t="n"/>
      <c r="T477" s="32" t="n"/>
      <c r="U477" s="39" t="n"/>
      <c r="V477" s="32" t="n"/>
      <c r="W477" s="32" t="inlineStr">
        <is>
          <t>count最大为3</t>
        </is>
      </c>
    </row>
    <row r="478" s="134">
      <c r="A478" s="17" t="inlineStr">
        <is>
          <t>AW02-JK-AIDL-0597</t>
        </is>
      </c>
      <c r="B478" s="31" t="n">
        <v>30402</v>
      </c>
      <c r="C478" s="31" t="inlineStr">
        <is>
          <t>路线规划</t>
        </is>
      </c>
      <c r="D478" s="31" t="inlineStr">
        <is>
          <t>路线规划</t>
        </is>
      </c>
      <c r="E478" s="31" t="inlineStr">
        <is>
          <t>P0</t>
        </is>
      </c>
      <c r="F478" s="31" t="inlineStr">
        <is>
          <t>路线规划</t>
        </is>
      </c>
      <c r="G478" s="31" t="inlineStr">
        <is>
          <t>正常系</t>
        </is>
      </c>
      <c r="H478" s="32" t="inlineStr">
        <is>
          <t>需求分析法</t>
        </is>
      </c>
      <c r="I478" s="35" t="inlineStr">
        <is>
          <t>json传入</t>
        </is>
      </c>
      <c r="J478" s="17" t="inlineStr">
        <is>
          <t>/</t>
        </is>
      </c>
      <c r="K478" s="36" t="n"/>
      <c r="L47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8" s="34" t="inlineStr">
        <is>
          <t>1.发送路线规划终点坐标
2.接收返回值 ，和车机响应</t>
        </is>
      </c>
      <c r="N47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8" s="32" t="inlineStr">
        <is>
          <t>1.直接进入模拟导航，，模式为大路优先
2.返回json有终点的相关信息</t>
        </is>
      </c>
      <c r="P478" s="32" t="n"/>
      <c r="Q478" s="32" t="n"/>
      <c r="R478" s="32" t="n"/>
      <c r="S478" s="32" t="n"/>
      <c r="T478" s="32" t="n"/>
      <c r="U478" s="39" t="n"/>
      <c r="V478" s="32" t="n"/>
      <c r="W478" s="32" t="n"/>
    </row>
    <row r="479" s="134">
      <c r="A479" s="17" t="inlineStr">
        <is>
          <t>AW02-JK-AIDL-0598</t>
        </is>
      </c>
      <c r="B479" s="31" t="n">
        <v>30402</v>
      </c>
      <c r="C479" s="31" t="inlineStr">
        <is>
          <t>路线规划</t>
        </is>
      </c>
      <c r="D479" s="31" t="inlineStr">
        <is>
          <t>路线规划</t>
        </is>
      </c>
      <c r="E479" s="31" t="inlineStr">
        <is>
          <t>P0</t>
        </is>
      </c>
      <c r="F479" s="31" t="inlineStr">
        <is>
          <t>路线规划</t>
        </is>
      </c>
      <c r="G479" s="31" t="inlineStr">
        <is>
          <t>正常系</t>
        </is>
      </c>
      <c r="H479" s="32" t="inlineStr">
        <is>
          <t>需求分析法</t>
        </is>
      </c>
      <c r="I479" s="35" t="inlineStr">
        <is>
          <t>json传入</t>
        </is>
      </c>
      <c r="J479" s="17" t="inlineStr">
        <is>
          <t>/</t>
        </is>
      </c>
      <c r="K479" s="36" t="n"/>
      <c r="L47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79" s="34" t="inlineStr">
        <is>
          <t>1.发送路线规划终点坐标
2.接收返回值 ，和车机响应</t>
        </is>
      </c>
      <c r="N47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79" s="32" t="inlineStr">
        <is>
          <t>1.直接进入巡航模式，模拟导航，，模式为大路优先
2.返回json有终点的相关信息</t>
        </is>
      </c>
      <c r="P479" s="32" t="n"/>
      <c r="Q479" s="32" t="n"/>
      <c r="R479" s="32" t="n"/>
      <c r="S479" s="32" t="n"/>
      <c r="T479" s="32" t="n"/>
      <c r="U479" s="39" t="n"/>
      <c r="V479" s="32" t="n"/>
      <c r="W479" s="32" t="n"/>
    </row>
    <row r="480" s="134">
      <c r="A480" s="17" t="inlineStr">
        <is>
          <t>AW02-JK-AIDL-0599</t>
        </is>
      </c>
      <c r="B480" s="31" t="n">
        <v>30402</v>
      </c>
      <c r="C480" s="31" t="inlineStr">
        <is>
          <t>路线规划</t>
        </is>
      </c>
      <c r="D480" s="31" t="inlineStr">
        <is>
          <t>路线规划</t>
        </is>
      </c>
      <c r="E480" s="31" t="inlineStr">
        <is>
          <t>P0</t>
        </is>
      </c>
      <c r="F480" s="31" t="inlineStr">
        <is>
          <t>路线规划</t>
        </is>
      </c>
      <c r="G480" s="31" t="inlineStr">
        <is>
          <t>正常系</t>
        </is>
      </c>
      <c r="H480" s="32" t="inlineStr">
        <is>
          <t>需求分析法</t>
        </is>
      </c>
      <c r="I480" s="35" t="inlineStr">
        <is>
          <t>json传入</t>
        </is>
      </c>
      <c r="J480" s="17" t="inlineStr">
        <is>
          <t>/</t>
        </is>
      </c>
      <c r="K480" s="36" t="n"/>
      <c r="L48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80" s="34" t="inlineStr">
        <is>
          <t>1.发送路线规划终点坐标
2.接收返回值 ，和车机响应</t>
        </is>
      </c>
      <c r="N48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0" s="32" t="inlineStr">
        <is>
          <t>1.直接进入巡航模式，模拟导航，，模式为大路优先
2.返回json有终点的相关信息</t>
        </is>
      </c>
      <c r="P480" s="32" t="n"/>
      <c r="Q480" s="32" t="n"/>
      <c r="R480" s="32" t="n"/>
      <c r="S480" s="32" t="n"/>
      <c r="T480" s="32" t="n"/>
      <c r="U480" s="39" t="n"/>
      <c r="V480" s="32" t="n"/>
      <c r="W480" s="32" t="n"/>
    </row>
    <row r="481" s="134">
      <c r="A481" s="17" t="inlineStr">
        <is>
          <t>AW02-JK-AIDL-0600</t>
        </is>
      </c>
      <c r="B481" s="31" t="n">
        <v>30402</v>
      </c>
      <c r="C481" s="31" t="inlineStr">
        <is>
          <t>路线规划</t>
        </is>
      </c>
      <c r="D481" s="31" t="inlineStr">
        <is>
          <t>路线规划</t>
        </is>
      </c>
      <c r="E481" s="31" t="inlineStr">
        <is>
          <t>P0</t>
        </is>
      </c>
      <c r="F481" s="31" t="inlineStr">
        <is>
          <t>路线规划</t>
        </is>
      </c>
      <c r="G481" s="31" t="inlineStr">
        <is>
          <t>正常系</t>
        </is>
      </c>
      <c r="H481" s="32" t="inlineStr">
        <is>
          <t>需求分析法</t>
        </is>
      </c>
      <c r="I481" s="35" t="inlineStr">
        <is>
          <t>json传入</t>
        </is>
      </c>
      <c r="J481" s="17" t="inlineStr">
        <is>
          <t>/</t>
        </is>
      </c>
      <c r="K481" s="36" t="n"/>
      <c r="L48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10,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1" s="34" t="inlineStr">
        <is>
          <t>1.发送路线规划终点坐标
2.接收返回值 ，和车机响应</t>
        </is>
      </c>
      <c r="N48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1" s="32" t="inlineStr">
        <is>
          <t>1.正常进入导航,模式为速度最快
2.返回json有终点的相关信息</t>
        </is>
      </c>
      <c r="P481" s="32" t="n"/>
      <c r="Q481" s="32" t="n"/>
      <c r="R481" s="32" t="n"/>
      <c r="S481" s="32" t="n"/>
      <c r="T481" s="32" t="n"/>
      <c r="U481" s="39" t="n"/>
      <c r="V481" s="32" t="n"/>
      <c r="W481" s="32" t="n"/>
    </row>
    <row r="482" s="134">
      <c r="A482" s="17" t="inlineStr">
        <is>
          <t>AW02-JK-AIDL-0601</t>
        </is>
      </c>
      <c r="B482" s="31" t="n">
        <v>30402</v>
      </c>
      <c r="C482" s="31" t="inlineStr">
        <is>
          <t>路线规划</t>
        </is>
      </c>
      <c r="D482" s="31" t="inlineStr">
        <is>
          <t>路线规划</t>
        </is>
      </c>
      <c r="E482" s="31" t="inlineStr">
        <is>
          <t>P0</t>
        </is>
      </c>
      <c r="F482" s="31" t="inlineStr">
        <is>
          <t>路线规划</t>
        </is>
      </c>
      <c r="G482" s="31" t="inlineStr">
        <is>
          <t>正常系</t>
        </is>
      </c>
      <c r="H482" s="32" t="inlineStr">
        <is>
          <t>需求分析法</t>
        </is>
      </c>
      <c r="I482" s="35" t="inlineStr">
        <is>
          <t>json传入</t>
        </is>
      </c>
      <c r="J482" s="17" t="inlineStr">
        <is>
          <t>/</t>
        </is>
      </c>
      <c r="K482" s="36" t="n"/>
      <c r="L48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10,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2" s="34" t="inlineStr">
        <is>
          <t>1.发送路线规划终点坐标
2.接收返回值 ，和车机响应</t>
        </is>
      </c>
      <c r="N482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2" s="32" t="inlineStr">
        <is>
          <t>1.正常进入规划详情页面，模式为速度最快
2.返回json有终点的相关信息</t>
        </is>
      </c>
      <c r="P482" s="32" t="n"/>
      <c r="Q482" s="32" t="n"/>
      <c r="R482" s="32" t="n"/>
      <c r="S482" s="32" t="n"/>
      <c r="T482" s="32" t="n"/>
      <c r="U482" s="39" t="n"/>
      <c r="V482" s="32" t="n"/>
      <c r="W482" s="32" t="inlineStr">
        <is>
          <t>count最大为3</t>
        </is>
      </c>
    </row>
    <row r="483" s="134">
      <c r="A483" s="17" t="inlineStr">
        <is>
          <t>AW02-JK-AIDL-0602</t>
        </is>
      </c>
      <c r="B483" s="31" t="n">
        <v>30402</v>
      </c>
      <c r="C483" s="31" t="inlineStr">
        <is>
          <t>路线规划</t>
        </is>
      </c>
      <c r="D483" s="31" t="inlineStr">
        <is>
          <t>路线规划</t>
        </is>
      </c>
      <c r="E483" s="31" t="inlineStr">
        <is>
          <t>P0</t>
        </is>
      </c>
      <c r="F483" s="31" t="inlineStr">
        <is>
          <t>路线规划</t>
        </is>
      </c>
      <c r="G483" s="31" t="inlineStr">
        <is>
          <t>正常系</t>
        </is>
      </c>
      <c r="H483" s="32" t="inlineStr">
        <is>
          <t>需求分析法</t>
        </is>
      </c>
      <c r="I483" s="35" t="inlineStr">
        <is>
          <t>json传入</t>
        </is>
      </c>
      <c r="J483" s="17" t="inlineStr">
        <is>
          <t>/</t>
        </is>
      </c>
      <c r="K483" s="36" t="n"/>
      <c r="L48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10,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3" s="34" t="inlineStr">
        <is>
          <t>1.发送路线规划终点坐标
2.接收返回值 ，和车机响应</t>
        </is>
      </c>
      <c r="N483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3" s="32" t="inlineStr">
        <is>
          <t>1.车机不响应，模式为速度最快
2.返回json有终点的相关信息</t>
        </is>
      </c>
      <c r="P483" s="32" t="n"/>
      <c r="Q483" s="32" t="n"/>
      <c r="R483" s="32" t="n"/>
      <c r="S483" s="32" t="n"/>
      <c r="T483" s="32" t="n"/>
      <c r="U483" s="39" t="n"/>
      <c r="V483" s="32" t="n"/>
      <c r="W483" s="32" t="inlineStr">
        <is>
          <t>count最大为3</t>
        </is>
      </c>
    </row>
    <row r="484" s="134">
      <c r="A484" s="17" t="inlineStr">
        <is>
          <t>AW02-JK-AIDL-0603</t>
        </is>
      </c>
      <c r="B484" s="31" t="n">
        <v>30402</v>
      </c>
      <c r="C484" s="31" t="inlineStr">
        <is>
          <t>路线规划</t>
        </is>
      </c>
      <c r="D484" s="31" t="inlineStr">
        <is>
          <t>路线规划</t>
        </is>
      </c>
      <c r="E484" s="31" t="inlineStr">
        <is>
          <t>P0</t>
        </is>
      </c>
      <c r="F484" s="31" t="inlineStr">
        <is>
          <t>路线规划</t>
        </is>
      </c>
      <c r="G484" s="31" t="inlineStr">
        <is>
          <t>正常系</t>
        </is>
      </c>
      <c r="H484" s="32" t="inlineStr">
        <is>
          <t>需求分析法</t>
        </is>
      </c>
      <c r="I484" s="35" t="inlineStr">
        <is>
          <t>json传入</t>
        </is>
      </c>
      <c r="J484" s="17" t="inlineStr">
        <is>
          <t>/</t>
        </is>
      </c>
      <c r="K484" s="36" t="n"/>
      <c r="L48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4" s="34" t="inlineStr">
        <is>
          <t>1.发送路线规划终点坐标
2.接收返回值 ，和车机响应</t>
        </is>
      </c>
      <c r="N484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4" s="32" t="inlineStr">
        <is>
          <t>1.正常进入规划详情页面，，模式为速度最快
2.返回json有终点的相关信息</t>
        </is>
      </c>
      <c r="P484" s="32" t="n"/>
      <c r="Q484" s="32" t="n"/>
      <c r="R484" s="32" t="n"/>
      <c r="S484" s="32" t="n"/>
      <c r="T484" s="32" t="n"/>
      <c r="U484" s="39" t="n"/>
      <c r="V484" s="32" t="n"/>
      <c r="W484" s="32" t="inlineStr">
        <is>
          <t>count最大为3</t>
        </is>
      </c>
    </row>
    <row r="485" s="134">
      <c r="A485" s="17" t="inlineStr">
        <is>
          <t>AW02-JK-AIDL-0604</t>
        </is>
      </c>
      <c r="B485" s="31" t="n">
        <v>30402</v>
      </c>
      <c r="C485" s="31" t="inlineStr">
        <is>
          <t>路线规划</t>
        </is>
      </c>
      <c r="D485" s="31" t="inlineStr">
        <is>
          <t>路线规划</t>
        </is>
      </c>
      <c r="E485" s="31" t="inlineStr">
        <is>
          <t>P0</t>
        </is>
      </c>
      <c r="F485" s="31" t="inlineStr">
        <is>
          <t>路线规划</t>
        </is>
      </c>
      <c r="G485" s="31" t="inlineStr">
        <is>
          <t>正常系</t>
        </is>
      </c>
      <c r="H485" s="32" t="inlineStr">
        <is>
          <t>需求分析法</t>
        </is>
      </c>
      <c r="I485" s="35" t="inlineStr">
        <is>
          <t>json传入</t>
        </is>
      </c>
      <c r="J485" s="17" t="inlineStr">
        <is>
          <t>/</t>
        </is>
      </c>
      <c r="K485" s="36" t="n"/>
      <c r="L48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85" s="34" t="inlineStr">
        <is>
          <t>1.发送路线规划终点坐标
2.接收返回值 ，和车机响应</t>
        </is>
      </c>
      <c r="N48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5" s="32" t="inlineStr">
        <is>
          <t>1.直接进入模拟导航，，模式为速度最快
2.返回json有终点的相关信息</t>
        </is>
      </c>
      <c r="P485" s="32" t="n"/>
      <c r="Q485" s="32" t="n"/>
      <c r="R485" s="32" t="n"/>
      <c r="S485" s="32" t="n"/>
      <c r="T485" s="32" t="n"/>
      <c r="U485" s="39" t="n"/>
      <c r="V485" s="32" t="n"/>
      <c r="W485" s="32" t="n"/>
    </row>
    <row r="486" s="134">
      <c r="A486" s="17" t="inlineStr">
        <is>
          <t>AW02-JK-AIDL-0605</t>
        </is>
      </c>
      <c r="B486" s="31" t="n">
        <v>30402</v>
      </c>
      <c r="C486" s="31" t="inlineStr">
        <is>
          <t>路线规划</t>
        </is>
      </c>
      <c r="D486" s="31" t="inlineStr">
        <is>
          <t>路线规划</t>
        </is>
      </c>
      <c r="E486" s="31" t="inlineStr">
        <is>
          <t>P0</t>
        </is>
      </c>
      <c r="F486" s="31" t="inlineStr">
        <is>
          <t>路线规划</t>
        </is>
      </c>
      <c r="G486" s="31" t="inlineStr">
        <is>
          <t>正常系</t>
        </is>
      </c>
      <c r="H486" s="32" t="inlineStr">
        <is>
          <t>需求分析法</t>
        </is>
      </c>
      <c r="I486" s="35" t="inlineStr">
        <is>
          <t>json传入</t>
        </is>
      </c>
      <c r="J486" s="17" t="inlineStr">
        <is>
          <t>/</t>
        </is>
      </c>
      <c r="K486" s="36" t="n"/>
      <c r="L48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86" s="34" t="inlineStr">
        <is>
          <t>1.发送路线规划终点坐标
2.接收返回值 ，和车机响应</t>
        </is>
      </c>
      <c r="N48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6" s="32" t="inlineStr">
        <is>
          <t>1.直接进入巡航模式，模拟导航，，模式为速度最快
2.返回json有终点的相关信息</t>
        </is>
      </c>
      <c r="P486" s="32" t="n"/>
      <c r="Q486" s="32" t="n"/>
      <c r="R486" s="32" t="n"/>
      <c r="S486" s="32" t="n"/>
      <c r="T486" s="32" t="n"/>
      <c r="U486" s="39" t="n"/>
      <c r="V486" s="32" t="n"/>
      <c r="W486" s="32" t="n"/>
    </row>
    <row r="487" s="134">
      <c r="A487" s="17" t="inlineStr">
        <is>
          <t>AW02-JK-AIDL-0606</t>
        </is>
      </c>
      <c r="B487" s="31" t="n">
        <v>30402</v>
      </c>
      <c r="C487" s="31" t="inlineStr">
        <is>
          <t>路线规划</t>
        </is>
      </c>
      <c r="D487" s="31" t="inlineStr">
        <is>
          <t>路线规划</t>
        </is>
      </c>
      <c r="E487" s="31" t="inlineStr">
        <is>
          <t>P0</t>
        </is>
      </c>
      <c r="F487" s="31" t="inlineStr">
        <is>
          <t>路线规划</t>
        </is>
      </c>
      <c r="G487" s="31" t="inlineStr">
        <is>
          <t>正常系</t>
        </is>
      </c>
      <c r="H487" s="32" t="inlineStr">
        <is>
          <t>需求分析法</t>
        </is>
      </c>
      <c r="I487" s="35" t="inlineStr">
        <is>
          <t>json传入</t>
        </is>
      </c>
      <c r="J487" s="17" t="inlineStr">
        <is>
          <t>/</t>
        </is>
      </c>
      <c r="K487" s="36" t="n"/>
      <c r="L48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87" s="34" t="inlineStr">
        <is>
          <t>1.发送路线规划终点坐标
2.接收返回值 ，和车机响应</t>
        </is>
      </c>
      <c r="N48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7" s="32" t="inlineStr">
        <is>
          <t>1.直接进入巡航模式，模拟导航，，模式为速度最快
2.返回json有终点的相关信息</t>
        </is>
      </c>
      <c r="P487" s="32" t="n"/>
      <c r="Q487" s="32" t="n"/>
      <c r="R487" s="32" t="n"/>
      <c r="S487" s="32" t="n"/>
      <c r="T487" s="32" t="n"/>
      <c r="U487" s="39" t="n"/>
      <c r="V487" s="32" t="n"/>
      <c r="W487" s="32" t="n"/>
    </row>
    <row r="488" s="134">
      <c r="A488" s="17" t="inlineStr">
        <is>
          <t>AW02-JK-AIDL-0607</t>
        </is>
      </c>
      <c r="B488" s="31" t="n">
        <v>30402</v>
      </c>
      <c r="C488" s="31" t="inlineStr">
        <is>
          <t>路线规划</t>
        </is>
      </c>
      <c r="D488" s="31" t="inlineStr">
        <is>
          <t>路线规划</t>
        </is>
      </c>
      <c r="E488" s="31" t="inlineStr">
        <is>
          <t>P0</t>
        </is>
      </c>
      <c r="F488" s="31" t="inlineStr">
        <is>
          <t>路线规划</t>
        </is>
      </c>
      <c r="G488" s="31" t="inlineStr">
        <is>
          <t>正常系</t>
        </is>
      </c>
      <c r="H488" s="32" t="inlineStr">
        <is>
          <t>需求分析法</t>
        </is>
      </c>
      <c r="I488" s="35" t="inlineStr">
        <is>
          <t>json传入</t>
        </is>
      </c>
      <c r="J488" s="17" t="inlineStr">
        <is>
          <t>/</t>
        </is>
      </c>
      <c r="K488" s="36" t="n"/>
      <c r="L48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11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8" s="34" t="inlineStr">
        <is>
          <t>1.发送路线规划终点坐标
2.接收返回值 ，和车机响应</t>
        </is>
      </c>
      <c r="N48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8" s="32" t="inlineStr">
        <is>
          <t>1.正常进入导航,模式为少收费
2.返回json有终点的相关信息</t>
        </is>
      </c>
      <c r="P488" s="32" t="n"/>
      <c r="Q488" s="32" t="n"/>
      <c r="R488" s="32" t="n"/>
      <c r="S488" s="32" t="n"/>
      <c r="T488" s="32" t="n"/>
      <c r="U488" s="39" t="n"/>
      <c r="V488" s="32" t="n"/>
      <c r="W488" s="32" t="n"/>
    </row>
    <row r="489" s="134">
      <c r="A489" s="17" t="inlineStr">
        <is>
          <t>AW02-JK-AIDL-0608</t>
        </is>
      </c>
      <c r="B489" s="31" t="n">
        <v>30402</v>
      </c>
      <c r="C489" s="31" t="inlineStr">
        <is>
          <t>路线规划</t>
        </is>
      </c>
      <c r="D489" s="31" t="inlineStr">
        <is>
          <t>路线规划</t>
        </is>
      </c>
      <c r="E489" s="31" t="inlineStr">
        <is>
          <t>P0</t>
        </is>
      </c>
      <c r="F489" s="31" t="inlineStr">
        <is>
          <t>路线规划</t>
        </is>
      </c>
      <c r="G489" s="31" t="inlineStr">
        <is>
          <t>正常系</t>
        </is>
      </c>
      <c r="H489" s="32" t="inlineStr">
        <is>
          <t>需求分析法</t>
        </is>
      </c>
      <c r="I489" s="35" t="inlineStr">
        <is>
          <t>json传入</t>
        </is>
      </c>
      <c r="J489" s="17" t="inlineStr">
        <is>
          <t>/</t>
        </is>
      </c>
      <c r="K489" s="36" t="n"/>
      <c r="L48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11,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89" s="34" t="inlineStr">
        <is>
          <t>1.发送路线规划终点坐标
2.接收返回值 ，和车机响应</t>
        </is>
      </c>
      <c r="N48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89" s="32" t="inlineStr">
        <is>
          <t>1.正常进入规划详情页面，模式为少收费
2.返回json有终点的相关信息</t>
        </is>
      </c>
      <c r="P489" s="32" t="n"/>
      <c r="Q489" s="32" t="n"/>
      <c r="R489" s="32" t="n"/>
      <c r="S489" s="32" t="n"/>
      <c r="T489" s="32" t="n"/>
      <c r="U489" s="39" t="n"/>
      <c r="V489" s="32" t="n"/>
      <c r="W489" s="32" t="inlineStr">
        <is>
          <t>count最大为3</t>
        </is>
      </c>
    </row>
    <row r="490" s="134">
      <c r="A490" s="17" t="inlineStr">
        <is>
          <t>AW02-JK-AIDL-0609</t>
        </is>
      </c>
      <c r="B490" s="31" t="n">
        <v>30402</v>
      </c>
      <c r="C490" s="31" t="inlineStr">
        <is>
          <t>路线规划</t>
        </is>
      </c>
      <c r="D490" s="31" t="inlineStr">
        <is>
          <t>路线规划</t>
        </is>
      </c>
      <c r="E490" s="31" t="inlineStr">
        <is>
          <t>P0</t>
        </is>
      </c>
      <c r="F490" s="31" t="inlineStr">
        <is>
          <t>路线规划</t>
        </is>
      </c>
      <c r="G490" s="31" t="inlineStr">
        <is>
          <t>正常系</t>
        </is>
      </c>
      <c r="H490" s="32" t="inlineStr">
        <is>
          <t>需求分析法</t>
        </is>
      </c>
      <c r="I490" s="35" t="inlineStr">
        <is>
          <t>json传入</t>
        </is>
      </c>
      <c r="J490" s="17" t="inlineStr">
        <is>
          <t>/</t>
        </is>
      </c>
      <c r="K490" s="36" t="n"/>
      <c r="L49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11,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0" s="34" t="inlineStr">
        <is>
          <t>1.发送路线规划终点坐标
2.接收返回值 ，和车机响应</t>
        </is>
      </c>
      <c r="N49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0" s="32" t="inlineStr">
        <is>
          <t>1.车机不响应，模式为少收费
2.返回json有终点的相关信息</t>
        </is>
      </c>
      <c r="P490" s="32" t="n"/>
      <c r="Q490" s="32" t="n"/>
      <c r="R490" s="32" t="n"/>
      <c r="S490" s="32" t="n"/>
      <c r="T490" s="32" t="n"/>
      <c r="U490" s="39" t="n"/>
      <c r="V490" s="32" t="n"/>
      <c r="W490" s="32" t="inlineStr">
        <is>
          <t>count最大为3</t>
        </is>
      </c>
    </row>
    <row r="491" s="134">
      <c r="A491" s="17" t="inlineStr">
        <is>
          <t>AW02-JK-AIDL-0610</t>
        </is>
      </c>
      <c r="B491" s="31" t="n">
        <v>30402</v>
      </c>
      <c r="C491" s="31" t="inlineStr">
        <is>
          <t>路线规划</t>
        </is>
      </c>
      <c r="D491" s="31" t="inlineStr">
        <is>
          <t>路线规划</t>
        </is>
      </c>
      <c r="E491" s="31" t="inlineStr">
        <is>
          <t>P0</t>
        </is>
      </c>
      <c r="F491" s="31" t="inlineStr">
        <is>
          <t>路线规划</t>
        </is>
      </c>
      <c r="G491" s="31" t="inlineStr">
        <is>
          <t>正常系</t>
        </is>
      </c>
      <c r="H491" s="32" t="inlineStr">
        <is>
          <t>需求分析法</t>
        </is>
      </c>
      <c r="I491" s="35" t="inlineStr">
        <is>
          <t>json传入</t>
        </is>
      </c>
      <c r="J491" s="17" t="inlineStr">
        <is>
          <t>/</t>
        </is>
      </c>
      <c r="K491" s="36" t="n"/>
      <c r="L49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1" s="34" t="inlineStr">
        <is>
          <t>1.发送路线规划终点坐标
2.接收返回值 ，和车机响应</t>
        </is>
      </c>
      <c r="N491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1" s="32" t="inlineStr">
        <is>
          <t>1.正常进入规划详情页面，，模式为少收费
2.返回json有终点的相关信息</t>
        </is>
      </c>
      <c r="P491" s="32" t="n"/>
      <c r="Q491" s="32" t="n"/>
      <c r="R491" s="32" t="n"/>
      <c r="S491" s="32" t="n"/>
      <c r="T491" s="32" t="n"/>
      <c r="U491" s="39" t="n"/>
      <c r="V491" s="32" t="n"/>
      <c r="W491" s="32" t="inlineStr">
        <is>
          <t>count最大为3</t>
        </is>
      </c>
    </row>
    <row r="492" s="134">
      <c r="A492" s="17" t="inlineStr">
        <is>
          <t>AW02-JK-AIDL-0611</t>
        </is>
      </c>
      <c r="B492" s="31" t="n">
        <v>30402</v>
      </c>
      <c r="C492" s="31" t="inlineStr">
        <is>
          <t>路线规划</t>
        </is>
      </c>
      <c r="D492" s="31" t="inlineStr">
        <is>
          <t>路线规划</t>
        </is>
      </c>
      <c r="E492" s="31" t="inlineStr">
        <is>
          <t>P0</t>
        </is>
      </c>
      <c r="F492" s="31" t="inlineStr">
        <is>
          <t>路线规划</t>
        </is>
      </c>
      <c r="G492" s="31" t="inlineStr">
        <is>
          <t>正常系</t>
        </is>
      </c>
      <c r="H492" s="32" t="inlineStr">
        <is>
          <t>需求分析法</t>
        </is>
      </c>
      <c r="I492" s="35" t="inlineStr">
        <is>
          <t>json传入</t>
        </is>
      </c>
      <c r="J492" s="17" t="inlineStr">
        <is>
          <t>/</t>
        </is>
      </c>
      <c r="K492" s="36" t="n"/>
      <c r="L49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92" s="34" t="inlineStr">
        <is>
          <t>1.发送路线规划终点坐标
2.接收返回值 ，和车机响应</t>
        </is>
      </c>
      <c r="N49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2" s="32" t="inlineStr">
        <is>
          <t>1.直接进入模拟导航，，模式为少收费
2.返回json有终点的相关信息</t>
        </is>
      </c>
      <c r="P492" s="32" t="n"/>
      <c r="Q492" s="32" t="n"/>
      <c r="R492" s="32" t="n"/>
      <c r="S492" s="32" t="n"/>
      <c r="T492" s="32" t="n"/>
      <c r="U492" s="39" t="n"/>
      <c r="V492" s="32" t="n"/>
      <c r="W492" s="32" t="n"/>
    </row>
    <row r="493" s="134">
      <c r="A493" s="17" t="inlineStr">
        <is>
          <t>AW02-JK-AIDL-0612</t>
        </is>
      </c>
      <c r="B493" s="31" t="n">
        <v>30402</v>
      </c>
      <c r="C493" s="31" t="inlineStr">
        <is>
          <t>路线规划</t>
        </is>
      </c>
      <c r="D493" s="31" t="inlineStr">
        <is>
          <t>路线规划</t>
        </is>
      </c>
      <c r="E493" s="31" t="inlineStr">
        <is>
          <t>P0</t>
        </is>
      </c>
      <c r="F493" s="31" t="inlineStr">
        <is>
          <t>路线规划</t>
        </is>
      </c>
      <c r="G493" s="31" t="inlineStr">
        <is>
          <t>正常系</t>
        </is>
      </c>
      <c r="H493" s="32" t="inlineStr">
        <is>
          <t>需求分析法</t>
        </is>
      </c>
      <c r="I493" s="35" t="inlineStr">
        <is>
          <t>json传入</t>
        </is>
      </c>
      <c r="J493" s="17" t="inlineStr">
        <is>
          <t>/</t>
        </is>
      </c>
      <c r="K493" s="36" t="n"/>
      <c r="L49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93" s="34" t="inlineStr">
        <is>
          <t>1.发送路线规划终点坐标
2.接收返回值 ，和车机响应</t>
        </is>
      </c>
      <c r="N49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3" s="32" t="inlineStr">
        <is>
          <t>1.直接进入巡航模式，模拟导航，，模式为少收费
2.返回json有终点的相关信息</t>
        </is>
      </c>
      <c r="P493" s="32" t="n"/>
      <c r="Q493" s="32" t="n"/>
      <c r="R493" s="32" t="n"/>
      <c r="S493" s="32" t="n"/>
      <c r="T493" s="32" t="n"/>
      <c r="U493" s="39" t="n"/>
      <c r="V493" s="32" t="n"/>
      <c r="W493" s="32" t="n"/>
    </row>
    <row r="494" s="134">
      <c r="A494" s="17" t="inlineStr">
        <is>
          <t>AW02-JK-AIDL-0613</t>
        </is>
      </c>
      <c r="B494" s="31" t="n">
        <v>30402</v>
      </c>
      <c r="C494" s="31" t="inlineStr">
        <is>
          <t>路线规划</t>
        </is>
      </c>
      <c r="D494" s="31" t="inlineStr">
        <is>
          <t>路线规划</t>
        </is>
      </c>
      <c r="E494" s="31" t="inlineStr">
        <is>
          <t>P0</t>
        </is>
      </c>
      <c r="F494" s="31" t="inlineStr">
        <is>
          <t>路线规划</t>
        </is>
      </c>
      <c r="G494" s="31" t="inlineStr">
        <is>
          <t>正常系</t>
        </is>
      </c>
      <c r="H494" s="32" t="inlineStr">
        <is>
          <t>需求分析法</t>
        </is>
      </c>
      <c r="I494" s="35" t="inlineStr">
        <is>
          <t>json传入</t>
        </is>
      </c>
      <c r="J494" s="17" t="inlineStr">
        <is>
          <t>/</t>
        </is>
      </c>
      <c r="K494" s="36" t="n"/>
      <c r="L49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94" s="34" t="inlineStr">
        <is>
          <t>1.发送路线规划终点坐标
2.接收返回值 ，和车机响应</t>
        </is>
      </c>
      <c r="N49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4" s="32" t="inlineStr">
        <is>
          <t>1.直接进入巡航模式，模拟导航，，模式为少收费
2.返回json有终点的相关信息</t>
        </is>
      </c>
      <c r="P494" s="32" t="n"/>
      <c r="Q494" s="32" t="n"/>
      <c r="R494" s="32" t="n"/>
      <c r="S494" s="32" t="n"/>
      <c r="T494" s="32" t="n"/>
      <c r="U494" s="39" t="n"/>
      <c r="V494" s="32" t="n"/>
      <c r="W494" s="32" t="n"/>
    </row>
    <row r="495" s="134">
      <c r="A495" s="17" t="inlineStr">
        <is>
          <t>AW02-JK-AIDL-0614</t>
        </is>
      </c>
      <c r="B495" s="31" t="n">
        <v>30402</v>
      </c>
      <c r="C495" s="31" t="inlineStr">
        <is>
          <t>路线规划</t>
        </is>
      </c>
      <c r="D495" s="31" t="inlineStr">
        <is>
          <t>路线规划</t>
        </is>
      </c>
      <c r="E495" s="31" t="inlineStr">
        <is>
          <t>P0</t>
        </is>
      </c>
      <c r="F495" s="31" t="inlineStr">
        <is>
          <t>路线规划</t>
        </is>
      </c>
      <c r="G495" s="31" t="inlineStr">
        <is>
          <t>正常系</t>
        </is>
      </c>
      <c r="H495" s="32" t="inlineStr">
        <is>
          <t>需求分析法</t>
        </is>
      </c>
      <c r="I495" s="35" t="inlineStr">
        <is>
          <t>json传入</t>
        </is>
      </c>
      <c r="J495" s="17" t="inlineStr">
        <is>
          <t>/</t>
        </is>
      </c>
      <c r="K495" s="36" t="n"/>
      <c r="L49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12,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5" s="34" t="inlineStr">
        <is>
          <t>1.发送路线规划终点坐标
2.接收返回值 ，和车机响应</t>
        </is>
      </c>
      <c r="N49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5" s="32" t="inlineStr">
        <is>
          <t>1.正常进入导航,模式为高德推荐
2.返回json有终点的相关信息</t>
        </is>
      </c>
      <c r="P495" s="32" t="n"/>
      <c r="Q495" s="32" t="n"/>
      <c r="R495" s="32" t="n"/>
      <c r="S495" s="32" t="n"/>
      <c r="T495" s="32" t="n"/>
      <c r="U495" s="39" t="n"/>
      <c r="V495" s="32" t="n"/>
      <c r="W495" s="32" t="n"/>
    </row>
    <row r="496" s="134">
      <c r="A496" s="17" t="inlineStr">
        <is>
          <t>AW02-JK-AIDL-0615</t>
        </is>
      </c>
      <c r="B496" s="31" t="n">
        <v>30402</v>
      </c>
      <c r="C496" s="31" t="inlineStr">
        <is>
          <t>路线规划</t>
        </is>
      </c>
      <c r="D496" s="31" t="inlineStr">
        <is>
          <t>路线规划</t>
        </is>
      </c>
      <c r="E496" s="31" t="inlineStr">
        <is>
          <t>P0</t>
        </is>
      </c>
      <c r="F496" s="31" t="inlineStr">
        <is>
          <t>路线规划</t>
        </is>
      </c>
      <c r="G496" s="31" t="inlineStr">
        <is>
          <t>正常系</t>
        </is>
      </c>
      <c r="H496" s="32" t="inlineStr">
        <is>
          <t>需求分析法</t>
        </is>
      </c>
      <c r="I496" s="35" t="inlineStr">
        <is>
          <t>json传入</t>
        </is>
      </c>
      <c r="J496" s="17" t="inlineStr">
        <is>
          <t>/</t>
        </is>
      </c>
      <c r="K496" s="36" t="n"/>
      <c r="L49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12,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6" s="34" t="inlineStr">
        <is>
          <t>1.发送路线规划终点坐标
2.接收返回值 ，和车机响应</t>
        </is>
      </c>
      <c r="N49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6" s="32" t="inlineStr">
        <is>
          <t>1.正常进入规划详情页面，模式为高德推荐
2.返回json有终点的相关信息</t>
        </is>
      </c>
      <c r="P496" s="32" t="n"/>
      <c r="Q496" s="32" t="n"/>
      <c r="R496" s="32" t="n"/>
      <c r="S496" s="32" t="n"/>
      <c r="T496" s="32" t="n"/>
      <c r="U496" s="39" t="n"/>
      <c r="V496" s="32" t="n"/>
      <c r="W496" s="32" t="inlineStr">
        <is>
          <t>count最大为3</t>
        </is>
      </c>
    </row>
    <row r="497" s="134">
      <c r="A497" s="17" t="inlineStr">
        <is>
          <t>AW02-JK-AIDL-0616</t>
        </is>
      </c>
      <c r="B497" s="31" t="n">
        <v>30402</v>
      </c>
      <c r="C497" s="31" t="inlineStr">
        <is>
          <t>路线规划</t>
        </is>
      </c>
      <c r="D497" s="31" t="inlineStr">
        <is>
          <t>路线规划</t>
        </is>
      </c>
      <c r="E497" s="31" t="inlineStr">
        <is>
          <t>P0</t>
        </is>
      </c>
      <c r="F497" s="31" t="inlineStr">
        <is>
          <t>路线规划</t>
        </is>
      </c>
      <c r="G497" s="31" t="inlineStr">
        <is>
          <t>正常系</t>
        </is>
      </c>
      <c r="H497" s="32" t="inlineStr">
        <is>
          <t>需求分析法</t>
        </is>
      </c>
      <c r="I497" s="35" t="inlineStr">
        <is>
          <t>json传入</t>
        </is>
      </c>
      <c r="J497" s="17" t="inlineStr">
        <is>
          <t>/</t>
        </is>
      </c>
      <c r="K497" s="36" t="n"/>
      <c r="L49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12,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7" s="34" t="inlineStr">
        <is>
          <t>1.发送路线规划终点坐标
2.接收返回值 ，和车机响应</t>
        </is>
      </c>
      <c r="N49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7" s="32" t="inlineStr">
        <is>
          <t>1.车机不响应，模式为高德推荐
2.返回json有终点的相关信息</t>
        </is>
      </c>
      <c r="P497" s="32" t="n"/>
      <c r="Q497" s="32" t="n"/>
      <c r="R497" s="32" t="n"/>
      <c r="S497" s="32" t="n"/>
      <c r="T497" s="32" t="n"/>
      <c r="U497" s="39" t="n"/>
      <c r="V497" s="32" t="n"/>
      <c r="W497" s="32" t="inlineStr">
        <is>
          <t>count最大为3</t>
        </is>
      </c>
    </row>
    <row r="498" s="134">
      <c r="A498" s="17" t="inlineStr">
        <is>
          <t>AW02-JK-AIDL-0617</t>
        </is>
      </c>
      <c r="B498" s="31" t="n">
        <v>30402</v>
      </c>
      <c r="C498" s="31" t="inlineStr">
        <is>
          <t>路线规划</t>
        </is>
      </c>
      <c r="D498" s="31" t="inlineStr">
        <is>
          <t>路线规划</t>
        </is>
      </c>
      <c r="E498" s="31" t="inlineStr">
        <is>
          <t>P0</t>
        </is>
      </c>
      <c r="F498" s="31" t="inlineStr">
        <is>
          <t>路线规划</t>
        </is>
      </c>
      <c r="G498" s="31" t="inlineStr">
        <is>
          <t>正常系</t>
        </is>
      </c>
      <c r="H498" s="32" t="inlineStr">
        <is>
          <t>需求分析法</t>
        </is>
      </c>
      <c r="I498" s="35" t="inlineStr">
        <is>
          <t>json传入</t>
        </is>
      </c>
      <c r="J498" s="17" t="inlineStr">
        <is>
          <t>/</t>
        </is>
      </c>
      <c r="K498" s="36" t="n"/>
      <c r="L49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498" s="34" t="inlineStr">
        <is>
          <t>1.发送路线规划终点坐标
2.接收返回值 ，和车机响应</t>
        </is>
      </c>
      <c r="N49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8" s="32" t="inlineStr">
        <is>
          <t>1.正常进入规划详情页面，，模式为高德推荐
2.返回json有终点的相关信息</t>
        </is>
      </c>
      <c r="P498" s="32" t="n"/>
      <c r="Q498" s="32" t="n"/>
      <c r="R498" s="32" t="n"/>
      <c r="S498" s="32" t="n"/>
      <c r="T498" s="32" t="n"/>
      <c r="U498" s="39" t="n"/>
      <c r="V498" s="32" t="n"/>
      <c r="W498" s="32" t="inlineStr">
        <is>
          <t>count最大为3</t>
        </is>
      </c>
    </row>
    <row r="499" s="134">
      <c r="A499" s="17" t="inlineStr">
        <is>
          <t>AW02-JK-AIDL-0618</t>
        </is>
      </c>
      <c r="B499" s="31" t="n">
        <v>30402</v>
      </c>
      <c r="C499" s="31" t="inlineStr">
        <is>
          <t>路线规划</t>
        </is>
      </c>
      <c r="D499" s="31" t="inlineStr">
        <is>
          <t>路线规划</t>
        </is>
      </c>
      <c r="E499" s="31" t="inlineStr">
        <is>
          <t>P0</t>
        </is>
      </c>
      <c r="F499" s="31" t="inlineStr">
        <is>
          <t>路线规划</t>
        </is>
      </c>
      <c r="G499" s="31" t="inlineStr">
        <is>
          <t>正常系</t>
        </is>
      </c>
      <c r="H499" s="32" t="inlineStr">
        <is>
          <t>需求分析法</t>
        </is>
      </c>
      <c r="I499" s="35" t="inlineStr">
        <is>
          <t>json传入</t>
        </is>
      </c>
      <c r="J499" s="17" t="inlineStr">
        <is>
          <t>/</t>
        </is>
      </c>
      <c r="K499" s="36" t="n"/>
      <c r="L49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499" s="34" t="inlineStr">
        <is>
          <t>1.发送路线规划终点坐标
2.接收返回值 ，和车机响应</t>
        </is>
      </c>
      <c r="N49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499" s="32" t="inlineStr">
        <is>
          <t>1.直接进入模拟导航，，模式为高德推荐
2.返回json有终点的相关信息</t>
        </is>
      </c>
      <c r="P499" s="32" t="n"/>
      <c r="Q499" s="32" t="n"/>
      <c r="R499" s="32" t="n"/>
      <c r="S499" s="32" t="n"/>
      <c r="T499" s="32" t="n"/>
      <c r="U499" s="39" t="n"/>
      <c r="V499" s="32" t="n"/>
      <c r="W499" s="32" t="n"/>
    </row>
    <row r="500" s="134">
      <c r="A500" s="17" t="inlineStr">
        <is>
          <t>AW02-JK-AIDL-0619</t>
        </is>
      </c>
      <c r="B500" s="31" t="n">
        <v>30402</v>
      </c>
      <c r="C500" s="31" t="inlineStr">
        <is>
          <t>路线规划</t>
        </is>
      </c>
      <c r="D500" s="31" t="inlineStr">
        <is>
          <t>路线规划</t>
        </is>
      </c>
      <c r="E500" s="31" t="inlineStr">
        <is>
          <t>P0</t>
        </is>
      </c>
      <c r="F500" s="31" t="inlineStr">
        <is>
          <t>路线规划</t>
        </is>
      </c>
      <c r="G500" s="31" t="inlineStr">
        <is>
          <t>正常系</t>
        </is>
      </c>
      <c r="H500" s="32" t="inlineStr">
        <is>
          <t>需求分析法</t>
        </is>
      </c>
      <c r="I500" s="35" t="inlineStr">
        <is>
          <t>json传入</t>
        </is>
      </c>
      <c r="J500" s="17" t="inlineStr">
        <is>
          <t>/</t>
        </is>
      </c>
      <c r="K500" s="36" t="n"/>
      <c r="L50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0" s="34" t="inlineStr">
        <is>
          <t>1.发送路线规划终点坐标
2.接收返回值 ，和车机响应</t>
        </is>
      </c>
      <c r="N50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0" s="32" t="inlineStr">
        <is>
          <t>1.直接进入巡航模式，模拟导航，，模式为高德推荐
2.返回json有终点的相关信息</t>
        </is>
      </c>
      <c r="P500" s="32" t="n"/>
      <c r="Q500" s="32" t="n"/>
      <c r="R500" s="32" t="n"/>
      <c r="S500" s="32" t="n"/>
      <c r="T500" s="32" t="n"/>
      <c r="U500" s="39" t="n"/>
      <c r="V500" s="32" t="n"/>
      <c r="W500" s="32" t="n"/>
    </row>
    <row r="501" s="134">
      <c r="A501" s="17" t="inlineStr">
        <is>
          <t>AW02-JK-AIDL-0620</t>
        </is>
      </c>
      <c r="B501" s="31" t="n">
        <v>30402</v>
      </c>
      <c r="C501" s="31" t="inlineStr">
        <is>
          <t>路线规划</t>
        </is>
      </c>
      <c r="D501" s="31" t="inlineStr">
        <is>
          <t>路线规划</t>
        </is>
      </c>
      <c r="E501" s="31" t="inlineStr">
        <is>
          <t>P0</t>
        </is>
      </c>
      <c r="F501" s="31" t="inlineStr">
        <is>
          <t>路线规划</t>
        </is>
      </c>
      <c r="G501" s="31" t="inlineStr">
        <is>
          <t>正常系</t>
        </is>
      </c>
      <c r="H501" s="32" t="inlineStr">
        <is>
          <t>需求分析法</t>
        </is>
      </c>
      <c r="I501" s="35" t="inlineStr">
        <is>
          <t>json传入</t>
        </is>
      </c>
      <c r="J501" s="17" t="inlineStr">
        <is>
          <t>/</t>
        </is>
      </c>
      <c r="K501" s="36" t="n"/>
      <c r="L50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1" s="34" t="inlineStr">
        <is>
          <t>1.发送路线规划终点坐标
2.接收返回值 ，和车机响应</t>
        </is>
      </c>
      <c r="N50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1" s="32" t="inlineStr">
        <is>
          <t>1.直接进入巡航模式，模拟导航，，模式为高德推荐
2.返回json有终点的相关信息</t>
        </is>
      </c>
      <c r="P501" s="32" t="n"/>
      <c r="Q501" s="32" t="n"/>
      <c r="R501" s="32" t="n"/>
      <c r="S501" s="32" t="n"/>
      <c r="T501" s="32" t="n"/>
      <c r="U501" s="39" t="n"/>
      <c r="V501" s="32" t="n"/>
      <c r="W501" s="32" t="n"/>
    </row>
    <row r="502" s="134">
      <c r="A502" s="17" t="inlineStr">
        <is>
          <t>AW02-JK-AIDL-0621</t>
        </is>
      </c>
      <c r="B502" s="31" t="n">
        <v>30402</v>
      </c>
      <c r="C502" s="31" t="inlineStr">
        <is>
          <t>路线规划</t>
        </is>
      </c>
      <c r="D502" s="31" t="inlineStr">
        <is>
          <t>路线规划</t>
        </is>
      </c>
      <c r="E502" s="31" t="inlineStr">
        <is>
          <t>P0</t>
        </is>
      </c>
      <c r="F502" s="31" t="inlineStr">
        <is>
          <t>路线规划</t>
        </is>
      </c>
      <c r="G502" s="31" t="inlineStr">
        <is>
          <t>正常系</t>
        </is>
      </c>
      <c r="H502" s="32" t="inlineStr">
        <is>
          <t>需求分析法</t>
        </is>
      </c>
      <c r="I502" s="35" t="inlineStr">
        <is>
          <t>json传入</t>
        </is>
      </c>
      <c r="J502" s="17" t="inlineStr">
        <is>
          <t>/</t>
        </is>
      </c>
      <c r="K502" s="36" t="n"/>
      <c r="L50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13,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2" s="34" t="inlineStr">
        <is>
          <t>1.发送路线规划终点坐标
2.接收返回值 ，和车机响应</t>
        </is>
      </c>
      <c r="N50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2" s="32" t="inlineStr">
        <is>
          <t>1.正常进入导航,模式为不走高速
2.返回json有终点的相关信息</t>
        </is>
      </c>
      <c r="P502" s="32" t="n"/>
      <c r="Q502" s="32" t="n"/>
      <c r="R502" s="32" t="n"/>
      <c r="S502" s="32" t="n"/>
      <c r="T502" s="32" t="n"/>
      <c r="U502" s="39" t="n"/>
      <c r="V502" s="32" t="n"/>
      <c r="W502" s="32" t="n"/>
    </row>
    <row r="503" s="134">
      <c r="A503" s="17" t="inlineStr">
        <is>
          <t>AW02-JK-AIDL-0622</t>
        </is>
      </c>
      <c r="B503" s="31" t="n">
        <v>30402</v>
      </c>
      <c r="C503" s="31" t="inlineStr">
        <is>
          <t>路线规划</t>
        </is>
      </c>
      <c r="D503" s="31" t="inlineStr">
        <is>
          <t>路线规划</t>
        </is>
      </c>
      <c r="E503" s="31" t="inlineStr">
        <is>
          <t>P0</t>
        </is>
      </c>
      <c r="F503" s="31" t="inlineStr">
        <is>
          <t>路线规划</t>
        </is>
      </c>
      <c r="G503" s="31" t="inlineStr">
        <is>
          <t>正常系</t>
        </is>
      </c>
      <c r="H503" s="32" t="inlineStr">
        <is>
          <t>需求分析法</t>
        </is>
      </c>
      <c r="I503" s="35" t="inlineStr">
        <is>
          <t>json传入</t>
        </is>
      </c>
      <c r="J503" s="17" t="inlineStr">
        <is>
          <t>/</t>
        </is>
      </c>
      <c r="K503" s="36" t="n"/>
      <c r="L50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13,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3" s="34" t="inlineStr">
        <is>
          <t>1.发送路线规划终点坐标
2.接收返回值 ，和车机响应</t>
        </is>
      </c>
      <c r="N503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3" s="32" t="inlineStr">
        <is>
          <t>1.正常进入规划详情页面，模式为不走高速
2.返回json有终点的相关信息</t>
        </is>
      </c>
      <c r="P503" s="32" t="n"/>
      <c r="Q503" s="32" t="n"/>
      <c r="R503" s="32" t="n"/>
      <c r="S503" s="32" t="n"/>
      <c r="T503" s="32" t="n"/>
      <c r="U503" s="39" t="n"/>
      <c r="V503" s="32" t="n"/>
      <c r="W503" s="32" t="inlineStr">
        <is>
          <t>count最大为3</t>
        </is>
      </c>
    </row>
    <row r="504" s="134">
      <c r="A504" s="17" t="inlineStr">
        <is>
          <t>AW02-JK-AIDL-0623</t>
        </is>
      </c>
      <c r="B504" s="31" t="n">
        <v>30402</v>
      </c>
      <c r="C504" s="31" t="inlineStr">
        <is>
          <t>路线规划</t>
        </is>
      </c>
      <c r="D504" s="31" t="inlineStr">
        <is>
          <t>路线规划</t>
        </is>
      </c>
      <c r="E504" s="31" t="inlineStr">
        <is>
          <t>P0</t>
        </is>
      </c>
      <c r="F504" s="31" t="inlineStr">
        <is>
          <t>路线规划</t>
        </is>
      </c>
      <c r="G504" s="31" t="inlineStr">
        <is>
          <t>正常系</t>
        </is>
      </c>
      <c r="H504" s="32" t="inlineStr">
        <is>
          <t>需求分析法</t>
        </is>
      </c>
      <c r="I504" s="35" t="inlineStr">
        <is>
          <t>json传入</t>
        </is>
      </c>
      <c r="J504" s="17" t="inlineStr">
        <is>
          <t>/</t>
        </is>
      </c>
      <c r="K504" s="36" t="n"/>
      <c r="L50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13,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4" s="34" t="inlineStr">
        <is>
          <t>1.发送路线规划终点坐标
2.接收返回值 ，和车机响应</t>
        </is>
      </c>
      <c r="N504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4" s="32" t="inlineStr">
        <is>
          <t>1.车机不响应，模式为不走高速
2.返回json有终点的相关信息</t>
        </is>
      </c>
      <c r="P504" s="32" t="n"/>
      <c r="Q504" s="32" t="n"/>
      <c r="R504" s="32" t="n"/>
      <c r="S504" s="32" t="n"/>
      <c r="T504" s="32" t="n"/>
      <c r="U504" s="39" t="n"/>
      <c r="V504" s="32" t="n"/>
      <c r="W504" s="32" t="inlineStr">
        <is>
          <t>count最大为3</t>
        </is>
      </c>
    </row>
    <row r="505" s="134">
      <c r="A505" s="17" t="inlineStr">
        <is>
          <t>AW02-JK-AIDL-0624</t>
        </is>
      </c>
      <c r="B505" s="31" t="n">
        <v>30402</v>
      </c>
      <c r="C505" s="31" t="inlineStr">
        <is>
          <t>路线规划</t>
        </is>
      </c>
      <c r="D505" s="31" t="inlineStr">
        <is>
          <t>路线规划</t>
        </is>
      </c>
      <c r="E505" s="31" t="inlineStr">
        <is>
          <t>P0</t>
        </is>
      </c>
      <c r="F505" s="31" t="inlineStr">
        <is>
          <t>路线规划</t>
        </is>
      </c>
      <c r="G505" s="31" t="inlineStr">
        <is>
          <t>正常系</t>
        </is>
      </c>
      <c r="H505" s="32" t="inlineStr">
        <is>
          <t>需求分析法</t>
        </is>
      </c>
      <c r="I505" s="35" t="inlineStr">
        <is>
          <t>json传入</t>
        </is>
      </c>
      <c r="J505" s="17" t="inlineStr">
        <is>
          <t>/</t>
        </is>
      </c>
      <c r="K505" s="36" t="n"/>
      <c r="L50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5" s="34" t="inlineStr">
        <is>
          <t>1.发送路线规划终点坐标
2.接收返回值 ，和车机响应</t>
        </is>
      </c>
      <c r="N505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5" s="32" t="inlineStr">
        <is>
          <t>1.正常进入规划详情页面，，模式为不走高速
2.返回json有终点的相关信息</t>
        </is>
      </c>
      <c r="P505" s="32" t="n"/>
      <c r="Q505" s="32" t="n"/>
      <c r="R505" s="32" t="n"/>
      <c r="S505" s="32" t="n"/>
      <c r="T505" s="32" t="n"/>
      <c r="U505" s="39" t="n"/>
      <c r="V505" s="32" t="n"/>
      <c r="W505" s="32" t="inlineStr">
        <is>
          <t>count最大为3</t>
        </is>
      </c>
    </row>
    <row r="506" s="134">
      <c r="A506" s="17" t="inlineStr">
        <is>
          <t>AW02-JK-AIDL-0625</t>
        </is>
      </c>
      <c r="B506" s="31" t="n">
        <v>30402</v>
      </c>
      <c r="C506" s="31" t="inlineStr">
        <is>
          <t>路线规划</t>
        </is>
      </c>
      <c r="D506" s="31" t="inlineStr">
        <is>
          <t>路线规划</t>
        </is>
      </c>
      <c r="E506" s="31" t="inlineStr">
        <is>
          <t>P0</t>
        </is>
      </c>
      <c r="F506" s="31" t="inlineStr">
        <is>
          <t>路线规划</t>
        </is>
      </c>
      <c r="G506" s="31" t="inlineStr">
        <is>
          <t>正常系</t>
        </is>
      </c>
      <c r="H506" s="32" t="inlineStr">
        <is>
          <t>需求分析法</t>
        </is>
      </c>
      <c r="I506" s="35" t="inlineStr">
        <is>
          <t>json传入</t>
        </is>
      </c>
      <c r="J506" s="17" t="inlineStr">
        <is>
          <t>/</t>
        </is>
      </c>
      <c r="K506" s="36" t="n"/>
      <c r="L50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6" s="34" t="inlineStr">
        <is>
          <t>1.发送路线规划终点坐标
2.接收返回值 ，和车机响应</t>
        </is>
      </c>
      <c r="N50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6" s="32" t="inlineStr">
        <is>
          <t>1.直接进入模拟导航，，模式为不走高速
2.返回json有终点的相关信息</t>
        </is>
      </c>
      <c r="P506" s="32" t="n"/>
      <c r="Q506" s="32" t="n"/>
      <c r="R506" s="32" t="n"/>
      <c r="S506" s="32" t="n"/>
      <c r="T506" s="32" t="n"/>
      <c r="U506" s="39" t="n"/>
      <c r="V506" s="32" t="n"/>
      <c r="W506" s="32" t="n"/>
    </row>
    <row r="507" s="134">
      <c r="A507" s="17" t="inlineStr">
        <is>
          <t>AW02-JK-AIDL-0626</t>
        </is>
      </c>
      <c r="B507" s="31" t="n">
        <v>30402</v>
      </c>
      <c r="C507" s="31" t="inlineStr">
        <is>
          <t>路线规划</t>
        </is>
      </c>
      <c r="D507" s="31" t="inlineStr">
        <is>
          <t>路线规划</t>
        </is>
      </c>
      <c r="E507" s="31" t="inlineStr">
        <is>
          <t>P0</t>
        </is>
      </c>
      <c r="F507" s="31" t="inlineStr">
        <is>
          <t>路线规划</t>
        </is>
      </c>
      <c r="G507" s="31" t="inlineStr">
        <is>
          <t>正常系</t>
        </is>
      </c>
      <c r="H507" s="32" t="inlineStr">
        <is>
          <t>需求分析法</t>
        </is>
      </c>
      <c r="I507" s="35" t="inlineStr">
        <is>
          <t>json传入</t>
        </is>
      </c>
      <c r="J507" s="17" t="inlineStr">
        <is>
          <t>/</t>
        </is>
      </c>
      <c r="K507" s="36" t="n"/>
      <c r="L50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7" s="34" t="inlineStr">
        <is>
          <t>1.发送路线规划终点坐标
2.接收返回值 ，和车机响应</t>
        </is>
      </c>
      <c r="N50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7" s="32" t="inlineStr">
        <is>
          <t>1.直接进入巡航模式，模拟导航，，模式为不走高速
2.返回json有终点的相关信息</t>
        </is>
      </c>
      <c r="P507" s="32" t="n"/>
      <c r="Q507" s="32" t="n"/>
      <c r="R507" s="32" t="n"/>
      <c r="S507" s="32" t="n"/>
      <c r="T507" s="32" t="n"/>
      <c r="U507" s="39" t="n"/>
      <c r="V507" s="32" t="n"/>
      <c r="W507" s="32" t="n"/>
    </row>
    <row r="508" s="134">
      <c r="A508" s="17" t="inlineStr">
        <is>
          <t>AW02-JK-AIDL-0627</t>
        </is>
      </c>
      <c r="B508" s="31" t="n">
        <v>30402</v>
      </c>
      <c r="C508" s="31" t="inlineStr">
        <is>
          <t>路线规划</t>
        </is>
      </c>
      <c r="D508" s="31" t="inlineStr">
        <is>
          <t>路线规划</t>
        </is>
      </c>
      <c r="E508" s="31" t="inlineStr">
        <is>
          <t>P0</t>
        </is>
      </c>
      <c r="F508" s="31" t="inlineStr">
        <is>
          <t>路线规划</t>
        </is>
      </c>
      <c r="G508" s="31" t="inlineStr">
        <is>
          <t>正常系</t>
        </is>
      </c>
      <c r="H508" s="32" t="inlineStr">
        <is>
          <t>需求分析法</t>
        </is>
      </c>
      <c r="I508" s="35" t="inlineStr">
        <is>
          <t>json传入</t>
        </is>
      </c>
      <c r="J508" s="17" t="inlineStr">
        <is>
          <t>/</t>
        </is>
      </c>
      <c r="K508" s="36" t="n"/>
      <c r="L50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08" s="34" t="inlineStr">
        <is>
          <t>1.发送路线规划终点坐标
2.接收返回值 ，和车机响应</t>
        </is>
      </c>
      <c r="N50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8" s="32" t="inlineStr">
        <is>
          <t>1.直接进入巡航模式，模拟导航，，模式为不走高速
2.返回json有终点的相关信息</t>
        </is>
      </c>
      <c r="P508" s="32" t="n"/>
      <c r="Q508" s="32" t="n"/>
      <c r="R508" s="32" t="n"/>
      <c r="S508" s="32" t="n"/>
      <c r="T508" s="32" t="n"/>
      <c r="U508" s="39" t="n"/>
      <c r="V508" s="32" t="n"/>
      <c r="W508" s="32" t="n"/>
    </row>
    <row r="509" s="134">
      <c r="A509" s="17" t="inlineStr">
        <is>
          <t>AW02-JK-AIDL-0628</t>
        </is>
      </c>
      <c r="B509" s="31" t="n">
        <v>30402</v>
      </c>
      <c r="C509" s="31" t="inlineStr">
        <is>
          <t>路线规划</t>
        </is>
      </c>
      <c r="D509" s="31" t="inlineStr">
        <is>
          <t>路线规划</t>
        </is>
      </c>
      <c r="E509" s="31" t="inlineStr">
        <is>
          <t>P0</t>
        </is>
      </c>
      <c r="F509" s="31" t="inlineStr">
        <is>
          <t>路线规划</t>
        </is>
      </c>
      <c r="G509" s="31" t="inlineStr">
        <is>
          <t>正常系</t>
        </is>
      </c>
      <c r="H509" s="32" t="inlineStr">
        <is>
          <t>需求分析法</t>
        </is>
      </c>
      <c r="I509" s="35" t="inlineStr">
        <is>
          <t>json传入</t>
        </is>
      </c>
      <c r="J509" s="17" t="inlineStr">
        <is>
          <t>/</t>
        </is>
      </c>
      <c r="K509" s="36" t="n"/>
      <c r="L50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14,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09" s="34" t="inlineStr">
        <is>
          <t>1.发送路线规划终点坐标
2.接收返回值 ，和车机响应</t>
        </is>
      </c>
      <c r="N50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09" s="32" t="inlineStr">
        <is>
          <t>1.正常进入导航,模式为躲避拥堵
2.返回json有终点的相关信息</t>
        </is>
      </c>
      <c r="P509" s="32" t="n"/>
      <c r="Q509" s="32" t="n"/>
      <c r="R509" s="32" t="n"/>
      <c r="S509" s="32" t="n"/>
      <c r="T509" s="32" t="n"/>
      <c r="U509" s="39" t="n"/>
      <c r="V509" s="32" t="n"/>
      <c r="W509" s="32" t="n"/>
    </row>
    <row r="510" s="134">
      <c r="A510" s="17" t="inlineStr">
        <is>
          <t>AW02-JK-AIDL-0629</t>
        </is>
      </c>
      <c r="B510" s="31" t="n">
        <v>30402</v>
      </c>
      <c r="C510" s="31" t="inlineStr">
        <is>
          <t>路线规划</t>
        </is>
      </c>
      <c r="D510" s="31" t="inlineStr">
        <is>
          <t>路线规划</t>
        </is>
      </c>
      <c r="E510" s="31" t="inlineStr">
        <is>
          <t>P0</t>
        </is>
      </c>
      <c r="F510" s="31" t="inlineStr">
        <is>
          <t>路线规划</t>
        </is>
      </c>
      <c r="G510" s="31" t="inlineStr">
        <is>
          <t>正常系</t>
        </is>
      </c>
      <c r="H510" s="32" t="inlineStr">
        <is>
          <t>需求分析法</t>
        </is>
      </c>
      <c r="I510" s="35" t="inlineStr">
        <is>
          <t>json传入</t>
        </is>
      </c>
      <c r="J510" s="17" t="inlineStr">
        <is>
          <t>/</t>
        </is>
      </c>
      <c r="K510" s="36" t="n"/>
      <c r="L51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14,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0" s="34" t="inlineStr">
        <is>
          <t>1.发送路线规划终点坐标
2.接收返回值 ，和车机响应</t>
        </is>
      </c>
      <c r="N51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0" s="32" t="inlineStr">
        <is>
          <t>1.正常进入规划详情页面，模式为躲避拥堵
2.返回json有终点的相关信息</t>
        </is>
      </c>
      <c r="P510" s="32" t="n"/>
      <c r="Q510" s="32" t="n"/>
      <c r="R510" s="32" t="n"/>
      <c r="S510" s="32" t="n"/>
      <c r="T510" s="32" t="n"/>
      <c r="U510" s="39" t="n"/>
      <c r="V510" s="32" t="n"/>
      <c r="W510" s="32" t="inlineStr">
        <is>
          <t>count最大为3</t>
        </is>
      </c>
    </row>
    <row r="511" s="134">
      <c r="A511" s="17" t="inlineStr">
        <is>
          <t>AW02-JK-AIDL-0630</t>
        </is>
      </c>
      <c r="B511" s="31" t="n">
        <v>30402</v>
      </c>
      <c r="C511" s="31" t="inlineStr">
        <is>
          <t>路线规划</t>
        </is>
      </c>
      <c r="D511" s="31" t="inlineStr">
        <is>
          <t>路线规划</t>
        </is>
      </c>
      <c r="E511" s="31" t="inlineStr">
        <is>
          <t>P0</t>
        </is>
      </c>
      <c r="F511" s="31" t="inlineStr">
        <is>
          <t>路线规划</t>
        </is>
      </c>
      <c r="G511" s="31" t="inlineStr">
        <is>
          <t>正常系</t>
        </is>
      </c>
      <c r="H511" s="32" t="inlineStr">
        <is>
          <t>需求分析法</t>
        </is>
      </c>
      <c r="I511" s="35" t="inlineStr">
        <is>
          <t>json传入</t>
        </is>
      </c>
      <c r="J511" s="17" t="inlineStr">
        <is>
          <t>/</t>
        </is>
      </c>
      <c r="K511" s="36" t="n"/>
      <c r="L51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14,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1" s="34" t="inlineStr">
        <is>
          <t>1.发送路线规划终点坐标
2.接收返回值 ，和车机响应</t>
        </is>
      </c>
      <c r="N511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1" s="32" t="inlineStr">
        <is>
          <t>1.车机不响应，模式为躲避拥堵
2.返回json有终点的相关信息</t>
        </is>
      </c>
      <c r="P511" s="32" t="n"/>
      <c r="Q511" s="32" t="n"/>
      <c r="R511" s="32" t="n"/>
      <c r="S511" s="32" t="n"/>
      <c r="T511" s="32" t="n"/>
      <c r="U511" s="39" t="n"/>
      <c r="V511" s="32" t="n"/>
      <c r="W511" s="32" t="inlineStr">
        <is>
          <t>count最大为3</t>
        </is>
      </c>
    </row>
    <row r="512" s="134">
      <c r="A512" s="17" t="inlineStr">
        <is>
          <t>AW02-JK-AIDL-0631</t>
        </is>
      </c>
      <c r="B512" s="31" t="n">
        <v>30402</v>
      </c>
      <c r="C512" s="31" t="inlineStr">
        <is>
          <t>路线规划</t>
        </is>
      </c>
      <c r="D512" s="31" t="inlineStr">
        <is>
          <t>路线规划</t>
        </is>
      </c>
      <c r="E512" s="31" t="inlineStr">
        <is>
          <t>P0</t>
        </is>
      </c>
      <c r="F512" s="31" t="inlineStr">
        <is>
          <t>路线规划</t>
        </is>
      </c>
      <c r="G512" s="31" t="inlineStr">
        <is>
          <t>正常系</t>
        </is>
      </c>
      <c r="H512" s="32" t="inlineStr">
        <is>
          <t>需求分析法</t>
        </is>
      </c>
      <c r="I512" s="35" t="inlineStr">
        <is>
          <t>json传入</t>
        </is>
      </c>
      <c r="J512" s="17" t="inlineStr">
        <is>
          <t>/</t>
        </is>
      </c>
      <c r="K512" s="36" t="n"/>
      <c r="L51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2" s="34" t="inlineStr">
        <is>
          <t>1.发送路线规划终点坐标
2.接收返回值 ，和车机响应</t>
        </is>
      </c>
      <c r="N512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2" s="32" t="inlineStr">
        <is>
          <t>1.正常进入规划详情页面，，模式为躲避拥堵
2.返回json有终点的相关信息</t>
        </is>
      </c>
      <c r="P512" s="32" t="n"/>
      <c r="Q512" s="32" t="n"/>
      <c r="R512" s="32" t="n"/>
      <c r="S512" s="32" t="n"/>
      <c r="T512" s="32" t="n"/>
      <c r="U512" s="39" t="n"/>
      <c r="V512" s="32" t="n"/>
      <c r="W512" s="32" t="inlineStr">
        <is>
          <t>count最大为3</t>
        </is>
      </c>
    </row>
    <row r="513" s="134">
      <c r="A513" s="17" t="inlineStr">
        <is>
          <t>AW02-JK-AIDL-0632</t>
        </is>
      </c>
      <c r="B513" s="31" t="n">
        <v>30402</v>
      </c>
      <c r="C513" s="31" t="inlineStr">
        <is>
          <t>路线规划</t>
        </is>
      </c>
      <c r="D513" s="31" t="inlineStr">
        <is>
          <t>路线规划</t>
        </is>
      </c>
      <c r="E513" s="31" t="inlineStr">
        <is>
          <t>P0</t>
        </is>
      </c>
      <c r="F513" s="31" t="inlineStr">
        <is>
          <t>路线规划</t>
        </is>
      </c>
      <c r="G513" s="31" t="inlineStr">
        <is>
          <t>正常系</t>
        </is>
      </c>
      <c r="H513" s="32" t="inlineStr">
        <is>
          <t>需求分析法</t>
        </is>
      </c>
      <c r="I513" s="35" t="inlineStr">
        <is>
          <t>json传入</t>
        </is>
      </c>
      <c r="J513" s="17" t="inlineStr">
        <is>
          <t>/</t>
        </is>
      </c>
      <c r="K513" s="36" t="n"/>
      <c r="L51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13" s="34" t="inlineStr">
        <is>
          <t>1.发送路线规划终点坐标
2.接收返回值 ，和车机响应</t>
        </is>
      </c>
      <c r="N51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3" s="32" t="inlineStr">
        <is>
          <t>1.直接进入模拟导航，，模式为躲避拥堵
2.返回json有终点的相关信息</t>
        </is>
      </c>
      <c r="P513" s="32" t="n"/>
      <c r="Q513" s="32" t="n"/>
      <c r="R513" s="32" t="n"/>
      <c r="S513" s="32" t="n"/>
      <c r="T513" s="32" t="n"/>
      <c r="U513" s="39" t="n"/>
      <c r="V513" s="32" t="n"/>
      <c r="W513" s="32" t="n"/>
    </row>
    <row r="514" s="134">
      <c r="A514" s="17" t="inlineStr">
        <is>
          <t>AW02-JK-AIDL-0633</t>
        </is>
      </c>
      <c r="B514" s="31" t="n">
        <v>30402</v>
      </c>
      <c r="C514" s="31" t="inlineStr">
        <is>
          <t>路线规划</t>
        </is>
      </c>
      <c r="D514" s="31" t="inlineStr">
        <is>
          <t>路线规划</t>
        </is>
      </c>
      <c r="E514" s="31" t="inlineStr">
        <is>
          <t>P0</t>
        </is>
      </c>
      <c r="F514" s="31" t="inlineStr">
        <is>
          <t>路线规划</t>
        </is>
      </c>
      <c r="G514" s="31" t="inlineStr">
        <is>
          <t>正常系</t>
        </is>
      </c>
      <c r="H514" s="32" t="inlineStr">
        <is>
          <t>需求分析法</t>
        </is>
      </c>
      <c r="I514" s="35" t="inlineStr">
        <is>
          <t>json传入</t>
        </is>
      </c>
      <c r="J514" s="17" t="inlineStr">
        <is>
          <t>/</t>
        </is>
      </c>
      <c r="K514" s="36" t="n"/>
      <c r="L51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14" s="34" t="inlineStr">
        <is>
          <t>1.发送路线规划终点坐标
2.接收返回值 ，和车机响应</t>
        </is>
      </c>
      <c r="N51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4" s="32" t="inlineStr">
        <is>
          <t>1.直接进入巡航模式，模拟导航，，模式为躲避拥堵
2.返回json有终点的相关信息</t>
        </is>
      </c>
      <c r="P514" s="32" t="n"/>
      <c r="Q514" s="32" t="n"/>
      <c r="R514" s="32" t="n"/>
      <c r="S514" s="32" t="n"/>
      <c r="T514" s="32" t="n"/>
      <c r="U514" s="39" t="n"/>
      <c r="V514" s="32" t="n"/>
      <c r="W514" s="32" t="n"/>
    </row>
    <row r="515" s="134">
      <c r="A515" s="17" t="inlineStr">
        <is>
          <t>AW02-JK-AIDL-0634</t>
        </is>
      </c>
      <c r="B515" s="31" t="n">
        <v>30402</v>
      </c>
      <c r="C515" s="31" t="inlineStr">
        <is>
          <t>路线规划</t>
        </is>
      </c>
      <c r="D515" s="31" t="inlineStr">
        <is>
          <t>路线规划</t>
        </is>
      </c>
      <c r="E515" s="31" t="inlineStr">
        <is>
          <t>P0</t>
        </is>
      </c>
      <c r="F515" s="31" t="inlineStr">
        <is>
          <t>路线规划</t>
        </is>
      </c>
      <c r="G515" s="31" t="inlineStr">
        <is>
          <t>正常系</t>
        </is>
      </c>
      <c r="H515" s="32" t="inlineStr">
        <is>
          <t>需求分析法</t>
        </is>
      </c>
      <c r="I515" s="35" t="inlineStr">
        <is>
          <t>json传入</t>
        </is>
      </c>
      <c r="J515" s="17" t="inlineStr">
        <is>
          <t>/</t>
        </is>
      </c>
      <c r="K515" s="36" t="n"/>
      <c r="L51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15" s="34" t="inlineStr">
        <is>
          <t>1.发送路线规划终点坐标
2.接收返回值 ，和车机响应</t>
        </is>
      </c>
      <c r="N51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5" s="32" t="inlineStr">
        <is>
          <t>1.直接进入巡航模式，模拟导航，，模式为躲避拥堵
2.返回json有终点的相关信息</t>
        </is>
      </c>
      <c r="P515" s="32" t="n"/>
      <c r="Q515" s="32" t="n"/>
      <c r="R515" s="32" t="n"/>
      <c r="S515" s="32" t="n"/>
      <c r="T515" s="32" t="n"/>
      <c r="U515" s="39" t="n"/>
      <c r="V515" s="32" t="n"/>
      <c r="W515" s="32" t="n"/>
    </row>
    <row r="516" s="134">
      <c r="A516" s="17" t="inlineStr">
        <is>
          <t>AW02-JK-AIDL-0635</t>
        </is>
      </c>
      <c r="B516" s="31" t="n">
        <v>30402</v>
      </c>
      <c r="C516" s="31" t="inlineStr">
        <is>
          <t>路线规划</t>
        </is>
      </c>
      <c r="D516" s="31" t="inlineStr">
        <is>
          <t>路线规划</t>
        </is>
      </c>
      <c r="E516" s="31" t="inlineStr">
        <is>
          <t>P0</t>
        </is>
      </c>
      <c r="F516" s="31" t="inlineStr">
        <is>
          <t>路线规划</t>
        </is>
      </c>
      <c r="G516" s="31" t="inlineStr">
        <is>
          <t>正常系</t>
        </is>
      </c>
      <c r="H516" s="32" t="inlineStr">
        <is>
          <t>需求分析法</t>
        </is>
      </c>
      <c r="I516" s="35" t="inlineStr">
        <is>
          <t>json传入</t>
        </is>
      </c>
      <c r="J516" s="17" t="inlineStr">
        <is>
          <t>/</t>
        </is>
      </c>
      <c r="K516" s="36" t="n"/>
      <c r="L51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"newStrategy":15,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6" s="34" t="inlineStr">
        <is>
          <t>1.发送路线规划终点坐标
2.接收返回值 ，和车机响应</t>
        </is>
      </c>
      <c r="N51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6" s="32" t="inlineStr">
        <is>
          <t>1.正常进入导航,模式为少收费+不走高速
2.返回json有终点的相关信息</t>
        </is>
      </c>
      <c r="P516" s="32" t="n"/>
      <c r="Q516" s="32" t="n"/>
      <c r="R516" s="32" t="n"/>
      <c r="S516" s="32" t="n"/>
      <c r="T516" s="32" t="n"/>
      <c r="U516" s="39" t="n"/>
      <c r="V516" s="32" t="n"/>
      <c r="W516" s="32" t="n"/>
    </row>
    <row r="517" s="134">
      <c r="A517" s="17" t="inlineStr">
        <is>
          <t>AW02-JK-AIDL-0636</t>
        </is>
      </c>
      <c r="B517" s="31" t="n">
        <v>30402</v>
      </c>
      <c r="C517" s="31" t="inlineStr">
        <is>
          <t>路线规划</t>
        </is>
      </c>
      <c r="D517" s="31" t="inlineStr">
        <is>
          <t>路线规划</t>
        </is>
      </c>
      <c r="E517" s="31" t="inlineStr">
        <is>
          <t>P0</t>
        </is>
      </c>
      <c r="F517" s="31" t="inlineStr">
        <is>
          <t>路线规划</t>
        </is>
      </c>
      <c r="G517" s="31" t="inlineStr">
        <is>
          <t>正常系</t>
        </is>
      </c>
      <c r="H517" s="32" t="inlineStr">
        <is>
          <t>需求分析法</t>
        </is>
      </c>
      <c r="I517" s="35" t="inlineStr">
        <is>
          <t>json传入</t>
        </is>
      </c>
      <c r="J517" s="17" t="inlineStr">
        <is>
          <t>/</t>
        </is>
      </c>
      <c r="K517" s="36" t="n"/>
      <c r="L51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15,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7" s="34" t="inlineStr">
        <is>
          <t>1.发送路线规划终点坐标
2.接收返回值 ，和车机响应</t>
        </is>
      </c>
      <c r="N51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7" s="32" t="inlineStr">
        <is>
          <t>1.正常进入规划详情页面，模式为少收费+不走高速
2.返回json有终点的相关信息</t>
        </is>
      </c>
      <c r="P517" s="32" t="n"/>
      <c r="Q517" s="32" t="n"/>
      <c r="R517" s="32" t="n"/>
      <c r="S517" s="32" t="n"/>
      <c r="T517" s="32" t="n"/>
      <c r="U517" s="39" t="n"/>
      <c r="V517" s="32" t="n"/>
      <c r="W517" s="32" t="inlineStr">
        <is>
          <t>count最大为3</t>
        </is>
      </c>
    </row>
    <row r="518" s="134">
      <c r="A518" s="17" t="inlineStr">
        <is>
          <t>AW02-JK-AIDL-0637</t>
        </is>
      </c>
      <c r="B518" s="31" t="n">
        <v>30402</v>
      </c>
      <c r="C518" s="31" t="inlineStr">
        <is>
          <t>路线规划</t>
        </is>
      </c>
      <c r="D518" s="31" t="inlineStr">
        <is>
          <t>路线规划</t>
        </is>
      </c>
      <c r="E518" s="31" t="inlineStr">
        <is>
          <t>P0</t>
        </is>
      </c>
      <c r="F518" s="31" t="inlineStr">
        <is>
          <t>路线规划</t>
        </is>
      </c>
      <c r="G518" s="31" t="inlineStr">
        <is>
          <t>正常系</t>
        </is>
      </c>
      <c r="H518" s="32" t="inlineStr">
        <is>
          <t>需求分析法</t>
        </is>
      </c>
      <c r="I518" s="35" t="inlineStr">
        <is>
          <t>json传入</t>
        </is>
      </c>
      <c r="J518" s="17" t="inlineStr">
        <is>
          <t>/</t>
        </is>
      </c>
      <c r="K518" s="36" t="n"/>
      <c r="L51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15,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8" s="34" t="inlineStr">
        <is>
          <t>1.发送路线规划终点坐标
2.接收返回值 ，和车机响应</t>
        </is>
      </c>
      <c r="N51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8" s="32" t="inlineStr">
        <is>
          <t>1.车机不响应，模式为少收费+不走高速
2.返回json有终点的相关信息</t>
        </is>
      </c>
      <c r="P518" s="32" t="n"/>
      <c r="Q518" s="32" t="n"/>
      <c r="R518" s="32" t="n"/>
      <c r="S518" s="32" t="n"/>
      <c r="T518" s="32" t="n"/>
      <c r="U518" s="39" t="n"/>
      <c r="V518" s="32" t="n"/>
      <c r="W518" s="32" t="inlineStr">
        <is>
          <t>count最大为3</t>
        </is>
      </c>
    </row>
    <row r="519" s="134">
      <c r="A519" s="17" t="inlineStr">
        <is>
          <t>AW02-JK-AIDL-0638</t>
        </is>
      </c>
      <c r="B519" s="31" t="n">
        <v>30402</v>
      </c>
      <c r="C519" s="31" t="inlineStr">
        <is>
          <t>路线规划</t>
        </is>
      </c>
      <c r="D519" s="31" t="inlineStr">
        <is>
          <t>路线规划</t>
        </is>
      </c>
      <c r="E519" s="31" t="inlineStr">
        <is>
          <t>P0</t>
        </is>
      </c>
      <c r="F519" s="31" t="inlineStr">
        <is>
          <t>路线规划</t>
        </is>
      </c>
      <c r="G519" s="31" t="inlineStr">
        <is>
          <t>正常系</t>
        </is>
      </c>
      <c r="H519" s="32" t="inlineStr">
        <is>
          <t>需求分析法</t>
        </is>
      </c>
      <c r="I519" s="35" t="inlineStr">
        <is>
          <t>json传入</t>
        </is>
      </c>
      <c r="J519" s="17" t="inlineStr">
        <is>
          <t>/</t>
        </is>
      </c>
      <c r="K519" s="36" t="n"/>
      <c r="L51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19" s="34" t="inlineStr">
        <is>
          <t>1.发送路线规划终点坐标
2.接收返回值 ，和车机响应</t>
        </is>
      </c>
      <c r="N51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19" s="32" t="inlineStr">
        <is>
          <t>1.正常进入规划详情页面，，模式为少收费+不走高速
2.返回json有终点的相关信息</t>
        </is>
      </c>
      <c r="P519" s="32" t="n"/>
      <c r="Q519" s="32" t="n"/>
      <c r="R519" s="32" t="n"/>
      <c r="S519" s="32" t="n"/>
      <c r="T519" s="32" t="n"/>
      <c r="U519" s="39" t="n"/>
      <c r="V519" s="32" t="n"/>
      <c r="W519" s="32" t="inlineStr">
        <is>
          <t>count最大为3</t>
        </is>
      </c>
    </row>
    <row r="520" s="134">
      <c r="A520" s="17" t="inlineStr">
        <is>
          <t>AW02-JK-AIDL-0639</t>
        </is>
      </c>
      <c r="B520" s="31" t="n">
        <v>30402</v>
      </c>
      <c r="C520" s="31" t="inlineStr">
        <is>
          <t>路线规划</t>
        </is>
      </c>
      <c r="D520" s="31" t="inlineStr">
        <is>
          <t>路线规划</t>
        </is>
      </c>
      <c r="E520" s="31" t="inlineStr">
        <is>
          <t>P0</t>
        </is>
      </c>
      <c r="F520" s="31" t="inlineStr">
        <is>
          <t>路线规划</t>
        </is>
      </c>
      <c r="G520" s="31" t="inlineStr">
        <is>
          <t>正常系</t>
        </is>
      </c>
      <c r="H520" s="32" t="inlineStr">
        <is>
          <t>需求分析法</t>
        </is>
      </c>
      <c r="I520" s="35" t="inlineStr">
        <is>
          <t>json传入</t>
        </is>
      </c>
      <c r="J520" s="17" t="inlineStr">
        <is>
          <t>/</t>
        </is>
      </c>
      <c r="K520" s="36" t="n"/>
      <c r="L52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0" s="34" t="inlineStr">
        <is>
          <t>1.发送路线规划终点坐标
2.接收返回值 ，和车机响应</t>
        </is>
      </c>
      <c r="N52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0" s="32" t="inlineStr">
        <is>
          <t>1.直接进入模拟导航，，模式为少收费+不走高速
2.返回json有终点的相关信息</t>
        </is>
      </c>
      <c r="P520" s="32" t="n"/>
      <c r="Q520" s="32" t="n"/>
      <c r="R520" s="32" t="n"/>
      <c r="S520" s="32" t="n"/>
      <c r="T520" s="32" t="n"/>
      <c r="U520" s="39" t="n"/>
      <c r="V520" s="32" t="n"/>
      <c r="W520" s="32" t="n"/>
    </row>
    <row r="521" s="134">
      <c r="A521" s="17" t="inlineStr">
        <is>
          <t>AW02-JK-AIDL-0640</t>
        </is>
      </c>
      <c r="B521" s="31" t="n">
        <v>30402</v>
      </c>
      <c r="C521" s="31" t="inlineStr">
        <is>
          <t>路线规划</t>
        </is>
      </c>
      <c r="D521" s="31" t="inlineStr">
        <is>
          <t>路线规划</t>
        </is>
      </c>
      <c r="E521" s="31" t="inlineStr">
        <is>
          <t>P0</t>
        </is>
      </c>
      <c r="F521" s="31" t="inlineStr">
        <is>
          <t>路线规划</t>
        </is>
      </c>
      <c r="G521" s="31" t="inlineStr">
        <is>
          <t>正常系</t>
        </is>
      </c>
      <c r="H521" s="32" t="inlineStr">
        <is>
          <t>需求分析法</t>
        </is>
      </c>
      <c r="I521" s="35" t="inlineStr">
        <is>
          <t>json传入</t>
        </is>
      </c>
      <c r="J521" s="17" t="inlineStr">
        <is>
          <t>/</t>
        </is>
      </c>
      <c r="K521" s="36" t="n"/>
      <c r="L52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1" s="34" t="inlineStr">
        <is>
          <t>1.发送路线规划终点坐标
2.接收返回值 ，和车机响应</t>
        </is>
      </c>
      <c r="N52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1" s="32" t="inlineStr">
        <is>
          <t>1.直接进入巡航模式，模拟导航，，模式为少收费+不走高速
2.返回json有终点的相关信息</t>
        </is>
      </c>
      <c r="P521" s="32" t="n"/>
      <c r="Q521" s="32" t="n"/>
      <c r="R521" s="32" t="n"/>
      <c r="S521" s="32" t="n"/>
      <c r="T521" s="32" t="n"/>
      <c r="U521" s="39" t="n"/>
      <c r="V521" s="32" t="n"/>
      <c r="W521" s="32" t="n"/>
    </row>
    <row r="522" s="134">
      <c r="A522" s="17" t="inlineStr">
        <is>
          <t>AW02-JK-AIDL-0641</t>
        </is>
      </c>
      <c r="B522" s="31" t="n">
        <v>30402</v>
      </c>
      <c r="C522" s="31" t="inlineStr">
        <is>
          <t>路线规划</t>
        </is>
      </c>
      <c r="D522" s="31" t="inlineStr">
        <is>
          <t>路线规划</t>
        </is>
      </c>
      <c r="E522" s="31" t="inlineStr">
        <is>
          <t>P0</t>
        </is>
      </c>
      <c r="F522" s="31" t="inlineStr">
        <is>
          <t>路线规划</t>
        </is>
      </c>
      <c r="G522" s="31" t="inlineStr">
        <is>
          <t>正常系</t>
        </is>
      </c>
      <c r="H522" s="32" t="inlineStr">
        <is>
          <t>需求分析法</t>
        </is>
      </c>
      <c r="I522" s="35" t="inlineStr">
        <is>
          <t>json传入</t>
        </is>
      </c>
      <c r="J522" s="17" t="inlineStr">
        <is>
          <t>/</t>
        </is>
      </c>
      <c r="K522" s="36" t="n"/>
      <c r="L52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2" s="34" t="inlineStr">
        <is>
          <t>1.发送路线规划终点坐标
2.接收返回值 ，和车机响应</t>
        </is>
      </c>
      <c r="N52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2" s="32" t="inlineStr">
        <is>
          <t>1.直接进入巡航模式，模拟导航，，模式为少收费+不走高速
2.返回json有终点的相关信息</t>
        </is>
      </c>
      <c r="P522" s="32" t="n"/>
      <c r="Q522" s="32" t="n"/>
      <c r="R522" s="32" t="n"/>
      <c r="S522" s="32" t="n"/>
      <c r="T522" s="32" t="n"/>
      <c r="U522" s="39" t="n"/>
      <c r="V522" s="32" t="n"/>
      <c r="W522" s="32" t="n"/>
    </row>
    <row r="523" s="134">
      <c r="A523" s="17" t="inlineStr">
        <is>
          <t>AW02-JK-AIDL-0642</t>
        </is>
      </c>
      <c r="B523" s="31" t="n">
        <v>30402</v>
      </c>
      <c r="C523" s="31" t="inlineStr">
        <is>
          <t>路线规划</t>
        </is>
      </c>
      <c r="D523" s="31" t="inlineStr">
        <is>
          <t>路线规划</t>
        </is>
      </c>
      <c r="E523" s="31" t="inlineStr">
        <is>
          <t>P0</t>
        </is>
      </c>
      <c r="F523" s="31" t="inlineStr">
        <is>
          <t>路线规划</t>
        </is>
      </c>
      <c r="G523" s="31" t="inlineStr">
        <is>
          <t>正常系</t>
        </is>
      </c>
      <c r="H523" s="32" t="inlineStr">
        <is>
          <t>需求分析法</t>
        </is>
      </c>
      <c r="I523" s="35" t="inlineStr">
        <is>
          <t>json传入</t>
        </is>
      </c>
      <c r="J523" s="17" t="inlineStr">
        <is>
          <t>/</t>
        </is>
      </c>
      <c r="K523" s="36" t="n"/>
      <c r="L52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16,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23" s="34" t="inlineStr">
        <is>
          <t>1.发送路线规划终点坐标
2.接收返回值 ，和车机响应</t>
        </is>
      </c>
      <c r="N52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3" s="32" t="inlineStr">
        <is>
          <t>1.正常进入导航,模式为躲避拥堵+不
走高速
2.返回json有终点的相关信息</t>
        </is>
      </c>
      <c r="P523" s="32" t="n"/>
      <c r="Q523" s="32" t="n"/>
      <c r="R523" s="32" t="n"/>
      <c r="S523" s="32" t="n"/>
      <c r="T523" s="32" t="n"/>
      <c r="U523" s="39" t="n"/>
      <c r="V523" s="32" t="n"/>
      <c r="W523" s="32" t="n"/>
    </row>
    <row r="524" s="134">
      <c r="A524" s="17" t="inlineStr">
        <is>
          <t>AW02-JK-AIDL-0643</t>
        </is>
      </c>
      <c r="B524" s="31" t="n">
        <v>30402</v>
      </c>
      <c r="C524" s="31" t="inlineStr">
        <is>
          <t>路线规划</t>
        </is>
      </c>
      <c r="D524" s="31" t="inlineStr">
        <is>
          <t>路线规划</t>
        </is>
      </c>
      <c r="E524" s="31" t="inlineStr">
        <is>
          <t>P0</t>
        </is>
      </c>
      <c r="F524" s="31" t="inlineStr">
        <is>
          <t>路线规划</t>
        </is>
      </c>
      <c r="G524" s="31" t="inlineStr">
        <is>
          <t>正常系</t>
        </is>
      </c>
      <c r="H524" s="32" t="inlineStr">
        <is>
          <t>需求分析法</t>
        </is>
      </c>
      <c r="I524" s="35" t="inlineStr">
        <is>
          <t>json传入</t>
        </is>
      </c>
      <c r="J524" s="17" t="inlineStr">
        <is>
          <t>/</t>
        </is>
      </c>
      <c r="K524" s="36" t="n"/>
      <c r="L52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16,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24" s="34" t="inlineStr">
        <is>
          <t>1.发送路线规划终点坐标
2.接收返回值 ，和车机响应</t>
        </is>
      </c>
      <c r="N524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4" s="32" t="inlineStr">
        <is>
          <t>1.正常进入规划详情页面，模式为躲避拥堵+不
走高速
2.返回json有终点的相关信息</t>
        </is>
      </c>
      <c r="P524" s="32" t="n"/>
      <c r="Q524" s="32" t="n"/>
      <c r="R524" s="32" t="n"/>
      <c r="S524" s="32" t="n"/>
      <c r="T524" s="32" t="n"/>
      <c r="U524" s="39" t="n"/>
      <c r="V524" s="32" t="n"/>
      <c r="W524" s="32" t="inlineStr">
        <is>
          <t>count最大为3</t>
        </is>
      </c>
    </row>
    <row r="525" s="134">
      <c r="A525" s="17" t="inlineStr">
        <is>
          <t>AW02-JK-AIDL-0644</t>
        </is>
      </c>
      <c r="B525" s="31" t="n">
        <v>30402</v>
      </c>
      <c r="C525" s="31" t="inlineStr">
        <is>
          <t>路线规划</t>
        </is>
      </c>
      <c r="D525" s="31" t="inlineStr">
        <is>
          <t>路线规划</t>
        </is>
      </c>
      <c r="E525" s="31" t="inlineStr">
        <is>
          <t>P0</t>
        </is>
      </c>
      <c r="F525" s="31" t="inlineStr">
        <is>
          <t>路线规划</t>
        </is>
      </c>
      <c r="G525" s="31" t="inlineStr">
        <is>
          <t>正常系</t>
        </is>
      </c>
      <c r="H525" s="32" t="inlineStr">
        <is>
          <t>需求分析法</t>
        </is>
      </c>
      <c r="I525" s="35" t="inlineStr">
        <is>
          <t>json传入</t>
        </is>
      </c>
      <c r="J525" s="17" t="inlineStr">
        <is>
          <t>/</t>
        </is>
      </c>
      <c r="K525" s="36" t="n"/>
      <c r="L52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16,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25" s="34" t="inlineStr">
        <is>
          <t>1.发送路线规划终点坐标
2.接收返回值 ，和车机响应</t>
        </is>
      </c>
      <c r="N525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5" s="32" t="inlineStr">
        <is>
          <t>1.车机不响应，模式为躲避拥堵+不
走高速
2.返回json有终点的相关信息</t>
        </is>
      </c>
      <c r="P525" s="32" t="n"/>
      <c r="Q525" s="32" t="n"/>
      <c r="R525" s="32" t="n"/>
      <c r="S525" s="32" t="n"/>
      <c r="T525" s="32" t="n"/>
      <c r="U525" s="39" t="n"/>
      <c r="V525" s="32" t="n"/>
      <c r="W525" s="32" t="inlineStr">
        <is>
          <t>count最大为3</t>
        </is>
      </c>
    </row>
    <row r="526" s="134">
      <c r="A526" s="17" t="inlineStr">
        <is>
          <t>AW02-JK-AIDL-0645</t>
        </is>
      </c>
      <c r="B526" s="31" t="n">
        <v>30402</v>
      </c>
      <c r="C526" s="31" t="inlineStr">
        <is>
          <t>路线规划</t>
        </is>
      </c>
      <c r="D526" s="31" t="inlineStr">
        <is>
          <t>路线规划</t>
        </is>
      </c>
      <c r="E526" s="31" t="inlineStr">
        <is>
          <t>P0</t>
        </is>
      </c>
      <c r="F526" s="31" t="inlineStr">
        <is>
          <t>路线规划</t>
        </is>
      </c>
      <c r="G526" s="31" t="inlineStr">
        <is>
          <t>正常系</t>
        </is>
      </c>
      <c r="H526" s="32" t="inlineStr">
        <is>
          <t>需求分析法</t>
        </is>
      </c>
      <c r="I526" s="35" t="inlineStr">
        <is>
          <t>json传入</t>
        </is>
      </c>
      <c r="J526" s="17" t="inlineStr">
        <is>
          <t>/</t>
        </is>
      </c>
      <c r="K526" s="36" t="n"/>
      <c r="L52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26" s="34" t="inlineStr">
        <is>
          <t>1.发送路线规划终点坐标
2.接收返回值 ，和车机响应</t>
        </is>
      </c>
      <c r="N52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6" s="32" t="inlineStr">
        <is>
          <t>1.正常进入规划详情页面，，模式为躲避拥堵+不
走高速
2.返回json有终点的相关信息</t>
        </is>
      </c>
      <c r="P526" s="32" t="n"/>
      <c r="Q526" s="32" t="n"/>
      <c r="R526" s="32" t="n"/>
      <c r="S526" s="32" t="n"/>
      <c r="T526" s="32" t="n"/>
      <c r="U526" s="39" t="n"/>
      <c r="V526" s="32" t="n"/>
      <c r="W526" s="32" t="inlineStr">
        <is>
          <t>count最大为3</t>
        </is>
      </c>
    </row>
    <row r="527" s="134">
      <c r="A527" s="17" t="inlineStr">
        <is>
          <t>AW02-JK-AIDL-0646</t>
        </is>
      </c>
      <c r="B527" s="31" t="n">
        <v>30402</v>
      </c>
      <c r="C527" s="31" t="inlineStr">
        <is>
          <t>路线规划</t>
        </is>
      </c>
      <c r="D527" s="31" t="inlineStr">
        <is>
          <t>路线规划</t>
        </is>
      </c>
      <c r="E527" s="31" t="inlineStr">
        <is>
          <t>P0</t>
        </is>
      </c>
      <c r="F527" s="31" t="inlineStr">
        <is>
          <t>路线规划</t>
        </is>
      </c>
      <c r="G527" s="31" t="inlineStr">
        <is>
          <t>正常系</t>
        </is>
      </c>
      <c r="H527" s="32" t="inlineStr">
        <is>
          <t>需求分析法</t>
        </is>
      </c>
      <c r="I527" s="35" t="inlineStr">
        <is>
          <t>json传入</t>
        </is>
      </c>
      <c r="J527" s="17" t="inlineStr">
        <is>
          <t>/</t>
        </is>
      </c>
      <c r="K527" s="36" t="n"/>
      <c r="L52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7" s="34" t="inlineStr">
        <is>
          <t>1.发送路线规划终点坐标
2.接收返回值 ，和车机响应</t>
        </is>
      </c>
      <c r="N52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7" s="32" t="inlineStr">
        <is>
          <t>1.直接进入模拟导航，，模式为躲避拥堵+不
走高速
2.返回json有终点的相关信息</t>
        </is>
      </c>
      <c r="P527" s="32" t="n"/>
      <c r="Q527" s="32" t="n"/>
      <c r="R527" s="32" t="n"/>
      <c r="S527" s="32" t="n"/>
      <c r="T527" s="32" t="n"/>
      <c r="U527" s="39" t="n"/>
      <c r="V527" s="32" t="n"/>
      <c r="W527" s="32" t="n"/>
    </row>
    <row r="528" s="134">
      <c r="A528" s="17" t="inlineStr">
        <is>
          <t>AW02-JK-AIDL-0647</t>
        </is>
      </c>
      <c r="B528" s="31" t="n">
        <v>30402</v>
      </c>
      <c r="C528" s="31" t="inlineStr">
        <is>
          <t>路线规划</t>
        </is>
      </c>
      <c r="D528" s="31" t="inlineStr">
        <is>
          <t>路线规划</t>
        </is>
      </c>
      <c r="E528" s="31" t="inlineStr">
        <is>
          <t>P0</t>
        </is>
      </c>
      <c r="F528" s="31" t="inlineStr">
        <is>
          <t>路线规划</t>
        </is>
      </c>
      <c r="G528" s="31" t="inlineStr">
        <is>
          <t>正常系</t>
        </is>
      </c>
      <c r="H528" s="32" t="inlineStr">
        <is>
          <t>需求分析法</t>
        </is>
      </c>
      <c r="I528" s="35" t="inlineStr">
        <is>
          <t>json传入</t>
        </is>
      </c>
      <c r="J528" s="17" t="inlineStr">
        <is>
          <t>/</t>
        </is>
      </c>
      <c r="K528" s="36" t="n"/>
      <c r="L52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8" s="34" t="inlineStr">
        <is>
          <t>1.发送路线规划终点坐标
2.接收返回值 ，和车机响应</t>
        </is>
      </c>
      <c r="N52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8" s="32" t="inlineStr">
        <is>
          <t>1.直接进入巡航模式，模拟导航，，模式为躲避拥堵+不
走高速
2.返回json有终点的相关信息</t>
        </is>
      </c>
      <c r="P528" s="32" t="n"/>
      <c r="Q528" s="32" t="n"/>
      <c r="R528" s="32" t="n"/>
      <c r="S528" s="32" t="n"/>
      <c r="T528" s="32" t="n"/>
      <c r="U528" s="39" t="n"/>
      <c r="V528" s="32" t="n"/>
      <c r="W528" s="32" t="n"/>
    </row>
    <row r="529" s="134">
      <c r="A529" s="17" t="inlineStr">
        <is>
          <t>AW02-JK-AIDL-0648</t>
        </is>
      </c>
      <c r="B529" s="31" t="n">
        <v>30402</v>
      </c>
      <c r="C529" s="31" t="inlineStr">
        <is>
          <t>路线规划</t>
        </is>
      </c>
      <c r="D529" s="31" t="inlineStr">
        <is>
          <t>路线规划</t>
        </is>
      </c>
      <c r="E529" s="31" t="inlineStr">
        <is>
          <t>P0</t>
        </is>
      </c>
      <c r="F529" s="31" t="inlineStr">
        <is>
          <t>路线规划</t>
        </is>
      </c>
      <c r="G529" s="31" t="inlineStr">
        <is>
          <t>正常系</t>
        </is>
      </c>
      <c r="H529" s="32" t="inlineStr">
        <is>
          <t>需求分析法</t>
        </is>
      </c>
      <c r="I529" s="35" t="inlineStr">
        <is>
          <t>json传入</t>
        </is>
      </c>
      <c r="J529" s="17" t="inlineStr">
        <is>
          <t>/</t>
        </is>
      </c>
      <c r="K529" s="36" t="n"/>
      <c r="L52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29" s="34" t="inlineStr">
        <is>
          <t>1.发送路线规划终点坐标
2.接收返回值 ，和车机响应</t>
        </is>
      </c>
      <c r="N52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29" s="32" t="inlineStr">
        <is>
          <t>1.直接进入巡航模式，模拟导航，，模式为躲避拥堵+不
走高速
2.返回json有终点的相关信息</t>
        </is>
      </c>
      <c r="P529" s="32" t="n"/>
      <c r="Q529" s="32" t="n"/>
      <c r="R529" s="32" t="n"/>
      <c r="S529" s="32" t="n"/>
      <c r="T529" s="32" t="n"/>
      <c r="U529" s="39" t="n"/>
      <c r="V529" s="32" t="n"/>
      <c r="W529" s="32" t="n"/>
    </row>
    <row r="530" s="134">
      <c r="A530" s="17" t="inlineStr">
        <is>
          <t>AW02-JK-AIDL-0649</t>
        </is>
      </c>
      <c r="B530" s="31" t="n">
        <v>30402</v>
      </c>
      <c r="C530" s="31" t="inlineStr">
        <is>
          <t>路线规划</t>
        </is>
      </c>
      <c r="D530" s="31" t="inlineStr">
        <is>
          <t>路线规划</t>
        </is>
      </c>
      <c r="E530" s="31" t="inlineStr">
        <is>
          <t>P0</t>
        </is>
      </c>
      <c r="F530" s="31" t="inlineStr">
        <is>
          <t>路线规划</t>
        </is>
      </c>
      <c r="G530" s="31" t="inlineStr">
        <is>
          <t>正常系</t>
        </is>
      </c>
      <c r="H530" s="32" t="inlineStr">
        <is>
          <t>需求分析法</t>
        </is>
      </c>
      <c r="I530" s="35" t="inlineStr">
        <is>
          <t>json传入</t>
        </is>
      </c>
      <c r="J530" s="17" t="inlineStr">
        <is>
          <t>/</t>
        </is>
      </c>
      <c r="K530" s="36" t="n"/>
      <c r="L53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17,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0" s="34" t="inlineStr">
        <is>
          <t>1.发送路线规划终点坐标
2.接收返回值 ，和车机响应</t>
        </is>
      </c>
      <c r="N53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0" s="32" t="inlineStr">
        <is>
          <t>1.正常进入导航,模式为躲避拥堵+少收费
2.返回json有终点的相关信息</t>
        </is>
      </c>
      <c r="P530" s="32" t="n"/>
      <c r="Q530" s="32" t="n"/>
      <c r="R530" s="32" t="n"/>
      <c r="S530" s="32" t="n"/>
      <c r="T530" s="32" t="n"/>
      <c r="U530" s="39" t="n"/>
      <c r="V530" s="32" t="n"/>
      <c r="W530" s="32" t="n"/>
    </row>
    <row r="531" s="134">
      <c r="A531" s="17" t="inlineStr">
        <is>
          <t>AW02-JK-AIDL-0650</t>
        </is>
      </c>
      <c r="B531" s="31" t="n">
        <v>30402</v>
      </c>
      <c r="C531" s="31" t="inlineStr">
        <is>
          <t>路线规划</t>
        </is>
      </c>
      <c r="D531" s="31" t="inlineStr">
        <is>
          <t>路线规划</t>
        </is>
      </c>
      <c r="E531" s="31" t="inlineStr">
        <is>
          <t>P0</t>
        </is>
      </c>
      <c r="F531" s="31" t="inlineStr">
        <is>
          <t>路线规划</t>
        </is>
      </c>
      <c r="G531" s="31" t="inlineStr">
        <is>
          <t>正常系</t>
        </is>
      </c>
      <c r="H531" s="32" t="inlineStr">
        <is>
          <t>需求分析法</t>
        </is>
      </c>
      <c r="I531" s="35" t="inlineStr">
        <is>
          <t>json传入</t>
        </is>
      </c>
      <c r="J531" s="17" t="inlineStr">
        <is>
          <t>/</t>
        </is>
      </c>
      <c r="K531" s="36" t="n"/>
      <c r="L53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17,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1" s="34" t="inlineStr">
        <is>
          <t>1.发送路线规划终点坐标
2.接收返回值 ，和车机响应</t>
        </is>
      </c>
      <c r="N531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1" s="32" t="inlineStr">
        <is>
          <t>1.正常进入规划详情页面，模式为躲避拥堵+少收费
2.返回json有终点的相关信息</t>
        </is>
      </c>
      <c r="P531" s="32" t="n"/>
      <c r="Q531" s="32" t="n"/>
      <c r="R531" s="32" t="n"/>
      <c r="S531" s="32" t="n"/>
      <c r="T531" s="32" t="n"/>
      <c r="U531" s="39" t="n"/>
      <c r="V531" s="32" t="n"/>
      <c r="W531" s="32" t="inlineStr">
        <is>
          <t>count最大为3</t>
        </is>
      </c>
    </row>
    <row r="532" s="134">
      <c r="A532" s="17" t="inlineStr">
        <is>
          <t>AW02-JK-AIDL-0651</t>
        </is>
      </c>
      <c r="B532" s="31" t="n">
        <v>30402</v>
      </c>
      <c r="C532" s="31" t="inlineStr">
        <is>
          <t>路线规划</t>
        </is>
      </c>
      <c r="D532" s="31" t="inlineStr">
        <is>
          <t>路线规划</t>
        </is>
      </c>
      <c r="E532" s="31" t="inlineStr">
        <is>
          <t>P0</t>
        </is>
      </c>
      <c r="F532" s="31" t="inlineStr">
        <is>
          <t>路线规划</t>
        </is>
      </c>
      <c r="G532" s="31" t="inlineStr">
        <is>
          <t>正常系</t>
        </is>
      </c>
      <c r="H532" s="32" t="inlineStr">
        <is>
          <t>需求分析法</t>
        </is>
      </c>
      <c r="I532" s="35" t="inlineStr">
        <is>
          <t>json传入</t>
        </is>
      </c>
      <c r="J532" s="17" t="inlineStr">
        <is>
          <t>/</t>
        </is>
      </c>
      <c r="K532" s="36" t="n"/>
      <c r="L53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17,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2" s="34" t="inlineStr">
        <is>
          <t>1.发送路线规划终点坐标
2.接收返回值 ，和车机响应</t>
        </is>
      </c>
      <c r="N532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2" s="32" t="inlineStr">
        <is>
          <t>1.车机不响应，模式为躲避拥堵+少收费
2.返回json有终点的相关信息</t>
        </is>
      </c>
      <c r="P532" s="32" t="n"/>
      <c r="Q532" s="32" t="n"/>
      <c r="R532" s="32" t="n"/>
      <c r="S532" s="32" t="n"/>
      <c r="T532" s="32" t="n"/>
      <c r="U532" s="39" t="n"/>
      <c r="V532" s="32" t="n"/>
      <c r="W532" s="32" t="inlineStr">
        <is>
          <t>count最大为3</t>
        </is>
      </c>
    </row>
    <row r="533" s="134">
      <c r="A533" s="17" t="inlineStr">
        <is>
          <t>AW02-JK-AIDL-0652</t>
        </is>
      </c>
      <c r="B533" s="31" t="n">
        <v>30402</v>
      </c>
      <c r="C533" s="31" t="inlineStr">
        <is>
          <t>路线规划</t>
        </is>
      </c>
      <c r="D533" s="31" t="inlineStr">
        <is>
          <t>路线规划</t>
        </is>
      </c>
      <c r="E533" s="31" t="inlineStr">
        <is>
          <t>P0</t>
        </is>
      </c>
      <c r="F533" s="31" t="inlineStr">
        <is>
          <t>路线规划</t>
        </is>
      </c>
      <c r="G533" s="31" t="inlineStr">
        <is>
          <t>正常系</t>
        </is>
      </c>
      <c r="H533" s="32" t="inlineStr">
        <is>
          <t>需求分析法</t>
        </is>
      </c>
      <c r="I533" s="35" t="inlineStr">
        <is>
          <t>json传入</t>
        </is>
      </c>
      <c r="J533" s="17" t="inlineStr">
        <is>
          <t>/</t>
        </is>
      </c>
      <c r="K533" s="36" t="n"/>
      <c r="L53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3" s="34" t="inlineStr">
        <is>
          <t>1.发送路线规划终点坐标
2.接收返回值 ，和车机响应</t>
        </is>
      </c>
      <c r="N533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3" s="32" t="inlineStr">
        <is>
          <t>1.正常进入规划详情页面，，模式为躲避拥堵+少收费
2.返回json有终点的相关信息</t>
        </is>
      </c>
      <c r="P533" s="32" t="n"/>
      <c r="Q533" s="32" t="n"/>
      <c r="R533" s="32" t="n"/>
      <c r="S533" s="32" t="n"/>
      <c r="T533" s="32" t="n"/>
      <c r="U533" s="39" t="n"/>
      <c r="V533" s="32" t="n"/>
      <c r="W533" s="32" t="inlineStr">
        <is>
          <t>count最大为3</t>
        </is>
      </c>
    </row>
    <row r="534" s="134">
      <c r="A534" s="17" t="inlineStr">
        <is>
          <t>AW02-JK-AIDL-0653</t>
        </is>
      </c>
      <c r="B534" s="31" t="n">
        <v>30402</v>
      </c>
      <c r="C534" s="31" t="inlineStr">
        <is>
          <t>路线规划</t>
        </is>
      </c>
      <c r="D534" s="31" t="inlineStr">
        <is>
          <t>路线规划</t>
        </is>
      </c>
      <c r="E534" s="31" t="inlineStr">
        <is>
          <t>P0</t>
        </is>
      </c>
      <c r="F534" s="31" t="inlineStr">
        <is>
          <t>路线规划</t>
        </is>
      </c>
      <c r="G534" s="31" t="inlineStr">
        <is>
          <t>正常系</t>
        </is>
      </c>
      <c r="H534" s="32" t="inlineStr">
        <is>
          <t>需求分析法</t>
        </is>
      </c>
      <c r="I534" s="35" t="inlineStr">
        <is>
          <t>json传入</t>
        </is>
      </c>
      <c r="J534" s="17" t="inlineStr">
        <is>
          <t>/</t>
        </is>
      </c>
      <c r="K534" s="36" t="n"/>
      <c r="L53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34" s="34" t="inlineStr">
        <is>
          <t>1.发送路线规划终点坐标
2.接收返回值 ，和车机响应</t>
        </is>
      </c>
      <c r="N53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4" s="32" t="inlineStr">
        <is>
          <t>1.直接进入模拟导航，，模式为躲避拥堵+少收费
2.返回json有终点的相关信息</t>
        </is>
      </c>
      <c r="P534" s="32" t="n"/>
      <c r="Q534" s="32" t="n"/>
      <c r="R534" s="32" t="n"/>
      <c r="S534" s="32" t="n"/>
      <c r="T534" s="32" t="n"/>
      <c r="U534" s="39" t="n"/>
      <c r="V534" s="32" t="n"/>
      <c r="W534" s="32" t="n"/>
    </row>
    <row r="535" s="134">
      <c r="A535" s="17" t="inlineStr">
        <is>
          <t>AW02-JK-AIDL-0654</t>
        </is>
      </c>
      <c r="B535" s="31" t="n">
        <v>30402</v>
      </c>
      <c r="C535" s="31" t="inlineStr">
        <is>
          <t>路线规划</t>
        </is>
      </c>
      <c r="D535" s="31" t="inlineStr">
        <is>
          <t>路线规划</t>
        </is>
      </c>
      <c r="E535" s="31" t="inlineStr">
        <is>
          <t>P0</t>
        </is>
      </c>
      <c r="F535" s="31" t="inlineStr">
        <is>
          <t>路线规划</t>
        </is>
      </c>
      <c r="G535" s="31" t="inlineStr">
        <is>
          <t>正常系</t>
        </is>
      </c>
      <c r="H535" s="32" t="inlineStr">
        <is>
          <t>需求分析法</t>
        </is>
      </c>
      <c r="I535" s="35" t="inlineStr">
        <is>
          <t>json传入</t>
        </is>
      </c>
      <c r="J535" s="17" t="inlineStr">
        <is>
          <t>/</t>
        </is>
      </c>
      <c r="K535" s="36" t="n"/>
      <c r="L53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35" s="34" t="inlineStr">
        <is>
          <t>1.发送路线规划终点坐标
2.接收返回值 ，和车机响应</t>
        </is>
      </c>
      <c r="N53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5" s="32" t="inlineStr">
        <is>
          <t>1.直接进入巡航模式，模拟导航，，模式为躲避拥堵+少收费
2.返回json有终点的相关信息</t>
        </is>
      </c>
      <c r="P535" s="32" t="n"/>
      <c r="Q535" s="32" t="n"/>
      <c r="R535" s="32" t="n"/>
      <c r="S535" s="32" t="n"/>
      <c r="T535" s="32" t="n"/>
      <c r="U535" s="39" t="n"/>
      <c r="V535" s="32" t="n"/>
      <c r="W535" s="32" t="n"/>
    </row>
    <row r="536" s="134">
      <c r="A536" s="17" t="inlineStr">
        <is>
          <t>AW02-JK-AIDL-0655</t>
        </is>
      </c>
      <c r="B536" s="31" t="n">
        <v>30402</v>
      </c>
      <c r="C536" s="31" t="inlineStr">
        <is>
          <t>路线规划</t>
        </is>
      </c>
      <c r="D536" s="31" t="inlineStr">
        <is>
          <t>路线规划</t>
        </is>
      </c>
      <c r="E536" s="31" t="inlineStr">
        <is>
          <t>P0</t>
        </is>
      </c>
      <c r="F536" s="31" t="inlineStr">
        <is>
          <t>路线规划</t>
        </is>
      </c>
      <c r="G536" s="31" t="inlineStr">
        <is>
          <t>正常系</t>
        </is>
      </c>
      <c r="H536" s="32" t="inlineStr">
        <is>
          <t>需求分析法</t>
        </is>
      </c>
      <c r="I536" s="35" t="inlineStr">
        <is>
          <t>json传入</t>
        </is>
      </c>
      <c r="J536" s="17" t="inlineStr">
        <is>
          <t>/</t>
        </is>
      </c>
      <c r="K536" s="36" t="n"/>
      <c r="L53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36" s="34" t="inlineStr">
        <is>
          <t>1.发送路线规划终点坐标
2.接收返回值 ，和车机响应</t>
        </is>
      </c>
      <c r="N53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6" s="32" t="inlineStr">
        <is>
          <t>1.直接进入巡航模式，模拟导航，，模式为躲避拥堵+少收费
2.返回json有终点的相关信息</t>
        </is>
      </c>
      <c r="P536" s="32" t="n"/>
      <c r="Q536" s="32" t="n"/>
      <c r="R536" s="32" t="n"/>
      <c r="S536" s="32" t="n"/>
      <c r="T536" s="32" t="n"/>
      <c r="U536" s="39" t="n"/>
      <c r="V536" s="32" t="n"/>
      <c r="W536" s="32" t="n"/>
    </row>
    <row r="537" s="134">
      <c r="A537" s="17" t="inlineStr">
        <is>
          <t>AW02-JK-AIDL-0656</t>
        </is>
      </c>
      <c r="B537" s="31" t="n">
        <v>30402</v>
      </c>
      <c r="C537" s="31" t="inlineStr">
        <is>
          <t>路线规划</t>
        </is>
      </c>
      <c r="D537" s="31" t="inlineStr">
        <is>
          <t>路线规划</t>
        </is>
      </c>
      <c r="E537" s="31" t="inlineStr">
        <is>
          <t>P0</t>
        </is>
      </c>
      <c r="F537" s="31" t="inlineStr">
        <is>
          <t>路线规划</t>
        </is>
      </c>
      <c r="G537" s="31" t="inlineStr">
        <is>
          <t>正常系</t>
        </is>
      </c>
      <c r="H537" s="32" t="inlineStr">
        <is>
          <t>需求分析法</t>
        </is>
      </c>
      <c r="I537" s="35" t="inlineStr">
        <is>
          <t>json传入</t>
        </is>
      </c>
      <c r="J537" s="17" t="inlineStr">
        <is>
          <t>/</t>
        </is>
      </c>
      <c r="K537" s="36" t="n"/>
      <c r="L53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18,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7" s="34" t="inlineStr">
        <is>
          <t>1.发送路线规划终点坐标
2.接收返回值 ，和车机响应</t>
        </is>
      </c>
      <c r="N53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7" s="32" t="inlineStr">
        <is>
          <t>1.正常进入导航,模式为躲避拥堵+少收费+不走高速
2.返回json有终点的相关信息</t>
        </is>
      </c>
      <c r="P537" s="32" t="n"/>
      <c r="Q537" s="32" t="n"/>
      <c r="R537" s="32" t="n"/>
      <c r="S537" s="32" t="n"/>
      <c r="T537" s="32" t="n"/>
      <c r="U537" s="39" t="n"/>
      <c r="V537" s="32" t="n"/>
      <c r="W537" s="32" t="n"/>
    </row>
    <row r="538" s="134">
      <c r="A538" s="17" t="inlineStr">
        <is>
          <t>AW02-JK-AIDL-0657</t>
        </is>
      </c>
      <c r="B538" s="31" t="n">
        <v>30402</v>
      </c>
      <c r="C538" s="31" t="inlineStr">
        <is>
          <t>路线规划</t>
        </is>
      </c>
      <c r="D538" s="31" t="inlineStr">
        <is>
          <t>路线规划</t>
        </is>
      </c>
      <c r="E538" s="31" t="inlineStr">
        <is>
          <t>P0</t>
        </is>
      </c>
      <c r="F538" s="31" t="inlineStr">
        <is>
          <t>路线规划</t>
        </is>
      </c>
      <c r="G538" s="31" t="inlineStr">
        <is>
          <t>正常系</t>
        </is>
      </c>
      <c r="H538" s="32" t="inlineStr">
        <is>
          <t>需求分析法</t>
        </is>
      </c>
      <c r="I538" s="35" t="inlineStr">
        <is>
          <t>json传入</t>
        </is>
      </c>
      <c r="J538" s="17" t="inlineStr">
        <is>
          <t>/</t>
        </is>
      </c>
      <c r="K538" s="36" t="n"/>
      <c r="L53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18,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8" s="34" t="inlineStr">
        <is>
          <t>1.发送路线规划终点坐标
2.接收返回值 ，和车机响应</t>
        </is>
      </c>
      <c r="N53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8" s="32" t="inlineStr">
        <is>
          <t>1.正常进入规划详情页面，模式为躲避拥堵+少收费+不走高速
2.返回json有终点的相关信息</t>
        </is>
      </c>
      <c r="P538" s="32" t="n"/>
      <c r="Q538" s="32" t="n"/>
      <c r="R538" s="32" t="n"/>
      <c r="S538" s="32" t="n"/>
      <c r="T538" s="32" t="n"/>
      <c r="U538" s="39" t="n"/>
      <c r="V538" s="32" t="n"/>
      <c r="W538" s="32" t="inlineStr">
        <is>
          <t>count最大为3</t>
        </is>
      </c>
    </row>
    <row r="539" s="134">
      <c r="A539" s="17" t="inlineStr">
        <is>
          <t>AW02-JK-AIDL-0658</t>
        </is>
      </c>
      <c r="B539" s="31" t="n">
        <v>30402</v>
      </c>
      <c r="C539" s="31" t="inlineStr">
        <is>
          <t>路线规划</t>
        </is>
      </c>
      <c r="D539" s="31" t="inlineStr">
        <is>
          <t>路线规划</t>
        </is>
      </c>
      <c r="E539" s="31" t="inlineStr">
        <is>
          <t>P0</t>
        </is>
      </c>
      <c r="F539" s="31" t="inlineStr">
        <is>
          <t>路线规划</t>
        </is>
      </c>
      <c r="G539" s="31" t="inlineStr">
        <is>
          <t>正常系</t>
        </is>
      </c>
      <c r="H539" s="32" t="inlineStr">
        <is>
          <t>需求分析法</t>
        </is>
      </c>
      <c r="I539" s="35" t="inlineStr">
        <is>
          <t>json传入</t>
        </is>
      </c>
      <c r="J539" s="17" t="inlineStr">
        <is>
          <t>/</t>
        </is>
      </c>
      <c r="K539" s="36" t="n"/>
      <c r="L53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18,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39" s="34" t="inlineStr">
        <is>
          <t>1.发送路线规划终点坐标
2.接收返回值 ，和车机响应</t>
        </is>
      </c>
      <c r="N53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39" s="32" t="inlineStr">
        <is>
          <t>1.车机不响应，模式为躲避拥堵+少收费+不走高速
2.返回json有终点的相关信息</t>
        </is>
      </c>
      <c r="P539" s="32" t="n"/>
      <c r="Q539" s="32" t="n"/>
      <c r="R539" s="32" t="n"/>
      <c r="S539" s="32" t="n"/>
      <c r="T539" s="32" t="n"/>
      <c r="U539" s="39" t="n"/>
      <c r="V539" s="32" t="n"/>
      <c r="W539" s="32" t="inlineStr">
        <is>
          <t>count最大为3</t>
        </is>
      </c>
    </row>
    <row r="540" s="134">
      <c r="A540" s="17" t="inlineStr">
        <is>
          <t>AW02-JK-AIDL-0659</t>
        </is>
      </c>
      <c r="B540" s="31" t="n">
        <v>30402</v>
      </c>
      <c r="C540" s="31" t="inlineStr">
        <is>
          <t>路线规划</t>
        </is>
      </c>
      <c r="D540" s="31" t="inlineStr">
        <is>
          <t>路线规划</t>
        </is>
      </c>
      <c r="E540" s="31" t="inlineStr">
        <is>
          <t>P0</t>
        </is>
      </c>
      <c r="F540" s="31" t="inlineStr">
        <is>
          <t>路线规划</t>
        </is>
      </c>
      <c r="G540" s="31" t="inlineStr">
        <is>
          <t>正常系</t>
        </is>
      </c>
      <c r="H540" s="32" t="inlineStr">
        <is>
          <t>需求分析法</t>
        </is>
      </c>
      <c r="I540" s="35" t="inlineStr">
        <is>
          <t>json传入</t>
        </is>
      </c>
      <c r="J540" s="17" t="inlineStr">
        <is>
          <t>/</t>
        </is>
      </c>
      <c r="K540" s="36" t="n"/>
      <c r="L54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0" s="34" t="inlineStr">
        <is>
          <t>1.发送路线规划终点坐标
2.接收返回值 ，和车机响应</t>
        </is>
      </c>
      <c r="N54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0" s="32" t="inlineStr">
        <is>
          <t>1.正常进入规划详情页面，，模式为躲避拥堵+少收费+不走高速
2.返回json有终点的相关信息</t>
        </is>
      </c>
      <c r="P540" s="32" t="n"/>
      <c r="Q540" s="32" t="n"/>
      <c r="R540" s="32" t="n"/>
      <c r="S540" s="32" t="n"/>
      <c r="T540" s="32" t="n"/>
      <c r="U540" s="39" t="n"/>
      <c r="V540" s="32" t="n"/>
      <c r="W540" s="32" t="inlineStr">
        <is>
          <t>count最大为3</t>
        </is>
      </c>
    </row>
    <row r="541" s="134">
      <c r="A541" s="17" t="inlineStr">
        <is>
          <t>AW02-JK-AIDL-0660</t>
        </is>
      </c>
      <c r="B541" s="31" t="n">
        <v>30402</v>
      </c>
      <c r="C541" s="31" t="inlineStr">
        <is>
          <t>路线规划</t>
        </is>
      </c>
      <c r="D541" s="31" t="inlineStr">
        <is>
          <t>路线规划</t>
        </is>
      </c>
      <c r="E541" s="31" t="inlineStr">
        <is>
          <t>P0</t>
        </is>
      </c>
      <c r="F541" s="31" t="inlineStr">
        <is>
          <t>路线规划</t>
        </is>
      </c>
      <c r="G541" s="31" t="inlineStr">
        <is>
          <t>正常系</t>
        </is>
      </c>
      <c r="H541" s="32" t="inlineStr">
        <is>
          <t>需求分析法</t>
        </is>
      </c>
      <c r="I541" s="35" t="inlineStr">
        <is>
          <t>json传入</t>
        </is>
      </c>
      <c r="J541" s="17" t="inlineStr">
        <is>
          <t>/</t>
        </is>
      </c>
      <c r="K541" s="36" t="n"/>
      <c r="L54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1" s="34" t="inlineStr">
        <is>
          <t>1.发送路线规划终点坐标
2.接收返回值 ，和车机响应</t>
        </is>
      </c>
      <c r="N54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1" s="32" t="inlineStr">
        <is>
          <t>1.直接进入模拟导航，，模式为躲避拥堵+少收费+不走高速
2.返回json有终点的相关信息</t>
        </is>
      </c>
      <c r="P541" s="32" t="n"/>
      <c r="Q541" s="32" t="n"/>
      <c r="R541" s="32" t="n"/>
      <c r="S541" s="32" t="n"/>
      <c r="T541" s="32" t="n"/>
      <c r="U541" s="39" t="n"/>
      <c r="V541" s="32" t="n"/>
      <c r="W541" s="32" t="n"/>
    </row>
    <row r="542" s="134">
      <c r="A542" s="17" t="inlineStr">
        <is>
          <t>AW02-JK-AIDL-0661</t>
        </is>
      </c>
      <c r="B542" s="31" t="n">
        <v>30402</v>
      </c>
      <c r="C542" s="31" t="inlineStr">
        <is>
          <t>路线规划</t>
        </is>
      </c>
      <c r="D542" s="31" t="inlineStr">
        <is>
          <t>路线规划</t>
        </is>
      </c>
      <c r="E542" s="31" t="inlineStr">
        <is>
          <t>P0</t>
        </is>
      </c>
      <c r="F542" s="31" t="inlineStr">
        <is>
          <t>路线规划</t>
        </is>
      </c>
      <c r="G542" s="31" t="inlineStr">
        <is>
          <t>正常系</t>
        </is>
      </c>
      <c r="H542" s="32" t="inlineStr">
        <is>
          <t>需求分析法</t>
        </is>
      </c>
      <c r="I542" s="35" t="inlineStr">
        <is>
          <t>json传入</t>
        </is>
      </c>
      <c r="J542" s="17" t="inlineStr">
        <is>
          <t>/</t>
        </is>
      </c>
      <c r="K542" s="36" t="n"/>
      <c r="L54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2" s="34" t="inlineStr">
        <is>
          <t>1.发送路线规划终点坐标
2.接收返回值 ，和车机响应</t>
        </is>
      </c>
      <c r="N54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2" s="32" t="inlineStr">
        <is>
          <t>1.直接进入巡航模式，模拟导航，，模式为躲避拥堵+少收费+不走高速
2.返回json有终点的相关信息</t>
        </is>
      </c>
      <c r="P542" s="32" t="n"/>
      <c r="Q542" s="32" t="n"/>
      <c r="R542" s="32" t="n"/>
      <c r="S542" s="32" t="n"/>
      <c r="T542" s="32" t="n"/>
      <c r="U542" s="39" t="n"/>
      <c r="V542" s="32" t="n"/>
      <c r="W542" s="32" t="n"/>
    </row>
    <row r="543" s="134">
      <c r="A543" s="17" t="inlineStr">
        <is>
          <t>AW02-JK-AIDL-0662</t>
        </is>
      </c>
      <c r="B543" s="31" t="n">
        <v>30402</v>
      </c>
      <c r="C543" s="31" t="inlineStr">
        <is>
          <t>路线规划</t>
        </is>
      </c>
      <c r="D543" s="31" t="inlineStr">
        <is>
          <t>路线规划</t>
        </is>
      </c>
      <c r="E543" s="31" t="inlineStr">
        <is>
          <t>P0</t>
        </is>
      </c>
      <c r="F543" s="31" t="inlineStr">
        <is>
          <t>路线规划</t>
        </is>
      </c>
      <c r="G543" s="31" t="inlineStr">
        <is>
          <t>正常系</t>
        </is>
      </c>
      <c r="H543" s="32" t="inlineStr">
        <is>
          <t>需求分析法</t>
        </is>
      </c>
      <c r="I543" s="35" t="inlineStr">
        <is>
          <t>json传入</t>
        </is>
      </c>
      <c r="J543" s="17" t="inlineStr">
        <is>
          <t>/</t>
        </is>
      </c>
      <c r="K543" s="36" t="n"/>
      <c r="L54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3" s="34" t="inlineStr">
        <is>
          <t>1.发送路线规划终点坐标
2.接收返回值 ，和车机响应</t>
        </is>
      </c>
      <c r="N54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3" s="32" t="inlineStr">
        <is>
          <t>1.直接进入巡航模式，模拟导航，，模式为躲避拥堵+少收费+不走高速
2.返回json有终点的相关信息</t>
        </is>
      </c>
      <c r="P543" s="32" t="n"/>
      <c r="Q543" s="32" t="n"/>
      <c r="R543" s="32" t="n"/>
      <c r="S543" s="32" t="n"/>
      <c r="T543" s="32" t="n"/>
      <c r="U543" s="39" t="n"/>
      <c r="V543" s="32" t="n"/>
      <c r="W543" s="32" t="n"/>
    </row>
    <row r="544" s="134">
      <c r="A544" s="17" t="inlineStr">
        <is>
          <t>AW02-JK-AIDL-0663</t>
        </is>
      </c>
      <c r="B544" s="31" t="n">
        <v>30402</v>
      </c>
      <c r="C544" s="31" t="inlineStr">
        <is>
          <t>路线规划</t>
        </is>
      </c>
      <c r="D544" s="31" t="inlineStr">
        <is>
          <t>路线规划</t>
        </is>
      </c>
      <c r="E544" s="31" t="inlineStr">
        <is>
          <t>P0</t>
        </is>
      </c>
      <c r="F544" s="31" t="inlineStr">
        <is>
          <t>路线规划</t>
        </is>
      </c>
      <c r="G544" s="31" t="inlineStr">
        <is>
          <t>正常系</t>
        </is>
      </c>
      <c r="H544" s="32" t="inlineStr">
        <is>
          <t>需求分析法</t>
        </is>
      </c>
      <c r="I544" s="35" t="inlineStr">
        <is>
          <t>json传入</t>
        </is>
      </c>
      <c r="J544" s="17" t="inlineStr">
        <is>
          <t>/</t>
        </is>
      </c>
      <c r="K544" s="36" t="n"/>
      <c r="L54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34,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4" s="34" t="inlineStr">
        <is>
          <t>1.发送路线规划终点坐标
2.接收返回值 ，和车机响应</t>
        </is>
      </c>
      <c r="N54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4" s="32" t="inlineStr">
        <is>
          <t>1.正常进入导航,模式为高速优先
2.返回json有终点的相关信息</t>
        </is>
      </c>
      <c r="P544" s="32" t="n"/>
      <c r="Q544" s="32" t="n"/>
      <c r="R544" s="32" t="n"/>
      <c r="S544" s="32" t="n"/>
      <c r="T544" s="32" t="n"/>
      <c r="U544" s="39" t="n"/>
      <c r="V544" s="32" t="n"/>
      <c r="W544" s="32" t="n"/>
    </row>
    <row r="545" s="134">
      <c r="A545" s="17" t="inlineStr">
        <is>
          <t>AW02-JK-AIDL-0664</t>
        </is>
      </c>
      <c r="B545" s="31" t="n">
        <v>30402</v>
      </c>
      <c r="C545" s="31" t="inlineStr">
        <is>
          <t>路线规划</t>
        </is>
      </c>
      <c r="D545" s="31" t="inlineStr">
        <is>
          <t>路线规划</t>
        </is>
      </c>
      <c r="E545" s="31" t="inlineStr">
        <is>
          <t>P0</t>
        </is>
      </c>
      <c r="F545" s="31" t="inlineStr">
        <is>
          <t>路线规划</t>
        </is>
      </c>
      <c r="G545" s="31" t="inlineStr">
        <is>
          <t>正常系</t>
        </is>
      </c>
      <c r="H545" s="32" t="inlineStr">
        <is>
          <t>需求分析法</t>
        </is>
      </c>
      <c r="I545" s="35" t="inlineStr">
        <is>
          <t>json传入</t>
        </is>
      </c>
      <c r="J545" s="17" t="inlineStr">
        <is>
          <t>/</t>
        </is>
      </c>
      <c r="K545" s="36" t="n"/>
      <c r="L54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34,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5" s="34" t="inlineStr">
        <is>
          <t>1.发送路线规划终点坐标
2.接收返回值 ，和车机响应</t>
        </is>
      </c>
      <c r="N545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5" s="32" t="inlineStr">
        <is>
          <t>1.正常进入规划详情页面，模式为高速优先
2.返回json有终点的相关信息</t>
        </is>
      </c>
      <c r="P545" s="32" t="n"/>
      <c r="Q545" s="32" t="n"/>
      <c r="R545" s="32" t="n"/>
      <c r="S545" s="32" t="n"/>
      <c r="T545" s="32" t="n"/>
      <c r="U545" s="39" t="n"/>
      <c r="V545" s="32" t="n"/>
      <c r="W545" s="32" t="inlineStr">
        <is>
          <t>count最大为3</t>
        </is>
      </c>
    </row>
    <row r="546" s="134">
      <c r="A546" s="17" t="inlineStr">
        <is>
          <t>AW02-JK-AIDL-0665</t>
        </is>
      </c>
      <c r="B546" s="31" t="n">
        <v>30402</v>
      </c>
      <c r="C546" s="31" t="inlineStr">
        <is>
          <t>路线规划</t>
        </is>
      </c>
      <c r="D546" s="31" t="inlineStr">
        <is>
          <t>路线规划</t>
        </is>
      </c>
      <c r="E546" s="31" t="inlineStr">
        <is>
          <t>P0</t>
        </is>
      </c>
      <c r="F546" s="31" t="inlineStr">
        <is>
          <t>路线规划</t>
        </is>
      </c>
      <c r="G546" s="31" t="inlineStr">
        <is>
          <t>正常系</t>
        </is>
      </c>
      <c r="H546" s="32" t="inlineStr">
        <is>
          <t>需求分析法</t>
        </is>
      </c>
      <c r="I546" s="35" t="inlineStr">
        <is>
          <t>json传入</t>
        </is>
      </c>
      <c r="J546" s="17" t="inlineStr">
        <is>
          <t>/</t>
        </is>
      </c>
      <c r="K546" s="36" t="n"/>
      <c r="L54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34,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6" s="34" t="inlineStr">
        <is>
          <t>1.发送路线规划终点坐标
2.接收返回值 ，和车机响应</t>
        </is>
      </c>
      <c r="N54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6" s="32" t="inlineStr">
        <is>
          <t>1.车机不响应，模式为高速优先
2.返回json有终点的相关信息</t>
        </is>
      </c>
      <c r="P546" s="32" t="n"/>
      <c r="Q546" s="32" t="n"/>
      <c r="R546" s="32" t="n"/>
      <c r="S546" s="32" t="n"/>
      <c r="T546" s="32" t="n"/>
      <c r="U546" s="39" t="n"/>
      <c r="V546" s="32" t="n"/>
      <c r="W546" s="32" t="inlineStr">
        <is>
          <t>count最大为3</t>
        </is>
      </c>
    </row>
    <row r="547" s="134">
      <c r="A547" s="17" t="inlineStr">
        <is>
          <t>AW02-JK-AIDL-0666</t>
        </is>
      </c>
      <c r="B547" s="31" t="n">
        <v>30402</v>
      </c>
      <c r="C547" s="31" t="inlineStr">
        <is>
          <t>路线规划</t>
        </is>
      </c>
      <c r="D547" s="31" t="inlineStr">
        <is>
          <t>路线规划</t>
        </is>
      </c>
      <c r="E547" s="31" t="inlineStr">
        <is>
          <t>P0</t>
        </is>
      </c>
      <c r="F547" s="31" t="inlineStr">
        <is>
          <t>路线规划</t>
        </is>
      </c>
      <c r="G547" s="31" t="inlineStr">
        <is>
          <t>正常系</t>
        </is>
      </c>
      <c r="H547" s="32" t="inlineStr">
        <is>
          <t>需求分析法</t>
        </is>
      </c>
      <c r="I547" s="35" t="inlineStr">
        <is>
          <t>json传入</t>
        </is>
      </c>
      <c r="J547" s="17" t="inlineStr">
        <is>
          <t>/</t>
        </is>
      </c>
      <c r="K547" s="36" t="n"/>
      <c r="L54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34,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47" s="34" t="inlineStr">
        <is>
          <t>1.发送路线规划终点坐标
2.接收返回值 ，和车机响应</t>
        </is>
      </c>
      <c r="N54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7" s="32" t="inlineStr">
        <is>
          <t>1.正常进入规划详情页面，，模式为高速优先
2.返回json有终点的相关信息</t>
        </is>
      </c>
      <c r="P547" s="32" t="n"/>
      <c r="Q547" s="32" t="n"/>
      <c r="R547" s="32" t="n"/>
      <c r="S547" s="32" t="n"/>
      <c r="T547" s="32" t="n"/>
      <c r="U547" s="39" t="n"/>
      <c r="V547" s="32" t="n"/>
      <c r="W547" s="32" t="inlineStr">
        <is>
          <t>count最大为3</t>
        </is>
      </c>
    </row>
    <row r="548" s="134">
      <c r="A548" s="17" t="inlineStr">
        <is>
          <t>AW02-JK-AIDL-0667</t>
        </is>
      </c>
      <c r="B548" s="31" t="n">
        <v>30402</v>
      </c>
      <c r="C548" s="31" t="inlineStr">
        <is>
          <t>路线规划</t>
        </is>
      </c>
      <c r="D548" s="31" t="inlineStr">
        <is>
          <t>路线规划</t>
        </is>
      </c>
      <c r="E548" s="31" t="inlineStr">
        <is>
          <t>P0</t>
        </is>
      </c>
      <c r="F548" s="31" t="inlineStr">
        <is>
          <t>路线规划</t>
        </is>
      </c>
      <c r="G548" s="31" t="inlineStr">
        <is>
          <t>正常系</t>
        </is>
      </c>
      <c r="H548" s="32" t="inlineStr">
        <is>
          <t>需求分析法</t>
        </is>
      </c>
      <c r="I548" s="35" t="inlineStr">
        <is>
          <t>json传入</t>
        </is>
      </c>
      <c r="J548" s="17" t="inlineStr">
        <is>
          <t>/</t>
        </is>
      </c>
      <c r="K548" s="36" t="n"/>
      <c r="L54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31,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8" s="34" t="inlineStr">
        <is>
          <t>1.发送路线规划终点坐标
2.接收返回值 ，和车机响应</t>
        </is>
      </c>
      <c r="N54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8" s="32" t="inlineStr">
        <is>
          <t>1.直接进入模拟导航，，模式为高速优先
2.返回json有终点的相关信息</t>
        </is>
      </c>
      <c r="P548" s="32" t="n"/>
      <c r="Q548" s="32" t="n"/>
      <c r="R548" s="32" t="n"/>
      <c r="S548" s="32" t="n"/>
      <c r="T548" s="32" t="n"/>
      <c r="U548" s="39" t="n"/>
      <c r="V548" s="32" t="n"/>
      <c r="W548" s="32" t="n"/>
    </row>
    <row r="549" s="134">
      <c r="A549" s="17" t="inlineStr">
        <is>
          <t>AW02-JK-AIDL-0668</t>
        </is>
      </c>
      <c r="B549" s="31" t="n">
        <v>30402</v>
      </c>
      <c r="C549" s="31" t="inlineStr">
        <is>
          <t>路线规划</t>
        </is>
      </c>
      <c r="D549" s="31" t="inlineStr">
        <is>
          <t>路线规划</t>
        </is>
      </c>
      <c r="E549" s="31" t="inlineStr">
        <is>
          <t>P0</t>
        </is>
      </c>
      <c r="F549" s="31" t="inlineStr">
        <is>
          <t>路线规划</t>
        </is>
      </c>
      <c r="G549" s="31" t="inlineStr">
        <is>
          <t>正常系</t>
        </is>
      </c>
      <c r="H549" s="32" t="inlineStr">
        <is>
          <t>需求分析法</t>
        </is>
      </c>
      <c r="I549" s="35" t="inlineStr">
        <is>
          <t>json传入</t>
        </is>
      </c>
      <c r="J549" s="17" t="inlineStr">
        <is>
          <t>/</t>
        </is>
      </c>
      <c r="K549" s="36" t="n"/>
      <c r="L54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34,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49" s="34" t="inlineStr">
        <is>
          <t>1.发送路线规划终点坐标
2.接收返回值 ，和车机响应</t>
        </is>
      </c>
      <c r="N54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49" s="32" t="inlineStr">
        <is>
          <t>1.直接进入巡航模式，模拟导航，，模式为高速优先
2.返回json有终点的相关信息</t>
        </is>
      </c>
      <c r="P549" s="32" t="n"/>
      <c r="Q549" s="32" t="n"/>
      <c r="R549" s="32" t="n"/>
      <c r="S549" s="32" t="n"/>
      <c r="T549" s="32" t="n"/>
      <c r="U549" s="39" t="n"/>
      <c r="V549" s="32" t="n"/>
      <c r="W549" s="32" t="n"/>
    </row>
    <row r="550" s="134">
      <c r="A550" s="17" t="inlineStr">
        <is>
          <t>AW02-JK-AIDL-0669</t>
        </is>
      </c>
      <c r="B550" s="31" t="n">
        <v>30402</v>
      </c>
      <c r="C550" s="31" t="inlineStr">
        <is>
          <t>路线规划</t>
        </is>
      </c>
      <c r="D550" s="31" t="inlineStr">
        <is>
          <t>路线规划</t>
        </is>
      </c>
      <c r="E550" s="31" t="inlineStr">
        <is>
          <t>P0</t>
        </is>
      </c>
      <c r="F550" s="31" t="inlineStr">
        <is>
          <t>路线规划</t>
        </is>
      </c>
      <c r="G550" s="31" t="inlineStr">
        <is>
          <t>正常系</t>
        </is>
      </c>
      <c r="H550" s="32" t="inlineStr">
        <is>
          <t>需求分析法</t>
        </is>
      </c>
      <c r="I550" s="35" t="inlineStr">
        <is>
          <t>json传入</t>
        </is>
      </c>
      <c r="J550" s="17" t="inlineStr">
        <is>
          <t>/</t>
        </is>
      </c>
      <c r="K550" s="36" t="n"/>
      <c r="L55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34,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50" s="34" t="inlineStr">
        <is>
          <t>1.发送路线规划终点坐标
2.接收返回值 ，和车机响应</t>
        </is>
      </c>
      <c r="N55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0" s="32" t="inlineStr">
        <is>
          <t>1.直接进入巡航模式，模拟导航，，模式为高速优先
2.返回json有终点的相关信息</t>
        </is>
      </c>
      <c r="P550" s="32" t="n"/>
      <c r="Q550" s="32" t="n"/>
      <c r="R550" s="32" t="n"/>
      <c r="S550" s="32" t="n"/>
      <c r="T550" s="32" t="n"/>
      <c r="U550" s="39" t="n"/>
      <c r="V550" s="32" t="n"/>
      <c r="W550" s="32" t="n"/>
    </row>
    <row r="551" s="134">
      <c r="A551" s="17" t="inlineStr">
        <is>
          <t>AW02-JK-AIDL-0670</t>
        </is>
      </c>
      <c r="B551" s="31" t="n">
        <v>30402</v>
      </c>
      <c r="C551" s="31" t="inlineStr">
        <is>
          <t>路线规划</t>
        </is>
      </c>
      <c r="D551" s="31" t="inlineStr">
        <is>
          <t>路线规划</t>
        </is>
      </c>
      <c r="E551" s="31" t="inlineStr">
        <is>
          <t>P0</t>
        </is>
      </c>
      <c r="F551" s="31" t="inlineStr">
        <is>
          <t>路线规划</t>
        </is>
      </c>
      <c r="G551" s="31" t="inlineStr">
        <is>
          <t>正常系</t>
        </is>
      </c>
      <c r="H551" s="32" t="inlineStr">
        <is>
          <t>需求分析法</t>
        </is>
      </c>
      <c r="I551" s="35" t="inlineStr">
        <is>
          <t>json传入</t>
        </is>
      </c>
      <c r="J551" s="17" t="inlineStr">
        <is>
          <t>/</t>
        </is>
      </c>
      <c r="K551" s="36" t="n"/>
      <c r="L55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39,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1" s="34" t="inlineStr">
        <is>
          <t>1.发送路线规划终点坐标
2.接收返回值 ，和车机响应</t>
        </is>
      </c>
      <c r="N55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1" s="32" t="inlineStr">
        <is>
          <t>1.正常进入导航,模式为躲避拥堵+高速优先
2.返回json有终点的相关信息</t>
        </is>
      </c>
      <c r="P551" s="32" t="n"/>
      <c r="Q551" s="32" t="n"/>
      <c r="R551" s="32" t="n"/>
      <c r="S551" s="32" t="n"/>
      <c r="T551" s="32" t="n"/>
      <c r="U551" s="39" t="n"/>
      <c r="V551" s="32" t="n"/>
      <c r="W551" s="32" t="n"/>
    </row>
    <row r="552" s="134">
      <c r="A552" s="17" t="inlineStr">
        <is>
          <t>AW02-JK-AIDL-0671</t>
        </is>
      </c>
      <c r="B552" s="31" t="n">
        <v>30402</v>
      </c>
      <c r="C552" s="31" t="inlineStr">
        <is>
          <t>路线规划</t>
        </is>
      </c>
      <c r="D552" s="31" t="inlineStr">
        <is>
          <t>路线规划</t>
        </is>
      </c>
      <c r="E552" s="31" t="inlineStr">
        <is>
          <t>P0</t>
        </is>
      </c>
      <c r="F552" s="31" t="inlineStr">
        <is>
          <t>路线规划</t>
        </is>
      </c>
      <c r="G552" s="31" t="inlineStr">
        <is>
          <t>正常系</t>
        </is>
      </c>
      <c r="H552" s="32" t="inlineStr">
        <is>
          <t>需求分析法</t>
        </is>
      </c>
      <c r="I552" s="35" t="inlineStr">
        <is>
          <t>json传入</t>
        </is>
      </c>
      <c r="J552" s="17" t="inlineStr">
        <is>
          <t>/</t>
        </is>
      </c>
      <c r="K552" s="36" t="n"/>
      <c r="L55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39,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2" s="34" t="inlineStr">
        <is>
          <t>1.发送路线规划终点坐标
2.接收返回值 ，和车机响应</t>
        </is>
      </c>
      <c r="N552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2" s="32" t="inlineStr">
        <is>
          <t>1.正常进入规划详情页面，模式为躲避拥堵+高速优先
2.返回json有终点的相关信息</t>
        </is>
      </c>
      <c r="P552" s="32" t="n"/>
      <c r="Q552" s="32" t="n"/>
      <c r="R552" s="32" t="n"/>
      <c r="S552" s="32" t="n"/>
      <c r="T552" s="32" t="n"/>
      <c r="U552" s="39" t="n"/>
      <c r="V552" s="32" t="n"/>
      <c r="W552" s="32" t="inlineStr">
        <is>
          <t>count最大为3</t>
        </is>
      </c>
    </row>
    <row r="553" s="134">
      <c r="A553" s="17" t="inlineStr">
        <is>
          <t>AW02-JK-AIDL-0672</t>
        </is>
      </c>
      <c r="B553" s="31" t="n">
        <v>30402</v>
      </c>
      <c r="C553" s="31" t="inlineStr">
        <is>
          <t>路线规划</t>
        </is>
      </c>
      <c r="D553" s="31" t="inlineStr">
        <is>
          <t>路线规划</t>
        </is>
      </c>
      <c r="E553" s="31" t="inlineStr">
        <is>
          <t>P0</t>
        </is>
      </c>
      <c r="F553" s="31" t="inlineStr">
        <is>
          <t>路线规划</t>
        </is>
      </c>
      <c r="G553" s="31" t="inlineStr">
        <is>
          <t>正常系</t>
        </is>
      </c>
      <c r="H553" s="32" t="inlineStr">
        <is>
          <t>需求分析法</t>
        </is>
      </c>
      <c r="I553" s="35" t="inlineStr">
        <is>
          <t>json传入</t>
        </is>
      </c>
      <c r="J553" s="17" t="inlineStr">
        <is>
          <t>/</t>
        </is>
      </c>
      <c r="K553" s="36" t="n"/>
      <c r="L55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39,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3" s="34" t="inlineStr">
        <is>
          <t>1.发送路线规划终点坐标
2.接收返回值 ，和车机响应</t>
        </is>
      </c>
      <c r="N553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3" s="32" t="inlineStr">
        <is>
          <t>1.车机不响应，模式为躲避拥堵+高速优先
2.返回json有终点的相关信息</t>
        </is>
      </c>
      <c r="P553" s="32" t="n"/>
      <c r="Q553" s="32" t="n"/>
      <c r="R553" s="32" t="n"/>
      <c r="S553" s="32" t="n"/>
      <c r="T553" s="32" t="n"/>
      <c r="U553" s="39" t="n"/>
      <c r="V553" s="32" t="n"/>
      <c r="W553" s="32" t="inlineStr">
        <is>
          <t>count最大为3</t>
        </is>
      </c>
    </row>
    <row r="554" s="134">
      <c r="A554" s="17" t="inlineStr">
        <is>
          <t>AW02-JK-AIDL-0673</t>
        </is>
      </c>
      <c r="B554" s="31" t="n">
        <v>30402</v>
      </c>
      <c r="C554" s="31" t="inlineStr">
        <is>
          <t>路线规划</t>
        </is>
      </c>
      <c r="D554" s="31" t="inlineStr">
        <is>
          <t>路线规划</t>
        </is>
      </c>
      <c r="E554" s="31" t="inlineStr">
        <is>
          <t>P0</t>
        </is>
      </c>
      <c r="F554" s="31" t="inlineStr">
        <is>
          <t>路线规划</t>
        </is>
      </c>
      <c r="G554" s="31" t="inlineStr">
        <is>
          <t>正常系</t>
        </is>
      </c>
      <c r="H554" s="32" t="inlineStr">
        <is>
          <t>需求分析法</t>
        </is>
      </c>
      <c r="I554" s="35" t="inlineStr">
        <is>
          <t>json传入</t>
        </is>
      </c>
      <c r="J554" s="17" t="inlineStr">
        <is>
          <t>/</t>
        </is>
      </c>
      <c r="K554" s="36" t="n"/>
      <c r="L55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4" s="34" t="inlineStr">
        <is>
          <t>1.发送路线规划终点坐标
2.接收返回值 ，和车机响应</t>
        </is>
      </c>
      <c r="N554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4" s="32" t="inlineStr">
        <is>
          <t>1.正常进入规划详情页面，，模式为躲避拥堵+高速优先
2.返回json有终点的相关信息</t>
        </is>
      </c>
      <c r="P554" s="32" t="n"/>
      <c r="Q554" s="32" t="n"/>
      <c r="R554" s="32" t="n"/>
      <c r="S554" s="32" t="n"/>
      <c r="T554" s="32" t="n"/>
      <c r="U554" s="39" t="n"/>
      <c r="V554" s="32" t="n"/>
      <c r="W554" s="32" t="inlineStr">
        <is>
          <t>count最大为3</t>
        </is>
      </c>
    </row>
    <row r="555" s="134">
      <c r="A555" s="17" t="inlineStr">
        <is>
          <t>AW02-JK-AIDL-0674</t>
        </is>
      </c>
      <c r="B555" s="31" t="n">
        <v>30402</v>
      </c>
      <c r="C555" s="31" t="inlineStr">
        <is>
          <t>路线规划</t>
        </is>
      </c>
      <c r="D555" s="31" t="inlineStr">
        <is>
          <t>路线规划</t>
        </is>
      </c>
      <c r="E555" s="31" t="inlineStr">
        <is>
          <t>P0</t>
        </is>
      </c>
      <c r="F555" s="31" t="inlineStr">
        <is>
          <t>路线规划</t>
        </is>
      </c>
      <c r="G555" s="31" t="inlineStr">
        <is>
          <t>正常系</t>
        </is>
      </c>
      <c r="H555" s="32" t="inlineStr">
        <is>
          <t>需求分析法</t>
        </is>
      </c>
      <c r="I555" s="35" t="inlineStr">
        <is>
          <t>json传入</t>
        </is>
      </c>
      <c r="J555" s="17" t="inlineStr">
        <is>
          <t>/</t>
        </is>
      </c>
      <c r="K555" s="36" t="n"/>
      <c r="L55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4,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5" s="34" t="inlineStr">
        <is>
          <t>1.发送路线规划终点坐标
2.接收返回值 ，和车机响应</t>
        </is>
      </c>
      <c r="N55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5" s="32" t="inlineStr">
        <is>
          <t>1.直接进入模拟导航，，模式为躲避拥堵+高速优先
2.返回json有终点的相关信息</t>
        </is>
      </c>
      <c r="P555" s="32" t="n"/>
      <c r="Q555" s="32" t="n"/>
      <c r="R555" s="32" t="n"/>
      <c r="S555" s="32" t="n"/>
      <c r="T555" s="32" t="n"/>
      <c r="U555" s="39" t="n"/>
      <c r="V555" s="32" t="n"/>
      <c r="W555" s="32" t="n"/>
    </row>
    <row r="556" s="134">
      <c r="A556" s="17" t="inlineStr">
        <is>
          <t>AW02-JK-AIDL-0675</t>
        </is>
      </c>
      <c r="B556" s="31" t="n">
        <v>30402</v>
      </c>
      <c r="C556" s="31" t="inlineStr">
        <is>
          <t>路线规划</t>
        </is>
      </c>
      <c r="D556" s="31" t="inlineStr">
        <is>
          <t>路线规划</t>
        </is>
      </c>
      <c r="E556" s="31" t="inlineStr">
        <is>
          <t>P0</t>
        </is>
      </c>
      <c r="F556" s="31" t="inlineStr">
        <is>
          <t>路线规划</t>
        </is>
      </c>
      <c r="G556" s="31" t="inlineStr">
        <is>
          <t>正常系</t>
        </is>
      </c>
      <c r="H556" s="32" t="inlineStr">
        <is>
          <t>需求分析法</t>
        </is>
      </c>
      <c r="I556" s="35" t="inlineStr">
        <is>
          <t>json传入</t>
        </is>
      </c>
      <c r="J556" s="17" t="inlineStr">
        <is>
          <t>/</t>
        </is>
      </c>
      <c r="K556" s="36" t="n"/>
      <c r="L55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56" s="34" t="inlineStr">
        <is>
          <t>1.发送路线规划终点坐标
2.接收返回值 ，和车机响应</t>
        </is>
      </c>
      <c r="N55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6" s="32" t="inlineStr">
        <is>
          <t>1.直接进入巡航模式，模拟导航，，模式为躲避拥堵+高速优先
2.返回json有终点的相关信息</t>
        </is>
      </c>
      <c r="P556" s="32" t="n"/>
      <c r="Q556" s="32" t="n"/>
      <c r="R556" s="32" t="n"/>
      <c r="S556" s="32" t="n"/>
      <c r="T556" s="32" t="n"/>
      <c r="U556" s="39" t="n"/>
      <c r="V556" s="32" t="n"/>
      <c r="W556" s="32" t="n"/>
    </row>
    <row r="557" s="134">
      <c r="A557" s="17" t="inlineStr">
        <is>
          <t>AW02-JK-AIDL-0676</t>
        </is>
      </c>
      <c r="B557" s="31" t="n">
        <v>30402</v>
      </c>
      <c r="C557" s="31" t="inlineStr">
        <is>
          <t>路线规划</t>
        </is>
      </c>
      <c r="D557" s="31" t="inlineStr">
        <is>
          <t>路线规划</t>
        </is>
      </c>
      <c r="E557" s="31" t="inlineStr">
        <is>
          <t>P0</t>
        </is>
      </c>
      <c r="F557" s="31" t="inlineStr">
        <is>
          <t>路线规划</t>
        </is>
      </c>
      <c r="G557" s="31" t="inlineStr">
        <is>
          <t>正常系</t>
        </is>
      </c>
      <c r="H557" s="32" t="inlineStr">
        <is>
          <t>需求分析法</t>
        </is>
      </c>
      <c r="I557" s="35" t="inlineStr">
        <is>
          <t>json传入</t>
        </is>
      </c>
      <c r="J557" s="17" t="inlineStr">
        <is>
          <t>/</t>
        </is>
      </c>
      <c r="K557" s="36" t="n"/>
      <c r="L55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57" s="34" t="inlineStr">
        <is>
          <t>1.发送路线规划终点坐标
2.接收返回值 ，和车机响应</t>
        </is>
      </c>
      <c r="N55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7" s="32" t="inlineStr">
        <is>
          <t>1.直接进入巡航模式，模拟导航，，模式为躲避拥堵+高速优先
2.返回json有终点的相关信息</t>
        </is>
      </c>
      <c r="P557" s="32" t="n"/>
      <c r="Q557" s="32" t="n"/>
      <c r="R557" s="32" t="n"/>
      <c r="S557" s="32" t="n"/>
      <c r="T557" s="32" t="n"/>
      <c r="U557" s="39" t="n"/>
      <c r="V557" s="32" t="n"/>
      <c r="W557" s="32" t="n"/>
    </row>
    <row r="558" s="134">
      <c r="A558" s="17" t="inlineStr">
        <is>
          <t>AW02-JK-AIDL-0677</t>
        </is>
      </c>
      <c r="B558" s="31" t="n">
        <v>30402</v>
      </c>
      <c r="C558" s="31" t="inlineStr">
        <is>
          <t>路线规划</t>
        </is>
      </c>
      <c r="D558" s="31" t="inlineStr">
        <is>
          <t>路线规划</t>
        </is>
      </c>
      <c r="E558" s="31" t="inlineStr">
        <is>
          <t>P0</t>
        </is>
      </c>
      <c r="F558" s="31" t="inlineStr">
        <is>
          <t>路线规划</t>
        </is>
      </c>
      <c r="G558" s="31" t="inlineStr">
        <is>
          <t>正常系</t>
        </is>
      </c>
      <c r="H558" s="32" t="inlineStr">
        <is>
          <t>需求分析法</t>
        </is>
      </c>
      <c r="I558" s="35" t="inlineStr">
        <is>
          <t>json传入</t>
        </is>
      </c>
      <c r="J558" s="17" t="inlineStr">
        <is>
          <t>/</t>
        </is>
      </c>
      <c r="K558" s="36" t="n"/>
      <c r="L55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44,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8" s="34" t="inlineStr">
        <is>
          <t>1.发送路线规划终点坐标
2.接收返回值 ，和车机响应</t>
        </is>
      </c>
      <c r="N55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8" s="32" t="inlineStr">
        <is>
          <t>1.正常进入导航,模式为躲避拥堵+大路优先
2.返回json有终点的相关信息</t>
        </is>
      </c>
      <c r="P558" s="32" t="n"/>
      <c r="Q558" s="32" t="n"/>
      <c r="R558" s="32" t="n"/>
      <c r="S558" s="32" t="n"/>
      <c r="T558" s="32" t="n"/>
      <c r="U558" s="39" t="n"/>
      <c r="V558" s="32" t="n"/>
      <c r="W558" s="32" t="n"/>
    </row>
    <row r="559" s="134">
      <c r="A559" s="17" t="inlineStr">
        <is>
          <t>AW02-JK-AIDL-0678</t>
        </is>
      </c>
      <c r="B559" s="31" t="n">
        <v>30402</v>
      </c>
      <c r="C559" s="31" t="inlineStr">
        <is>
          <t>路线规划</t>
        </is>
      </c>
      <c r="D559" s="31" t="inlineStr">
        <is>
          <t>路线规划</t>
        </is>
      </c>
      <c r="E559" s="31" t="inlineStr">
        <is>
          <t>P0</t>
        </is>
      </c>
      <c r="F559" s="31" t="inlineStr">
        <is>
          <t>路线规划</t>
        </is>
      </c>
      <c r="G559" s="31" t="inlineStr">
        <is>
          <t>正常系</t>
        </is>
      </c>
      <c r="H559" s="32" t="inlineStr">
        <is>
          <t>需求分析法</t>
        </is>
      </c>
      <c r="I559" s="35" t="inlineStr">
        <is>
          <t>json传入</t>
        </is>
      </c>
      <c r="J559" s="17" t="inlineStr">
        <is>
          <t>/</t>
        </is>
      </c>
      <c r="K559" s="36" t="n"/>
      <c r="L55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44,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59" s="34" t="inlineStr">
        <is>
          <t>1.发送路线规划终点坐标
2.接收返回值 ，和车机响应</t>
        </is>
      </c>
      <c r="N559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59" s="32" t="inlineStr">
        <is>
          <t>1.正常进入规划详情页面，模式为躲避拥堵+大路优先
2.返回json有终点的相关信息</t>
        </is>
      </c>
      <c r="P559" s="32" t="n"/>
      <c r="Q559" s="32" t="n"/>
      <c r="R559" s="32" t="n"/>
      <c r="S559" s="32" t="n"/>
      <c r="T559" s="32" t="n"/>
      <c r="U559" s="39" t="n"/>
      <c r="V559" s="32" t="n"/>
      <c r="W559" s="32" t="inlineStr">
        <is>
          <t>count最大为3</t>
        </is>
      </c>
    </row>
    <row r="560" s="134">
      <c r="A560" s="17" t="inlineStr">
        <is>
          <t>AW02-JK-AIDL-0679</t>
        </is>
      </c>
      <c r="B560" s="31" t="n">
        <v>30402</v>
      </c>
      <c r="C560" s="31" t="inlineStr">
        <is>
          <t>路线规划</t>
        </is>
      </c>
      <c r="D560" s="31" t="inlineStr">
        <is>
          <t>路线规划</t>
        </is>
      </c>
      <c r="E560" s="31" t="inlineStr">
        <is>
          <t>P0</t>
        </is>
      </c>
      <c r="F560" s="31" t="inlineStr">
        <is>
          <t>路线规划</t>
        </is>
      </c>
      <c r="G560" s="31" t="inlineStr">
        <is>
          <t>正常系</t>
        </is>
      </c>
      <c r="H560" s="32" t="inlineStr">
        <is>
          <t>需求分析法</t>
        </is>
      </c>
      <c r="I560" s="35" t="inlineStr">
        <is>
          <t>json传入</t>
        </is>
      </c>
      <c r="J560" s="17" t="inlineStr">
        <is>
          <t>/</t>
        </is>
      </c>
      <c r="K560" s="36" t="n"/>
      <c r="L56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"newStrategy":44,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0" s="34" t="inlineStr">
        <is>
          <t>1.发送路线规划终点坐标
2.接收返回值 ，和车机响应</t>
        </is>
      </c>
      <c r="N560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0" s="32" t="inlineStr">
        <is>
          <t>1.车机不响应，模式为躲避拥堵+大路优先
2.返回json有终点的相关信息</t>
        </is>
      </c>
      <c r="P560" s="32" t="n"/>
      <c r="Q560" s="32" t="n"/>
      <c r="R560" s="32" t="n"/>
      <c r="S560" s="32" t="n"/>
      <c r="T560" s="32" t="n"/>
      <c r="U560" s="39" t="n"/>
      <c r="V560" s="32" t="n"/>
      <c r="W560" s="32" t="inlineStr">
        <is>
          <t>count最大为3</t>
        </is>
      </c>
    </row>
    <row r="561" s="134">
      <c r="A561" s="17" t="inlineStr">
        <is>
          <t>AW02-JK-AIDL-0680</t>
        </is>
      </c>
      <c r="B561" s="31" t="n">
        <v>30402</v>
      </c>
      <c r="C561" s="31" t="inlineStr">
        <is>
          <t>路线规划</t>
        </is>
      </c>
      <c r="D561" s="31" t="inlineStr">
        <is>
          <t>路线规划</t>
        </is>
      </c>
      <c r="E561" s="31" t="inlineStr">
        <is>
          <t>P0</t>
        </is>
      </c>
      <c r="F561" s="31" t="inlineStr">
        <is>
          <t>路线规划</t>
        </is>
      </c>
      <c r="G561" s="31" t="inlineStr">
        <is>
          <t>正常系</t>
        </is>
      </c>
      <c r="H561" s="32" t="inlineStr">
        <is>
          <t>需求分析法</t>
        </is>
      </c>
      <c r="I561" s="35" t="inlineStr">
        <is>
          <t>json传入</t>
        </is>
      </c>
      <c r="J561" s="17" t="inlineStr">
        <is>
          <t>/</t>
        </is>
      </c>
      <c r="K561" s="36" t="n"/>
      <c r="L561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1" s="34" t="inlineStr">
        <is>
          <t>1.发送路线规划终点坐标
2.接收返回值 ，和车机响应</t>
        </is>
      </c>
      <c r="N561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1" s="32" t="inlineStr">
        <is>
          <t>1.正常进入规划详情页面，，模式为躲避拥堵+大路优先
2.返回json有终点的相关信息</t>
        </is>
      </c>
      <c r="P561" s="32" t="n"/>
      <c r="Q561" s="32" t="n"/>
      <c r="R561" s="32" t="n"/>
      <c r="S561" s="32" t="n"/>
      <c r="T561" s="32" t="n"/>
      <c r="U561" s="39" t="n"/>
      <c r="V561" s="32" t="n"/>
      <c r="W561" s="32" t="inlineStr">
        <is>
          <t>count最大为3</t>
        </is>
      </c>
    </row>
    <row r="562" s="134">
      <c r="A562" s="17" t="inlineStr">
        <is>
          <t>AW02-JK-AIDL-0681</t>
        </is>
      </c>
      <c r="B562" s="31" t="n">
        <v>30402</v>
      </c>
      <c r="C562" s="31" t="inlineStr">
        <is>
          <t>路线规划</t>
        </is>
      </c>
      <c r="D562" s="31" t="inlineStr">
        <is>
          <t>路线规划</t>
        </is>
      </c>
      <c r="E562" s="31" t="inlineStr">
        <is>
          <t>P0</t>
        </is>
      </c>
      <c r="F562" s="31" t="inlineStr">
        <is>
          <t>路线规划</t>
        </is>
      </c>
      <c r="G562" s="31" t="inlineStr">
        <is>
          <t>正常系</t>
        </is>
      </c>
      <c r="H562" s="32" t="inlineStr">
        <is>
          <t>需求分析法</t>
        </is>
      </c>
      <c r="I562" s="35" t="inlineStr">
        <is>
          <t>json传入</t>
        </is>
      </c>
      <c r="J562" s="17" t="inlineStr">
        <is>
          <t>/</t>
        </is>
      </c>
      <c r="K562" s="36" t="n"/>
      <c r="L562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62" s="34" t="inlineStr">
        <is>
          <t>1.发送路线规划终点坐标
2.接收返回值 ，和车机响应</t>
        </is>
      </c>
      <c r="N56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2" s="32" t="inlineStr">
        <is>
          <t>1.直接进入模拟导航，，模式为躲避拥堵+大路优先
2.返回json有终点的相关信息</t>
        </is>
      </c>
      <c r="P562" s="32" t="n"/>
      <c r="Q562" s="32" t="n"/>
      <c r="R562" s="32" t="n"/>
      <c r="S562" s="32" t="n"/>
      <c r="T562" s="32" t="n"/>
      <c r="U562" s="39" t="n"/>
      <c r="V562" s="32" t="n"/>
      <c r="W562" s="32" t="n"/>
    </row>
    <row r="563" s="134">
      <c r="A563" s="17" t="inlineStr">
        <is>
          <t>AW02-JK-AIDL-0682</t>
        </is>
      </c>
      <c r="B563" s="31" t="n">
        <v>30402</v>
      </c>
      <c r="C563" s="31" t="inlineStr">
        <is>
          <t>路线规划</t>
        </is>
      </c>
      <c r="D563" s="31" t="inlineStr">
        <is>
          <t>路线规划</t>
        </is>
      </c>
      <c r="E563" s="31" t="inlineStr">
        <is>
          <t>P0</t>
        </is>
      </c>
      <c r="F563" s="31" t="inlineStr">
        <is>
          <t>路线规划</t>
        </is>
      </c>
      <c r="G563" s="31" t="inlineStr">
        <is>
          <t>正常系</t>
        </is>
      </c>
      <c r="H563" s="32" t="inlineStr">
        <is>
          <t>需求分析法</t>
        </is>
      </c>
      <c r="I563" s="35" t="inlineStr">
        <is>
          <t>json传入</t>
        </is>
      </c>
      <c r="J563" s="17" t="inlineStr">
        <is>
          <t>/</t>
        </is>
      </c>
      <c r="K563" s="36" t="n"/>
      <c r="L563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63" s="34" t="inlineStr">
        <is>
          <t>1.发送路线规划终点坐标
2.接收返回值 ，和车机响应</t>
        </is>
      </c>
      <c r="N56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3" s="32" t="inlineStr">
        <is>
          <t>1.直接进入巡航模式，模拟导航，，模式为躲避拥堵+大路优先
2.返回json有终点的相关信息</t>
        </is>
      </c>
      <c r="P563" s="32" t="n"/>
      <c r="Q563" s="32" t="n"/>
      <c r="R563" s="32" t="n"/>
      <c r="S563" s="32" t="n"/>
      <c r="T563" s="32" t="n"/>
      <c r="U563" s="39" t="n"/>
      <c r="V563" s="32" t="n"/>
      <c r="W563" s="32" t="n"/>
    </row>
    <row r="564" s="134">
      <c r="A564" s="17" t="inlineStr">
        <is>
          <t>AW02-JK-AIDL-0683</t>
        </is>
      </c>
      <c r="B564" s="31" t="n">
        <v>30402</v>
      </c>
      <c r="C564" s="31" t="inlineStr">
        <is>
          <t>路线规划</t>
        </is>
      </c>
      <c r="D564" s="31" t="inlineStr">
        <is>
          <t>路线规划</t>
        </is>
      </c>
      <c r="E564" s="31" t="inlineStr">
        <is>
          <t>P0</t>
        </is>
      </c>
      <c r="F564" s="31" t="inlineStr">
        <is>
          <t>路线规划</t>
        </is>
      </c>
      <c r="G564" s="31" t="inlineStr">
        <is>
          <t>正常系</t>
        </is>
      </c>
      <c r="H564" s="32" t="inlineStr">
        <is>
          <t>需求分析法</t>
        </is>
      </c>
      <c r="I564" s="35" t="inlineStr">
        <is>
          <t>json传入</t>
        </is>
      </c>
      <c r="J564" s="17" t="inlineStr">
        <is>
          <t>/</t>
        </is>
      </c>
      <c r="K564" s="36" t="n"/>
      <c r="L564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64" s="34" t="inlineStr">
        <is>
          <t>1.发送路线规划终点坐标
2.接收返回值 ，和车机响应</t>
        </is>
      </c>
      <c r="N56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4" s="32" t="inlineStr">
        <is>
          <t>1.直接进入巡航模式，模拟导航，，模式为躲避拥堵+大路优先
2.返回json有终点的相关信息</t>
        </is>
      </c>
      <c r="P564" s="32" t="n"/>
      <c r="Q564" s="32" t="n"/>
      <c r="R564" s="32" t="n"/>
      <c r="S564" s="32" t="n"/>
      <c r="T564" s="32" t="n"/>
      <c r="U564" s="39" t="n"/>
      <c r="V564" s="32" t="n"/>
      <c r="W564" s="32" t="n"/>
    </row>
    <row r="565" s="134">
      <c r="A565" s="17" t="inlineStr">
        <is>
          <t>AW02-JK-AIDL-0684</t>
        </is>
      </c>
      <c r="B565" s="31" t="n">
        <v>30402</v>
      </c>
      <c r="C565" s="31" t="inlineStr">
        <is>
          <t>路线规划</t>
        </is>
      </c>
      <c r="D565" s="31" t="inlineStr">
        <is>
          <t>路线规划</t>
        </is>
      </c>
      <c r="E565" s="31" t="inlineStr">
        <is>
          <t>P0</t>
        </is>
      </c>
      <c r="F565" s="31" t="inlineStr">
        <is>
          <t>路线规划</t>
        </is>
      </c>
      <c r="G565" s="31" t="inlineStr">
        <is>
          <t>正常系</t>
        </is>
      </c>
      <c r="H565" s="32" t="inlineStr">
        <is>
          <t>需求分析法</t>
        </is>
      </c>
      <c r="I565" s="35" t="inlineStr">
        <is>
          <t>json传入</t>
        </is>
      </c>
      <c r="J565" s="17" t="inlineStr">
        <is>
          <t>/</t>
        </is>
      </c>
      <c r="K565" s="36" t="n"/>
      <c r="L565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45,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5" s="34" t="inlineStr">
        <is>
          <t>1.发送路线规划终点坐标
2.接收返回值 ，和车机响应</t>
        </is>
      </c>
      <c r="N56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5" s="32" t="inlineStr">
        <is>
          <t>1.正常进入导航,模式为躲
避拥堵+速度最快
2.返回json有终点的相关信息</t>
        </is>
      </c>
      <c r="P565" s="32" t="n"/>
      <c r="Q565" s="32" t="n"/>
      <c r="R565" s="32" t="n"/>
      <c r="S565" s="32" t="n"/>
      <c r="T565" s="32" t="n"/>
      <c r="U565" s="39" t="n"/>
      <c r="V565" s="32" t="n"/>
      <c r="W565" s="32" t="n"/>
    </row>
    <row r="566" s="134">
      <c r="A566" s="17" t="inlineStr">
        <is>
          <t>AW02-JK-AIDL-0685</t>
        </is>
      </c>
      <c r="B566" s="31" t="n">
        <v>30402</v>
      </c>
      <c r="C566" s="31" t="inlineStr">
        <is>
          <t>路线规划</t>
        </is>
      </c>
      <c r="D566" s="31" t="inlineStr">
        <is>
          <t>路线规划</t>
        </is>
      </c>
      <c r="E566" s="31" t="inlineStr">
        <is>
          <t>P0</t>
        </is>
      </c>
      <c r="F566" s="31" t="inlineStr">
        <is>
          <t>路线规划</t>
        </is>
      </c>
      <c r="G566" s="31" t="inlineStr">
        <is>
          <t>正常系</t>
        </is>
      </c>
      <c r="H566" s="32" t="inlineStr">
        <is>
          <t>需求分析法</t>
        </is>
      </c>
      <c r="I566" s="35" t="inlineStr">
        <is>
          <t>json传入</t>
        </is>
      </c>
      <c r="J566" s="17" t="inlineStr">
        <is>
          <t>/</t>
        </is>
      </c>
      <c r="K566" s="36" t="n"/>
      <c r="L566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-45,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6" s="34" t="inlineStr">
        <is>
          <t>1.发送路线规划终点坐标
2.接收返回值 ，和车机响应</t>
        </is>
      </c>
      <c r="N566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6" s="32" t="inlineStr">
        <is>
          <t>1.正常进入规划详情页面，模式为躲
避拥堵+速度最快
2.返回json有终点的相关信息</t>
        </is>
      </c>
      <c r="P566" s="32" t="n"/>
      <c r="Q566" s="32" t="n"/>
      <c r="R566" s="32" t="n"/>
      <c r="S566" s="32" t="n"/>
      <c r="T566" s="32" t="n"/>
      <c r="U566" s="39" t="n"/>
      <c r="V566" s="32" t="n"/>
      <c r="W566" s="32" t="inlineStr">
        <is>
          <t>count最大为3</t>
        </is>
      </c>
    </row>
    <row r="567" s="134">
      <c r="A567" s="17" t="inlineStr">
        <is>
          <t>AW02-JK-AIDL-0686</t>
        </is>
      </c>
      <c r="B567" s="31" t="n">
        <v>30402</v>
      </c>
      <c r="C567" s="31" t="inlineStr">
        <is>
          <t>路线规划</t>
        </is>
      </c>
      <c r="D567" s="31" t="inlineStr">
        <is>
          <t>路线规划</t>
        </is>
      </c>
      <c r="E567" s="31" t="inlineStr">
        <is>
          <t>P0</t>
        </is>
      </c>
      <c r="F567" s="31" t="inlineStr">
        <is>
          <t>路线规划</t>
        </is>
      </c>
      <c r="G567" s="31" t="inlineStr">
        <is>
          <t>正常系</t>
        </is>
      </c>
      <c r="H567" s="32" t="inlineStr">
        <is>
          <t>需求分析法</t>
        </is>
      </c>
      <c r="I567" s="35" t="inlineStr">
        <is>
          <t>json传入</t>
        </is>
      </c>
      <c r="J567" s="17" t="inlineStr">
        <is>
          <t>/</t>
        </is>
      </c>
      <c r="K567" s="36" t="n"/>
      <c r="L567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45,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7" s="34" t="inlineStr">
        <is>
          <t>1.发送路线规划终点坐标
2.接收返回值 ，和车机响应</t>
        </is>
      </c>
      <c r="N567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7" s="32" t="inlineStr">
        <is>
          <t>1.车机不响应，模式为躲
避拥堵+速度最快
2.返回json有终点的相关信息</t>
        </is>
      </c>
      <c r="P567" s="32" t="n"/>
      <c r="Q567" s="32" t="n"/>
      <c r="R567" s="32" t="n"/>
      <c r="S567" s="32" t="n"/>
      <c r="T567" s="32" t="n"/>
      <c r="U567" s="39" t="n"/>
      <c r="V567" s="32" t="n"/>
      <c r="W567" s="32" t="inlineStr">
        <is>
          <t>count最大为3</t>
        </is>
      </c>
    </row>
    <row r="568" s="134">
      <c r="A568" s="17" t="inlineStr">
        <is>
          <t>AW02-JK-AIDL-0687</t>
        </is>
      </c>
      <c r="B568" s="31" t="n">
        <v>30402</v>
      </c>
      <c r="C568" s="31" t="inlineStr">
        <is>
          <t>路线规划</t>
        </is>
      </c>
      <c r="D568" s="31" t="inlineStr">
        <is>
          <t>路线规划</t>
        </is>
      </c>
      <c r="E568" s="31" t="inlineStr">
        <is>
          <t>P0</t>
        </is>
      </c>
      <c r="F568" s="31" t="inlineStr">
        <is>
          <t>路线规划</t>
        </is>
      </c>
      <c r="G568" s="31" t="inlineStr">
        <is>
          <t>正常系</t>
        </is>
      </c>
      <c r="H568" s="32" t="inlineStr">
        <is>
          <t>需求分析法</t>
        </is>
      </c>
      <c r="I568" s="35" t="inlineStr">
        <is>
          <t>json传入</t>
        </is>
      </c>
      <c r="J568" s="17" t="inlineStr">
        <is>
          <t>/</t>
        </is>
      </c>
      <c r="K568" s="36" t="n"/>
      <c r="L568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45,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68" s="34" t="inlineStr">
        <is>
          <t>1.发送路线规划终点坐标
2.接收返回值 ，和车机响应</t>
        </is>
      </c>
      <c r="N568" s="32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8" s="32" t="inlineStr">
        <is>
          <t>1.正常进入规划详情页面，，模式为躲
避拥堵+速度最快
2.返回json有终点的相关信息</t>
        </is>
      </c>
      <c r="P568" s="32" t="n"/>
      <c r="Q568" s="32" t="n"/>
      <c r="R568" s="32" t="n"/>
      <c r="S568" s="32" t="n"/>
      <c r="T568" s="32" t="n"/>
      <c r="U568" s="39" t="n"/>
      <c r="V568" s="32" t="n"/>
      <c r="W568" s="32" t="inlineStr">
        <is>
          <t>count最大为3</t>
        </is>
      </c>
    </row>
    <row r="569" s="134">
      <c r="A569" s="17" t="inlineStr">
        <is>
          <t>AW02-JK-AIDL-0688</t>
        </is>
      </c>
      <c r="B569" s="31" t="n">
        <v>30402</v>
      </c>
      <c r="C569" s="31" t="inlineStr">
        <is>
          <t>路线规划</t>
        </is>
      </c>
      <c r="D569" s="31" t="inlineStr">
        <is>
          <t>路线规划</t>
        </is>
      </c>
      <c r="E569" s="31" t="inlineStr">
        <is>
          <t>P0</t>
        </is>
      </c>
      <c r="F569" s="31" t="inlineStr">
        <is>
          <t>路线规划</t>
        </is>
      </c>
      <c r="G569" s="31" t="inlineStr">
        <is>
          <t>正常系</t>
        </is>
      </c>
      <c r="H569" s="32" t="inlineStr">
        <is>
          <t>需求分析法</t>
        </is>
      </c>
      <c r="I569" s="35" t="inlineStr">
        <is>
          <t>json传入</t>
        </is>
      </c>
      <c r="J569" s="17" t="inlineStr">
        <is>
          <t>/</t>
        </is>
      </c>
      <c r="K569" s="36" t="n"/>
      <c r="L569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45,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69" s="34" t="inlineStr">
        <is>
          <t>1.发送路线规划终点坐标
2.接收返回值 ，和车机响应</t>
        </is>
      </c>
      <c r="N56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69" s="32" t="inlineStr">
        <is>
          <t>1.直接进入模拟导航，，模式为躲
避拥堵+速度最快
2.返回json有终点的相关信息</t>
        </is>
      </c>
      <c r="P569" s="32" t="n"/>
      <c r="Q569" s="32" t="n"/>
      <c r="R569" s="32" t="n"/>
      <c r="S569" s="32" t="n"/>
      <c r="T569" s="32" t="n"/>
      <c r="U569" s="39" t="n"/>
      <c r="V569" s="32" t="n"/>
      <c r="W569" s="32" t="n"/>
    </row>
    <row r="570" s="134">
      <c r="A570" s="17" t="inlineStr">
        <is>
          <t>AW02-JK-AIDL-0689</t>
        </is>
      </c>
      <c r="B570" s="31" t="n">
        <v>30402</v>
      </c>
      <c r="C570" s="31" t="inlineStr">
        <is>
          <t>路线规划</t>
        </is>
      </c>
      <c r="D570" s="31" t="inlineStr">
        <is>
          <t>路线规划</t>
        </is>
      </c>
      <c r="E570" s="31" t="inlineStr">
        <is>
          <t>P0</t>
        </is>
      </c>
      <c r="F570" s="31" t="inlineStr">
        <is>
          <t>路线规划</t>
        </is>
      </c>
      <c r="G570" s="31" t="inlineStr">
        <is>
          <t>正常系</t>
        </is>
      </c>
      <c r="H570" s="32" t="inlineStr">
        <is>
          <t>需求分析法</t>
        </is>
      </c>
      <c r="I570" s="35" t="inlineStr">
        <is>
          <t>json传入</t>
        </is>
      </c>
      <c r="J570" s="17" t="inlineStr">
        <is>
          <t>/</t>
        </is>
      </c>
      <c r="K570" s="36" t="n"/>
      <c r="L570" s="32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45,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70" s="34" t="inlineStr">
        <is>
          <t>1.发送路线规划终点坐标
2.接收返回值 ，和车机响应</t>
        </is>
      </c>
      <c r="N57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0" s="32" t="inlineStr">
        <is>
          <t>1.直接进入巡航模式，模拟导航，，模式为躲
避拥堵+速度最快
2.返回json有终点的相关信息</t>
        </is>
      </c>
      <c r="P570" s="32" t="n"/>
      <c r="Q570" s="32" t="n"/>
      <c r="R570" s="32" t="n"/>
      <c r="S570" s="32" t="n"/>
      <c r="T570" s="32" t="n"/>
      <c r="U570" s="39" t="n"/>
      <c r="V570" s="32" t="n"/>
      <c r="W570" s="32" t="n"/>
    </row>
    <row r="571" s="134">
      <c r="A571" s="17" t="inlineStr">
        <is>
          <t>AW02-JK-AIDL-0690</t>
        </is>
      </c>
      <c r="B571" s="31" t="n">
        <v>30402</v>
      </c>
      <c r="C571" s="31" t="inlineStr">
        <is>
          <t>路线规划</t>
        </is>
      </c>
      <c r="D571" s="31" t="inlineStr">
        <is>
          <t>路线规划</t>
        </is>
      </c>
      <c r="E571" s="31" t="inlineStr">
        <is>
          <t>P0</t>
        </is>
      </c>
      <c r="F571" s="31" t="inlineStr">
        <is>
          <t>路线规划</t>
        </is>
      </c>
      <c r="G571" s="31" t="inlineStr">
        <is>
          <t>正常系</t>
        </is>
      </c>
      <c r="H571" s="32" t="inlineStr">
        <is>
          <t>需求分析法</t>
        </is>
      </c>
      <c r="I571" s="35" t="inlineStr">
        <is>
          <t>json传入</t>
        </is>
      </c>
      <c r="J571" s="17" t="inlineStr">
        <is>
          <t>/</t>
        </is>
      </c>
      <c r="K571" s="36" t="n"/>
      <c r="L571" s="32" t="inlineStr">
        <is>
          <t>{
 "protocolId": 30402,
 "messageType": "request",
 "versionName": "5.0.7.601114",
 "data": {
 "endProtocolPoi": {
 "poiName": "",
 "midtype": 1,
 "longitude": 0.01,
 "address": "",
 "poiId": "",
 "nTypeCode": "",
 "entryLatitude": 0.01,
 "entryLongitude": 0.01,
 "latitude": 0.01
 },
 "startProtocolPoi": {
 "poiName": "",
 "midtype": 1,
 "longitude": 0.01,
 "address": "",
 "poiId": "",
 "nTypeCode": "",
 "entryLatitude": 0.01,
 "entryLongitude": 0.01,
 "latitude": 0.01
 },
 "newStrategy": -100,
 "strategy": -1,
 "actionType": 1,
 "dev": 0,
 "midProtocolPois": [
 {
 "poiName": "",
 "midtype": 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1" s="34" t="inlineStr">
        <is>
          <t>1.发送路线规划终点坐标
2.接收返回值 ，和车机响应</t>
        </is>
      </c>
      <c r="N57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1" s="32" t="inlineStr">
        <is>
          <t>1.参考高德结果返回</t>
        </is>
      </c>
      <c r="P571" s="32" t="n"/>
      <c r="Q571" s="32" t="n"/>
      <c r="R571" s="32" t="n"/>
      <c r="S571" s="32" t="n"/>
      <c r="T571" s="32" t="n"/>
      <c r="U571" s="39" t="n"/>
      <c r="V571" s="32" t="n"/>
      <c r="W571" s="32" t="n"/>
    </row>
    <row r="572" s="134">
      <c r="A572" s="17" t="inlineStr">
        <is>
          <t>AW02-JK-AIDL-0691</t>
        </is>
      </c>
      <c r="B572" s="31" t="n">
        <v>30402</v>
      </c>
      <c r="C572" s="31" t="inlineStr">
        <is>
          <t>路线规划</t>
        </is>
      </c>
      <c r="D572" s="31" t="inlineStr">
        <is>
          <t>路线规划</t>
        </is>
      </c>
      <c r="E572" s="31" t="inlineStr">
        <is>
          <t>P0</t>
        </is>
      </c>
      <c r="F572" s="31" t="inlineStr">
        <is>
          <t>路线规划</t>
        </is>
      </c>
      <c r="G572" s="31" t="inlineStr">
        <is>
          <t>正常系</t>
        </is>
      </c>
      <c r="H572" s="32" t="inlineStr">
        <is>
          <t>需求分析法</t>
        </is>
      </c>
      <c r="I572" s="35" t="inlineStr">
        <is>
          <t>json传入</t>
        </is>
      </c>
      <c r="J572" s="17" t="inlineStr">
        <is>
          <t>/</t>
        </is>
      </c>
      <c r="K572" s="36" t="n"/>
      <c r="L572" s="32" t="inlineStr">
        <is>
          <t>{
 "protocolId": 30402,
 "messageType": "request",
 "versionName": "5.0.7.601114",
 "data": {
 "endProtocolPoi": {
 "poiName": "",
 "midtype": 1,
 "longitude": 0.01,
 "address": "",
 "poiId": "",
 "nTypeCode": "",
 "entryLatitude": 0.01,
 "entryLongitude": 0.01,
 "latitude": 0.01
 },
 "startProtocolPoi": {
 "poiName": "",
 "midtype": 1,
 "longitude": 0.01,
 "address": "",
 "poiId": "",
 "nTypeCode": "",
 "entryLatitude": 0.01,
 "entryLongitude": 0.01,
 "latitude": 0.01
 },
 "newStrategy": -100,
 "strategy": -1,
 "actionType": 1,
 "dev": 0,
 "midProtocolPois": [
 {
 "poiName": "",
 "midtype": 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2" s="34" t="inlineStr">
        <is>
          <t>1.发送路线规划终点坐标
2.接收返回值 ，和车机响应</t>
        </is>
      </c>
      <c r="N57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2" s="32" t="inlineStr">
        <is>
          <t>1.参考高德结果返回</t>
        </is>
      </c>
      <c r="P572" s="32" t="n"/>
      <c r="Q572" s="32" t="n"/>
      <c r="R572" s="32" t="n"/>
      <c r="S572" s="32" t="n"/>
      <c r="T572" s="32" t="n"/>
      <c r="U572" s="39" t="n"/>
      <c r="V572" s="32" t="n"/>
      <c r="W572" s="32" t="n"/>
    </row>
    <row r="573" s="134">
      <c r="A573" s="17" t="inlineStr">
        <is>
          <t>AW02-JK-AIDL-0692</t>
        </is>
      </c>
      <c r="B573" s="31" t="n">
        <v>30402</v>
      </c>
      <c r="C573" s="31" t="inlineStr">
        <is>
          <t>路线规划</t>
        </is>
      </c>
      <c r="D573" s="31" t="inlineStr">
        <is>
          <t>路线规划</t>
        </is>
      </c>
      <c r="E573" s="31" t="inlineStr">
        <is>
          <t>P0</t>
        </is>
      </c>
      <c r="F573" s="31" t="inlineStr">
        <is>
          <t>路线规划</t>
        </is>
      </c>
      <c r="G573" s="31" t="inlineStr">
        <is>
          <t>正常系</t>
        </is>
      </c>
      <c r="H573" s="32" t="inlineStr">
        <is>
          <t>需求分析法</t>
        </is>
      </c>
      <c r="I573" s="35" t="inlineStr">
        <is>
          <t>json传入</t>
        </is>
      </c>
      <c r="J573" s="17" t="inlineStr">
        <is>
          <t>/</t>
        </is>
      </c>
      <c r="K573" s="36" t="n"/>
      <c r="L573" s="32" t="inlineStr">
        <is>
          <t>{
 "protocolId": 30402,
 "messageType": "request",
 "versionName": "5.0.7.601114",
 "data": {
 "endProtocolPoi": {
 "poiName": "",
 "midtype": 2,
 "longitude": 0.01,
 "address": "",
 "poiId": "",
 "nTypeCode": "",
 "entryLatitude": 0.01,
 "entryLongitude": 0.01,
 "latitude": 0.01
 },
 "startProtocolPoi": {
 "poiName": "",
 "midtype": 1,
 "longitude": 0.01,
 "address": "",
 "poiId": "",
 "nTypeCode": "",
 "entryLatitude": 0.01,
 "entryLongitude": 0.01,
 "latitude": 0.01
 },
 "newStrategy": -100,
 "strategy": -1,
 "actionType": 1,
 "dev": 0,
 "midProtocolPois": [
 {
 "poiName": "",
 "midtype": 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3" s="34" t="inlineStr">
        <is>
          <t>1.发送路线规划终点坐标
2.接收返回值 ，和车机响应</t>
        </is>
      </c>
      <c r="N57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3" s="32" t="inlineStr">
        <is>
          <t>1.参考高德结果返回</t>
        </is>
      </c>
      <c r="P573" s="32" t="n"/>
      <c r="Q573" s="32" t="n"/>
      <c r="R573" s="32" t="n"/>
      <c r="S573" s="32" t="n"/>
      <c r="T573" s="32" t="n"/>
      <c r="U573" s="39" t="n"/>
      <c r="V573" s="32" t="n"/>
      <c r="W573" s="32" t="n"/>
    </row>
    <row r="574" s="134">
      <c r="A574" s="17" t="inlineStr">
        <is>
          <t>AW02-JK-AIDL-0693</t>
        </is>
      </c>
      <c r="B574" s="31" t="n">
        <v>30402</v>
      </c>
      <c r="C574" s="31" t="inlineStr">
        <is>
          <t>路线规划</t>
        </is>
      </c>
      <c r="D574" s="31" t="inlineStr">
        <is>
          <t>路线规划</t>
        </is>
      </c>
      <c r="E574" s="31" t="inlineStr">
        <is>
          <t>P0</t>
        </is>
      </c>
      <c r="F574" s="31" t="inlineStr">
        <is>
          <t>路线规划+起点坐标输入</t>
        </is>
      </c>
      <c r="G574" s="31" t="inlineStr">
        <is>
          <t>正常系</t>
        </is>
      </c>
      <c r="H574" s="32" t="inlineStr">
        <is>
          <t>需求分析法</t>
        </is>
      </c>
      <c r="I574" s="35" t="inlineStr">
        <is>
          <t>json传入</t>
        </is>
      </c>
      <c r="J574" s="17" t="inlineStr">
        <is>
          <t>/</t>
        </is>
      </c>
      <c r="K574" s="36" t="n"/>
      <c r="L574" s="32" t="inlineStr">
        <is>
          <t>{
 "protocolId": 30402,
 "messageType": "request",
 "versionName": "5.0.7.601114",
 "data": {
 "endProtocolPoi": {
 "poiName": "",
 "midtype": 0,
 "longitude": 0.01,
 "address": "",
 "poiId": "",
 "nTypeCode": "",
 "entryLatitude": 0.01,
 "entryLongitude": 0.01,
 "latitude": 0.01
 },
 "startProtocolPoi": {
 "poiName": "",
 "midtype": 0,
 "longitude": 0.01,
 "address": "",
 "poiId": "",
 "nTypeCode": "",
 "entryLatitude": 30.480284,
 "entryLongitude": 114.415998,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4" s="34" t="inlineStr">
        <is>
          <t>1.发送路线规划终点坐标
2.接收返回值 ，和车机响应</t>
        </is>
      </c>
      <c r="N57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4" s="32" t="inlineStr">
        <is>
          <t>1.直接进入巡航模式，模拟导航，，模式为躲
避拥堵+速度最快
2.返回json有终点的相关信息</t>
        </is>
      </c>
      <c r="P574" s="32" t="n"/>
      <c r="Q574" s="32" t="n"/>
      <c r="R574" s="32" t="n"/>
      <c r="S574" s="32" t="n"/>
      <c r="T574" s="32" t="n"/>
      <c r="U574" s="39" t="n"/>
      <c r="V574" s="32" t="n"/>
      <c r="W574" s="32" t="n"/>
    </row>
    <row r="575" s="134">
      <c r="A575" s="17" t="inlineStr">
        <is>
          <t>AW02-JK-AIDL-0694</t>
        </is>
      </c>
      <c r="B575" s="31" t="n">
        <v>30402</v>
      </c>
      <c r="C575" s="31" t="inlineStr">
        <is>
          <t>路线规划</t>
        </is>
      </c>
      <c r="D575" s="31" t="inlineStr">
        <is>
          <t>路线规划</t>
        </is>
      </c>
      <c r="E575" s="31" t="inlineStr">
        <is>
          <t>P0</t>
        </is>
      </c>
      <c r="F575" s="31" t="inlineStr">
        <is>
          <t>路线规划+终点坐标</t>
        </is>
      </c>
      <c r="G575" s="31" t="inlineStr">
        <is>
          <t>正常系</t>
        </is>
      </c>
      <c r="H575" s="32" t="inlineStr">
        <is>
          <t>需求分析法</t>
        </is>
      </c>
      <c r="I575" s="35" t="inlineStr">
        <is>
          <t>json传入</t>
        </is>
      </c>
      <c r="J575" s="17" t="inlineStr">
        <is>
          <t>/</t>
        </is>
      </c>
      <c r="K575" s="36" t="n"/>
      <c r="L575" s="32" t="inlineStr">
        <is>
          <t>{
 "protocolId": 30402,
 "messageType": "request",
 "versionName": "5.0.7.601114",
 "data": {
 "endProtocolPoi": {
 "poiName": "",
 "midtype": 0,
 "longitude": 0.01,
 "address": "",
 "poiId": "",
 "nTypeCode": "",
 "entryLatitude": 30.480284,
 "entryLongitude": 114.415998,
 "latitude": 0.01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5" s="34" t="inlineStr">
        <is>
          <t>1.发送路线规划终点坐标
2.接收返回值 ，和车机响应</t>
        </is>
      </c>
      <c r="N57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5" s="32" t="inlineStr">
        <is>
          <t>1.直接进入巡航模式，模拟导航，，模式为躲
避拥堵+速度最快
2.返回json有终点的相关信息</t>
        </is>
      </c>
      <c r="P575" s="32" t="n"/>
      <c r="Q575" s="32" t="n"/>
      <c r="R575" s="32" t="n"/>
      <c r="S575" s="32" t="n"/>
      <c r="T575" s="32" t="n"/>
      <c r="U575" s="39" t="n"/>
      <c r="V575" s="32" t="n"/>
      <c r="W575" s="32" t="n"/>
    </row>
    <row r="576" s="134">
      <c r="A576" s="17" t="inlineStr">
        <is>
          <t>AW02-JK-AIDL-0695</t>
        </is>
      </c>
      <c r="B576" s="31" t="n">
        <v>30402</v>
      </c>
      <c r="C576" s="31" t="inlineStr">
        <is>
          <t>路线规划</t>
        </is>
      </c>
      <c r="D576" s="31" t="inlineStr">
        <is>
          <t>路线规划</t>
        </is>
      </c>
      <c r="E576" s="31" t="inlineStr">
        <is>
          <t>P0</t>
        </is>
      </c>
      <c r="F576" s="31" t="inlineStr">
        <is>
          <t>路线规划+途径点坐标</t>
        </is>
      </c>
      <c r="G576" s="31" t="inlineStr">
        <is>
          <t>正常系</t>
        </is>
      </c>
      <c r="H576" s="32" t="inlineStr">
        <is>
          <t>需求分析法</t>
        </is>
      </c>
      <c r="I576" s="35" t="inlineStr">
        <is>
          <t>json传入</t>
        </is>
      </c>
      <c r="J576" s="17" t="inlineStr">
        <is>
          <t>/</t>
        </is>
      </c>
      <c r="K576" s="36" t="n"/>
      <c r="L576" s="32" t="inlineStr">
        <is>
          <t>{
 "protocolId": 30402,
 "messageType": "request",
 "versionName": "5.0.7.601114",
 "data": {
 "endProtocolPoi": {
 "poiName": "",
 "midtype": 0,
 "longitude": 0.01,
 "address": "",
 "poiId": "",
 "nTypeCode": "",
 "entryLatitude": 0.01,
 "entryLongitude": 0.01,
 "latitude": 0.01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30.480284,
 "entryLongitude": 114.415998,
 "latitude": 0.01
 }
 ]
 },
 "statusCode": 0,
 "needResponse": true,
 "message": "",
 "responseCode": "",
 "requestCode": "",
 "requestAuthor": "com.aiways.aiwaysservice"
}</t>
        </is>
      </c>
      <c r="M576" s="34" t="inlineStr">
        <is>
          <t>1.发送路线规划终点坐标
2.接收返回值 ，和车机响应</t>
        </is>
      </c>
      <c r="N57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76" s="32" t="inlineStr">
        <is>
          <t>1.直接进入巡航模式，模拟导航，，模式为躲
避拥堵+速度最快
2.返回json有终点的相关信息</t>
        </is>
      </c>
      <c r="P576" s="32" t="n"/>
      <c r="Q576" s="32" t="n"/>
      <c r="R576" s="32" t="n"/>
      <c r="S576" s="32" t="n"/>
      <c r="T576" s="32" t="n"/>
      <c r="U576" s="39" t="n"/>
      <c r="V576" s="32" t="n"/>
      <c r="W576" s="32" t="n"/>
    </row>
    <row r="577" s="134">
      <c r="A577" s="17" t="inlineStr">
        <is>
          <t>AW02-JK-AIDL-0696</t>
        </is>
      </c>
      <c r="B577" s="31" t="n">
        <v>30402</v>
      </c>
      <c r="C577" s="31" t="inlineStr">
        <is>
          <t>路线规划</t>
        </is>
      </c>
      <c r="D577" s="31" t="inlineStr">
        <is>
          <t>路线规划</t>
        </is>
      </c>
      <c r="E577" s="31" t="inlineStr">
        <is>
          <t>P1</t>
        </is>
      </c>
      <c r="F577" s="31" t="inlineStr">
        <is>
          <t>路线规划</t>
        </is>
      </c>
      <c r="G577" s="31" t="inlineStr">
        <is>
          <t>异常系</t>
        </is>
      </c>
      <c r="H577" s="32" t="inlineStr">
        <is>
          <t>需求分析法</t>
        </is>
      </c>
      <c r="I577" s="35" t="inlineStr">
        <is>
          <t>json传入</t>
        </is>
      </c>
      <c r="J577" s="17" t="inlineStr">
        <is>
          <t>/</t>
        </is>
      </c>
      <c r="K577" s="36" t="n"/>
      <c r="L577" s="32" t="inlineStr">
        <is>
          <t>{
 "protocolId": 30402,
 "messageType": "request",
 "versionName": "5.0.7.601114",
 "data": {
 "endProtocolPoi": {
 "poiName": "",
 "midtype": 0,
 "longitude": ,
 "address": "",
 "poiId": "",
 "nTypeCode": "",
 "entryLatitude": 0.01,
 "entryLongitude": 0.01,
 "latitude":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7" s="34" t="inlineStr">
        <is>
          <t>1.发送路线规划终点坐标
2.接收返回值 ，和车机响应</t>
        </is>
      </c>
      <c r="N577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77" s="32" t="inlineStr">
        <is>
          <t>提示请输入终点位置信息</t>
        </is>
      </c>
      <c r="P577" s="32" t="n"/>
      <c r="Q577" s="32" t="n"/>
      <c r="R577" s="32" t="n"/>
      <c r="S577" s="32" t="n"/>
      <c r="T577" s="32" t="n"/>
      <c r="U577" s="39" t="n"/>
      <c r="V577" s="32" t="n"/>
      <c r="W577" s="32" t="n"/>
    </row>
    <row r="578" s="134">
      <c r="A578" s="17" t="inlineStr">
        <is>
          <t>AW02-JK-AIDL-0697</t>
        </is>
      </c>
      <c r="B578" s="31" t="n">
        <v>30402</v>
      </c>
      <c r="C578" s="31" t="inlineStr">
        <is>
          <t>路线规划</t>
        </is>
      </c>
      <c r="D578" s="31" t="inlineStr">
        <is>
          <t>路线规划</t>
        </is>
      </c>
      <c r="E578" s="31" t="inlineStr">
        <is>
          <t>P1</t>
        </is>
      </c>
      <c r="F578" s="31" t="inlineStr">
        <is>
          <t>路线规划</t>
        </is>
      </c>
      <c r="G578" s="31" t="inlineStr">
        <is>
          <t>异常系</t>
        </is>
      </c>
      <c r="H578" s="32" t="inlineStr">
        <is>
          <t>需求分析法</t>
        </is>
      </c>
      <c r="I578" s="35" t="inlineStr">
        <is>
          <t>json传入</t>
        </is>
      </c>
      <c r="J578" s="17" t="inlineStr">
        <is>
          <t>/</t>
        </is>
      </c>
      <c r="K578" s="36" t="n"/>
      <c r="L578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8" s="34" t="inlineStr">
        <is>
          <t>1.发送路线规划终点坐标
2.接收返回值 ，和车机响应</t>
        </is>
      </c>
      <c r="N578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78" s="32" t="inlineStr">
        <is>
          <t>提示请输入终点位置信息</t>
        </is>
      </c>
      <c r="P578" s="32" t="n"/>
      <c r="Q578" s="32" t="n"/>
      <c r="R578" s="32" t="n"/>
      <c r="S578" s="32" t="n"/>
      <c r="T578" s="32" t="n"/>
      <c r="U578" s="39" t="n"/>
      <c r="V578" s="32" t="n"/>
      <c r="W578" s="32" t="n"/>
    </row>
    <row r="579" s="134">
      <c r="A579" s="17" t="inlineStr">
        <is>
          <t>AW02-JK-AIDL-0698</t>
        </is>
      </c>
      <c r="B579" s="31" t="n">
        <v>30402</v>
      </c>
      <c r="C579" s="31" t="inlineStr">
        <is>
          <t>路线规划</t>
        </is>
      </c>
      <c r="D579" s="31" t="inlineStr">
        <is>
          <t>路线规划</t>
        </is>
      </c>
      <c r="E579" s="31" t="inlineStr">
        <is>
          <t>P1</t>
        </is>
      </c>
      <c r="F579" s="31" t="inlineStr">
        <is>
          <t>路线规划</t>
        </is>
      </c>
      <c r="G579" s="31" t="inlineStr">
        <is>
          <t>异常系</t>
        </is>
      </c>
      <c r="H579" s="32" t="inlineStr">
        <is>
          <t>需求分析法</t>
        </is>
      </c>
      <c r="I579" s="35" t="inlineStr">
        <is>
          <t>json传入</t>
        </is>
      </c>
      <c r="J579" s="17" t="inlineStr">
        <is>
          <t>/</t>
        </is>
      </c>
      <c r="K579" s="36" t="n"/>
      <c r="L579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79" s="34" t="inlineStr">
        <is>
          <t>1.发送路线规划终点坐标
2.接收返回值 ，和车机响应</t>
        </is>
      </c>
      <c r="N579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79" s="32" t="inlineStr">
        <is>
          <t>提示请输入终点位置信息</t>
        </is>
      </c>
      <c r="P579" s="32" t="n"/>
      <c r="Q579" s="32" t="n"/>
      <c r="R579" s="32" t="n"/>
      <c r="S579" s="32" t="n"/>
      <c r="T579" s="32" t="n"/>
      <c r="U579" s="39" t="n"/>
      <c r="V579" s="32" t="n"/>
      <c r="W579" s="32" t="n"/>
    </row>
    <row r="580" s="134">
      <c r="A580" s="17" t="inlineStr">
        <is>
          <t>AW02-JK-AIDL-0699</t>
        </is>
      </c>
      <c r="B580" s="31" t="n">
        <v>30402</v>
      </c>
      <c r="C580" s="31" t="inlineStr">
        <is>
          <t>路线规划</t>
        </is>
      </c>
      <c r="D580" s="31" t="inlineStr">
        <is>
          <t>路线规划</t>
        </is>
      </c>
      <c r="E580" s="31" t="inlineStr">
        <is>
          <t>P1</t>
        </is>
      </c>
      <c r="F580" s="31" t="inlineStr">
        <is>
          <t>路线规划</t>
        </is>
      </c>
      <c r="G580" s="31" t="inlineStr">
        <is>
          <t>异常系</t>
        </is>
      </c>
      <c r="H580" s="32" t="inlineStr">
        <is>
          <t>需求分析法</t>
        </is>
      </c>
      <c r="I580" s="35" t="inlineStr">
        <is>
          <t>json传入</t>
        </is>
      </c>
      <c r="J580" s="17" t="inlineStr">
        <is>
          <t>/</t>
        </is>
      </c>
      <c r="K580" s="36" t="n"/>
      <c r="L580" s="32" t="inlineStr">
        <is>
          <t>{
 "protocolId": 30402,
 "messageType": "request",
 "versionName": "5.0.7.601114",
 "data": {
 "endProtocolPoi": {
 "poiName": NULL,
 "midtype": 0,
 "longitude": 0.01 ,
 "address": "",
 "poiId": "",
 "nTypeCode": "",
 "entryLatitude": 0.01,
 "entryLongitude": 0.01,
 "latitude": 0.01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0" s="34" t="inlineStr">
        <is>
          <t>1.发送路线规划终点坐标
2.接收返回值 ，和车机响应</t>
        </is>
      </c>
      <c r="N580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0" s="32" t="inlineStr">
        <is>
          <t>提示请输入终点位置信息</t>
        </is>
      </c>
      <c r="P580" s="32" t="n"/>
      <c r="Q580" s="32" t="n"/>
      <c r="R580" s="32" t="n"/>
      <c r="S580" s="32" t="n"/>
      <c r="T580" s="32" t="n"/>
      <c r="U580" s="39" t="n"/>
      <c r="V580" s="32" t="n"/>
      <c r="W580" s="32" t="n"/>
    </row>
    <row r="581" s="134">
      <c r="A581" s="17" t="inlineStr">
        <is>
          <t>AW02-JK-AIDL-0700</t>
        </is>
      </c>
      <c r="B581" s="31" t="n">
        <v>30402</v>
      </c>
      <c r="C581" s="31" t="inlineStr">
        <is>
          <t>路线规划</t>
        </is>
      </c>
      <c r="D581" s="31" t="inlineStr">
        <is>
          <t>路线规划</t>
        </is>
      </c>
      <c r="E581" s="31" t="inlineStr">
        <is>
          <t>P2</t>
        </is>
      </c>
      <c r="F581" s="31" t="inlineStr">
        <is>
          <t>路线规划</t>
        </is>
      </c>
      <c r="G581" s="31" t="inlineStr">
        <is>
          <t>异常系</t>
        </is>
      </c>
      <c r="H581" s="32" t="inlineStr">
        <is>
          <t>需求分析法</t>
        </is>
      </c>
      <c r="I581" s="35" t="inlineStr">
        <is>
          <t>json传入</t>
        </is>
      </c>
      <c r="J581" s="17" t="inlineStr">
        <is>
          <t>/</t>
        </is>
      </c>
      <c r="K581" s="36" t="n"/>
      <c r="L581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0,
 "longitude": 0.01,
 "address": "",
 "poiId": "",
 "nTypeCode": "",
 "entryLatitude": 0.01,
 "entryLongitude": 0.01,
 "latitude": 0.01
 },
 "newStrategy": -100,
 "strategy": -1,
 "actionType": -1,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1" s="34" t="inlineStr">
        <is>
          <t>1.发送路线规划终点坐标
2.接收返回值 ，和车机响应</t>
        </is>
      </c>
      <c r="N581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1" s="32" t="inlineStr">
        <is>
          <t>不进行路线规划，提示相关错误信息</t>
        </is>
      </c>
      <c r="P581" s="32" t="n"/>
      <c r="Q581" s="32" t="n"/>
      <c r="R581" s="32" t="n"/>
      <c r="S581" s="32" t="n"/>
      <c r="T581" s="32" t="n"/>
      <c r="U581" s="39" t="n"/>
      <c r="V581" s="32" t="n"/>
      <c r="W581" s="32" t="n"/>
    </row>
    <row r="582" s="134">
      <c r="A582" s="17" t="inlineStr">
        <is>
          <t>AW02-JK-AIDL-0701</t>
        </is>
      </c>
      <c r="B582" s="31" t="n">
        <v>30402</v>
      </c>
      <c r="C582" s="31" t="inlineStr">
        <is>
          <t>路线规划</t>
        </is>
      </c>
      <c r="D582" s="31" t="inlineStr">
        <is>
          <t>路线规划</t>
        </is>
      </c>
      <c r="E582" s="31" t="inlineStr">
        <is>
          <t>P2</t>
        </is>
      </c>
      <c r="F582" s="31" t="inlineStr">
        <is>
          <t>路线规划</t>
        </is>
      </c>
      <c r="G582" s="31" t="inlineStr">
        <is>
          <t>异常系</t>
        </is>
      </c>
      <c r="H582" s="32" t="inlineStr">
        <is>
          <t>需求分析法</t>
        </is>
      </c>
      <c r="I582" s="35" t="inlineStr">
        <is>
          <t>json传入</t>
        </is>
      </c>
      <c r="J582" s="17" t="inlineStr">
        <is>
          <t>/</t>
        </is>
      </c>
      <c r="K582" s="36" t="n"/>
      <c r="L582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0,
 "longitude": 0.01,
 "address": "",
 "poiId": "",
 "nTypeCode": "",
 "entryLatitude": 0.01,
 "entryLongitude": 0.01,
 "latitude": 0.01
 },
 "newStrategy": -100,
 "strategy": -1,
 "actionType": 7,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2" s="34" t="inlineStr">
        <is>
          <t>1.发送路线规划终点坐标
2.接收返回值 ，和车机响应</t>
        </is>
      </c>
      <c r="N582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2" s="32" t="inlineStr">
        <is>
          <t>不进行路线规划，提示相关错误信息</t>
        </is>
      </c>
      <c r="P582" s="32" t="n"/>
      <c r="Q582" s="32" t="n"/>
      <c r="R582" s="32" t="n"/>
      <c r="S582" s="32" t="n"/>
      <c r="T582" s="32" t="n"/>
      <c r="U582" s="39" t="n"/>
      <c r="V582" s="32" t="n"/>
      <c r="W582" s="32" t="n"/>
    </row>
    <row r="583" s="134">
      <c r="A583" s="17" t="inlineStr">
        <is>
          <t>AW02-JK-AIDL-0702</t>
        </is>
      </c>
      <c r="B583" s="31" t="n">
        <v>30402</v>
      </c>
      <c r="C583" s="31" t="inlineStr">
        <is>
          <t>路线规划</t>
        </is>
      </c>
      <c r="D583" s="31" t="inlineStr">
        <is>
          <t>路线规划</t>
        </is>
      </c>
      <c r="E583" s="31" t="inlineStr">
        <is>
          <t>P2</t>
        </is>
      </c>
      <c r="F583" s="31" t="inlineStr">
        <is>
          <t>路线规划</t>
        </is>
      </c>
      <c r="G583" s="31" t="inlineStr">
        <is>
          <t>异常系</t>
        </is>
      </c>
      <c r="H583" s="32" t="inlineStr">
        <is>
          <t>需求分析法</t>
        </is>
      </c>
      <c r="I583" s="35" t="inlineStr">
        <is>
          <t>json传入</t>
        </is>
      </c>
      <c r="J583" s="17" t="inlineStr">
        <is>
          <t>/</t>
        </is>
      </c>
      <c r="K583" s="36" t="n"/>
      <c r="L583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-1,
 "longitude": 0.01,
 "address": "",
 "poiId": "",
 "nTypeCode": "",
 "entryLatitude": 0.01,
 "entryLongitude": 0.01,
 "latitude": 0.01
 },
 "newStrategy": -100,
 "strategy": -1,
 "actionType": 1,
 "dev": 0,
 "midProtocolPois": [
 {
 "poiName": "",
 "midtype": -1,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3" s="34" t="inlineStr">
        <is>
          <t>1.发送路线规划终点坐标
2.接收返回值 ，和车机响应</t>
        </is>
      </c>
      <c r="N583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3" s="32" t="inlineStr">
        <is>
          <t>提示请输入途径点信息</t>
        </is>
      </c>
      <c r="P583" s="32" t="n"/>
      <c r="Q583" s="32" t="n"/>
      <c r="R583" s="32" t="n"/>
      <c r="S583" s="32" t="n"/>
      <c r="T583" s="32" t="n"/>
      <c r="U583" s="39" t="n"/>
      <c r="V583" s="32" t="n"/>
      <c r="W583" s="32" t="n"/>
    </row>
    <row r="584" s="134">
      <c r="A584" s="17" t="inlineStr">
        <is>
          <t>AW02-JK-AIDL-0703</t>
        </is>
      </c>
      <c r="B584" s="31" t="n">
        <v>30402</v>
      </c>
      <c r="C584" s="31" t="inlineStr">
        <is>
          <t>路线规划</t>
        </is>
      </c>
      <c r="D584" s="31" t="inlineStr">
        <is>
          <t>路线规划</t>
        </is>
      </c>
      <c r="E584" s="31" t="inlineStr">
        <is>
          <t>P2</t>
        </is>
      </c>
      <c r="F584" s="31" t="inlineStr">
        <is>
          <t>路线规划</t>
        </is>
      </c>
      <c r="G584" s="31" t="inlineStr">
        <is>
          <t>异常系</t>
        </is>
      </c>
      <c r="H584" s="32" t="inlineStr">
        <is>
          <t>需求分析法</t>
        </is>
      </c>
      <c r="I584" s="35" t="inlineStr">
        <is>
          <t>json传入</t>
        </is>
      </c>
      <c r="J584" s="17" t="inlineStr">
        <is>
          <t>/</t>
        </is>
      </c>
      <c r="K584" s="36" t="n"/>
      <c r="L584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3,
 "longitude": 0.01,
 "address": "",
 "poiId": "",
 "nTypeCode": "",
 "entryLatitude": 0.01,
 "entryLongitude": 0.01,
 "latitude": 0.01
 },
 "newStrategy": -100,
 "strategy": -1,
 "actionType": 1,
 "dev": 0,
 "midProtocolPois": [
 {
 "poiName": "",
 "midtype": 3,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4" s="34" t="inlineStr">
        <is>
          <t>1.发送路线规划终点坐标
2.接收返回值 ，和车机响应</t>
        </is>
      </c>
      <c r="N584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4" s="32" t="inlineStr">
        <is>
          <t>提示请输入途径点信息</t>
        </is>
      </c>
      <c r="P584" s="32" t="n"/>
      <c r="Q584" s="32" t="n"/>
      <c r="R584" s="32" t="n"/>
      <c r="S584" s="32" t="n"/>
      <c r="T584" s="32" t="n"/>
      <c r="U584" s="39" t="n"/>
      <c r="V584" s="32" t="n"/>
      <c r="W584" s="32" t="n"/>
    </row>
    <row r="585" s="134">
      <c r="A585" s="17" t="inlineStr">
        <is>
          <t>AW02-JK-AIDL-0704</t>
        </is>
      </c>
      <c r="B585" s="31" t="n">
        <v>30402</v>
      </c>
      <c r="C585" s="31" t="inlineStr">
        <is>
          <t>路线规划</t>
        </is>
      </c>
      <c r="D585" s="31" t="inlineStr">
        <is>
          <t>路线规划</t>
        </is>
      </c>
      <c r="E585" s="31" t="inlineStr">
        <is>
          <t>P2</t>
        </is>
      </c>
      <c r="F585" s="31" t="inlineStr">
        <is>
          <t>路线规划</t>
        </is>
      </c>
      <c r="G585" s="31" t="inlineStr">
        <is>
          <t>异常系</t>
        </is>
      </c>
      <c r="H585" s="32" t="inlineStr">
        <is>
          <t>需求分析法</t>
        </is>
      </c>
      <c r="I585" s="35" t="inlineStr">
        <is>
          <t>json传入</t>
        </is>
      </c>
      <c r="J585" s="17" t="inlineStr">
        <is>
          <t>/</t>
        </is>
      </c>
      <c r="K585" s="36" t="n"/>
      <c r="L585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3,
 "longitude": 0.01,
 "address": "",
 "poiId": "",
 "nTypeCode": "",
 "entryLatitude": 0.01,
 "entryLongitude": 0.01,
 "latitude": 0.01
 },
 "newStrategy": ,
 "strategy": -1,
 "actionType": 1,
 "dev": 0,
 "midProtocolPois": [
 {
 "poiName": "",
 "midtype": 3,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5" s="34" t="inlineStr">
        <is>
          <t>1.发送路线规划终点坐标
2.接收返回值 ，和车机响应</t>
        </is>
      </c>
      <c r="N585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5" s="32" t="inlineStr">
        <is>
          <t>1.正常进入导航
2.返回json有终点的相关信息</t>
        </is>
      </c>
      <c r="P585" s="32" t="n"/>
      <c r="Q585" s="32" t="n"/>
      <c r="R585" s="32" t="n"/>
      <c r="S585" s="32" t="n"/>
      <c r="T585" s="32" t="n"/>
      <c r="U585" s="39" t="n"/>
      <c r="V585" s="32" t="n"/>
      <c r="W585" s="32" t="n"/>
    </row>
    <row r="586" s="134">
      <c r="A586" s="17" t="inlineStr">
        <is>
          <t>AW02-JK-AIDL-0705</t>
        </is>
      </c>
      <c r="B586" s="31" t="n">
        <v>30402</v>
      </c>
      <c r="C586" s="31" t="inlineStr">
        <is>
          <t>路线规划</t>
        </is>
      </c>
      <c r="D586" s="31" t="inlineStr">
        <is>
          <t>路线规划</t>
        </is>
      </c>
      <c r="E586" s="31" t="inlineStr">
        <is>
          <t>P2</t>
        </is>
      </c>
      <c r="F586" s="31" t="inlineStr">
        <is>
          <t>路线规划</t>
        </is>
      </c>
      <c r="G586" s="31" t="inlineStr">
        <is>
          <t>异常系</t>
        </is>
      </c>
      <c r="H586" s="32" t="inlineStr">
        <is>
          <t>需求分析法</t>
        </is>
      </c>
      <c r="I586" s="35" t="inlineStr">
        <is>
          <t>json传入</t>
        </is>
      </c>
      <c r="J586" s="17" t="inlineStr">
        <is>
          <t>/</t>
        </is>
      </c>
      <c r="K586" s="36" t="n"/>
      <c r="L586" s="32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3,
 "longitude": 0.01,
 "address": "",
 "poiId": "",
 "nTypeCode": "",
 "entryLatitude": 0.01,
 "entryLongitude": 0.01,
 "latitude": 0.01
 },
 "newStrategy": 46,
 "strategy": -1,
 "actionType": 1,
 "dev": 0,
 "midProtocolPois": [
 {
 "poiName": "",
 "midtype": 3,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586" s="34" t="inlineStr">
        <is>
          <t>1.发送路线规划终点坐标
2.接收返回值 ，和车机响应</t>
        </is>
      </c>
      <c r="N586" s="32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586" s="32" t="inlineStr">
        <is>
          <t>提示请选择正确路线偏好，json有相关数据返回</t>
        </is>
      </c>
      <c r="P586" s="32" t="n"/>
      <c r="Q586" s="32" t="n"/>
      <c r="R586" s="32" t="n"/>
      <c r="S586" s="32" t="n"/>
      <c r="T586" s="32" t="n"/>
      <c r="U586" s="39" t="n"/>
      <c r="V586" s="32" t="n"/>
      <c r="W586" s="32" t="n"/>
    </row>
    <row r="587" s="134">
      <c r="A587" s="17" t="inlineStr">
        <is>
          <t>AW02-JK-AIDL-0706</t>
        </is>
      </c>
      <c r="B587" s="13" t="n">
        <v>30404</v>
      </c>
      <c r="C587" s="13" t="inlineStr">
        <is>
          <t>路线结果页操作</t>
        </is>
      </c>
      <c r="D587" s="13" t="inlineStr">
        <is>
          <t>路线结果页操作输入正常selectType正常值（1）</t>
        </is>
      </c>
      <c r="E587" s="13" t="inlineStr">
        <is>
          <t>P0</t>
        </is>
      </c>
      <c r="F587" s="13" t="inlineStr">
        <is>
          <t>selectType：0</t>
        </is>
      </c>
      <c r="G587" s="13" t="inlineStr">
        <is>
          <t>正常系</t>
        </is>
      </c>
      <c r="H587" s="13" t="inlineStr">
        <is>
          <t>需求分析法</t>
        </is>
      </c>
      <c r="I587" s="13" t="n"/>
      <c r="J58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87" s="43" t="inlineStr">
        <is>
          <t>shell:"input keyevent 4"
shell:"input keyevent 4"</t>
        </is>
      </c>
      <c r="L587" s="13" t="inlineStr">
        <is>
          <t>{
 "protocolId": 30404,
 "messageType": "request",
 "versionName": "5.0.7.601114",
 "data": {
 "isStartNavi": true,
 "selectType": 0
 },
 "statusCode": 0,
 "needResponse": true,
 "message": "",
 "responseCode": "",
 "requestCode": "",
 "requestAuthor": "com.aiways.aiwaysservice"
}</t>
        </is>
      </c>
      <c r="M587" s="44" t="inlineStr">
        <is>
          <t>输入json，查看返回json或查看操作结果</t>
        </is>
      </c>
      <c r="N587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87" s="13" t="n"/>
      <c r="P587" s="13" t="n"/>
      <c r="Q587" s="13" t="n"/>
      <c r="R587" s="13" t="n"/>
      <c r="S587" s="13" t="n"/>
      <c r="T587" s="13" t="n"/>
      <c r="U587" s="13" t="n"/>
      <c r="V587" s="13" t="n"/>
      <c r="W587" s="13" t="n"/>
    </row>
    <row r="588" s="134">
      <c r="A588" s="17" t="inlineStr">
        <is>
          <t>AW02-JK-AIDL-0707</t>
        </is>
      </c>
      <c r="B588" s="13" t="n">
        <v>30404</v>
      </c>
      <c r="C588" s="13" t="inlineStr">
        <is>
          <t>路线结果页操作</t>
        </is>
      </c>
      <c r="D588" s="13" t="inlineStr">
        <is>
          <t>路线结果页操作输入正常selectType正常值（2）</t>
        </is>
      </c>
      <c r="E588" s="13" t="inlineStr">
        <is>
          <t>P0</t>
        </is>
      </c>
      <c r="F588" s="13" t="inlineStr">
        <is>
          <t>selectType：1</t>
        </is>
      </c>
      <c r="G588" s="13" t="inlineStr">
        <is>
          <t>正常系</t>
        </is>
      </c>
      <c r="H588" s="13" t="inlineStr">
        <is>
          <t>需求分析法</t>
        </is>
      </c>
      <c r="I588" s="13" t="n"/>
      <c r="J58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88" s="43" t="inlineStr">
        <is>
          <t>shell:"input keyevent 4"
shell:"input keyevent 4"</t>
        </is>
      </c>
      <c r="L588" s="13" t="inlineStr">
        <is>
          <t>{
 "protocolId": 30404,
 "messageType": "request",
 "versionName": "5.0.7.601114",
 "data": {
 "isStartNavi": true,
 "selectType": 1
 },
 "statusCode": 0,
 "needResponse": true,
 "message": "",
 "responseCode": "",
 "requestCode": "",
 "requestAuthor": "com.aiways.aiwaysservice"
}</t>
        </is>
      </c>
      <c r="M588" s="44" t="inlineStr">
        <is>
          <t>输入json，查看返回json或查看操作结果</t>
        </is>
      </c>
      <c r="N588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88" s="13" t="n"/>
      <c r="P588" s="13" t="n"/>
      <c r="Q588" s="13" t="n"/>
      <c r="R588" s="13" t="n"/>
      <c r="S588" s="13" t="n"/>
      <c r="T588" s="13" t="n"/>
      <c r="U588" s="13" t="n"/>
      <c r="V588" s="13" t="n"/>
      <c r="W588" s="13" t="n"/>
    </row>
    <row r="589" s="134">
      <c r="A589" s="17" t="inlineStr">
        <is>
          <t>AW02-JK-AIDL-0708</t>
        </is>
      </c>
      <c r="B589" s="13" t="n">
        <v>30404</v>
      </c>
      <c r="C589" s="13" t="inlineStr">
        <is>
          <t>路线结果页操作</t>
        </is>
      </c>
      <c r="D589" s="13" t="inlineStr">
        <is>
          <t>路线结果页操作输入正常selectType正常值（3）</t>
        </is>
      </c>
      <c r="E589" s="13" t="inlineStr">
        <is>
          <t>P0</t>
        </is>
      </c>
      <c r="F589" s="13" t="inlineStr">
        <is>
          <t>selectType：2</t>
        </is>
      </c>
      <c r="G589" s="13" t="inlineStr">
        <is>
          <t>正常系</t>
        </is>
      </c>
      <c r="H589" s="13" t="inlineStr">
        <is>
          <t>需求分析法</t>
        </is>
      </c>
      <c r="I589" s="13" t="n"/>
      <c r="J58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89" s="43" t="inlineStr">
        <is>
          <t>shell:"input keyevent 4"
shell:"input keyevent 4"</t>
        </is>
      </c>
      <c r="L589" s="13" t="inlineStr">
        <is>
          <t>{
 "protocolId": 30404,
 "messageType": "request",
 "versionName": "5.0.7.601114",
 "data": {
 "isStartNavi": true,
 "selectType": 2
 },
 "statusCode": 0,
 "needResponse": true,
 "message": "",
 "responseCode": "",
 "requestCode": "",
 "requestAuthor": "com.aiways.aiwaysservice"
}</t>
        </is>
      </c>
      <c r="M589" s="44" t="inlineStr">
        <is>
          <t>输入json，查看返回json或查看操作结果</t>
        </is>
      </c>
      <c r="N589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89" s="13" t="n"/>
      <c r="P589" s="13" t="n"/>
      <c r="Q589" s="13" t="n"/>
      <c r="R589" s="13" t="n"/>
      <c r="S589" s="13" t="n"/>
      <c r="T589" s="13" t="n"/>
      <c r="U589" s="13" t="n"/>
      <c r="V589" s="13" t="n"/>
      <c r="W589" s="13" t="n"/>
    </row>
    <row r="590" s="134">
      <c r="A590" s="17" t="inlineStr">
        <is>
          <t>AW02-JK-AIDL-0709</t>
        </is>
      </c>
      <c r="B590" s="13" t="n">
        <v>30404</v>
      </c>
      <c r="C590" s="13" t="inlineStr">
        <is>
          <t>路线结果页操作</t>
        </is>
      </c>
      <c r="D590" s="13" t="inlineStr">
        <is>
          <t>路线结果页操作输入正常selectType正常值（4）</t>
        </is>
      </c>
      <c r="E590" s="13" t="inlineStr">
        <is>
          <t>P0</t>
        </is>
      </c>
      <c r="F590" s="13" t="inlineStr">
        <is>
          <t>selectType：3</t>
        </is>
      </c>
      <c r="G590" s="13" t="inlineStr">
        <is>
          <t>正常系</t>
        </is>
      </c>
      <c r="H590" s="13" t="inlineStr">
        <is>
          <t>需求分析法</t>
        </is>
      </c>
      <c r="I590" s="13" t="n"/>
      <c r="J590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0" s="43" t="inlineStr">
        <is>
          <t>shell:"input keyevent 4"
shell:"input keyevent 4"</t>
        </is>
      </c>
      <c r="L590" s="13" t="inlineStr">
        <is>
          <t>{
 "protocolId": 30404,
 "messageType": "request",
 "versionName": "5.0.7.601114",
 "data": {
 "isStartNavi": true,
 "selectType": 3
 },
 "statusCode": 0,
 "needResponse": true,
 "message": "",
 "responseCode": "",
 "requestCode": "",
 "requestAuthor": "com.aiways.aiwaysservice"
}</t>
        </is>
      </c>
      <c r="M590" s="44" t="inlineStr">
        <is>
          <t>输入json，查看返回json或查看操作结果</t>
        </is>
      </c>
      <c r="N590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0" s="13" t="n"/>
      <c r="P590" s="13" t="n"/>
      <c r="Q590" s="13" t="n"/>
      <c r="R590" s="13" t="n"/>
      <c r="S590" s="13" t="n"/>
      <c r="T590" s="13" t="n"/>
      <c r="U590" s="13" t="n"/>
      <c r="V590" s="13" t="n"/>
      <c r="W590" s="13" t="n"/>
    </row>
    <row r="591" s="134">
      <c r="A591" s="17" t="inlineStr">
        <is>
          <t>AW02-JK-AIDL-0710</t>
        </is>
      </c>
      <c r="B591" s="13" t="n">
        <v>30404</v>
      </c>
      <c r="C591" s="13" t="inlineStr">
        <is>
          <t>路线结果页操作</t>
        </is>
      </c>
      <c r="D591" s="13" t="inlineStr">
        <is>
          <t>路线结果页操作输入正常isStartNavi正常值（1）</t>
        </is>
      </c>
      <c r="E591" s="13" t="inlineStr">
        <is>
          <t>P0</t>
        </is>
      </c>
      <c r="F591" s="13" t="inlineStr">
        <is>
          <t>isStartNavi：false</t>
        </is>
      </c>
      <c r="G591" s="13" t="inlineStr">
        <is>
          <t>正常系</t>
        </is>
      </c>
      <c r="H591" s="13" t="inlineStr">
        <is>
          <t>需求分析法</t>
        </is>
      </c>
      <c r="I591" s="13" t="n"/>
      <c r="J591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1" s="43" t="inlineStr">
        <is>
          <t>shell:"input keyevent 4"
shell:"input keyevent 4"</t>
        </is>
      </c>
      <c r="L591" s="13" t="inlineStr">
        <is>
          <t>{
 "protocolId": 30404,
 "messageType": "request",
 "versionName": "5.0.7.601114",
 "data": {
 "isStartNavi":false,
 "selectType": 0
 },
 "statusCode": 0,
 "needResponse": true,
 "message": "",
 "responseCode": "",
 "requestCode": "",
 "requestAuthor": "com.aiways.aiwaysservice"
}</t>
        </is>
      </c>
      <c r="M591" s="44" t="inlineStr">
        <is>
          <t>输入json，查看返回json或查看操作结果</t>
        </is>
      </c>
      <c r="N591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1" s="13" t="n"/>
      <c r="P591" s="13" t="n"/>
      <c r="Q591" s="13" t="n"/>
      <c r="R591" s="13" t="n"/>
      <c r="S591" s="13" t="n"/>
      <c r="T591" s="13" t="n"/>
      <c r="U591" s="13" t="n"/>
      <c r="V591" s="13" t="n"/>
      <c r="W591" s="13" t="n"/>
    </row>
    <row r="592" s="134">
      <c r="A592" s="17" t="inlineStr">
        <is>
          <t>AW02-JK-AIDL-0711</t>
        </is>
      </c>
      <c r="B592" s="13" t="n">
        <v>30404</v>
      </c>
      <c r="C592" s="13" t="inlineStr">
        <is>
          <t>路线结果页操作</t>
        </is>
      </c>
      <c r="D592" s="13" t="inlineStr">
        <is>
          <t>路线结果页操作输入正常isStartNavi正常值（2）</t>
        </is>
      </c>
      <c r="E592" s="13" t="inlineStr">
        <is>
          <t>P0</t>
        </is>
      </c>
      <c r="F592" s="13" t="inlineStr">
        <is>
          <t>isStartNavi：false</t>
        </is>
      </c>
      <c r="G592" s="13" t="inlineStr">
        <is>
          <t>正常系</t>
        </is>
      </c>
      <c r="H592" s="13" t="inlineStr">
        <is>
          <t>需求分析法</t>
        </is>
      </c>
      <c r="I592" s="13" t="n"/>
      <c r="J592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2" s="43" t="inlineStr">
        <is>
          <t>shell:"input keyevent 4"
shell:"input keyevent 4"</t>
        </is>
      </c>
      <c r="L592" s="13" t="inlineStr">
        <is>
          <t>{
 "protocolId": 30404,
 "messageType": "request",
 "versionName": "5.0.7.601114",
 "data": {
 "isStartNavi":false,
 "selectType": 1
 },
 "statusCode": 0,
 "needResponse": true,
 "message": "",
 "responseCode": "",
 "requestCode": "",
 "requestAuthor": "com.aiways.aiwaysservice"
}</t>
        </is>
      </c>
      <c r="M592" s="44" t="inlineStr">
        <is>
          <t>输入json，查看返回json或查看操作结果</t>
        </is>
      </c>
      <c r="N592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2" s="13" t="n"/>
      <c r="P592" s="13" t="n"/>
      <c r="Q592" s="13" t="n"/>
      <c r="R592" s="13" t="n"/>
      <c r="S592" s="13" t="n"/>
      <c r="T592" s="13" t="n"/>
      <c r="U592" s="13" t="n"/>
      <c r="V592" s="13" t="n"/>
      <c r="W592" s="13" t="n"/>
    </row>
    <row r="593" s="134">
      <c r="A593" s="17" t="inlineStr">
        <is>
          <t>AW02-JK-AIDL-0712</t>
        </is>
      </c>
      <c r="B593" s="13" t="n">
        <v>30404</v>
      </c>
      <c r="C593" s="13" t="inlineStr">
        <is>
          <t>路线结果页操作</t>
        </is>
      </c>
      <c r="D593" s="13" t="inlineStr">
        <is>
          <t>路线结果页操作输入正常isStartNavi正常值（3）</t>
        </is>
      </c>
      <c r="E593" s="13" t="inlineStr">
        <is>
          <t>P0</t>
        </is>
      </c>
      <c r="F593" s="13" t="inlineStr">
        <is>
          <t>isStartNavi：false</t>
        </is>
      </c>
      <c r="G593" s="13" t="inlineStr">
        <is>
          <t>正常系</t>
        </is>
      </c>
      <c r="H593" s="13" t="inlineStr">
        <is>
          <t>需求分析法</t>
        </is>
      </c>
      <c r="I593" s="13" t="n"/>
      <c r="J593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3" s="43" t="inlineStr">
        <is>
          <t>shell:"input keyevent 4"
shell:"input keyevent 4"</t>
        </is>
      </c>
      <c r="L593" s="13" t="inlineStr">
        <is>
          <t>{
 "protocolId": 30404,
 "messageType": "request",
 "versionName": "5.0.7.601114",
 "data": {
 "isStartNavi":false,
 "selectType": 2
 },
 "statusCode": 0,
 "needResponse": true,
 "message": "",
 "responseCode": "",
 "requestCode": "",
 "requestAuthor": "com.aiways.aiwaysservice"
}</t>
        </is>
      </c>
      <c r="M593" s="44" t="inlineStr">
        <is>
          <t>输入json，查看返回json或查看操作结果</t>
        </is>
      </c>
      <c r="N593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3" s="13" t="n"/>
      <c r="P593" s="13" t="n"/>
      <c r="Q593" s="13" t="n"/>
      <c r="R593" s="13" t="n"/>
      <c r="S593" s="13" t="n"/>
      <c r="T593" s="13" t="n"/>
      <c r="U593" s="13" t="n"/>
      <c r="V593" s="13" t="n"/>
      <c r="W593" s="13" t="n"/>
    </row>
    <row r="594" s="134">
      <c r="A594" s="17" t="inlineStr">
        <is>
          <t>AW02-JK-AIDL-0713</t>
        </is>
      </c>
      <c r="B594" s="13" t="n">
        <v>30404</v>
      </c>
      <c r="C594" s="13" t="inlineStr">
        <is>
          <t>路线结果页操作</t>
        </is>
      </c>
      <c r="D594" s="13" t="inlineStr">
        <is>
          <t>路线结果页操作输入正常isStartNavi正常值（4）</t>
        </is>
      </c>
      <c r="E594" s="13" t="inlineStr">
        <is>
          <t>P0</t>
        </is>
      </c>
      <c r="F594" s="13" t="inlineStr">
        <is>
          <t>isStartNavi：false</t>
        </is>
      </c>
      <c r="G594" s="13" t="inlineStr">
        <is>
          <t>正常系</t>
        </is>
      </c>
      <c r="H594" s="13" t="inlineStr">
        <is>
          <t>需求分析法</t>
        </is>
      </c>
      <c r="I594" s="13" t="n"/>
      <c r="J594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4" s="43" t="inlineStr">
        <is>
          <t>shell:"input keyevent 4"
shell:"input keyevent 4"</t>
        </is>
      </c>
      <c r="L594" s="13" t="inlineStr">
        <is>
          <t>{
 "protocolId": 30404,
 "messageType": "request",
 "versionName": "5.0.7.601114",
 "data": {
 "isStartNavi":false,
 "selectType": 3
 },
 "statusCode": 0,
 "needResponse": true,
 "message": "",
 "responseCode": "",
 "requestCode": "",
 "requestAuthor": "com.aiways.aiwaysservice"
}</t>
        </is>
      </c>
      <c r="M594" s="44" t="inlineStr">
        <is>
          <t>输入json，查看返回json或查看操作结果</t>
        </is>
      </c>
      <c r="N594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4" s="13" t="n"/>
      <c r="P594" s="13" t="n"/>
      <c r="Q594" s="13" t="n"/>
      <c r="R594" s="13" t="n"/>
      <c r="S594" s="13" t="n"/>
      <c r="T594" s="13" t="n"/>
      <c r="U594" s="13" t="n"/>
      <c r="V594" s="13" t="n"/>
      <c r="W594" s="13" t="n"/>
    </row>
    <row r="595" s="134">
      <c r="A595" s="17" t="inlineStr">
        <is>
          <t>AW02-JK-AIDL-0714</t>
        </is>
      </c>
      <c r="B595" s="13" t="n">
        <v>30404</v>
      </c>
      <c r="C595" s="13" t="inlineStr">
        <is>
          <t>路线结果页操作</t>
        </is>
      </c>
      <c r="D595" s="13" t="inlineStr">
        <is>
          <t>路线结果页操作输入正常isStartNavi正常值（4）</t>
        </is>
      </c>
      <c r="E595" s="13" t="inlineStr">
        <is>
          <t>P0</t>
        </is>
      </c>
      <c r="F595" s="13" t="inlineStr">
        <is>
          <t>isStartNavi：</t>
        </is>
      </c>
      <c r="G595" s="13" t="inlineStr">
        <is>
          <t>异常系</t>
        </is>
      </c>
      <c r="H595" s="13" t="inlineStr">
        <is>
          <t>需求分析法</t>
        </is>
      </c>
      <c r="I595" s="13" t="n"/>
      <c r="J595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5" s="43" t="inlineStr">
        <is>
          <t>shell:"input keyevent 4"
shell:"input keyevent 4"</t>
        </is>
      </c>
      <c r="L595" s="13" t="inlineStr">
        <is>
          <t>{
 "protocolId": 30404,
 "messageType": "request",
 "versionName": "5.0.7.601114",
 "data": {
 "isStartNavi":,
 "selectType": 3
 },
 "statusCode": 0,
 "needResponse": true,
 "message": "",
 "responseCode": "",
 "requestCode": "",
 "requestAuthor": "com.aiways.aiwaysservice"
}</t>
        </is>
      </c>
      <c r="M595" s="44" t="inlineStr">
        <is>
          <t>输入json，查看返回json或查看操作结果</t>
        </is>
      </c>
      <c r="N595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5" s="13" t="n"/>
      <c r="P595" s="13" t="n"/>
      <c r="Q595" s="13" t="n"/>
      <c r="R595" s="13" t="n"/>
      <c r="S595" s="13" t="n"/>
      <c r="T595" s="13" t="n"/>
      <c r="U595" s="13" t="n"/>
      <c r="V595" s="13" t="n"/>
      <c r="W595" s="13" t="n"/>
    </row>
    <row r="596" s="134">
      <c r="A596" s="17" t="inlineStr">
        <is>
          <t>AW02-JK-AIDL-0715</t>
        </is>
      </c>
      <c r="B596" s="13" t="n">
        <v>30404</v>
      </c>
      <c r="C596" s="13" t="inlineStr">
        <is>
          <t>路线结果页操作</t>
        </is>
      </c>
      <c r="D596" s="13" t="inlineStr">
        <is>
          <t>路线结果页操作输入正常isStartNavi正常值（4）</t>
        </is>
      </c>
      <c r="E596" s="13" t="inlineStr">
        <is>
          <t>P0</t>
        </is>
      </c>
      <c r="F596" s="13" t="inlineStr">
        <is>
          <t>isStartNavi：“”</t>
        </is>
      </c>
      <c r="G596" s="13" t="inlineStr">
        <is>
          <t>异常系</t>
        </is>
      </c>
      <c r="H596" s="13" t="inlineStr">
        <is>
          <t>需求分析法</t>
        </is>
      </c>
      <c r="I596" s="13" t="n"/>
      <c r="J596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6" s="43" t="inlineStr">
        <is>
          <t>shell:"input keyevent 4"
shell:"input keyevent 4"</t>
        </is>
      </c>
      <c r="L596" s="13" t="inlineStr">
        <is>
          <t>{
 "protocolId": 30404,
 "messageType": "request",
 "versionName": "5.0.7.601114",
 "data": {
 "isStartNavi":“",
 "selectType": 3
 },
 "statusCode": 0,
 "needResponse": true,
 "message": "",
 "responseCode": "",
 "requestCode": "",
 "requestAuthor": "com.aiways.aiwaysservice"
}</t>
        </is>
      </c>
      <c r="M596" s="44" t="inlineStr">
        <is>
          <t>输入json，查看返回json或查看操作结果</t>
        </is>
      </c>
      <c r="N596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6" s="13" t="n"/>
      <c r="P596" s="13" t="n"/>
      <c r="Q596" s="13" t="n"/>
      <c r="R596" s="13" t="n"/>
      <c r="S596" s="13" t="n"/>
      <c r="T596" s="13" t="n"/>
      <c r="U596" s="13" t="n"/>
      <c r="V596" s="13" t="n"/>
      <c r="W596" s="13" t="n"/>
    </row>
    <row r="597" s="134">
      <c r="A597" s="17" t="inlineStr">
        <is>
          <t>AW02-JK-AIDL-0716</t>
        </is>
      </c>
      <c r="B597" s="13" t="n">
        <v>30404</v>
      </c>
      <c r="C597" s="13" t="inlineStr">
        <is>
          <t>路线结果页操作</t>
        </is>
      </c>
      <c r="D597" s="13" t="inlineStr">
        <is>
          <t>路线结果页操作输入正常isStartNavi正常值（4）</t>
        </is>
      </c>
      <c r="E597" s="13" t="inlineStr">
        <is>
          <t>P0</t>
        </is>
      </c>
      <c r="F597" s="13" t="inlineStr">
        <is>
          <t>isStartNavi：NULL</t>
        </is>
      </c>
      <c r="G597" s="13" t="inlineStr">
        <is>
          <t>异常系</t>
        </is>
      </c>
      <c r="H597" s="13" t="inlineStr">
        <is>
          <t>需求分析法</t>
        </is>
      </c>
      <c r="I597" s="13" t="n"/>
      <c r="J59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7" s="43" t="inlineStr">
        <is>
          <t>shell:"input keyevent 4"
shell:"input keyevent 4"</t>
        </is>
      </c>
      <c r="L597" s="13" t="inlineStr">
        <is>
          <t>{
 "protocolId": 30404,
 "messageType": "request",
 "versionName": "5.0.7.601114",
 "data": {
 "isStartNavi":NULL,
 "selectType": 3
 },
 "statusCode": 0,
 "needResponse": true,
 "message": "",
 "responseCode": "",
 "requestCode": "",
 "requestAuthor": "com.aiways.aiwaysservice"
}</t>
        </is>
      </c>
      <c r="M597" s="44" t="inlineStr">
        <is>
          <t>输入json，查看返回json或查看操作结果</t>
        </is>
      </c>
      <c r="N597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7" s="13" t="n"/>
      <c r="P597" s="13" t="n"/>
      <c r="Q597" s="13" t="n"/>
      <c r="R597" s="13" t="n"/>
      <c r="S597" s="13" t="n"/>
      <c r="T597" s="13" t="n"/>
      <c r="U597" s="13" t="n"/>
      <c r="V597" s="13" t="n"/>
      <c r="W597" s="13" t="n"/>
    </row>
    <row r="598" s="134">
      <c r="A598" s="17" t="inlineStr">
        <is>
          <t>AW02-JK-AIDL-0717</t>
        </is>
      </c>
      <c r="B598" s="13" t="n">
        <v>30404</v>
      </c>
      <c r="C598" s="13" t="inlineStr">
        <is>
          <t>路线结果页操作</t>
        </is>
      </c>
      <c r="D598" s="13" t="inlineStr">
        <is>
          <t>路线结果页操作输入异常selectType异常值（1）</t>
        </is>
      </c>
      <c r="E598" s="13" t="inlineStr">
        <is>
          <t>P1</t>
        </is>
      </c>
      <c r="F598" s="13" t="inlineStr">
        <is>
          <t>selectType：-1</t>
        </is>
      </c>
      <c r="G598" s="13" t="inlineStr">
        <is>
          <t>异常系</t>
        </is>
      </c>
      <c r="H598" s="13" t="inlineStr">
        <is>
          <t>边界值</t>
        </is>
      </c>
      <c r="I598" s="13" t="n"/>
      <c r="J59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8" s="43" t="inlineStr">
        <is>
          <t>shell:"input keyevent 4"
shell:"input keyevent 4"</t>
        </is>
      </c>
      <c r="L598" s="13" t="inlineStr">
        <is>
          <t>{
 "protocolId": 30404,
 "messageType": "request",
 "versionName": "5.0.7.601114",
 "data": {
 "isStartNavi": true,
 "selectType": -1
 },
 "statusCode": 0,
 "needResponse": true,
 "message": "",
 "responseCode": "",
 "requestCode": "",
 "requestAuthor": "com.aiways.aiwaysservice"
}</t>
        </is>
      </c>
      <c r="M598" s="44" t="inlineStr">
        <is>
          <t>输入json，查看返回json或查看操作结果</t>
        </is>
      </c>
      <c r="N598" s="13" t="inlineStr">
        <is>
          <t>{ 
"protocolId": 30404, "messageType": "response", "versionName": "5.0.7.601114", "data": { 
"resultCode": 10001, "errorMessage": "" 
}, 
"statusCode": 0, 
"needResponse": false,
 "message": "",
 "responseCode": "",
 "requestCode": "", "requestAuthor": "com.autonavi.amapauto"
}</t>
        </is>
      </c>
      <c r="O598" s="13" t="n"/>
      <c r="P598" s="13" t="n"/>
      <c r="Q598" s="13" t="n"/>
      <c r="R598" s="13" t="n"/>
      <c r="S598" s="13" t="n"/>
      <c r="T598" s="13" t="n"/>
      <c r="U598" s="13" t="n"/>
      <c r="V598" s="13" t="n"/>
      <c r="W598" s="13" t="n"/>
    </row>
    <row r="599" s="134">
      <c r="A599" s="17" t="inlineStr">
        <is>
          <t>AW02-JK-AIDL-0718</t>
        </is>
      </c>
      <c r="B599" s="13" t="n">
        <v>30404</v>
      </c>
      <c r="C599" s="13" t="inlineStr">
        <is>
          <t>路线结果页操作</t>
        </is>
      </c>
      <c r="D599" s="13" t="inlineStr">
        <is>
          <t>路线结果页操作输入异常selectType异常值（2）</t>
        </is>
      </c>
      <c r="E599" s="13" t="inlineStr">
        <is>
          <t>P1</t>
        </is>
      </c>
      <c r="F599" s="13" t="inlineStr">
        <is>
          <t>selectType：4</t>
        </is>
      </c>
      <c r="G599" s="13" t="inlineStr">
        <is>
          <t>异常系</t>
        </is>
      </c>
      <c r="H599" s="13" t="inlineStr">
        <is>
          <t>边界值</t>
        </is>
      </c>
      <c r="I599" s="13" t="n"/>
      <c r="J59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599" s="43" t="inlineStr">
        <is>
          <t>shell:"input keyevent 4"
shell:"input keyevent 4"</t>
        </is>
      </c>
      <c r="L599" s="13" t="inlineStr">
        <is>
          <t>{
 "protocolId": 30404,
 "messageType": "request",
 "versionName": "5.0.7.601114",
 "data": {
 "isStartNavi": true,
 "selectType": 4
 },
 "statusCode": 0,
 "needResponse": true,
 "message": "",
 "responseCode": "",
 "requestCode": "",
 "requestAuthor": "com.aiways.aiwaysservice"
}</t>
        </is>
      </c>
      <c r="M599" s="44" t="inlineStr">
        <is>
          <t>输入json，查看返回json或查看操作结果</t>
        </is>
      </c>
      <c r="N599" s="13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599" s="13" t="n"/>
      <c r="P599" s="13" t="n"/>
      <c r="Q599" s="13" t="n"/>
      <c r="R599" s="13" t="n"/>
      <c r="S599" s="13" t="n"/>
      <c r="T599" s="13" t="n"/>
      <c r="U599" s="13" t="n"/>
      <c r="V599" s="13" t="n"/>
      <c r="W599" s="13" t="n"/>
    </row>
    <row r="600" s="134">
      <c r="A600" s="17" t="inlineStr">
        <is>
          <t>AW02-JK-AIDL-0719</t>
        </is>
      </c>
      <c r="B600" s="13" t="n">
        <v>30405</v>
      </c>
      <c r="C600" s="13" t="inlineStr">
        <is>
          <t>导航中路线偏好设置</t>
        </is>
      </c>
      <c r="D600" s="13" t="inlineStr">
        <is>
          <t>导航中路线偏好设置输入正常newStrategy正常值（1）</t>
        </is>
      </c>
      <c r="E600" s="13" t="inlineStr">
        <is>
          <t>P0</t>
        </is>
      </c>
      <c r="F600" s="13" t="inlineStr">
        <is>
          <t>newStrategy：-1</t>
        </is>
      </c>
      <c r="G600" s="13" t="inlineStr">
        <is>
          <t>异常系</t>
        </is>
      </c>
      <c r="H600" s="13" t="inlineStr">
        <is>
          <t>需求分析法</t>
        </is>
      </c>
      <c r="I600" s="13" t="n"/>
      <c r="J600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0" s="43" t="inlineStr">
        <is>
          <t>shell:"input keyevent 4"
shell:"input keyevent 4"</t>
        </is>
      </c>
      <c r="L600" s="13" t="inlineStr">
        <is>
          <t>{ 
"protocolId": 30405, "messageType": "request", "versionName": "5.0.7.601114", "data": { 
"newStrategy": -1,
 "strategy": -1 
}, "statusCode": 0, "needResponse": true,
 "message": "", 
"responseCode": "", "requestCode": "", "requestAuthor": "com.aiways.aiwaysservice"
}</t>
        </is>
      </c>
      <c r="M600" s="44" t="inlineStr">
        <is>
          <t>输入json，查看返回json或查看偏好设置</t>
        </is>
      </c>
      <c r="N600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0" s="13" t="n"/>
      <c r="P600" s="13" t="n"/>
      <c r="Q600" s="13" t="n"/>
      <c r="R600" s="13" t="n"/>
      <c r="S600" s="13" t="n"/>
      <c r="T600" s="13" t="n"/>
      <c r="U600" s="13" t="n"/>
      <c r="V600" s="13" t="n"/>
      <c r="W600" s="13" t="n"/>
    </row>
    <row r="601" s="134">
      <c r="A601" s="17" t="inlineStr">
        <is>
          <t>AW02-JK-AIDL-0720</t>
        </is>
      </c>
      <c r="B601" s="13" t="n">
        <v>30405</v>
      </c>
      <c r="C601" s="13" t="inlineStr">
        <is>
          <t>导航中路线偏好设置</t>
        </is>
      </c>
      <c r="D601" s="13" t="inlineStr">
        <is>
          <t>导航中路线偏好设置输入正常newStrategy正常值（2）</t>
        </is>
      </c>
      <c r="E601" s="13" t="inlineStr">
        <is>
          <t>P0</t>
        </is>
      </c>
      <c r="F601" s="13" t="inlineStr">
        <is>
          <t>newStrategy：9</t>
        </is>
      </c>
      <c r="G601" s="13" t="inlineStr">
        <is>
          <t>正常系</t>
        </is>
      </c>
      <c r="H601" s="13" t="inlineStr">
        <is>
          <t>需求分析法</t>
        </is>
      </c>
      <c r="I601" s="13" t="n"/>
      <c r="J601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1" s="43" t="inlineStr">
        <is>
          <t>shell:"input keyevent 4"
shell:"input keyevent 4"</t>
        </is>
      </c>
      <c r="L601" s="13" t="inlineStr">
        <is>
          <t>{ 
"protocolId": 30405, "messageType": "request", "versionName": "5.0.7.601114", "data": { 
"newStrategy": 9,
 "strategy": -1 
}, "statusCode": 0, "needResponse": true,
 "message": "", 
"responseCode": "", "requestCode": "", "requestAuthor": "com.aiways.aiwaysservice"
}</t>
        </is>
      </c>
      <c r="M601" s="44" t="inlineStr">
        <is>
          <t>输入json，查看返回json或查看偏好设置</t>
        </is>
      </c>
      <c r="N601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1" s="13" t="n"/>
      <c r="P601" s="13" t="n"/>
      <c r="Q601" s="13" t="n"/>
      <c r="R601" s="13" t="n"/>
      <c r="S601" s="13" t="n"/>
      <c r="T601" s="13" t="n"/>
      <c r="U601" s="13" t="n"/>
      <c r="V601" s="13" t="n"/>
      <c r="W601" s="13" t="n"/>
    </row>
    <row r="602" s="134">
      <c r="A602" s="17" t="inlineStr">
        <is>
          <t>AW02-JK-AIDL-0721</t>
        </is>
      </c>
      <c r="B602" s="13" t="n">
        <v>30405</v>
      </c>
      <c r="C602" s="13" t="inlineStr">
        <is>
          <t>导航中路线偏好设置</t>
        </is>
      </c>
      <c r="D602" s="13" t="inlineStr">
        <is>
          <t>导航中路线偏好设置输入正常newStrategy正常值（3）</t>
        </is>
      </c>
      <c r="E602" s="13" t="inlineStr">
        <is>
          <t>P0</t>
        </is>
      </c>
      <c r="F602" s="13" t="inlineStr">
        <is>
          <t>newStrategy：10</t>
        </is>
      </c>
      <c r="G602" s="13" t="inlineStr">
        <is>
          <t>正常系</t>
        </is>
      </c>
      <c r="H602" s="13" t="inlineStr">
        <is>
          <t>需求分析法</t>
        </is>
      </c>
      <c r="I602" s="13" t="n"/>
      <c r="J602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2" s="43" t="inlineStr">
        <is>
          <t>shell:"input keyevent 4"
shell:"input keyevent 4"</t>
        </is>
      </c>
      <c r="L602" s="13" t="inlineStr">
        <is>
          <t>{ 
"protocolId": 30405, "messageType": "request", "versionName": "5.0.7.601114", "data": { 
"newStrategy": 10,
 "strategy": -1 
}, "statusCode": 0, "needResponse": true,
 "message": "", 
"responseCode": "", "requestCode": "", "requestAuthor": "com.aiways.aiwaysservice"
}</t>
        </is>
      </c>
      <c r="M602" s="44" t="inlineStr">
        <is>
          <t>输入json，查看返回json或查看偏好设置</t>
        </is>
      </c>
      <c r="N602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2" s="13" t="n"/>
      <c r="P602" s="13" t="n"/>
      <c r="Q602" s="13" t="n"/>
      <c r="R602" s="13" t="n"/>
      <c r="S602" s="13" t="n"/>
      <c r="T602" s="13" t="n"/>
      <c r="U602" s="13" t="n"/>
      <c r="V602" s="13" t="n"/>
      <c r="W602" s="13" t="n"/>
    </row>
    <row r="603" s="134">
      <c r="A603" s="17" t="inlineStr">
        <is>
          <t>AW02-JK-AIDL-0722</t>
        </is>
      </c>
      <c r="B603" s="13" t="n">
        <v>30405</v>
      </c>
      <c r="C603" s="13" t="inlineStr">
        <is>
          <t>导航中路线偏好设置</t>
        </is>
      </c>
      <c r="D603" s="13" t="inlineStr">
        <is>
          <t>导航中路线偏好设置输入正常newStrategy正常值（4）</t>
        </is>
      </c>
      <c r="E603" s="13" t="inlineStr">
        <is>
          <t>P0</t>
        </is>
      </c>
      <c r="F603" s="13" t="inlineStr">
        <is>
          <t>newStrategy：11</t>
        </is>
      </c>
      <c r="G603" s="13" t="inlineStr">
        <is>
          <t>正常系</t>
        </is>
      </c>
      <c r="H603" s="13" t="inlineStr">
        <is>
          <t>需求分析法</t>
        </is>
      </c>
      <c r="I603" s="13" t="n"/>
      <c r="J603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3" s="43" t="inlineStr">
        <is>
          <t>shell:"input keyevent 4"
shell:"input keyevent 4"</t>
        </is>
      </c>
      <c r="L603" s="13" t="inlineStr">
        <is>
          <t>{ 
"protocolId": 30405, "messageType": "request", "versionName": "5.0.7.601114", "data": { 
"newStrategy": 11,
 "strategy": -1 
}, "statusCode": 0, "needResponse": true,
 "message": "", 
"responseCode": "", "requestCode": "", "requestAuthor": "com.aiways.aiwaysservice"
}</t>
        </is>
      </c>
      <c r="M603" s="44" t="inlineStr">
        <is>
          <t>输入json，查看返回json或查看偏好设置</t>
        </is>
      </c>
      <c r="N603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3" s="13" t="n"/>
      <c r="P603" s="13" t="n"/>
      <c r="Q603" s="13" t="n"/>
      <c r="R603" s="13" t="n"/>
      <c r="S603" s="13" t="n"/>
      <c r="T603" s="13" t="n"/>
      <c r="U603" s="13" t="n"/>
      <c r="V603" s="13" t="n"/>
      <c r="W603" s="13" t="n"/>
    </row>
    <row r="604" s="134">
      <c r="A604" s="17" t="inlineStr">
        <is>
          <t>AW02-JK-AIDL-0723</t>
        </is>
      </c>
      <c r="B604" s="13" t="n">
        <v>30405</v>
      </c>
      <c r="C604" s="13" t="inlineStr">
        <is>
          <t>导航中路线偏好设置</t>
        </is>
      </c>
      <c r="D604" s="13" t="inlineStr">
        <is>
          <t>导航中路线偏好设置输入正常newStrategy正常值（5）</t>
        </is>
      </c>
      <c r="E604" s="13" t="inlineStr">
        <is>
          <t>P0</t>
        </is>
      </c>
      <c r="F604" s="13" t="inlineStr">
        <is>
          <t>newStrategy：12</t>
        </is>
      </c>
      <c r="G604" s="13" t="inlineStr">
        <is>
          <t>正常系</t>
        </is>
      </c>
      <c r="H604" s="13" t="inlineStr">
        <is>
          <t>需求分析法</t>
        </is>
      </c>
      <c r="I604" s="13" t="n"/>
      <c r="J604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4" s="43" t="inlineStr">
        <is>
          <t>shell:"input keyevent 4"
shell:"input keyevent 4"</t>
        </is>
      </c>
      <c r="L604" s="13" t="inlineStr">
        <is>
          <t>{ 
"protocolId": 30405, "messageType": "request", "versionName": "5.0.7.601114", "data": { 
"newStrategy": 12,
 "strategy": -1 
}, "statusCode": 0, "needResponse": true,
 "message": "", 
"responseCode": "", "requestCode": "", "requestAuthor": "com.aiways.aiwaysservice"
}</t>
        </is>
      </c>
      <c r="M604" s="44" t="inlineStr">
        <is>
          <t>输入json，查看返回json或查看偏好设置</t>
        </is>
      </c>
      <c r="N604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4" s="13" t="n"/>
      <c r="P604" s="13" t="n"/>
      <c r="Q604" s="13" t="n"/>
      <c r="R604" s="13" t="n"/>
      <c r="S604" s="13" t="n"/>
      <c r="T604" s="13" t="n"/>
      <c r="U604" s="13" t="n"/>
      <c r="V604" s="13" t="n"/>
      <c r="W604" s="13" t="n"/>
    </row>
    <row r="605" s="134">
      <c r="A605" s="17" t="inlineStr">
        <is>
          <t>AW02-JK-AIDL-0724</t>
        </is>
      </c>
      <c r="B605" s="13" t="n">
        <v>30405</v>
      </c>
      <c r="C605" s="13" t="inlineStr">
        <is>
          <t>导航中路线偏好设置</t>
        </is>
      </c>
      <c r="D605" s="13" t="inlineStr">
        <is>
          <t>导航中路线偏好设置输入正常newStrategy正常值（6）</t>
        </is>
      </c>
      <c r="E605" s="13" t="inlineStr">
        <is>
          <t>P0</t>
        </is>
      </c>
      <c r="F605" s="13" t="inlineStr">
        <is>
          <t>newStrategy：13</t>
        </is>
      </c>
      <c r="G605" s="13" t="inlineStr">
        <is>
          <t>正常系</t>
        </is>
      </c>
      <c r="H605" s="13" t="inlineStr">
        <is>
          <t>需求分析法</t>
        </is>
      </c>
      <c r="I605" s="13" t="n"/>
      <c r="J605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5" s="43" t="inlineStr">
        <is>
          <t>shell:"input keyevent 4"
shell:"input keyevent 4"</t>
        </is>
      </c>
      <c r="L605" s="13" t="inlineStr">
        <is>
          <t>{ 
"protocolId": 30405, "messageType": "request", "versionName": "5.0.7.601114", "data": { 
"newStrategy": 13,
 "strategy": -1 
}, "statusCode": 0, "needResponse": true,
 "message": "", 
"responseCode": "", "requestCode": "", "requestAuthor": "com.aiways.aiwaysservice"
}</t>
        </is>
      </c>
      <c r="M605" s="44" t="inlineStr">
        <is>
          <t>输入json，查看返回json或查看偏好设置</t>
        </is>
      </c>
      <c r="N605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5" s="13" t="n"/>
      <c r="P605" s="13" t="n"/>
      <c r="Q605" s="13" t="n"/>
      <c r="R605" s="13" t="n"/>
      <c r="S605" s="13" t="n"/>
      <c r="T605" s="13" t="n"/>
      <c r="U605" s="13" t="n"/>
      <c r="V605" s="13" t="n"/>
      <c r="W605" s="13" t="n"/>
    </row>
    <row r="606" s="134">
      <c r="A606" s="17" t="inlineStr">
        <is>
          <t>AW02-JK-AIDL-0725</t>
        </is>
      </c>
      <c r="B606" s="13" t="n">
        <v>30405</v>
      </c>
      <c r="C606" s="13" t="inlineStr">
        <is>
          <t>导航中路线偏好设置</t>
        </is>
      </c>
      <c r="D606" s="13" t="inlineStr">
        <is>
          <t>导航中路线偏好设置输入正常newStrategy正常值（7）</t>
        </is>
      </c>
      <c r="E606" s="13" t="inlineStr">
        <is>
          <t>P0</t>
        </is>
      </c>
      <c r="F606" s="13" t="inlineStr">
        <is>
          <t>newStrategy：14</t>
        </is>
      </c>
      <c r="G606" s="13" t="inlineStr">
        <is>
          <t>正常系</t>
        </is>
      </c>
      <c r="H606" s="13" t="inlineStr">
        <is>
          <t>需求分析法</t>
        </is>
      </c>
      <c r="I606" s="13" t="n"/>
      <c r="J606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6" s="43" t="inlineStr">
        <is>
          <t>shell:"input keyevent 4"
shell:"input keyevent 4"</t>
        </is>
      </c>
      <c r="L606" s="13" t="inlineStr">
        <is>
          <t>{ 
"protocolId": 30405, "messageType": "request", "versionName": "5.0.7.601114", "data": { 
"newStrategy": 14,
 "strategy": -1 
}, "statusCode": 0, "needResponse": true,
 "message": "", 
"responseCode": "", "requestCode": "", "requestAuthor": "com.aiways.aiwaysservice"
}</t>
        </is>
      </c>
      <c r="M606" s="44" t="inlineStr">
        <is>
          <t>输入json，查看返回json或查看偏好设置</t>
        </is>
      </c>
      <c r="N606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6" s="13" t="n"/>
      <c r="P606" s="13" t="n"/>
      <c r="Q606" s="13" t="n"/>
      <c r="R606" s="13" t="n"/>
      <c r="S606" s="13" t="n"/>
      <c r="T606" s="13" t="n"/>
      <c r="U606" s="13" t="n"/>
      <c r="V606" s="13" t="n"/>
      <c r="W606" s="13" t="n"/>
    </row>
    <row r="607" s="134">
      <c r="A607" s="17" t="inlineStr">
        <is>
          <t>AW02-JK-AIDL-0726</t>
        </is>
      </c>
      <c r="B607" s="13" t="n">
        <v>30405</v>
      </c>
      <c r="C607" s="13" t="inlineStr">
        <is>
          <t>导航中路线偏好设置</t>
        </is>
      </c>
      <c r="D607" s="13" t="inlineStr">
        <is>
          <t>导航中路线偏好设置输入正常newStrategy正常值（8）</t>
        </is>
      </c>
      <c r="E607" s="13" t="inlineStr">
        <is>
          <t>P0</t>
        </is>
      </c>
      <c r="F607" s="13" t="inlineStr">
        <is>
          <t>newStrategy：15</t>
        </is>
      </c>
      <c r="G607" s="13" t="inlineStr">
        <is>
          <t>正常系</t>
        </is>
      </c>
      <c r="H607" s="13" t="inlineStr">
        <is>
          <t>需求分析法</t>
        </is>
      </c>
      <c r="I607" s="13" t="n"/>
      <c r="J60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7" s="43" t="inlineStr">
        <is>
          <t>shell:"input keyevent 4"
shell:"input keyevent 4"</t>
        </is>
      </c>
      <c r="L607" s="13" t="inlineStr">
        <is>
          <t>{ 
"protocolId": 30405, "messageType": "request", "versionName": "5.0.7.601114", "data": { 
"newStrategy": 15,
 "strategy": -1 
}, "statusCode": 0, "needResponse": true,
 "message": "", 
"responseCode": "", "requestCode": "", "requestAuthor": "com.aiways.aiwaysservice"
}</t>
        </is>
      </c>
      <c r="M607" s="44" t="inlineStr">
        <is>
          <t>输入json，查看返回json或查看偏好设置</t>
        </is>
      </c>
      <c r="N607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7" s="13" t="n"/>
      <c r="P607" s="13" t="n"/>
      <c r="Q607" s="13" t="n"/>
      <c r="R607" s="13" t="n"/>
      <c r="S607" s="13" t="n"/>
      <c r="T607" s="13" t="n"/>
      <c r="U607" s="13" t="n"/>
      <c r="V607" s="13" t="n"/>
      <c r="W607" s="13" t="n"/>
    </row>
    <row r="608" s="134">
      <c r="A608" s="17" t="inlineStr">
        <is>
          <t>AW02-JK-AIDL-0727</t>
        </is>
      </c>
      <c r="B608" s="13" t="n">
        <v>30405</v>
      </c>
      <c r="C608" s="13" t="inlineStr">
        <is>
          <t>导航中路线偏好设置</t>
        </is>
      </c>
      <c r="D608" s="13" t="inlineStr">
        <is>
          <t>导航中路线偏好设置输入正常newStrategy正常值（9）</t>
        </is>
      </c>
      <c r="E608" s="13" t="inlineStr">
        <is>
          <t>P0</t>
        </is>
      </c>
      <c r="F608" s="13" t="inlineStr">
        <is>
          <t>newStrategy：16</t>
        </is>
      </c>
      <c r="G608" s="13" t="inlineStr">
        <is>
          <t>正常系</t>
        </is>
      </c>
      <c r="H608" s="13" t="inlineStr">
        <is>
          <t>需求分析法</t>
        </is>
      </c>
      <c r="I608" s="13" t="n"/>
      <c r="J60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8" s="43" t="inlineStr">
        <is>
          <t>shell:"input keyevent 4"
shell:"input keyevent 4"</t>
        </is>
      </c>
      <c r="L608" s="13" t="inlineStr">
        <is>
          <t>{ 
"protocolId": 30405, "messageType": "request", "versionName": "5.0.7.601114", "data": { 
"newStrategy": 16,
 "strategy": -1 
}, "statusCode": 0, "needResponse": true,
 "message": "", 
"responseCode": "", "requestCode": "", "requestAuthor": "com.aiways.aiwaysservice"
}</t>
        </is>
      </c>
      <c r="M608" s="44" t="inlineStr">
        <is>
          <t>输入json，查看返回json或查看偏好设置</t>
        </is>
      </c>
      <c r="N608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8" s="13" t="n"/>
      <c r="P608" s="13" t="n"/>
      <c r="Q608" s="13" t="n"/>
      <c r="R608" s="13" t="n"/>
      <c r="S608" s="13" t="n"/>
      <c r="T608" s="13" t="n"/>
      <c r="U608" s="13" t="n"/>
      <c r="V608" s="13" t="n"/>
      <c r="W608" s="13" t="n"/>
    </row>
    <row r="609" s="134">
      <c r="A609" s="17" t="inlineStr">
        <is>
          <t>AW02-JK-AIDL-0728</t>
        </is>
      </c>
      <c r="B609" s="13" t="n">
        <v>30405</v>
      </c>
      <c r="C609" s="13" t="inlineStr">
        <is>
          <t>导航中路线偏好设置</t>
        </is>
      </c>
      <c r="D609" s="13" t="inlineStr">
        <is>
          <t>导航中路线偏好设置输入正常newStrategy正常值（10）</t>
        </is>
      </c>
      <c r="E609" s="13" t="inlineStr">
        <is>
          <t>P0</t>
        </is>
      </c>
      <c r="F609" s="13" t="inlineStr">
        <is>
          <t>newStrategy：17</t>
        </is>
      </c>
      <c r="G609" s="13" t="inlineStr">
        <is>
          <t>正常系</t>
        </is>
      </c>
      <c r="H609" s="13" t="inlineStr">
        <is>
          <t>需求分析法</t>
        </is>
      </c>
      <c r="I609" s="13" t="n"/>
      <c r="J60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09" s="43" t="inlineStr">
        <is>
          <t>shell:"input keyevent 4"
shell:"input keyevent 4"</t>
        </is>
      </c>
      <c r="L609" s="13" t="inlineStr">
        <is>
          <t>{ 
"protocolId": 30405, "messageType": "request", "versionName": "5.0.7.601114", "data": { 
"newStrategy": 17,
 "strategy": -1 
}, "statusCode": 0, "needResponse": true,
 "message": "", 
"responseCode": "", "requestCode": "", "requestAuthor": "com.aiways.aiwaysservice"
}</t>
        </is>
      </c>
      <c r="M609" s="44" t="inlineStr">
        <is>
          <t>输入json，查看返回json或查看偏好设置</t>
        </is>
      </c>
      <c r="N609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09" s="13" t="n"/>
      <c r="P609" s="13" t="n"/>
      <c r="Q609" s="13" t="n"/>
      <c r="R609" s="13" t="n"/>
      <c r="S609" s="13" t="n"/>
      <c r="T609" s="13" t="n"/>
      <c r="U609" s="13" t="n"/>
      <c r="V609" s="13" t="n"/>
      <c r="W609" s="13" t="n"/>
    </row>
    <row r="610" s="134">
      <c r="A610" s="17" t="inlineStr">
        <is>
          <t>AW02-JK-AIDL-0729</t>
        </is>
      </c>
      <c r="B610" s="13" t="n">
        <v>30405</v>
      </c>
      <c r="C610" s="13" t="inlineStr">
        <is>
          <t>导航中路线偏好设置</t>
        </is>
      </c>
      <c r="D610" s="13" t="inlineStr">
        <is>
          <t>导航中路线偏好设置输入正常newStrategy正常值（11）</t>
        </is>
      </c>
      <c r="E610" s="13" t="inlineStr">
        <is>
          <t>P0</t>
        </is>
      </c>
      <c r="F610" s="13" t="inlineStr">
        <is>
          <t>newStrategy：18</t>
        </is>
      </c>
      <c r="G610" s="13" t="inlineStr">
        <is>
          <t>正常系</t>
        </is>
      </c>
      <c r="H610" s="13" t="inlineStr">
        <is>
          <t>需求分析法</t>
        </is>
      </c>
      <c r="I610" s="13" t="n"/>
      <c r="J610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0" s="43" t="inlineStr">
        <is>
          <t>shell:"input keyevent 4"
shell:"input keyevent 4"</t>
        </is>
      </c>
      <c r="L610" s="13" t="inlineStr">
        <is>
          <t>{ 
"protocolId": 30405, "messageType": "request", "versionName": "5.0.7.601114", "data": { 
"newStrategy": 18,
 "strategy": -1 
}, "statusCode": 0, "needResponse": true,
 "message": "", 
"responseCode": "", "requestCode": "", "requestAuthor": "com.aiways.aiwaysservice"
}</t>
        </is>
      </c>
      <c r="M610" s="44" t="inlineStr">
        <is>
          <t>输入json，查看返回json或查看偏好设置</t>
        </is>
      </c>
      <c r="N610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0" s="13" t="n"/>
      <c r="P610" s="13" t="n"/>
      <c r="Q610" s="13" t="n"/>
      <c r="R610" s="13" t="n"/>
      <c r="S610" s="13" t="n"/>
      <c r="T610" s="13" t="n"/>
      <c r="U610" s="13" t="n"/>
      <c r="V610" s="13" t="n"/>
      <c r="W610" s="13" t="n"/>
    </row>
    <row r="611" s="134">
      <c r="A611" s="17" t="inlineStr">
        <is>
          <t>AW02-JK-AIDL-0730</t>
        </is>
      </c>
      <c r="B611" s="13" t="n">
        <v>30405</v>
      </c>
      <c r="C611" s="13" t="inlineStr">
        <is>
          <t>导航中路线偏好设置</t>
        </is>
      </c>
      <c r="D611" s="13" t="inlineStr">
        <is>
          <t>导航中路线偏好设置输入正常newStrategy正常值（12）</t>
        </is>
      </c>
      <c r="E611" s="13" t="inlineStr">
        <is>
          <t>P0</t>
        </is>
      </c>
      <c r="F611" s="13" t="inlineStr">
        <is>
          <t>newStrategy：34</t>
        </is>
      </c>
      <c r="G611" s="13" t="inlineStr">
        <is>
          <t>正常系</t>
        </is>
      </c>
      <c r="H611" s="13" t="inlineStr">
        <is>
          <t>需求分析法</t>
        </is>
      </c>
      <c r="I611" s="13" t="n"/>
      <c r="J611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1" s="43" t="inlineStr">
        <is>
          <t>shell:"input keyevent 4"
shell:"input keyevent 4"</t>
        </is>
      </c>
      <c r="L611" s="13" t="inlineStr">
        <is>
          <t>{ 
"protocolId": 30405, "messageType": "request", "versionName": "5.0.7.601114", "data": { 
"newStrategy": 34,
 "strategy": -1 
}, "statusCode": 0, "needResponse": true,
 "message": "", 
"responseCode": "", "requestCode": "", "requestAuthor": "com.aiways.aiwaysservice"
}</t>
        </is>
      </c>
      <c r="M611" s="44" t="inlineStr">
        <is>
          <t>输入json，查看返回json或查看偏好设置</t>
        </is>
      </c>
      <c r="N611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1" s="13" t="n"/>
      <c r="P611" s="13" t="n"/>
      <c r="Q611" s="13" t="n"/>
      <c r="R611" s="13" t="n"/>
      <c r="S611" s="13" t="n"/>
      <c r="T611" s="13" t="n"/>
      <c r="U611" s="13" t="n"/>
      <c r="V611" s="13" t="n"/>
      <c r="W611" s="13" t="n"/>
    </row>
    <row r="612" s="134">
      <c r="A612" s="17" t="inlineStr">
        <is>
          <t>AW02-JK-AIDL-0731</t>
        </is>
      </c>
      <c r="B612" s="13" t="n">
        <v>30405</v>
      </c>
      <c r="C612" s="13" t="inlineStr">
        <is>
          <t>导航中路线偏好设置</t>
        </is>
      </c>
      <c r="D612" s="13" t="inlineStr">
        <is>
          <t>导航中路线偏好设置输入正常newStrategy正常值（13）</t>
        </is>
      </c>
      <c r="E612" s="13" t="inlineStr">
        <is>
          <t>P0</t>
        </is>
      </c>
      <c r="F612" s="13" t="inlineStr">
        <is>
          <t>newStrategy：39</t>
        </is>
      </c>
      <c r="G612" s="13" t="inlineStr">
        <is>
          <t>正常系</t>
        </is>
      </c>
      <c r="H612" s="13" t="inlineStr">
        <is>
          <t>需求分析法</t>
        </is>
      </c>
      <c r="I612" s="13" t="n"/>
      <c r="J612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2" s="43" t="inlineStr">
        <is>
          <t>shell:"input keyevent 4"
shell:"input keyevent 4"</t>
        </is>
      </c>
      <c r="L612" s="13" t="inlineStr">
        <is>
          <t>{ 
"protocolId": 30405, "messageType": "request", "versionName": "5.0.7.601114", "data": { 
"newStrategy": 39,
 "strategy": -1 
}, "statusCode": 0, "needResponse": true,
 "message": "", 
"responseCode": "", "requestCode": "", "requestAuthor": "com.aiways.aiwaysservice"
}</t>
        </is>
      </c>
      <c r="M612" s="44" t="inlineStr">
        <is>
          <t>输入json，查看返回json或查看偏好设置</t>
        </is>
      </c>
      <c r="N612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2" s="13" t="n"/>
      <c r="P612" s="13" t="n"/>
      <c r="Q612" s="13" t="n"/>
      <c r="R612" s="13" t="n"/>
      <c r="S612" s="13" t="n"/>
      <c r="T612" s="13" t="n"/>
      <c r="U612" s="13" t="n"/>
      <c r="V612" s="13" t="n"/>
      <c r="W612" s="13" t="n"/>
    </row>
    <row r="613" s="134">
      <c r="A613" s="17" t="inlineStr">
        <is>
          <t>AW02-JK-AIDL-0732</t>
        </is>
      </c>
      <c r="B613" s="13" t="n">
        <v>30405</v>
      </c>
      <c r="C613" s="13" t="inlineStr">
        <is>
          <t>导航中路线偏好设置</t>
        </is>
      </c>
      <c r="D613" s="13" t="inlineStr">
        <is>
          <t>导航中路线偏好设置输入正常newStrategy正常值（14）</t>
        </is>
      </c>
      <c r="E613" s="13" t="inlineStr">
        <is>
          <t>P0</t>
        </is>
      </c>
      <c r="F613" s="13" t="inlineStr">
        <is>
          <t>newStrategy：44</t>
        </is>
      </c>
      <c r="G613" s="13" t="inlineStr">
        <is>
          <t>正常系</t>
        </is>
      </c>
      <c r="H613" s="13" t="inlineStr">
        <is>
          <t>需求分析法</t>
        </is>
      </c>
      <c r="I613" s="13" t="n"/>
      <c r="J613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3" s="43" t="inlineStr">
        <is>
          <t>shell:"input keyevent 4"
shell:"input keyevent 4"</t>
        </is>
      </c>
      <c r="L613" s="13" t="inlineStr">
        <is>
          <t>{ 
"protocolId": 30405, "messageType": "request", "versionName": "5.0.7.601114", "data": { 
"newStrategy": 44,
 "strategy": -1 
}, "statusCode": 0, "needResponse": true,
 "message": "", 
"responseCode": "", "requestCode": "", "requestAuthor": "com.aiways.aiwaysservice"
}</t>
        </is>
      </c>
      <c r="M613" s="44" t="inlineStr">
        <is>
          <t>输入json，查看返回json或查看偏好设置</t>
        </is>
      </c>
      <c r="N613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3" s="13" t="n"/>
      <c r="P613" s="13" t="n"/>
      <c r="Q613" s="13" t="n"/>
      <c r="R613" s="13" t="n"/>
      <c r="S613" s="13" t="n"/>
      <c r="T613" s="13" t="n"/>
      <c r="U613" s="13" t="n"/>
      <c r="V613" s="13" t="n"/>
      <c r="W613" s="13" t="n"/>
    </row>
    <row r="614" s="134">
      <c r="A614" s="17" t="inlineStr">
        <is>
          <t>AW02-JK-AIDL-0733</t>
        </is>
      </c>
      <c r="B614" s="13" t="n">
        <v>30405</v>
      </c>
      <c r="C614" s="13" t="inlineStr">
        <is>
          <t>导航中路线偏好设置</t>
        </is>
      </c>
      <c r="D614" s="13" t="inlineStr">
        <is>
          <t>导航中路线偏好设置输入正常newStrategy正常值（15）</t>
        </is>
      </c>
      <c r="E614" s="13" t="inlineStr">
        <is>
          <t>P0</t>
        </is>
      </c>
      <c r="F614" s="13" t="inlineStr">
        <is>
          <t>newStrategy：45</t>
        </is>
      </c>
      <c r="G614" s="13" t="inlineStr">
        <is>
          <t>异常系</t>
        </is>
      </c>
      <c r="H614" s="13" t="inlineStr">
        <is>
          <t>边界值</t>
        </is>
      </c>
      <c r="I614" s="13" t="n"/>
      <c r="J614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4" s="43" t="inlineStr">
        <is>
          <t>shell:"input keyevent 4"
shell:"input keyevent 4"</t>
        </is>
      </c>
      <c r="L614" s="13" t="inlineStr">
        <is>
          <t>{ 
"protocolId": 30405, "messageType": "request", "versionName": "5.0.7.601114", "data": { 
"newStrategy": 45,
 "strategy": -1 
}, "statusCode": 0, "needResponse": true,
 "message": "", 
"responseCode": "", "requestCode": "", "requestAuthor": "com.aiways.aiwaysservice"
}</t>
        </is>
      </c>
      <c r="M614" s="44" t="inlineStr">
        <is>
          <t>输入json，查看返回json或查看偏好设置</t>
        </is>
      </c>
      <c r="N614" s="13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614" s="13" t="n"/>
      <c r="P614" s="13" t="n"/>
      <c r="Q614" s="13" t="n"/>
      <c r="R614" s="13" t="n"/>
      <c r="S614" s="13" t="n"/>
      <c r="T614" s="13" t="n"/>
      <c r="U614" s="13" t="n"/>
      <c r="V614" s="13" t="n"/>
      <c r="W614" s="13" t="n"/>
    </row>
    <row r="615" s="134">
      <c r="A615" s="17" t="inlineStr">
        <is>
          <t>AW02-JK-AIDL-0734</t>
        </is>
      </c>
      <c r="B615" s="13" t="n">
        <v>30405</v>
      </c>
      <c r="C615" s="13" t="inlineStr">
        <is>
          <t>导航中路线偏好设置</t>
        </is>
      </c>
      <c r="D615" s="13" t="inlineStr">
        <is>
          <t>导航中路线偏好设置输入异常newStrateg异常值（1）</t>
        </is>
      </c>
      <c r="E615" s="13" t="inlineStr">
        <is>
          <t>P1</t>
        </is>
      </c>
      <c r="F615" s="13" t="inlineStr">
        <is>
          <t>newStrategy：-2</t>
        </is>
      </c>
      <c r="G615" s="13" t="inlineStr">
        <is>
          <t>正常系</t>
        </is>
      </c>
      <c r="H615" s="13" t="inlineStr">
        <is>
          <t>边界值</t>
        </is>
      </c>
      <c r="I615" s="13" t="n"/>
      <c r="J615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5" s="43" t="inlineStr">
        <is>
          <t>shell:"input keyevent 4"
shell:"input keyevent 4"</t>
        </is>
      </c>
      <c r="L615" s="13" t="inlineStr">
        <is>
          <t>{ 
"protocolId": 30405, "messageType": "request", "versionName": "5.0.7.601114", "data": { 
"newStrategy": -2,
 "strategy": -1 
}, "statusCode": 0, "needResponse": true,
 "message": "", 
"responseCode": "", "requestCode": "", "requestAuthor": "com.aiways.aiwaysservice"
}</t>
        </is>
      </c>
      <c r="M615" s="44" t="inlineStr">
        <is>
          <t>输入json，查看返回json或查看偏好设置</t>
        </is>
      </c>
      <c r="N615" s="13" t="n"/>
      <c r="O615" s="13" t="n"/>
      <c r="P615" s="13" t="n"/>
      <c r="Q615" s="13" t="n"/>
      <c r="R615" s="13" t="n"/>
      <c r="S615" s="13" t="n"/>
      <c r="T615" s="13" t="n"/>
      <c r="U615" s="13" t="n"/>
      <c r="V615" s="13" t="n"/>
      <c r="W615" s="13" t="n"/>
    </row>
    <row r="616" s="134">
      <c r="A616" s="17" t="inlineStr">
        <is>
          <t>AW02-JK-AIDL-0735</t>
        </is>
      </c>
      <c r="B616" s="13" t="n">
        <v>30405</v>
      </c>
      <c r="C616" s="13" t="inlineStr">
        <is>
          <t>导航中路线偏好设置</t>
        </is>
      </c>
      <c r="D616" s="13" t="inlineStr">
        <is>
          <t>导航中路线偏好设置输入异常newStrateg异常值（2）</t>
        </is>
      </c>
      <c r="E616" s="13" t="inlineStr">
        <is>
          <t>P1</t>
        </is>
      </c>
      <c r="F616" s="13" t="inlineStr">
        <is>
          <t>newStrategy：19</t>
        </is>
      </c>
      <c r="G616" s="13" t="inlineStr">
        <is>
          <t>正常系</t>
        </is>
      </c>
      <c r="H616" s="13" t="inlineStr">
        <is>
          <t>边界值</t>
        </is>
      </c>
      <c r="I616" s="13" t="n"/>
      <c r="J616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6" s="43" t="inlineStr">
        <is>
          <t>shell:"input keyevent 4"
shell:"input keyevent 4"</t>
        </is>
      </c>
      <c r="L616" s="13" t="inlineStr">
        <is>
          <t>{ 
"protocolId": 30405, "messageType": "request", "versionName": "5.0.7.601114", "data": { 
"newStrategy": 19,
 "strategy": -1 
}, "statusCode": 0, "needResponse": true,
 "message": "", 
"responseCode": "", "requestCode": "", "requestAuthor": "com.aiways.aiwaysservice"
}</t>
        </is>
      </c>
      <c r="M616" s="44" t="inlineStr">
        <is>
          <t>输入json，查看返回json或查看偏好设置</t>
        </is>
      </c>
      <c r="N616" s="13" t="n"/>
      <c r="O616" s="13" t="n"/>
      <c r="P616" s="13" t="n"/>
      <c r="Q616" s="13" t="n"/>
      <c r="R616" s="13" t="n"/>
      <c r="S616" s="13" t="n"/>
      <c r="T616" s="13" t="n"/>
      <c r="U616" s="13" t="n"/>
      <c r="V616" s="13" t="n"/>
      <c r="W616" s="13" t="n"/>
    </row>
    <row r="617" s="134">
      <c r="A617" s="17" t="inlineStr">
        <is>
          <t>AW02-JK-AIDL-0736</t>
        </is>
      </c>
      <c r="B617" s="13" t="n">
        <v>30405</v>
      </c>
      <c r="C617" s="13" t="inlineStr">
        <is>
          <t>导航中路线偏好设置</t>
        </is>
      </c>
      <c r="D617" s="13" t="inlineStr">
        <is>
          <t>导航中路线偏好设置输入异常newStrateg异常值（3）</t>
        </is>
      </c>
      <c r="E617" s="13" t="inlineStr">
        <is>
          <t>P1</t>
        </is>
      </c>
      <c r="F617" s="13" t="inlineStr">
        <is>
          <t>newStrategy：46</t>
        </is>
      </c>
      <c r="G617" s="13" t="inlineStr">
        <is>
          <t>正常系</t>
        </is>
      </c>
      <c r="H617" s="13" t="inlineStr">
        <is>
          <t>边界值</t>
        </is>
      </c>
      <c r="I617" s="13" t="n"/>
      <c r="J61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7" s="43" t="inlineStr">
        <is>
          <t>shell:"input keyevent 4"
shell:"input keyevent 4"</t>
        </is>
      </c>
      <c r="L617" s="13" t="inlineStr">
        <is>
          <t>{ 
"protocolId": 30405, "messageType": "request", "versionName": "5.0.7.601114", "data": { 
"newStrategy": 46,
 "strategy": -1 
}, "statusCode": 0, "needResponse": true,
 "message": "", 
"responseCode": "", "requestCode": "", "requestAuthor": "com.aiways.aiwaysservice"
}</t>
        </is>
      </c>
      <c r="M617" s="44" t="inlineStr">
        <is>
          <t>输入json，查看返回json或查看偏好设置</t>
        </is>
      </c>
      <c r="N617" s="13" t="n"/>
      <c r="O617" s="13" t="n"/>
      <c r="P617" s="13" t="n"/>
      <c r="Q617" s="13" t="n"/>
      <c r="R617" s="13" t="n"/>
      <c r="S617" s="13" t="n"/>
      <c r="T617" s="13" t="n"/>
      <c r="U617" s="13" t="n"/>
      <c r="V617" s="13" t="n"/>
      <c r="W617" s="13" t="n"/>
    </row>
    <row r="618" s="134">
      <c r="A618" s="17" t="inlineStr">
        <is>
          <t>AW02-JK-AIDL-0737</t>
        </is>
      </c>
      <c r="B618" s="13" t="n">
        <v>30405</v>
      </c>
      <c r="C618" s="13" t="inlineStr">
        <is>
          <t>导航中路线偏好设置</t>
        </is>
      </c>
      <c r="D618" s="13" t="inlineStr">
        <is>
          <t>导航中路线偏好设置输入strategy异常值（1）</t>
        </is>
      </c>
      <c r="E618" s="13" t="inlineStr">
        <is>
          <t>P0</t>
        </is>
      </c>
      <c r="F618" s="13" t="inlineStr">
        <is>
          <t>strategy： -2</t>
        </is>
      </c>
      <c r="G618" s="13" t="inlineStr">
        <is>
          <t>异常系</t>
        </is>
      </c>
      <c r="H618" s="13" t="inlineStr">
        <is>
          <t>边界值</t>
        </is>
      </c>
      <c r="I618" s="13" t="n"/>
      <c r="J61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8" s="43" t="inlineStr">
        <is>
          <t>shell:"input keyevent 4"
shell:"input keyevent 4"</t>
        </is>
      </c>
      <c r="L618" s="13" t="inlineStr">
        <is>
          <t>{
 "protocolId": 30405, "messageType": "request", "versionName": "5.0.7.601114", "data": { 
"newStrategy": -1, 
"strategy": -2 }, 
"statusCode": 0,
 "needResponse": true,
 "message": "",
 "responseCode": "", "requestCode": "", "requestAuthor": "com.aiways.aiwaysservice"
}</t>
        </is>
      </c>
      <c r="M618" s="44" t="inlineStr">
        <is>
          <t>输入json，查看返回json或查看偏好设置</t>
        </is>
      </c>
      <c r="N618" s="17" t="inlineStr">
        <is>
          <t>resultCode:10001</t>
        </is>
      </c>
      <c r="O618" s="13" t="n"/>
      <c r="P618" s="13" t="n"/>
      <c r="Q618" s="13" t="n"/>
      <c r="R618" s="13" t="n"/>
      <c r="S618" s="13" t="n"/>
      <c r="T618" s="13" t="n"/>
      <c r="U618" s="13" t="n"/>
      <c r="V618" s="13" t="n"/>
      <c r="W618" s="13" t="n"/>
    </row>
    <row r="619" s="134">
      <c r="A619" s="17" t="inlineStr">
        <is>
          <t>AW02-JK-AIDL-0738</t>
        </is>
      </c>
      <c r="B619" s="13" t="n">
        <v>30405</v>
      </c>
      <c r="C619" s="13" t="inlineStr">
        <is>
          <t>导航中路线偏好设置</t>
        </is>
      </c>
      <c r="D619" s="13" t="inlineStr">
        <is>
          <t>导航中路线偏好设置输入strategy异常值（2）</t>
        </is>
      </c>
      <c r="E619" s="13" t="inlineStr">
        <is>
          <t>P0</t>
        </is>
      </c>
      <c r="F619" s="13" t="inlineStr">
        <is>
          <t>strategy： 9</t>
        </is>
      </c>
      <c r="G619" s="13" t="inlineStr">
        <is>
          <t>异常系</t>
        </is>
      </c>
      <c r="H619" s="13" t="inlineStr">
        <is>
          <t>边界值</t>
        </is>
      </c>
      <c r="I619" s="13" t="n"/>
      <c r="J61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19" s="43" t="inlineStr">
        <is>
          <t>shell:"input keyevent 4"
shell:"input keyevent 4"</t>
        </is>
      </c>
      <c r="L619" s="13" t="inlineStr">
        <is>
          <t>{
 "protocolId": 30405, "messageType": "request", "versionName": "5.0.7.601114", "data": { 
"newStrategy": -1, 
"strategy": 9}, 
"statusCode": 0,
 "needResponse": true,
 "message": "",
 "responseCode": "", "requestCode": "", "requestAuthor": "com.aiways.aiwaysservice"
}</t>
        </is>
      </c>
      <c r="M619" s="44" t="inlineStr">
        <is>
          <t>输入json，查看返回json或查看偏好设置</t>
        </is>
      </c>
      <c r="N619" s="17" t="inlineStr">
        <is>
          <t>resultCode:10001</t>
        </is>
      </c>
      <c r="O619" s="13" t="n"/>
      <c r="P619" s="13" t="n"/>
      <c r="Q619" s="13" t="n"/>
      <c r="R619" s="13" t="n"/>
      <c r="S619" s="13" t="n"/>
      <c r="T619" s="13" t="n"/>
      <c r="U619" s="13" t="n"/>
      <c r="V619" s="13" t="n"/>
      <c r="W619" s="13" t="n"/>
    </row>
    <row customFormat="1" r="620" s="3">
      <c r="A620" s="17" t="inlineStr">
        <is>
          <t>AW02-JK-AIDL-0739</t>
        </is>
      </c>
      <c r="B620" s="15" t="n">
        <v>30405</v>
      </c>
      <c r="C620" s="15" t="inlineStr">
        <is>
          <t>导航中路线偏好设置</t>
        </is>
      </c>
      <c r="D620" s="15" t="inlineStr">
        <is>
          <t>导航中路线偏好设置输入strategy异常值（2）</t>
        </is>
      </c>
      <c r="E620" s="15" t="inlineStr">
        <is>
          <t>P0</t>
        </is>
      </c>
      <c r="F620" s="15" t="inlineStr">
        <is>
          <t>newStrategy ：</t>
        </is>
      </c>
      <c r="G620" s="15" t="inlineStr">
        <is>
          <t>异常系</t>
        </is>
      </c>
      <c r="H620" s="15" t="inlineStr">
        <is>
          <t>边界值</t>
        </is>
      </c>
      <c r="I620" s="15" t="n"/>
      <c r="J620" s="15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0" s="43" t="inlineStr">
        <is>
          <t>shell:"input keyevent 4"
shell:"input keyevent 4"</t>
        </is>
      </c>
      <c r="L620" s="15" t="inlineStr">
        <is>
          <t>{
 "protocolId": 30405, "messageType": "request", "versionName": "5.0.7.601114", "data": { 
"newStrategy": , 
"strategy": -1}, 
"statusCode": 0,
 "needResponse": true,
 "message": "",
 "responseCode": "", "requestCode": "", "requestAuthor": "com.aiways.aiwaysservice"
}</t>
        </is>
      </c>
      <c r="M620" s="45" t="inlineStr">
        <is>
          <t>输入json，查看返回json或查看偏好设置</t>
        </is>
      </c>
      <c r="N620" s="41" t="inlineStr">
        <is>
          <t>resultCode:10001</t>
        </is>
      </c>
      <c r="O620" s="15" t="n"/>
      <c r="P620" s="15" t="n"/>
      <c r="Q620" s="15" t="n"/>
      <c r="R620" s="15" t="n"/>
      <c r="S620" s="15" t="n"/>
      <c r="T620" s="15" t="n"/>
      <c r="U620" s="15" t="n"/>
      <c r="V620" s="15" t="n"/>
      <c r="W620" s="15" t="n"/>
    </row>
    <row r="621" s="134">
      <c r="A621" s="17" t="inlineStr">
        <is>
          <t>AW02-JK-AIDL-0740</t>
        </is>
      </c>
      <c r="B621" s="13" t="n">
        <v>30405</v>
      </c>
      <c r="C621" s="13" t="inlineStr">
        <is>
          <t>导航中路线偏好设置</t>
        </is>
      </c>
      <c r="D621" s="13" t="inlineStr">
        <is>
          <t>导航中路线偏好设置输入newStrategy异常值（1）</t>
        </is>
      </c>
      <c r="E621" s="13" t="inlineStr">
        <is>
          <t>P0</t>
        </is>
      </c>
      <c r="F621" s="13" t="inlineStr">
        <is>
          <t>newStrategy ：8</t>
        </is>
      </c>
      <c r="G621" s="13" t="inlineStr">
        <is>
          <t>异常系</t>
        </is>
      </c>
      <c r="H621" s="13" t="inlineStr">
        <is>
          <t>边界值</t>
        </is>
      </c>
      <c r="I621" s="13" t="n"/>
      <c r="J621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1" s="43" t="inlineStr">
        <is>
          <t>shell:"input keyevent 4"
shell:"input keyevent 4"</t>
        </is>
      </c>
      <c r="L621" s="13" t="inlineStr">
        <is>
          <t>{
 "protocolId": 30405, "messageType": "request", "versionName": "5.0.7.601114", "data": { 
"newStrategy": 8, 
"strategy": -1}, 
"statusCode": 0,
 "needResponse": true,
 "message": "",
 "responseCode": "", "requestCode": "", "requestAuthor": "com.aiways.aiwaysservice"
}</t>
        </is>
      </c>
      <c r="M621" s="44" t="inlineStr">
        <is>
          <t>输入json，查看返回json或查看偏好设置</t>
        </is>
      </c>
      <c r="N621" s="17" t="inlineStr">
        <is>
          <t>resultCode:10001</t>
        </is>
      </c>
      <c r="O621" s="13" t="n"/>
      <c r="P621" s="13" t="n"/>
      <c r="Q621" s="13" t="n"/>
      <c r="R621" s="13" t="n"/>
      <c r="S621" s="13" t="n"/>
      <c r="T621" s="13" t="n"/>
      <c r="U621" s="13" t="n"/>
      <c r="V621" s="13" t="n"/>
      <c r="W621" s="13" t="n"/>
    </row>
    <row r="622" s="134">
      <c r="A622" s="17" t="inlineStr">
        <is>
          <t>AW02-JK-AIDL-0741</t>
        </is>
      </c>
      <c r="B622" s="13" t="n">
        <v>30405</v>
      </c>
      <c r="C622" s="13" t="inlineStr">
        <is>
          <t>导航中路线偏好设置</t>
        </is>
      </c>
      <c r="D622" s="13" t="inlineStr">
        <is>
          <t>导航中路线偏好设置输入newStrategy异常值（2）</t>
        </is>
      </c>
      <c r="E622" s="13" t="inlineStr">
        <is>
          <t>P0</t>
        </is>
      </c>
      <c r="F622" s="13" t="inlineStr">
        <is>
          <t>newStrategy ：45</t>
        </is>
      </c>
      <c r="G622" s="13" t="inlineStr">
        <is>
          <t>异常系</t>
        </is>
      </c>
      <c r="H622" s="13" t="inlineStr">
        <is>
          <t>边界值</t>
        </is>
      </c>
      <c r="I622" s="13" t="n"/>
      <c r="J622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2" s="43" t="inlineStr">
        <is>
          <t>shell:"input keyevent 4"
shell:"input keyevent 4"</t>
        </is>
      </c>
      <c r="L622" s="13" t="inlineStr">
        <is>
          <t>{
 "protocolId": 30405, "messageType": "request", "versionName": "5.0.7.601114", "data": { 
"newStrategy": 45, 
"strategy": -1}, 
"statusCode": 0,
 "needResponse": true,
 "message": "",
 "responseCode": "", "requestCode": "", "requestAuthor": "com.aiways.aiwaysservice"
}</t>
        </is>
      </c>
      <c r="M622" s="44" t="inlineStr">
        <is>
          <t>输入json，查看返回json或查看偏好设置</t>
        </is>
      </c>
      <c r="N622" s="17" t="inlineStr">
        <is>
          <t>resultCode:10001</t>
        </is>
      </c>
      <c r="O622" s="13" t="n"/>
      <c r="P622" s="13" t="n"/>
      <c r="Q622" s="13" t="n"/>
      <c r="R622" s="13" t="n"/>
      <c r="S622" s="13" t="n"/>
      <c r="T622" s="13" t="n"/>
      <c r="U622" s="13" t="n"/>
      <c r="V622" s="13" t="n"/>
      <c r="W622" s="13" t="n"/>
    </row>
    <row r="623" s="134">
      <c r="A623" s="17" t="inlineStr">
        <is>
          <t>AW02-JK-AIDL-0742</t>
        </is>
      </c>
      <c r="B623" s="13" t="n">
        <v>30406</v>
      </c>
      <c r="C623" s="13" t="inlineStr">
        <is>
          <t>导航操作及查询</t>
        </is>
      </c>
      <c r="D623" s="13" t="inlineStr">
        <is>
          <t>导航操作及查询输入actionType正常值（1）</t>
        </is>
      </c>
      <c r="E623" s="13" t="inlineStr">
        <is>
          <t>P0</t>
        </is>
      </c>
      <c r="F623" s="13" t="inlineStr">
        <is>
          <t>actionType:-1</t>
        </is>
      </c>
      <c r="G623" s="13" t="inlineStr">
        <is>
          <t>正常系</t>
        </is>
      </c>
      <c r="H623" s="13" t="inlineStr">
        <is>
          <t>需求分析法</t>
        </is>
      </c>
      <c r="I623" s="13" t="n"/>
      <c r="J62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623" s="43" t="inlineStr">
        <is>
          <t>shell:"input keyevent 4"
shell:"input keyevent 4"</t>
        </is>
      </c>
      <c r="L623" s="13" t="inlineStr">
        <is>
          <t>{
 "protocolId": 30406, "messageType": "request", "versionName": "5.0.7.601114", "data": { 
"operaType": 0,
 "actionType": -1
}, 
"statusCode": 0,
 "needResponse": true, 
"message": "",
 "responseCode": "", "requestCode": "", "requestAuthor": "com.aiways.aiwaysservice"
}</t>
        </is>
      </c>
      <c r="M623" s="44" t="inlineStr">
        <is>
          <t>输入json，查看返回json或查看导航操作及查询</t>
        </is>
      </c>
      <c r="N623" s="13" t="n"/>
      <c r="O623" s="13" t="n"/>
      <c r="P623" s="13" t="n"/>
      <c r="Q623" s="13" t="n"/>
      <c r="R623" s="13" t="n"/>
      <c r="S623" s="13" t="n"/>
      <c r="T623" s="13" t="n"/>
      <c r="U623" s="13" t="n"/>
      <c r="V623" s="13" t="n"/>
      <c r="W623" s="13" t="n"/>
    </row>
    <row r="624" s="134">
      <c r="A624" s="17" t="inlineStr">
        <is>
          <t>AW02-JK-AIDL-0743</t>
        </is>
      </c>
      <c r="B624" s="13" t="n">
        <v>30406</v>
      </c>
      <c r="C624" s="13" t="inlineStr">
        <is>
          <t>导航操作及查询</t>
        </is>
      </c>
      <c r="D624" s="13" t="inlineStr">
        <is>
          <t>导航操作及查询输入actionType正常值（2）</t>
        </is>
      </c>
      <c r="E624" s="13" t="inlineStr">
        <is>
          <t>P0</t>
        </is>
      </c>
      <c r="F624" s="13" t="inlineStr">
        <is>
          <t>actionType:0</t>
        </is>
      </c>
      <c r="G624" s="13" t="inlineStr">
        <is>
          <t>正常系</t>
        </is>
      </c>
      <c r="H624" s="13" t="inlineStr">
        <is>
          <t>需求分析法</t>
        </is>
      </c>
      <c r="I624" s="13" t="n"/>
      <c r="J624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4" s="43" t="inlineStr">
        <is>
          <t>shell:"input keyevent 4"
shell:"input keyevent 4"</t>
        </is>
      </c>
      <c r="L624" s="13" t="inlineStr">
        <is>
          <t>{
 "protocolId": 30406, "messageType": "request", "versionName": "5.0.7.601114", "data": { 
"operaType": 0,
 "actionType": 0
}, 
"statusCode": 0,
 "needResponse": true, 
"message": "",
 "responseCode": "", "requestCode": "", "requestAuthor": "com.aiways.aiwaysservice"
}</t>
        </is>
      </c>
      <c r="M624" s="44" t="inlineStr">
        <is>
          <t>输入json，查看返回json或查看导航操作及查询</t>
        </is>
      </c>
      <c r="N624" s="13" t="n"/>
      <c r="O624" s="13" t="n"/>
      <c r="P624" s="13" t="n"/>
      <c r="Q624" s="13" t="n"/>
      <c r="R624" s="13" t="n"/>
      <c r="S624" s="13" t="n"/>
      <c r="T624" s="13" t="n"/>
      <c r="U624" s="13" t="n"/>
      <c r="V624" s="13" t="n"/>
      <c r="W624" s="13" t="n"/>
    </row>
    <row r="625" s="134">
      <c r="A625" s="17" t="inlineStr">
        <is>
          <t>AW02-JK-AIDL-0744</t>
        </is>
      </c>
      <c r="B625" s="13" t="n">
        <v>30406</v>
      </c>
      <c r="C625" s="13" t="inlineStr">
        <is>
          <t>导航操作及查询</t>
        </is>
      </c>
      <c r="D625" s="13" t="inlineStr">
        <is>
          <t>导航操作及查询输入actionType正常值（3）</t>
        </is>
      </c>
      <c r="E625" s="13" t="inlineStr">
        <is>
          <t>P0</t>
        </is>
      </c>
      <c r="F625" s="13" t="inlineStr">
        <is>
          <t>actionType:1</t>
        </is>
      </c>
      <c r="G625" s="13" t="inlineStr">
        <is>
          <t>正常系</t>
        </is>
      </c>
      <c r="H625" s="13" t="inlineStr">
        <is>
          <t>需求分析法</t>
        </is>
      </c>
      <c r="I625" s="13" t="n"/>
      <c r="J625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5" s="43" t="inlineStr">
        <is>
          <t>shell:"input keyevent 4"
shell:"input keyevent 4"</t>
        </is>
      </c>
      <c r="L625" s="13" t="inlineStr">
        <is>
          <t>{
 "protocolId": 30406, "messageType": "request", "versionName": "5.0.7.601114", "data": { 
"operaType": 0,
 "actionType": 1
}, 
"statusCode": 0,
 "needResponse": true, 
"message": "",
 "responseCode": "", "requestCode": "", "requestAuthor": "com.aiways.aiwaysservice"
}</t>
        </is>
      </c>
      <c r="M625" s="44" t="inlineStr">
        <is>
          <t>输入json，查看返回json或查看导航操作及查询</t>
        </is>
      </c>
      <c r="N625" s="13" t="n"/>
      <c r="O625" s="13" t="n"/>
      <c r="P625" s="13" t="n"/>
      <c r="Q625" s="13" t="n"/>
      <c r="R625" s="13" t="n"/>
      <c r="S625" s="13" t="n"/>
      <c r="T625" s="13" t="n"/>
      <c r="U625" s="13" t="n"/>
      <c r="V625" s="13" t="n"/>
      <c r="W625" s="13" t="n"/>
    </row>
    <row r="626" s="134">
      <c r="A626" s="17" t="inlineStr">
        <is>
          <t>AW02-JK-AIDL-0745</t>
        </is>
      </c>
      <c r="B626" s="13" t="n">
        <v>30406</v>
      </c>
      <c r="C626" s="13" t="inlineStr">
        <is>
          <t>导航操作及查询</t>
        </is>
      </c>
      <c r="D626" s="13" t="inlineStr">
        <is>
          <t>导航操作及查询输入actionType正常值（4）</t>
        </is>
      </c>
      <c r="E626" s="13" t="inlineStr">
        <is>
          <t>P0</t>
        </is>
      </c>
      <c r="F626" s="13" t="inlineStr">
        <is>
          <t>actionType:2</t>
        </is>
      </c>
      <c r="G626" s="13" t="inlineStr">
        <is>
          <t>正常系</t>
        </is>
      </c>
      <c r="H626" s="13" t="inlineStr">
        <is>
          <t>需求分析法</t>
        </is>
      </c>
      <c r="I626" s="13" t="n"/>
      <c r="J626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6" s="43" t="inlineStr">
        <is>
          <t>shell:"input keyevent 4"
shell:"input keyevent 4"</t>
        </is>
      </c>
      <c r="L626" s="13" t="inlineStr">
        <is>
          <t>{
 "protocolId": 30406, "messageType": "request", "versionName": "5.0.7.601114", "data": { 
"operaType": 0,
 "actionType": 2
}, 
"statusCode": 0,
 "needResponse": true, 
"message": "",
 "responseCode": "", "requestCode": "", "requestAuthor": "com.aiways.aiwaysservice"
}</t>
        </is>
      </c>
      <c r="M626" s="44" t="inlineStr">
        <is>
          <t>输入json，查看返回json或查看导航操作及查询</t>
        </is>
      </c>
      <c r="N626" s="13" t="n"/>
      <c r="O626" s="13" t="n"/>
      <c r="P626" s="13" t="n"/>
      <c r="Q626" s="13" t="n"/>
      <c r="R626" s="13" t="n"/>
      <c r="S626" s="13" t="n"/>
      <c r="T626" s="13" t="n"/>
      <c r="U626" s="13" t="n"/>
      <c r="V626" s="13" t="n"/>
      <c r="W626" s="13" t="n"/>
    </row>
    <row r="627" s="134">
      <c r="A627" s="17" t="inlineStr">
        <is>
          <t>AW02-JK-AIDL-0746</t>
        </is>
      </c>
      <c r="B627" s="13" t="n">
        <v>30406</v>
      </c>
      <c r="C627" s="13" t="inlineStr">
        <is>
          <t>导航操作及查询</t>
        </is>
      </c>
      <c r="D627" s="13" t="inlineStr">
        <is>
          <t>导航操作及查询输入actionType正常值（5）</t>
        </is>
      </c>
      <c r="E627" s="13" t="inlineStr">
        <is>
          <t>P0</t>
        </is>
      </c>
      <c r="F627" s="13" t="inlineStr">
        <is>
          <t>actionType:3</t>
        </is>
      </c>
      <c r="G627" s="13" t="inlineStr">
        <is>
          <t>正常系</t>
        </is>
      </c>
      <c r="H627" s="13" t="inlineStr">
        <is>
          <t>需求分析法</t>
        </is>
      </c>
      <c r="I627" s="13" t="n"/>
      <c r="J627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7" s="43" t="inlineStr">
        <is>
          <t>shell:"input keyevent 4"
shell:"input keyevent 4"</t>
        </is>
      </c>
      <c r="L627" s="13" t="inlineStr">
        <is>
          <t>{
 "protocolId": 30406, "messageType": "request", "versionName": "5.0.7.601114", "data": { 
"operaType": 0,
 "actionType": 3
}, 
"statusCode": 0,
 "needResponse": true, 
"message": "",
 "responseCode": "", "requestCode": "", "requestAuthor": "com.aiways.aiwaysservice"
}</t>
        </is>
      </c>
      <c r="M627" s="44" t="inlineStr">
        <is>
          <t>输入json，查看返回json或查看导航操作及查询</t>
        </is>
      </c>
      <c r="N627" s="13" t="n"/>
      <c r="O627" s="13" t="n"/>
      <c r="P627" s="13" t="n"/>
      <c r="Q627" s="13" t="n"/>
      <c r="R627" s="13" t="n"/>
      <c r="S627" s="13" t="n"/>
      <c r="T627" s="13" t="n"/>
      <c r="U627" s="13" t="n"/>
      <c r="V627" s="13" t="n"/>
      <c r="W627" s="13" t="n"/>
    </row>
    <row r="628" s="134">
      <c r="A628" s="17" t="inlineStr">
        <is>
          <t>AW02-JK-AIDL-0747</t>
        </is>
      </c>
      <c r="B628" s="13" t="n">
        <v>30406</v>
      </c>
      <c r="C628" s="13" t="inlineStr">
        <is>
          <t>导航操作及查询</t>
        </is>
      </c>
      <c r="D628" s="13" t="inlineStr">
        <is>
          <t>导航操作及查询输入actionType异常值（1）</t>
        </is>
      </c>
      <c r="E628" s="13" t="inlineStr">
        <is>
          <t>P1</t>
        </is>
      </c>
      <c r="F628" s="13" t="inlineStr">
        <is>
          <t>actionType：-2</t>
        </is>
      </c>
      <c r="G628" s="13" t="inlineStr">
        <is>
          <t>异常系</t>
        </is>
      </c>
      <c r="H628" s="13" t="inlineStr">
        <is>
          <t>边界值</t>
        </is>
      </c>
      <c r="I628" s="13" t="n"/>
      <c r="J628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8" s="43" t="inlineStr">
        <is>
          <t>shell:"input keyevent 4"
shell:"input keyevent 4"</t>
        </is>
      </c>
      <c r="L628" s="13" t="inlineStr">
        <is>
          <t>{
 "protocolId": 30406, "messageType": "request", "versionName": "5.0.7.601114", "data": { 
"operaType": 0,
 "actionType": -2
}, 
"statusCode": 0,
 "needResponse": true, 
"message": "",
 "responseCode": "", "requestCode": "", "requestAuthor": "com.aiways.aiwaysservice"
}</t>
        </is>
      </c>
      <c r="M628" s="44" t="inlineStr">
        <is>
          <t>输入json，查看返回json或查看导航操作及查询</t>
        </is>
      </c>
      <c r="N628" s="17" t="inlineStr">
        <is>
          <t>resultCode:10001</t>
        </is>
      </c>
      <c r="O628" s="17" t="inlineStr">
        <is>
          <t>无动作</t>
        </is>
      </c>
      <c r="P628" s="17" t="n"/>
      <c r="Q628" s="17" t="n"/>
      <c r="R628" s="13" t="n"/>
      <c r="S628" s="13" t="n"/>
      <c r="T628" s="13" t="n"/>
      <c r="U628" s="13" t="n"/>
      <c r="V628" s="13" t="n"/>
      <c r="W628" s="13" t="n"/>
    </row>
    <row r="629" s="134">
      <c r="A629" s="17" t="inlineStr">
        <is>
          <t>AW02-JK-AIDL-0748</t>
        </is>
      </c>
      <c r="B629" s="13" t="n">
        <v>30406</v>
      </c>
      <c r="C629" s="13" t="inlineStr">
        <is>
          <t>导航操作及查询</t>
        </is>
      </c>
      <c r="D629" s="13" t="inlineStr">
        <is>
          <t>导航操作及查询输入actionType异常值（2）</t>
        </is>
      </c>
      <c r="E629" s="13" t="inlineStr">
        <is>
          <t>P1</t>
        </is>
      </c>
      <c r="F629" s="13" t="inlineStr">
        <is>
          <t>actionType：4</t>
        </is>
      </c>
      <c r="G629" s="13" t="inlineStr">
        <is>
          <t>异常系</t>
        </is>
      </c>
      <c r="H629" s="13" t="inlineStr">
        <is>
          <t>边界值</t>
        </is>
      </c>
      <c r="I629" s="13" t="n"/>
      <c r="J629" s="1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29" s="43" t="inlineStr">
        <is>
          <t>shell:"input keyevent 4"
shell:"input keyevent 4"</t>
        </is>
      </c>
      <c r="L629" s="13" t="inlineStr">
        <is>
          <t>{
 "protocolId": 30406, "messageType": "request", "versionName": "5.0.7.601114", "data": { 
"operaType": 0,
 "actionType": 4
}, 
"statusCode": 0,
 "needResponse": true, 
"message": "",
 "responseCode": "", "requestCode": "", "requestAuthor": "com.aiways.aiwaysservice"
}</t>
        </is>
      </c>
      <c r="M629" s="44" t="inlineStr">
        <is>
          <t>输入json，查看返回json或查看导航操作及查询</t>
        </is>
      </c>
      <c r="N629" s="17" t="inlineStr">
        <is>
          <t>resultCode:10001</t>
        </is>
      </c>
      <c r="O629" s="17" t="inlineStr">
        <is>
          <t>无动作</t>
        </is>
      </c>
      <c r="P629" s="17" t="n"/>
      <c r="Q629" s="17" t="n"/>
      <c r="R629" s="13" t="n"/>
      <c r="S629" s="13" t="n"/>
      <c r="T629" s="13" t="n"/>
      <c r="U629" s="13" t="n"/>
      <c r="V629" s="13" t="n"/>
      <c r="W629" s="13" t="n"/>
    </row>
    <row r="630" s="134">
      <c r="A630" s="17" t="inlineStr">
        <is>
          <t>AW02-JK-AIDL-0749</t>
        </is>
      </c>
      <c r="B630" s="13" t="n">
        <v>30408</v>
      </c>
      <c r="C630" s="13" t="inlineStr">
        <is>
          <t>查询前方路况</t>
        </is>
      </c>
      <c r="D630" s="13" t="inlineStr">
        <is>
          <t>查询前方路况ttsBroadcast正常值（1）</t>
        </is>
      </c>
      <c r="E630" s="13" t="inlineStr">
        <is>
          <t>P0</t>
        </is>
      </c>
      <c r="F630" s="13" t="inlineStr">
        <is>
          <t>ttsBroadcast:0</t>
        </is>
      </c>
      <c r="G630" s="13" t="inlineStr">
        <is>
          <t>正常系</t>
        </is>
      </c>
      <c r="H630" s="13" t="inlineStr">
        <is>
          <t>需求分析法</t>
        </is>
      </c>
      <c r="I630" s="13" t="n"/>
      <c r="J630" s="17" t="inlineStr">
        <is>
          <t>/</t>
        </is>
      </c>
      <c r="K630" s="43" t="n"/>
      <c r="L630" s="13" t="inlineStr">
        <is>
          <t>{ 
"protocolId": 30408, "messageType": "request", "versionName": "5.0.7.601114", "data": { 
"ttsBroadcast": 0, 
"isThirdparty": false, "iFrontDistance": 0 
},
 "statusCode": 0, 
"needResponse": true,
"message": "",
 "responseCode": "", "requestCode": "", "requestAuthor": "com.aiways.aiwaysservice"
}</t>
        </is>
      </c>
      <c r="M630" s="44" t="inlineStr">
        <is>
          <t>输入json，查看返回json或查看前方路况</t>
        </is>
      </c>
      <c r="N630" s="13" t="inlineStr">
        <is>
          <t>{ "protocolId": 30408, "messageType": "response", "versionName": "5.0.7.601114", "data": {
 "frontTrafficInfo": "",
 "resultCode": 10000, "errorMessage": "" 
},
 "statusCode": 0,
 "needResponse": false,
 "message": "", 
"responseCode": "", "requestCode": "", "requestAuthor": "com.autonavi.amapauto"
}</t>
        </is>
      </c>
      <c r="O630" s="13" t="n"/>
      <c r="P630" s="13" t="n"/>
      <c r="Q630" s="13" t="n"/>
      <c r="R630" s="13" t="n"/>
      <c r="S630" s="13" t="n"/>
      <c r="T630" s="13" t="n"/>
      <c r="U630" s="13" t="n"/>
      <c r="V630" s="13" t="n"/>
      <c r="W630" s="13" t="n"/>
    </row>
    <row r="631" s="134">
      <c r="A631" s="17" t="inlineStr">
        <is>
          <t>AW02-JK-AIDL-0750</t>
        </is>
      </c>
      <c r="B631" s="13" t="n">
        <v>30408</v>
      </c>
      <c r="C631" s="13" t="inlineStr">
        <is>
          <t>查询前方路况</t>
        </is>
      </c>
      <c r="D631" s="13" t="inlineStr">
        <is>
          <t>查询前方路况ttsBroadcast正常值（2）</t>
        </is>
      </c>
      <c r="E631" s="13" t="inlineStr">
        <is>
          <t>P0</t>
        </is>
      </c>
      <c r="F631" s="13" t="inlineStr">
        <is>
          <t>ttsBroadcast:1</t>
        </is>
      </c>
      <c r="G631" s="13" t="inlineStr">
        <is>
          <t>正常系</t>
        </is>
      </c>
      <c r="H631" s="13" t="inlineStr">
        <is>
          <t>需求分析法</t>
        </is>
      </c>
      <c r="I631" s="13" t="n"/>
      <c r="J631" s="17" t="inlineStr">
        <is>
          <t>/</t>
        </is>
      </c>
      <c r="K631" s="43" t="n"/>
      <c r="L631" s="13" t="inlineStr">
        <is>
          <t>{ 
"protocolId": 30408, "messageType": "request", "versionName": "5.0.7.601114", "data": { 
"ttsBroadcast": 1, 
"isThirdparty": false, "iFrontDistance": 0 
},
 "statusCode": 0, 
"needResponse": true,
"message": "",
 "responseCode": "", "requestCode": "", "requestAuthor": "com.aiways.aiwaysservice"
}</t>
        </is>
      </c>
      <c r="M631" s="44" t="inlineStr">
        <is>
          <t>输入json，查看返回json或查看前方路况</t>
        </is>
      </c>
      <c r="N631" s="13" t="inlineStr">
        <is>
          <t>{ "protocolId": 30408, "messageType": "response", "versionName": "5.0.7.601114", "data": {
 "frontTrafficInfo": "",
 "resultCode": 10000, "errorMessage": "" 
},
 "statusCode": 1,
 "needResponse": false,
 "message": "", 
"responseCode": "", "requestCode": "", "requestAuthor": "com.autonavi.amapauto"
}</t>
        </is>
      </c>
      <c r="O631" s="13" t="n"/>
      <c r="P631" s="13" t="n"/>
      <c r="Q631" s="13" t="n"/>
      <c r="R631" s="13" t="n"/>
      <c r="S631" s="13" t="n"/>
      <c r="T631" s="13" t="n"/>
      <c r="U631" s="13" t="n"/>
      <c r="V631" s="13" t="n"/>
      <c r="W631" s="13" t="n"/>
    </row>
    <row r="632" s="134">
      <c r="A632" s="17" t="inlineStr">
        <is>
          <t>AW02-JK-AIDL-0751</t>
        </is>
      </c>
      <c r="B632" s="13" t="n">
        <v>30408</v>
      </c>
      <c r="C632" s="13" t="inlineStr">
        <is>
          <t>查询前方路况</t>
        </is>
      </c>
      <c r="D632" s="13" t="inlineStr">
        <is>
          <t>查询前方路况ttsBroadcast异常（1）</t>
        </is>
      </c>
      <c r="E632" s="13" t="inlineStr">
        <is>
          <t>P1</t>
        </is>
      </c>
      <c r="F632" s="13" t="inlineStr">
        <is>
          <t>ttsBroadcast:-1</t>
        </is>
      </c>
      <c r="G632" s="13" t="inlineStr">
        <is>
          <t>异常系</t>
        </is>
      </c>
      <c r="H632" s="13" t="inlineStr">
        <is>
          <t>边界值</t>
        </is>
      </c>
      <c r="I632" s="13" t="n"/>
      <c r="J632" s="17" t="inlineStr">
        <is>
          <t>/</t>
        </is>
      </c>
      <c r="K632" s="43" t="n"/>
      <c r="L632" s="13" t="inlineStr">
        <is>
          <t>{ 
"protocolId": 30408, "messageType": "request", "versionName": "5.0.7.601114", "data": { 
"ttsBroadcast": -1, 
"isThirdparty": false, "iFrontDistance": 0 
},
 "statusCode": 0, 
"needResponse": true,
"message": "",
 "responseCode": "", "requestCode": "", "requestAuthor": "com.aiways.aiwaysservice"
}</t>
        </is>
      </c>
      <c r="M632" s="44" t="inlineStr">
        <is>
          <t>输入json，查看返回json或查看前方路况</t>
        </is>
      </c>
      <c r="N632" s="17" t="inlineStr">
        <is>
          <t>resultCode:10001</t>
        </is>
      </c>
      <c r="O632" s="13" t="n"/>
      <c r="P632" s="13" t="n"/>
      <c r="Q632" s="13" t="n"/>
      <c r="R632" s="13" t="n"/>
      <c r="S632" s="13" t="n"/>
      <c r="T632" s="13" t="n"/>
      <c r="U632" s="13" t="n"/>
      <c r="V632" s="13" t="n"/>
      <c r="W632" s="13" t="n"/>
    </row>
    <row r="633" s="134">
      <c r="A633" s="17" t="inlineStr">
        <is>
          <t>AW02-JK-AIDL-0752</t>
        </is>
      </c>
      <c r="B633" s="13" t="n">
        <v>30408</v>
      </c>
      <c r="C633" s="13" t="inlineStr">
        <is>
          <t>查询前方路况</t>
        </is>
      </c>
      <c r="D633" s="13" t="inlineStr">
        <is>
          <t>查询前方路况ttsBroadcast异常值（2）</t>
        </is>
      </c>
      <c r="E633" s="13" t="inlineStr">
        <is>
          <t>P1</t>
        </is>
      </c>
      <c r="F633" s="13" t="inlineStr">
        <is>
          <t>ttsBroadcast:2</t>
        </is>
      </c>
      <c r="G633" s="13" t="inlineStr">
        <is>
          <t>异常系</t>
        </is>
      </c>
      <c r="H633" s="13" t="inlineStr">
        <is>
          <t>边界值</t>
        </is>
      </c>
      <c r="I633" s="13" t="n"/>
      <c r="J633" s="17" t="inlineStr">
        <is>
          <t>/</t>
        </is>
      </c>
      <c r="K633" s="43" t="n"/>
      <c r="L633" s="13" t="inlineStr">
        <is>
          <t>{ 
"protocolId": 30408, "messageType": "request", "versionName": "5.0.7.601114", "data": { 
"ttsBroadcast": 2, 
"isThirdparty": false, "iFrontDistance": 0 
},
 "statusCode": 0, 
"needResponse": true,
"message": "",
 "responseCode": "", "requestCode": "", "requestAuthor": "com.aiways.aiwaysservice"
}</t>
        </is>
      </c>
      <c r="M633" s="44" t="inlineStr">
        <is>
          <t>输入json，查看返回json或查看前方路况</t>
        </is>
      </c>
      <c r="N633" s="17" t="inlineStr">
        <is>
          <t>resultCode:10001</t>
        </is>
      </c>
      <c r="O633" s="13" t="n"/>
      <c r="P633" s="13" t="n"/>
      <c r="Q633" s="13" t="n"/>
      <c r="R633" s="13" t="n"/>
      <c r="S633" s="13" t="n"/>
      <c r="T633" s="13" t="n"/>
      <c r="U633" s="13" t="n"/>
      <c r="V633" s="13" t="n"/>
      <c r="W633" s="13" t="n"/>
    </row>
    <row r="634" s="134">
      <c r="A634" s="17" t="inlineStr">
        <is>
          <t>AW02-JK-AIDL-0753</t>
        </is>
      </c>
      <c r="B634" s="31" t="n">
        <v>30409</v>
      </c>
      <c r="C634" s="31" t="inlineStr">
        <is>
          <t>修改途径点</t>
        </is>
      </c>
      <c r="D634" s="31" t="inlineStr">
        <is>
          <t>修改途径点</t>
        </is>
      </c>
      <c r="E634" s="31" t="inlineStr">
        <is>
          <t>P0</t>
        </is>
      </c>
      <c r="F634" s="31" t="inlineStr">
        <is>
          <t>修改途径点</t>
        </is>
      </c>
      <c r="G634" s="31" t="inlineStr">
        <is>
          <t>正常系</t>
        </is>
      </c>
      <c r="H634" s="32" t="inlineStr">
        <is>
          <t>需求分析法</t>
        </is>
      </c>
      <c r="I634" s="35" t="inlineStr">
        <is>
          <t>json传入</t>
        </is>
      </c>
      <c r="J634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4" s="36" t="inlineStr">
        <is>
          <t>shell:"input keyevent 4"
shell:"input keyevent 4"</t>
        </is>
      </c>
      <c r="L634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34" s="34" t="inlineStr">
        <is>
          <t>1.发送修改途径点指令
2.接收返回值 ，和车机响应</t>
        </is>
      </c>
      <c r="N634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34" s="32" t="inlineStr">
        <is>
          <t>1.正常添加途径点，车机有相关显示
2.返回json与预期相符</t>
        </is>
      </c>
      <c r="P634" s="32" t="n"/>
      <c r="Q634" s="32" t="n"/>
      <c r="R634" s="13" t="n"/>
      <c r="S634" s="13" t="n"/>
      <c r="T634" s="13" t="n"/>
      <c r="U634" s="13" t="n"/>
      <c r="V634" s="13" t="n"/>
      <c r="W634" s="13" t="n"/>
    </row>
    <row r="635" s="134">
      <c r="A635" s="17" t="inlineStr">
        <is>
          <t>AW02-JK-AIDL-0754</t>
        </is>
      </c>
      <c r="B635" s="31" t="n">
        <v>30409</v>
      </c>
      <c r="C635" s="31" t="inlineStr">
        <is>
          <t>修改途径点</t>
        </is>
      </c>
      <c r="D635" s="31" t="inlineStr">
        <is>
          <t>修改途径点</t>
        </is>
      </c>
      <c r="E635" s="31" t="inlineStr">
        <is>
          <t>P0</t>
        </is>
      </c>
      <c r="F635" s="31" t="inlineStr">
        <is>
          <t>修改途径点</t>
        </is>
      </c>
      <c r="G635" s="31" t="inlineStr">
        <is>
          <t>正常系</t>
        </is>
      </c>
      <c r="H635" s="32" t="inlineStr">
        <is>
          <t>需求分析法</t>
        </is>
      </c>
      <c r="I635" s="35" t="inlineStr">
        <is>
          <t>json传入</t>
        </is>
      </c>
      <c r="J635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5" s="36" t="inlineStr">
        <is>
          <t>shell:"input keyevent 4"
shell:"input keyevent 4"</t>
        </is>
      </c>
      <c r="L635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-1
 },
 "statusCode": 0,
 "needResponse": true,
 "message": "",
 "responseCode": "",
 "requestCode": "",
 "requestAuthor": "com.aiways.aiwaysservice"
}</t>
        </is>
      </c>
      <c r="M635" s="34" t="inlineStr">
        <is>
          <t>1.发送修改途径点指令
2.接收返回值 ，和车机响应</t>
        </is>
      </c>
      <c r="N635" s="32" t="inlineStr">
        <is>
          <t>{
 "protocolId": 30409,
 "messageType": "response",
 "versionName": "5.0.7.601114",
 "data": {
 "action": -1,
 "resultCode": 10000,
 "errorMessage": ""
 },
 "statusCode": 0,
 "needResponse": false,
 "message": "",
 "responseCode": "",
 "requestCode": "",
 "requestAuthor": "com.autonavi.amapauto"
}</t>
        </is>
      </c>
      <c r="O635" s="32" t="inlineStr">
        <is>
          <t>1.正常删除所有途径点，车机有相关显示
2.返回json与预期相符</t>
        </is>
      </c>
      <c r="P635" s="32" t="n"/>
      <c r="Q635" s="32" t="n"/>
      <c r="R635" s="13" t="n"/>
      <c r="S635" s="13" t="n"/>
      <c r="T635" s="13" t="n"/>
      <c r="U635" s="13" t="n"/>
      <c r="V635" s="13" t="n"/>
      <c r="W635" s="13" t="n"/>
    </row>
    <row r="636" s="134">
      <c r="A636" s="17" t="inlineStr">
        <is>
          <t>AW02-JK-AIDL-0755</t>
        </is>
      </c>
      <c r="B636" s="31" t="n">
        <v>30409</v>
      </c>
      <c r="C636" s="31" t="inlineStr">
        <is>
          <t>修改途径点</t>
        </is>
      </c>
      <c r="D636" s="31" t="inlineStr">
        <is>
          <t>修改途径点</t>
        </is>
      </c>
      <c r="E636" s="31" t="inlineStr">
        <is>
          <t>P0</t>
        </is>
      </c>
      <c r="F636" s="31" t="inlineStr">
        <is>
          <t>修改途径点</t>
        </is>
      </c>
      <c r="G636" s="31" t="inlineStr">
        <is>
          <t>正常系</t>
        </is>
      </c>
      <c r="H636" s="32" t="inlineStr">
        <is>
          <t>需求分析法</t>
        </is>
      </c>
      <c r="I636" s="35" t="inlineStr">
        <is>
          <t>json传入</t>
        </is>
      </c>
      <c r="J636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6" s="36" t="inlineStr">
        <is>
          <t>shell:"input keyevent 4"
shell:"input keyevent 4"</t>
        </is>
      </c>
      <c r="L636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1
 },
 "statusCode": 0,
 "needResponse": true,
 "message": "",
 "responseCode": "",
 "requestCode": "",
 "requestAuthor": "com.aiways.aiwaysservice"
}</t>
        </is>
      </c>
      <c r="M636" s="34" t="inlineStr">
        <is>
          <t>1.发送修改途径点指令
2.接收返回值 ，和车机响应</t>
        </is>
      </c>
      <c r="N636" s="32" t="inlineStr">
        <is>
          <t>{
 "protocolId": 30409,
 "messageType": "response",
 "versionName": "5.0.7.601114",
 "data": {
 "action": 1,
 "resultCode": 10000,
 "errorMessage": ""
 },
 "statusCode": 0,
 "needResponse": false,
 "message": "",
 "responseCode": "",
 "requestCode": "",
 "requestAuthor": "com.autonavi.amapauto"
}</t>
        </is>
      </c>
      <c r="O636" s="32" t="inlineStr">
        <is>
          <t>1.正常删除单一途径点，车机有相关显示
2.返回json与预期相符</t>
        </is>
      </c>
      <c r="P636" s="32" t="n"/>
      <c r="Q636" s="32" t="n"/>
      <c r="R636" s="13" t="n"/>
      <c r="S636" s="13" t="n"/>
      <c r="T636" s="13" t="n"/>
      <c r="U636" s="13" t="n"/>
      <c r="V636" s="13" t="n"/>
      <c r="W636" s="13" t="n"/>
    </row>
    <row r="637" s="134">
      <c r="A637" s="17" t="inlineStr">
        <is>
          <t>AW02-JK-AIDL-0756</t>
        </is>
      </c>
      <c r="B637" s="31" t="n">
        <v>30409</v>
      </c>
      <c r="C637" s="31" t="inlineStr">
        <is>
          <t>修改途径点</t>
        </is>
      </c>
      <c r="D637" s="31" t="inlineStr">
        <is>
          <t>修改途径点</t>
        </is>
      </c>
      <c r="E637" s="31" t="inlineStr">
        <is>
          <t>P0</t>
        </is>
      </c>
      <c r="F637" s="31" t="inlineStr">
        <is>
          <t>修改途径点</t>
        </is>
      </c>
      <c r="G637" s="31" t="inlineStr">
        <is>
          <t>正常系</t>
        </is>
      </c>
      <c r="H637" s="32" t="inlineStr">
        <is>
          <t>需求分析法</t>
        </is>
      </c>
      <c r="I637" s="35" t="inlineStr">
        <is>
          <t>json传入</t>
        </is>
      </c>
      <c r="J637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7" s="36" t="inlineStr">
        <is>
          <t>shell:"input keyevent 4"
shell:"input keyevent 4"</t>
        </is>
      </c>
      <c r="L637" s="32" t="inlineStr">
        <is>
          <t>{
 "protocolId": 30409,
 "messageType": "request",
 "versionName": "5.0.7.601114",
 "data": {
 "viaProtocolPoi": {
 "poiName": "",
 "midtype": 1,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37" s="34" t="inlineStr">
        <is>
          <t>1.发送修改途径点指令
2.接收返回值 ，和车机响应</t>
        </is>
      </c>
      <c r="N637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37" s="32" t="inlineStr">
        <is>
          <t>以高德公版结果为准，正常添加家途径点</t>
        </is>
      </c>
      <c r="P637" s="32" t="n"/>
      <c r="Q637" s="32" t="n"/>
      <c r="R637" s="13" t="n"/>
      <c r="S637" s="13" t="n"/>
      <c r="T637" s="13" t="n"/>
      <c r="U637" s="13" t="n"/>
      <c r="V637" s="13" t="n"/>
      <c r="W637" s="13" t="n"/>
    </row>
    <row r="638" s="134">
      <c r="A638" s="17" t="inlineStr">
        <is>
          <t>AW02-JK-AIDL-0757</t>
        </is>
      </c>
      <c r="B638" s="31" t="n">
        <v>30409</v>
      </c>
      <c r="C638" s="31" t="inlineStr">
        <is>
          <t>修改途径点</t>
        </is>
      </c>
      <c r="D638" s="31" t="inlineStr">
        <is>
          <t>修改途径点</t>
        </is>
      </c>
      <c r="E638" s="31" t="inlineStr">
        <is>
          <t>P0</t>
        </is>
      </c>
      <c r="F638" s="31" t="inlineStr">
        <is>
          <t>修改途径点</t>
        </is>
      </c>
      <c r="G638" s="31" t="inlineStr">
        <is>
          <t>正常系</t>
        </is>
      </c>
      <c r="H638" s="32" t="inlineStr">
        <is>
          <t>需求分析法</t>
        </is>
      </c>
      <c r="I638" s="35" t="inlineStr">
        <is>
          <t>json传入</t>
        </is>
      </c>
      <c r="J638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8" s="36" t="inlineStr">
        <is>
          <t>shell:"input keyevent 4"
shell:"input keyevent 4"</t>
        </is>
      </c>
      <c r="L638" s="32" t="inlineStr">
        <is>
          <t>{
 "protocolId": 30409,
 "messageType": "request",
 "versionName": "5.0.7.601114",
 "data": {
 "viaProtocolPoi": {
 "poiName": "",
 "midtype": 2,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38" s="34" t="inlineStr">
        <is>
          <t>1.发送修改途径点指令
2.接收返回值 ，和车机响应</t>
        </is>
      </c>
      <c r="N638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38" s="32" t="inlineStr">
        <is>
          <t>以高德公版结果为准，正常添加公司途径点</t>
        </is>
      </c>
      <c r="P638" s="32" t="n"/>
      <c r="Q638" s="32" t="n"/>
      <c r="R638" s="13" t="n"/>
      <c r="S638" s="13" t="n"/>
      <c r="T638" s="13" t="n"/>
      <c r="U638" s="13" t="n"/>
      <c r="V638" s="13" t="n"/>
      <c r="W638" s="13" t="n"/>
    </row>
    <row r="639" s="134">
      <c r="A639" s="17" t="inlineStr">
        <is>
          <t>AW02-JK-AIDL-0758</t>
        </is>
      </c>
      <c r="B639" s="31" t="n">
        <v>30409</v>
      </c>
      <c r="C639" s="31" t="inlineStr">
        <is>
          <t>修改途径点</t>
        </is>
      </c>
      <c r="D639" s="31" t="inlineStr">
        <is>
          <t>修改途径点</t>
        </is>
      </c>
      <c r="E639" s="31" t="inlineStr">
        <is>
          <t>P0</t>
        </is>
      </c>
      <c r="F639" s="31" t="inlineStr">
        <is>
          <t>修改途径点</t>
        </is>
      </c>
      <c r="G639" s="31" t="inlineStr">
        <is>
          <t>正常系</t>
        </is>
      </c>
      <c r="H639" s="32" t="inlineStr">
        <is>
          <t>需求分析法</t>
        </is>
      </c>
      <c r="I639" s="35" t="inlineStr">
        <is>
          <t>json传入</t>
        </is>
      </c>
      <c r="J639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39" s="36" t="inlineStr">
        <is>
          <t>shell:"input keyevent 4"
shell:"input keyevent 4"</t>
        </is>
      </c>
      <c r="L639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1,
 "action": 0
 },
 "statusCode": 0,
 "needResponse": true,
 "message": "",
 "responseCode": "",
 "requestCode": "",
 "requestAuthor": "com.aiways.aiwaysservice"
}</t>
        </is>
      </c>
      <c r="M639" s="34" t="inlineStr">
        <is>
          <t>1.发送修改途径点指令
2.接收返回值 ，和车机响应</t>
        </is>
      </c>
      <c r="N639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39" s="32" t="inlineStr">
        <is>
          <t>以高德公版结果为准</t>
        </is>
      </c>
      <c r="P639" s="32" t="n"/>
      <c r="Q639" s="32" t="n"/>
      <c r="R639" s="13" t="n"/>
      <c r="S639" s="13" t="n"/>
      <c r="T639" s="13" t="n"/>
      <c r="U639" s="13" t="n"/>
      <c r="V639" s="13" t="n"/>
      <c r="W639" s="13" t="n"/>
    </row>
    <row r="640" s="134">
      <c r="A640" s="17" t="inlineStr">
        <is>
          <t>AW02-JK-AIDL-0759</t>
        </is>
      </c>
      <c r="B640" s="31" t="n">
        <v>30409</v>
      </c>
      <c r="C640" s="31" t="inlineStr">
        <is>
          <t>修改途径点</t>
        </is>
      </c>
      <c r="D640" s="31" t="inlineStr">
        <is>
          <t>修改途径点</t>
        </is>
      </c>
      <c r="E640" s="31" t="inlineStr">
        <is>
          <t>P0</t>
        </is>
      </c>
      <c r="F640" s="31" t="inlineStr">
        <is>
          <t>经纬度输入</t>
        </is>
      </c>
      <c r="G640" s="31" t="inlineStr">
        <is>
          <t>正常系</t>
        </is>
      </c>
      <c r="H640" s="32" t="inlineStr">
        <is>
          <t>需求分析法</t>
        </is>
      </c>
      <c r="I640" s="35" t="inlineStr">
        <is>
          <t>json传入</t>
        </is>
      </c>
      <c r="J640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40" s="36" t="inlineStr">
        <is>
          <t>shell:"input keyevent 4"
shell:"input keyevent 4"</t>
        </is>
      </c>
      <c r="L640" s="32" t="inlineStr">
        <is>
          <t>{
 "protocolId": 30409,
 "messageType": "request",
 "versionName": "5.0.7.601114",
 "data": {
 "viaProtocolPoi": {
 "poiName": "",
 "midtype": 0,
 "longitude": 114.415998,
 "address": "",
 "poiId": "",
 "nTypeCode": "",
 "entryLatitude": 30.42,
 "entryLongitude": 114.4,
 "latitude": 30.480284
 },
 "dev": 0,
 "action": 0
 },
 "statusCode": 0,
 "needResponse": true,
 "message": "",
 "responseCode": "",
 "requestCode": "",
 "requestAuthor": "com.aiways.aiwaysservice"
}</t>
        </is>
      </c>
      <c r="M640" s="34" t="inlineStr">
        <is>
          <t>1.发送修改途径点指令
2.接收返回值 ，和车机响应</t>
        </is>
      </c>
      <c r="N640" s="32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640" s="32" t="inlineStr">
        <is>
          <t>1.正常添加途径点，车机有相关显示
2.返回json与预期相符</t>
        </is>
      </c>
      <c r="P640" s="32" t="n"/>
      <c r="Q640" s="32" t="n"/>
      <c r="R640" s="13" t="n"/>
      <c r="S640" s="13" t="n"/>
      <c r="T640" s="13" t="n"/>
      <c r="U640" s="13" t="n"/>
      <c r="V640" s="13" t="n"/>
      <c r="W640" s="13" t="n"/>
    </row>
    <row r="641" s="134">
      <c r="A641" s="17" t="inlineStr">
        <is>
          <t>AW02-JK-AIDL-0760</t>
        </is>
      </c>
      <c r="B641" s="31" t="n">
        <v>30409</v>
      </c>
      <c r="C641" s="31" t="inlineStr">
        <is>
          <t>修改途径点</t>
        </is>
      </c>
      <c r="D641" s="31" t="inlineStr">
        <is>
          <t>修改途径点</t>
        </is>
      </c>
      <c r="E641" s="31" t="inlineStr">
        <is>
          <t>P1</t>
        </is>
      </c>
      <c r="F641" s="31" t="inlineStr">
        <is>
          <t>修改途径点</t>
        </is>
      </c>
      <c r="G641" s="31" t="inlineStr">
        <is>
          <t>异常系</t>
        </is>
      </c>
      <c r="H641" s="32" t="inlineStr">
        <is>
          <t>需求分析法</t>
        </is>
      </c>
      <c r="I641" s="35" t="inlineStr">
        <is>
          <t>json传入</t>
        </is>
      </c>
      <c r="J641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41" s="36" t="inlineStr">
        <is>
          <t>shell:"input keyevent 4"
shell:"input keyevent 4"</t>
        </is>
      </c>
      <c r="L641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-2
 },
 "statusCode": 0,
 "needResponse": true,
 "message": "",
 "responseCode": "",
 "requestCode": "",
 "requestAuthor": "com.aiways.aiwaysservice"
}</t>
        </is>
      </c>
      <c r="M641" s="34" t="inlineStr">
        <is>
          <t>1.发送修改途径点指令
2.接收返回值 ，和车机响应</t>
        </is>
      </c>
      <c r="N641" s="17" t="inlineStr">
        <is>
          <t>resultCode:10001</t>
        </is>
      </c>
      <c r="O641" s="32" t="inlineStr">
        <is>
          <t>1.车机无响应，有相关提示
2.返回json与预期相符</t>
        </is>
      </c>
      <c r="P641" s="32" t="n"/>
      <c r="Q641" s="32" t="n"/>
      <c r="R641" s="13" t="n"/>
      <c r="S641" s="13" t="n"/>
      <c r="T641" s="13" t="n"/>
      <c r="U641" s="13" t="n"/>
      <c r="V641" s="13" t="n"/>
      <c r="W641" s="13" t="n"/>
    </row>
    <row r="642" s="134">
      <c r="A642" s="17" t="inlineStr">
        <is>
          <t>AW02-JK-AIDL-0761</t>
        </is>
      </c>
      <c r="B642" s="31" t="n">
        <v>30409</v>
      </c>
      <c r="C642" s="31" t="inlineStr">
        <is>
          <t>修改途径点</t>
        </is>
      </c>
      <c r="D642" s="31" t="inlineStr">
        <is>
          <t>修改途径点</t>
        </is>
      </c>
      <c r="E642" s="31" t="inlineStr">
        <is>
          <t>P1</t>
        </is>
      </c>
      <c r="F642" s="31" t="inlineStr">
        <is>
          <t>修改途径点</t>
        </is>
      </c>
      <c r="G642" s="31" t="inlineStr">
        <is>
          <t>异常系</t>
        </is>
      </c>
      <c r="H642" s="32" t="inlineStr">
        <is>
          <t>需求分析法</t>
        </is>
      </c>
      <c r="I642" s="35" t="inlineStr">
        <is>
          <t>json传入</t>
        </is>
      </c>
      <c r="J642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642" s="36" t="inlineStr">
        <is>
          <t>shell:"input keyevent 4"
shell:"input keyevent 4"</t>
        </is>
      </c>
      <c r="L642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2
 },
 "statusCode": 0,
 "needResponse": true,
 "message": "",
 "responseCode": "",
 "requestCode": "",
 "requestAuthor": "com.aiways.aiwaysservice"
}</t>
        </is>
      </c>
      <c r="M642" s="34" t="inlineStr">
        <is>
          <t>1.发送修改途径点指令
2.接收返回值 ，和车机响应</t>
        </is>
      </c>
      <c r="N642" s="17" t="inlineStr">
        <is>
          <t>resultCode:10001</t>
        </is>
      </c>
      <c r="O642" s="32" t="inlineStr">
        <is>
          <t>1.车机无响应，有相关提示
2.返回json与预期相符</t>
        </is>
      </c>
      <c r="P642" s="32" t="n"/>
      <c r="Q642" s="32" t="n"/>
      <c r="R642" s="13" t="n"/>
      <c r="S642" s="13" t="n"/>
      <c r="T642" s="13" t="n"/>
      <c r="U642" s="13" t="n"/>
      <c r="V642" s="13" t="n"/>
      <c r="W642" s="13" t="n"/>
    </row>
    <row r="643" s="134">
      <c r="A643" s="17" t="inlineStr">
        <is>
          <t>AW02-JK-AIDL-0762</t>
        </is>
      </c>
      <c r="B643" s="31" t="n">
        <v>30409</v>
      </c>
      <c r="C643" s="31" t="inlineStr">
        <is>
          <t>修改途径点</t>
        </is>
      </c>
      <c r="D643" s="31" t="inlineStr">
        <is>
          <t>修改途径点</t>
        </is>
      </c>
      <c r="E643" s="31" t="inlineStr">
        <is>
          <t>P2</t>
        </is>
      </c>
      <c r="F643" s="31" t="inlineStr">
        <is>
          <t>修改途径点</t>
        </is>
      </c>
      <c r="G643" s="31" t="inlineStr">
        <is>
          <t>异常系</t>
        </is>
      </c>
      <c r="H643" s="32" t="inlineStr">
        <is>
          <t>需求分析法</t>
        </is>
      </c>
      <c r="I643" s="35" t="inlineStr">
        <is>
          <t>json传入</t>
        </is>
      </c>
      <c r="J643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3" s="36" t="inlineStr">
        <is>
          <t>shell:"input keyevent 4"
shell:"input keyevent 4"</t>
        </is>
      </c>
      <c r="L643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-1,
 "action": 0
 },
 "statusCode": 0,
 "needResponse": true,
 "message": "",
 "responseCode": "",
 "requestCode": "",
 "requestAuthor": "com.aiways.aiwaysservice"
}</t>
        </is>
      </c>
      <c r="M643" s="34" t="inlineStr">
        <is>
          <t>1.发送修改途径点指令
2.接收返回值 ，和车机响应</t>
        </is>
      </c>
      <c r="N643" s="17" t="inlineStr">
        <is>
          <t>resultCode:10001</t>
        </is>
      </c>
      <c r="O643" s="32" t="inlineStr">
        <is>
          <t>1.车机进进入导航失败
2.添加途径点失败</t>
        </is>
      </c>
      <c r="P643" s="32" t="n"/>
      <c r="Q643" s="32" t="n"/>
      <c r="R643" s="13" t="n"/>
      <c r="S643" s="13" t="n"/>
      <c r="T643" s="13" t="n"/>
      <c r="U643" s="13" t="n"/>
      <c r="V643" s="13" t="n"/>
      <c r="W643" s="13" t="n"/>
    </row>
    <row r="644" s="134">
      <c r="A644" s="17" t="inlineStr">
        <is>
          <t>AW02-JK-AIDL-0763</t>
        </is>
      </c>
      <c r="B644" s="31" t="n">
        <v>30409</v>
      </c>
      <c r="C644" s="31" t="inlineStr">
        <is>
          <t>修改途径点</t>
        </is>
      </c>
      <c r="D644" s="31" t="inlineStr">
        <is>
          <t>修改途径点</t>
        </is>
      </c>
      <c r="E644" s="31" t="inlineStr">
        <is>
          <t>P2</t>
        </is>
      </c>
      <c r="F644" s="31" t="inlineStr">
        <is>
          <t>修改途径点</t>
        </is>
      </c>
      <c r="G644" s="31" t="inlineStr">
        <is>
          <t>异常系</t>
        </is>
      </c>
      <c r="H644" s="32" t="inlineStr">
        <is>
          <t>需求分析法</t>
        </is>
      </c>
      <c r="I644" s="35" t="inlineStr">
        <is>
          <t>json传入</t>
        </is>
      </c>
      <c r="J644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4" s="36" t="inlineStr">
        <is>
          <t>shell:"input keyevent 4"
shell:"input keyevent 4"</t>
        </is>
      </c>
      <c r="L644" s="32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2,
 "action": 0
 },
 "statusCode": 0,
 "needResponse": true,
 "message": "",
 "responseCode": "",
 "requestCode": "",
 "requestAuthor": "com.aiways.aiwaysservice"
}</t>
        </is>
      </c>
      <c r="M644" s="34" t="inlineStr">
        <is>
          <t>1.发送修改途径点指令
2.接收返回值 ，和车机响应</t>
        </is>
      </c>
      <c r="N644" s="17" t="inlineStr">
        <is>
          <t>resultCode:10001</t>
        </is>
      </c>
      <c r="O644" s="32" t="inlineStr">
        <is>
          <t>1.车机进进入导航失败
2.添加途径点失败</t>
        </is>
      </c>
      <c r="P644" s="32" t="n"/>
      <c r="Q644" s="32" t="n"/>
      <c r="R644" s="13" t="n"/>
      <c r="S644" s="13" t="n"/>
      <c r="T644" s="13" t="n"/>
      <c r="U644" s="13" t="n"/>
      <c r="V644" s="13" t="n"/>
      <c r="W644" s="13" t="n"/>
    </row>
    <row r="645" s="134">
      <c r="A645" s="17" t="inlineStr">
        <is>
          <t>AW02-JK-AIDL-0764</t>
        </is>
      </c>
      <c r="B645" s="31" t="n">
        <v>30409</v>
      </c>
      <c r="C645" s="31" t="inlineStr">
        <is>
          <t>修改途径点</t>
        </is>
      </c>
      <c r="D645" s="31" t="inlineStr">
        <is>
          <t>修改途径点</t>
        </is>
      </c>
      <c r="E645" s="31" t="inlineStr">
        <is>
          <t>P2</t>
        </is>
      </c>
      <c r="F645" s="31" t="inlineStr">
        <is>
          <t>修改途径点</t>
        </is>
      </c>
      <c r="G645" s="31" t="inlineStr">
        <is>
          <t>异常系</t>
        </is>
      </c>
      <c r="H645" s="32" t="inlineStr">
        <is>
          <t>需求分析法</t>
        </is>
      </c>
      <c r="I645" s="35" t="inlineStr">
        <is>
          <t>json传入</t>
        </is>
      </c>
      <c r="J645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5" s="36" t="inlineStr">
        <is>
          <t>shell:"input keyevent 4"
shell:"input keyevent 4"</t>
        </is>
      </c>
      <c r="L645" s="32" t="inlineStr">
        <is>
          <t>{
 "protocolId": 30409,
 "messageType": "request",
 "versionName": "5.0.7.601114",
 "data": {
 "viaProtocolPoi": {
 "poiName": "",
 "midtype": -1,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45" s="34" t="inlineStr">
        <is>
          <t>1.发送修改途径点指令
2.接收返回值 ，和车机响应</t>
        </is>
      </c>
      <c r="N645" s="17" t="inlineStr">
        <is>
          <t>resultCode:10001</t>
        </is>
      </c>
      <c r="O645" s="32" t="inlineStr">
        <is>
          <t>1.车机无途径点，正常添加途径点，车机有相关显示
2.返回json与预期相符</t>
        </is>
      </c>
      <c r="P645" s="32" t="n"/>
      <c r="Q645" s="32" t="n"/>
      <c r="R645" s="13" t="n"/>
      <c r="S645" s="13" t="n"/>
      <c r="T645" s="13" t="n"/>
      <c r="U645" s="13" t="n"/>
      <c r="V645" s="13" t="n"/>
      <c r="W645" s="13" t="n"/>
    </row>
    <row r="646" s="134">
      <c r="A646" s="17" t="inlineStr">
        <is>
          <t>AW02-JK-AIDL-0765</t>
        </is>
      </c>
      <c r="B646" s="31" t="n">
        <v>30409</v>
      </c>
      <c r="C646" s="31" t="inlineStr">
        <is>
          <t>修改途径点</t>
        </is>
      </c>
      <c r="D646" s="31" t="inlineStr">
        <is>
          <t>修改途径点</t>
        </is>
      </c>
      <c r="E646" s="31" t="inlineStr">
        <is>
          <t>P2</t>
        </is>
      </c>
      <c r="F646" s="31" t="inlineStr">
        <is>
          <t>修改途径点</t>
        </is>
      </c>
      <c r="G646" s="31" t="inlineStr">
        <is>
          <t>异常系</t>
        </is>
      </c>
      <c r="H646" s="32" t="inlineStr">
        <is>
          <t>需求分析法</t>
        </is>
      </c>
      <c r="I646" s="35" t="inlineStr">
        <is>
          <t>json传入</t>
        </is>
      </c>
      <c r="J646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6" s="36" t="inlineStr">
        <is>
          <t>shell:"input keyevent 4"
shell:"input keyevent 4"</t>
        </is>
      </c>
      <c r="L646" s="32" t="inlineStr">
        <is>
          <t>{
 "protocolId": 30409,
 "messageType": "request",
 "versionName": "5.0.7.601114",
 "data": {
 "viaProtocolPoi": {
 "poiName": "",
 "midtype": 3,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646" s="34" t="inlineStr">
        <is>
          <t>1.发送修改途径点指令
2.接收返回值 ，和车机响应</t>
        </is>
      </c>
      <c r="N646" s="17" t="inlineStr">
        <is>
          <t>resultCode:10001</t>
        </is>
      </c>
      <c r="O646" s="32" t="inlineStr">
        <is>
          <t>1.车机无途径点，正常添加途径点，车机有相关显示
2.返回json与预期相符</t>
        </is>
      </c>
      <c r="P646" s="32" t="n"/>
      <c r="Q646" s="32" t="n"/>
      <c r="R646" s="13" t="n"/>
      <c r="S646" s="13" t="n"/>
      <c r="T646" s="13" t="n"/>
      <c r="U646" s="13" t="n"/>
      <c r="V646" s="13" t="n"/>
      <c r="W646" s="13" t="n"/>
    </row>
    <row r="647" s="134">
      <c r="A647" s="17" t="inlineStr">
        <is>
          <t>AW02-JK-AIDL-0766</t>
        </is>
      </c>
      <c r="B647" s="13" t="n">
        <v>30410</v>
      </c>
      <c r="C647" s="13" t="inlineStr">
        <is>
          <t>高速出口查询</t>
        </is>
      </c>
      <c r="D647" s="13" t="inlineStr">
        <is>
          <t>高速出口查询isAnyExit正常值（1）</t>
        </is>
      </c>
      <c r="E647" s="13" t="inlineStr">
        <is>
          <t>P0</t>
        </is>
      </c>
      <c r="F647" s="13" t="inlineStr">
        <is>
          <t>isAnyExit: false</t>
        </is>
      </c>
      <c r="G647" s="13" t="inlineStr">
        <is>
          <t>正常系</t>
        </is>
      </c>
      <c r="H647" s="13" t="inlineStr">
        <is>
          <t>需求分析法</t>
        </is>
      </c>
      <c r="I647" s="13" t="n"/>
      <c r="J647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7" s="36" t="inlineStr">
        <is>
          <t>shell:"input keyevent 4"
shell:"input keyevent 4"</t>
        </is>
      </c>
      <c r="L647" s="13" t="inlineStr">
        <is>
          <t>{ 
"protocolId": 30410, "messageType": "request", "versionName": "5.0.7.601114", "data": {
 "isAnyExit": false 
}, 
"statusCode": 0,
"needResponse": true, 
"message": "", 
"responseCode": "", "requestCode": "", "requestAuthor": "com.aiways.aiwaysservice"
}</t>
        </is>
      </c>
      <c r="M647" s="44" t="inlineStr">
        <is>
          <t>输入json，查看返回json或查看高速出口</t>
        </is>
      </c>
      <c r="N647" s="13" t="inlineStr">
        <is>
          <t>{ 
"protocolId": 30410, "messageType": "response", "versionName": "5.0.7.601114", "data": { 
"exitSerialNumber": "", "resultCode": 10000, 
"etaDistance": 0,
 "exitDirection": "", 
"exitNumber": 0,
 "etaTime": 0,
"errorMessage": ""
 },
 "statusCode": 0, 
"needResponse": false, 
"message": "", 
"responseCode": "", "requestCode": "", "requestAuthor": "com.autonavi.amapauto"
}</t>
        </is>
      </c>
      <c r="O647" s="13" t="n"/>
      <c r="P647" s="13" t="n"/>
      <c r="Q647" s="13" t="n"/>
      <c r="R647" s="13" t="n"/>
      <c r="S647" s="13" t="n"/>
      <c r="T647" s="13" t="n"/>
      <c r="U647" s="13" t="n"/>
      <c r="V647" s="13" t="n"/>
      <c r="W647" s="13" t="n"/>
    </row>
    <row r="648" s="134">
      <c r="A648" s="17" t="inlineStr">
        <is>
          <t>AW02-JK-AIDL-0767</t>
        </is>
      </c>
      <c r="B648" s="13" t="n">
        <v>30410</v>
      </c>
      <c r="C648" s="13" t="inlineStr">
        <is>
          <t>高速出口查询</t>
        </is>
      </c>
      <c r="D648" s="13" t="inlineStr">
        <is>
          <t>高速出口查询isAnyExit正常值（2）</t>
        </is>
      </c>
      <c r="E648" s="13" t="inlineStr">
        <is>
          <t>P0</t>
        </is>
      </c>
      <c r="F648" s="13" t="inlineStr">
        <is>
          <t>isAnyExit: true</t>
        </is>
      </c>
      <c r="G648" s="13" t="inlineStr">
        <is>
          <t>正常系</t>
        </is>
      </c>
      <c r="H648" s="13" t="inlineStr">
        <is>
          <t>需求分析法</t>
        </is>
      </c>
      <c r="I648" s="13" t="n"/>
      <c r="J648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8" s="36" t="inlineStr">
        <is>
          <t>shell:"input keyevent 4"
shell:"input keyevent 4"</t>
        </is>
      </c>
      <c r="L648" s="13" t="inlineStr">
        <is>
          <t>{ 
"protocolId": 30410, "messageType": "request", "versionName": "5.0.7.601114", "data": {
 "isAnyExit": true
}, 
"statusCode": 0,
"needResponse": true, 
"message": "", 
"responseCode": "", "requestCode": "", "requestAuthor": "com.aiways.aiwaysservice"
}</t>
        </is>
      </c>
      <c r="M648" s="44" t="inlineStr">
        <is>
          <t>输入json，查看返回json或查看高速出口</t>
        </is>
      </c>
      <c r="N648" s="13" t="inlineStr">
        <is>
          <t>{ 
"protocolId": 30410, "messageType": "response", "versionName": "5.0.7.601114", "data": { 
"exitSerialNumber": "", "resultCode": 10000, 
"etaDistance": 0,
 "exitDirection": "", 
"exitNumber": 0,
 "etaTime": 0,
"errorMessage": ""
 },
 "statusCode": 0, 
"needResponse": false, 
"message": "", 
"responseCode": "", "requestCode": "", "requestAuthor": "com.autonavi.amapauto"
}</t>
        </is>
      </c>
      <c r="O648" s="13" t="n"/>
      <c r="P648" s="13" t="n"/>
      <c r="Q648" s="13" t="n"/>
      <c r="R648" s="13" t="n"/>
      <c r="S648" s="13" t="n"/>
      <c r="T648" s="13" t="n"/>
      <c r="U648" s="13" t="n"/>
      <c r="V648" s="13" t="n"/>
      <c r="W648" s="13" t="n"/>
    </row>
    <row customFormat="1" r="649" s="3">
      <c r="A649" s="17" t="inlineStr">
        <is>
          <t>AW02-JK-AIDL-0768</t>
        </is>
      </c>
      <c r="B649" s="15" t="n">
        <v>30410</v>
      </c>
      <c r="C649" s="15" t="inlineStr">
        <is>
          <t>高速出口查询</t>
        </is>
      </c>
      <c r="D649" s="15" t="inlineStr">
        <is>
          <t>高速出口查询isAnyExit正常值（2）</t>
        </is>
      </c>
      <c r="E649" s="15" t="inlineStr">
        <is>
          <t>P0</t>
        </is>
      </c>
      <c r="F649" s="15" t="inlineStr">
        <is>
          <t xml:space="preserve">isAnyExit: </t>
        </is>
      </c>
      <c r="G649" s="15" t="inlineStr">
        <is>
          <t>异常系</t>
        </is>
      </c>
      <c r="H649" s="15" t="inlineStr">
        <is>
          <t>需求分析法</t>
        </is>
      </c>
      <c r="I649" s="15" t="n"/>
      <c r="J649" s="46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49" s="47" t="inlineStr">
        <is>
          <t>shell:"input keyevent 4"
shell:"input keyevent 4"</t>
        </is>
      </c>
      <c r="L649" s="15" t="inlineStr">
        <is>
          <t>{ 
"protocolId": 30410, "messageType": "request", "versionName": "5.0.7.601114", "data": {
 "isAnyExit": 
}, 
"statusCode": 0,
"needResponse": true, 
"message": "", 
"responseCode": "", "requestCode": "", "requestAuthor": "com.aiways.aiwaysservice"
}</t>
        </is>
      </c>
      <c r="M649" s="45" t="inlineStr">
        <is>
          <t>输入json，查看返回json或查看高速出口</t>
        </is>
      </c>
      <c r="N649" s="41" t="inlineStr">
        <is>
          <t>resultCode:10001</t>
        </is>
      </c>
      <c r="O649" s="15" t="n"/>
      <c r="P649" s="15" t="n"/>
      <c r="Q649" s="15" t="n"/>
      <c r="R649" s="15" t="n"/>
      <c r="S649" s="15" t="n"/>
      <c r="T649" s="15" t="n"/>
      <c r="U649" s="15" t="n"/>
      <c r="V649" s="15" t="n"/>
      <c r="W649" s="15" t="n"/>
    </row>
    <row r="650" s="134">
      <c r="A650" s="17" t="inlineStr">
        <is>
          <t>AW02-JK-AIDL-0769</t>
        </is>
      </c>
      <c r="B650" s="13" t="n">
        <v>30419</v>
      </c>
      <c r="C650" s="13" t="inlineStr">
        <is>
          <t>躲避拥堵弹窗选择操作</t>
        </is>
      </c>
      <c r="D650" s="13" t="inlineStr">
        <is>
          <t>躲避拥堵弹窗选择操作operaSelect正常值（1）</t>
        </is>
      </c>
      <c r="E650" s="13" t="inlineStr">
        <is>
          <t>p0</t>
        </is>
      </c>
      <c r="F650" s="13" t="inlineStr">
        <is>
          <t>operaSelect：0</t>
        </is>
      </c>
      <c r="G650" s="13" t="inlineStr">
        <is>
          <t>正常系</t>
        </is>
      </c>
      <c r="H650" s="13" t="inlineStr">
        <is>
          <t>需求分析法</t>
        </is>
      </c>
      <c r="I650" s="13" t="n"/>
      <c r="J650" s="17" t="inlineStr">
        <is>
          <t>/</t>
        </is>
      </c>
      <c r="K650" s="43" t="n"/>
      <c r="L650" s="13" t="inlineStr">
        <is>
          <t>{
 "protocolId": 30419,
 "messageType": "request",
 "versionName": "5.0.7.601114",
 "data": {
 "operaSelect": 0
 },
 "statusCode": 0,
 "needResponse": true,
 "message": "",
 "responseCode": "",
 "requestCode": "",
 "requestAuthor": "com.aiways.aiwaysservice"
}</t>
        </is>
      </c>
      <c r="M650" s="44" t="inlineStr">
        <is>
          <t>输入json，查看返回json或查看躲避拥堵弹框</t>
        </is>
      </c>
      <c r="N650" s="13" t="inlineStr">
        <is>
          <t>{
 "protocolId": 30419,
 "messageType": "response",
 "versionName": "5.0.7.601114",
 "data": {
 "operaSelect": 0,
 "resultCode": 10000,
 "errorMessage": ""
 },
 "statusCode": 0,
 "needResponse": false,
 "message": "",
 "responseCode": "",
 "requestCode": "",
 "requestAuthor": "com.autonavi.amapauto"
}</t>
        </is>
      </c>
      <c r="O650" s="13" t="n"/>
      <c r="P650" s="13" t="n"/>
      <c r="Q650" s="13" t="n"/>
      <c r="R650" s="13" t="n"/>
      <c r="S650" s="13" t="n"/>
      <c r="T650" s="13" t="n"/>
      <c r="U650" s="13" t="n"/>
      <c r="V650" s="13" t="n"/>
      <c r="W650" s="13" t="n"/>
    </row>
    <row r="651" s="134">
      <c r="A651" s="17" t="inlineStr">
        <is>
          <t>AW02-JK-AIDL-0770</t>
        </is>
      </c>
      <c r="B651" s="13" t="n">
        <v>30419</v>
      </c>
      <c r="C651" s="13" t="inlineStr">
        <is>
          <t>躲避拥堵弹窗选择操作</t>
        </is>
      </c>
      <c r="D651" s="13" t="inlineStr">
        <is>
          <t>躲避拥堵弹窗选择操作operaSelect正常值（2）</t>
        </is>
      </c>
      <c r="E651" s="13" t="inlineStr">
        <is>
          <t>p0</t>
        </is>
      </c>
      <c r="F651" s="13" t="inlineStr">
        <is>
          <t>operaSelect：1</t>
        </is>
      </c>
      <c r="G651" s="13" t="inlineStr">
        <is>
          <t>正常系</t>
        </is>
      </c>
      <c r="H651" s="13" t="inlineStr">
        <is>
          <t>需求分析法</t>
        </is>
      </c>
      <c r="I651" s="13" t="n"/>
      <c r="J651" s="17" t="inlineStr">
        <is>
          <t>/</t>
        </is>
      </c>
      <c r="K651" s="43" t="n"/>
      <c r="L651" s="13" t="inlineStr">
        <is>
          <t>{
 "protocolId": 30419,
 "messageType": "request",
 "versionName": "5.0.7.601114",
 "data": {
 "operaSelect": 1
 },
 "statusCode": 0,
 "needResponse": true,
 "message": "",
 "responseCode": "",
 "requestCode": "",
 "requestAuthor": "com.aiways.aiwaysservice"
}</t>
        </is>
      </c>
      <c r="M651" s="44" t="inlineStr">
        <is>
          <t>输入json，查看返回json或查看躲避拥堵弹框</t>
        </is>
      </c>
      <c r="N651" s="13" t="inlineStr">
        <is>
          <t>{
 "protocolId": 30419,
 "messageType": "response",
 "versionName": "5.0.7.601114",
 "data": {
 "operaSelect": 1,
 "resultCode": 10000,
 "errorMessage": ""
 },
 "statusCode": 0,
 "needResponse": false,
 "message": "",
 "responseCode": "",
 "requestCode": "",
 "requestAuthor": "com.autonavi.amapauto"
}</t>
        </is>
      </c>
      <c r="O651" s="13" t="n"/>
      <c r="P651" s="13" t="n"/>
      <c r="Q651" s="13" t="n"/>
      <c r="R651" s="13" t="n"/>
      <c r="S651" s="13" t="n"/>
      <c r="T651" s="13" t="n"/>
      <c r="U651" s="13" t="n"/>
      <c r="V651" s="13" t="n"/>
      <c r="W651" s="13" t="n"/>
    </row>
    <row r="652" s="134">
      <c r="A652" s="17" t="inlineStr">
        <is>
          <t>AW02-JK-AIDL-0771</t>
        </is>
      </c>
      <c r="B652" s="13" t="n">
        <v>30419</v>
      </c>
      <c r="C652" s="13" t="inlineStr">
        <is>
          <t>躲避拥堵弹窗选择操作</t>
        </is>
      </c>
      <c r="D652" s="13" t="inlineStr">
        <is>
          <t>躲避拥堵弹窗选择操作operaSelect异常值（1）</t>
        </is>
      </c>
      <c r="E652" s="13" t="inlineStr">
        <is>
          <t>p1</t>
        </is>
      </c>
      <c r="F652" s="13" t="inlineStr">
        <is>
          <t>operaSelect：-1</t>
        </is>
      </c>
      <c r="G652" s="13" t="inlineStr">
        <is>
          <t>异常系</t>
        </is>
      </c>
      <c r="H652" s="13" t="inlineStr">
        <is>
          <t>边界值</t>
        </is>
      </c>
      <c r="I652" s="13" t="n"/>
      <c r="J652" s="17" t="inlineStr">
        <is>
          <t>/</t>
        </is>
      </c>
      <c r="K652" s="43" t="n"/>
      <c r="L652" s="13" t="inlineStr">
        <is>
          <t>{
 "protocolId": 30419,
 "messageType": "request",
 "versionName": "5.0.7.601114",
 "data": {
 "operaSelect": -1
 },
 "statusCode": 0,
 "needResponse": true,
 "message": "",
 "responseCode": "",
 "requestCode": "",
 "requestAuthor": "com.aiways.aiwaysservice"
}</t>
        </is>
      </c>
      <c r="M652" s="44" t="inlineStr">
        <is>
          <t>输入json，查看返回json或查看躲避拥堵弹框</t>
        </is>
      </c>
      <c r="N652" s="17" t="inlineStr">
        <is>
          <t>resultCode:10001</t>
        </is>
      </c>
      <c r="O652" s="13" t="n"/>
      <c r="P652" s="13" t="n"/>
      <c r="Q652" s="13" t="n"/>
      <c r="R652" s="13" t="n"/>
      <c r="S652" s="13" t="n"/>
      <c r="T652" s="13" t="n"/>
      <c r="U652" s="13" t="n"/>
      <c r="V652" s="13" t="n"/>
      <c r="W652" s="13" t="n"/>
    </row>
    <row r="653" s="134">
      <c r="A653" s="17" t="inlineStr">
        <is>
          <t>AW02-JK-AIDL-0772</t>
        </is>
      </c>
      <c r="B653" s="13" t="n">
        <v>30419</v>
      </c>
      <c r="C653" s="13" t="inlineStr">
        <is>
          <t>躲避拥堵弹窗选择操作</t>
        </is>
      </c>
      <c r="D653" s="13" t="inlineStr">
        <is>
          <t>躲避拥堵弹窗选择操作operaSelect异常值（2）</t>
        </is>
      </c>
      <c r="E653" s="13" t="inlineStr">
        <is>
          <t>p1</t>
        </is>
      </c>
      <c r="F653" s="13" t="inlineStr">
        <is>
          <t>operaSelect：2</t>
        </is>
      </c>
      <c r="G653" s="13" t="inlineStr">
        <is>
          <t>异常系</t>
        </is>
      </c>
      <c r="H653" s="13" t="inlineStr">
        <is>
          <t>边界值</t>
        </is>
      </c>
      <c r="I653" s="13" t="n"/>
      <c r="J653" s="17" t="inlineStr">
        <is>
          <t>/</t>
        </is>
      </c>
      <c r="K653" s="43" t="n"/>
      <c r="L653" s="13" t="inlineStr">
        <is>
          <t>{
 "protocolId": 30419,
 "messageType": "request",
 "versionName": "5.0.7.601114",
 "data": {
 "operaSelect": 2
 },
 "statusCode": 0,
 "needResponse": true,
 "message": "",
 "responseCode": "",
 "requestCode": "",
 "requestAuthor": "com.aiways.aiwaysservice"
}</t>
        </is>
      </c>
      <c r="M653" s="44" t="inlineStr">
        <is>
          <t>输入json，查看返回json或查看躲避拥堵弹框</t>
        </is>
      </c>
      <c r="N653" s="17" t="inlineStr">
        <is>
          <t>resultCode:10001</t>
        </is>
      </c>
      <c r="O653" s="13" t="n"/>
      <c r="P653" s="13" t="n"/>
      <c r="Q653" s="13" t="n"/>
      <c r="R653" s="13" t="n"/>
      <c r="S653" s="13" t="n"/>
      <c r="T653" s="13" t="n"/>
      <c r="U653" s="13" t="n"/>
      <c r="V653" s="13" t="n"/>
      <c r="W653" s="13" t="n"/>
    </row>
    <row r="654" s="134">
      <c r="A654" s="17" t="inlineStr">
        <is>
          <t>AW02-JK-AIDL-0773</t>
        </is>
      </c>
      <c r="B654" s="13" t="n">
        <v>30423</v>
      </c>
      <c r="C654" s="13" t="inlineStr">
        <is>
          <t>继续导航选择</t>
        </is>
      </c>
      <c r="D654" s="13" t="inlineStr">
        <is>
          <t>继续导航选择operaSelect正常值（1）</t>
        </is>
      </c>
      <c r="E654" s="13" t="inlineStr">
        <is>
          <t>P0</t>
        </is>
      </c>
      <c r="F654" s="13" t="inlineStr">
        <is>
          <t>operaSelect：0</t>
        </is>
      </c>
      <c r="G654" s="13" t="inlineStr">
        <is>
          <t>正常系</t>
        </is>
      </c>
      <c r="H654" s="13" t="inlineStr">
        <is>
          <t>需求分析法</t>
        </is>
      </c>
      <c r="I654" s="13" t="n"/>
      <c r="J654" s="17" t="inlineStr">
        <is>
          <t>/</t>
        </is>
      </c>
      <c r="K654" s="43" t="n"/>
      <c r="L654" s="13" t="inlineStr">
        <is>
          <t>{
 "protocolId": 30423, "messageType": "request", "versionName": "5.0.7.601114", "data": { 
"operaSelect": 0
 },
 "statusCode": 0, 
"needResponse": true,
 "message": "", 
"responseCode": "", "requestCode": "", "requestAuthor": "com.aiways.aiwaysservice"}</t>
        </is>
      </c>
      <c r="M654" s="44" t="inlineStr">
        <is>
          <t>输入json，查看返回json或查看继续导航选择</t>
        </is>
      </c>
      <c r="N654" s="13" t="inlineStr">
        <is>
          <t>{
 "protocolId": 30423, "messageType": "response", "versionName": "5.0.7.601114", "data": {
 "operaSelect": 0, 
"resultCode": 10000, "errorMessage": "" 
},
 "statusCode": 0,
 "needResponse": false, "message": "",
 "responseCode": "", "requestCode": "", 
"requestAuthor": "com.autonavi.amapauto"
}</t>
        </is>
      </c>
      <c r="O654" s="13" t="n"/>
      <c r="P654" s="13" t="n"/>
      <c r="Q654" s="13" t="n"/>
      <c r="R654" s="13" t="n"/>
      <c r="S654" s="13" t="n"/>
      <c r="T654" s="13" t="n"/>
      <c r="U654" s="13" t="n"/>
      <c r="V654" s="13" t="n"/>
      <c r="W654" s="13" t="n"/>
    </row>
    <row r="655" s="134">
      <c r="A655" s="17" t="inlineStr">
        <is>
          <t>AW02-JK-AIDL-0774</t>
        </is>
      </c>
      <c r="B655" s="13" t="n">
        <v>30423</v>
      </c>
      <c r="C655" s="13" t="inlineStr">
        <is>
          <t>继续导航选择</t>
        </is>
      </c>
      <c r="D655" s="13" t="inlineStr">
        <is>
          <t>继续导航选择operaSelect正常值（1）</t>
        </is>
      </c>
      <c r="E655" s="13" t="inlineStr">
        <is>
          <t>P0</t>
        </is>
      </c>
      <c r="F655" s="13" t="inlineStr">
        <is>
          <t>operaSelect：1</t>
        </is>
      </c>
      <c r="G655" s="13" t="inlineStr">
        <is>
          <t>正常系</t>
        </is>
      </c>
      <c r="H655" s="13" t="inlineStr">
        <is>
          <t>需求分析法</t>
        </is>
      </c>
      <c r="I655" s="13" t="n"/>
      <c r="J655" s="17" t="inlineStr">
        <is>
          <t>/</t>
        </is>
      </c>
      <c r="K655" s="43" t="n"/>
      <c r="L655" s="13" t="inlineStr">
        <is>
          <t>{
 "protocolId": 30423, "messageType": "request", "versionName": "5.0.7.601114", "data": { 
"operaSelect": 1
 },
 "statusCode": 0, 
"needResponse": true,
 "message": "", 
"responseCode": "", "requestCode": "", "requestAuthor": "com.aiways.aiwaysservice"}</t>
        </is>
      </c>
      <c r="M655" s="44" t="inlineStr">
        <is>
          <t>输入json，查看返回json或查看继续导航选择</t>
        </is>
      </c>
      <c r="N655" s="13" t="inlineStr">
        <is>
          <t>{
 "protocolId": 30423, "messageType": "response", "versionName": "5.0.7.601114", "data": {
 "operaSelect": 1, 
"resultCode": 10000, "errorMessage": "" 
},
 "statusCode": 0,
 "needResponse": false, "message": "",
 "responseCode": "", "requestCode": "", 
"requestAuthor": "com.autonavi.amapauto"
}</t>
        </is>
      </c>
      <c r="O655" s="13" t="n"/>
      <c r="P655" s="13" t="n"/>
      <c r="Q655" s="13" t="n"/>
      <c r="R655" s="13" t="n"/>
      <c r="S655" s="13" t="n"/>
      <c r="T655" s="13" t="n"/>
      <c r="U655" s="13" t="n"/>
      <c r="V655" s="13" t="n"/>
      <c r="W655" s="13" t="n"/>
    </row>
    <row r="656" s="134">
      <c r="A656" s="17" t="inlineStr">
        <is>
          <t>AW02-JK-AIDL-0775</t>
        </is>
      </c>
      <c r="B656" s="13" t="n">
        <v>30423</v>
      </c>
      <c r="C656" s="13" t="inlineStr">
        <is>
          <t>继续导航选择</t>
        </is>
      </c>
      <c r="D656" s="13" t="inlineStr">
        <is>
          <t>继续导航选择operaSelect异常值（1）</t>
        </is>
      </c>
      <c r="E656" s="13" t="inlineStr">
        <is>
          <t>P1</t>
        </is>
      </c>
      <c r="F656" s="13" t="inlineStr">
        <is>
          <t>operaSelect：-1</t>
        </is>
      </c>
      <c r="G656" s="13" t="inlineStr">
        <is>
          <t>正常系</t>
        </is>
      </c>
      <c r="H656" s="13" t="inlineStr">
        <is>
          <t>需求分析法</t>
        </is>
      </c>
      <c r="I656" s="13" t="n"/>
      <c r="J656" s="17" t="inlineStr">
        <is>
          <t>/</t>
        </is>
      </c>
      <c r="K656" s="43" t="n"/>
      <c r="L656" s="13" t="inlineStr">
        <is>
          <t>{
 "protocolId": 30423, "messageType": "request", "versionName": "5.0.7.601114", "data": { 
"operaSelect": -1
 },
 "statusCode": 0, 
"needResponse": true,
 "message": "", 
"responseCode": "", "requestCode": "", "requestAuthor": "com.aiways.aiwaysservice"}</t>
        </is>
      </c>
      <c r="M656" s="44" t="inlineStr">
        <is>
          <t>输入json，查看返回json或查看继续导航选择</t>
        </is>
      </c>
      <c r="N656" s="13" t="n"/>
      <c r="O656" s="13" t="n"/>
      <c r="P656" s="13" t="n"/>
      <c r="Q656" s="13" t="n"/>
      <c r="R656" s="13" t="n"/>
      <c r="S656" s="13" t="n"/>
      <c r="T656" s="13" t="n"/>
      <c r="U656" s="13" t="n"/>
      <c r="V656" s="13" t="n"/>
      <c r="W656" s="13" t="n"/>
    </row>
    <row r="657" s="134">
      <c r="A657" s="17" t="inlineStr">
        <is>
          <t>AW02-JK-AIDL-0776</t>
        </is>
      </c>
      <c r="B657" s="13" t="n">
        <v>30423</v>
      </c>
      <c r="C657" s="13" t="inlineStr">
        <is>
          <t>继续导航选择</t>
        </is>
      </c>
      <c r="D657" s="13" t="inlineStr">
        <is>
          <t>继续导航选择operaSelect异常值（2）</t>
        </is>
      </c>
      <c r="E657" s="13" t="inlineStr">
        <is>
          <t>P1</t>
        </is>
      </c>
      <c r="F657" s="13" t="inlineStr">
        <is>
          <t>operaSelect：2</t>
        </is>
      </c>
      <c r="G657" s="13" t="inlineStr">
        <is>
          <t>正常系</t>
        </is>
      </c>
      <c r="H657" s="13" t="inlineStr">
        <is>
          <t>需求分析法</t>
        </is>
      </c>
      <c r="I657" s="13" t="n"/>
      <c r="J657" s="17" t="inlineStr">
        <is>
          <t>/</t>
        </is>
      </c>
      <c r="K657" s="43" t="n"/>
      <c r="L657" s="13" t="inlineStr">
        <is>
          <t>{
 "protocolId": 30423, "messageType": "request", "versionName": "5.0.7.601114", "data": { 
"operaSelect": 2
 },
 "statusCode": 0, 
"needResponse": true,
 "message": "", 
"responseCode": "", "requestCode": "", "requestAuthor": "com.aiways.aiwaysservice"}</t>
        </is>
      </c>
      <c r="M657" s="44" t="inlineStr">
        <is>
          <t>输入json，查看返回json或查看继续导航选择</t>
        </is>
      </c>
      <c r="N657" s="13" t="n"/>
      <c r="O657" s="13" t="n"/>
      <c r="P657" s="13" t="n"/>
      <c r="Q657" s="13" t="n"/>
      <c r="R657" s="13" t="n"/>
      <c r="S657" s="13" t="n"/>
      <c r="T657" s="13" t="n"/>
      <c r="U657" s="13" t="n"/>
      <c r="V657" s="13" t="n"/>
      <c r="W657" s="13" t="n"/>
    </row>
    <row r="658" s="134">
      <c r="A658" s="17" t="inlineStr">
        <is>
          <t>AW02-JK-AIDL-0777</t>
        </is>
      </c>
      <c r="B658" s="13" t="n">
        <v>30427</v>
      </c>
      <c r="C658" s="13" t="inlineStr">
        <is>
          <t>避开限行</t>
        </is>
      </c>
      <c r="D658" s="13" t="inlineStr">
        <is>
          <t>避开限行输入value正常值</t>
        </is>
      </c>
      <c r="E658" s="13" t="inlineStr">
        <is>
          <t>P0</t>
        </is>
      </c>
      <c r="F658" s="13" t="inlineStr">
        <is>
          <t>value：0</t>
        </is>
      </c>
      <c r="G658" s="13" t="inlineStr">
        <is>
          <t>正常系</t>
        </is>
      </c>
      <c r="H658" s="13" t="inlineStr">
        <is>
          <t>需求分析法</t>
        </is>
      </c>
      <c r="I658" s="13" t="n"/>
      <c r="J658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58" s="36" t="inlineStr">
        <is>
          <t>click:'com.aiways.autonavi:id/stv_navi_tbt_exit'
click:'com.aiways.autonavi:id/stv_navi_tbt_exit'</t>
        </is>
      </c>
      <c r="L658" s="13" t="inlineStr">
        <is>
          <t>{ 
"protocolId": 30427, "messageType": "request", "versionName": "5.0.7.601114", "data": { 
"value": 0
 },
 "statusCode": 0, 
"needResponse": true, 
"message": "", 
"responseCode": "", "requestCode": "", "requestAuthor": "com.aiways.aiwaysservice"
}</t>
        </is>
      </c>
      <c r="M658" s="44" t="inlineStr">
        <is>
          <t>输入json，查看返回json或查看避开限行结果</t>
        </is>
      </c>
      <c r="N658" s="13" t="inlineStr">
        <is>
          <t>{
 "protocolId": 30427, "messageType": "response", "versionName": "5.0.7.601114", "data": {
 "resultCode": 10000, "errorMessage": "" 
}, "statusCode": 0, "needResponse": false, 
"message": "", 
"responseCode": "", "requestCode": "", "requestAuthor": "com.autonavi.amapauto"}</t>
        </is>
      </c>
      <c r="O658" s="13" t="n"/>
      <c r="P658" s="13" t="n"/>
      <c r="Q658" s="13" t="n"/>
      <c r="R658" s="13" t="n"/>
      <c r="S658" s="13" t="n"/>
      <c r="T658" s="13" t="n"/>
      <c r="U658" s="13" t="n"/>
      <c r="V658" s="13" t="n"/>
      <c r="W658" s="13" t="n"/>
    </row>
    <row r="659" s="134">
      <c r="A659" s="17" t="inlineStr">
        <is>
          <t>AW02-JK-AIDL-0778</t>
        </is>
      </c>
      <c r="B659" s="13" t="n">
        <v>30427</v>
      </c>
      <c r="C659" s="13" t="inlineStr">
        <is>
          <t>避开限行</t>
        </is>
      </c>
      <c r="D659" s="13" t="inlineStr">
        <is>
          <t>避开限行输入value正常值</t>
        </is>
      </c>
      <c r="E659" s="13" t="inlineStr">
        <is>
          <t>P0</t>
        </is>
      </c>
      <c r="F659" s="13" t="inlineStr">
        <is>
          <t>value：1</t>
        </is>
      </c>
      <c r="G659" s="13" t="inlineStr">
        <is>
          <t>正常系</t>
        </is>
      </c>
      <c r="H659" s="13" t="inlineStr">
        <is>
          <t>需求分析法</t>
        </is>
      </c>
      <c r="I659" s="13" t="n"/>
      <c r="J659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59" s="36" t="inlineStr">
        <is>
          <t>click:'com.aiways.autonavi:id/stv_navi_tbt_exit'
click:'com.aiways.autonavi:id/stv_navi_tbt_exit'</t>
        </is>
      </c>
      <c r="L659" s="13" t="inlineStr">
        <is>
          <t>{ 
"protocolId": 30427, "messageType": "request", "versionName": "5.0.7.601114", "data": { 
"value": 1
 },
 "statusCode": 0, 
"needResponse": true, 
"message": "", 
"responseCode": "", "requestCode": "", "requestAuthor": "com.aiways.aiwaysservice"
}</t>
        </is>
      </c>
      <c r="M659" s="44" t="inlineStr">
        <is>
          <t>输入json，查看返回json或查看避开限行结果</t>
        </is>
      </c>
      <c r="N659" s="13" t="inlineStr">
        <is>
          <t>{
 "protocolId": 30427, "messageType": "response", "versionName": "5.0.7.601114", "data": {
 "resultCode": 10000, "errorMessage": "" 
}, "statusCode": 0, "needResponse": false, 
"message": "", 
"responseCode": "", "requestCode": "", "requestAuthor": "com.autonavi.amapauto"}</t>
        </is>
      </c>
      <c r="O659" s="13" t="n"/>
      <c r="P659" s="13" t="n"/>
      <c r="Q659" s="13" t="n"/>
      <c r="R659" s="13" t="n"/>
      <c r="S659" s="13" t="n"/>
      <c r="T659" s="13" t="n"/>
      <c r="U659" s="13" t="n"/>
      <c r="V659" s="13" t="n"/>
      <c r="W659" s="13" t="n"/>
    </row>
    <row r="660" s="134">
      <c r="A660" s="17" t="inlineStr">
        <is>
          <t>AW02-JK-AIDL-0779</t>
        </is>
      </c>
      <c r="B660" s="13" t="n">
        <v>30427</v>
      </c>
      <c r="C660" s="13" t="inlineStr">
        <is>
          <t>避开限行</t>
        </is>
      </c>
      <c r="D660" s="13" t="inlineStr">
        <is>
          <t>避开限行输入value异常值</t>
        </is>
      </c>
      <c r="E660" s="13" t="inlineStr">
        <is>
          <t>P1</t>
        </is>
      </c>
      <c r="F660" s="13" t="inlineStr">
        <is>
          <t>value：-1</t>
        </is>
      </c>
      <c r="G660" s="13" t="inlineStr">
        <is>
          <t>异常系</t>
        </is>
      </c>
      <c r="H660" s="13" t="inlineStr">
        <is>
          <t>边界值</t>
        </is>
      </c>
      <c r="I660" s="13" t="n"/>
      <c r="J660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60" s="36" t="inlineStr">
        <is>
          <t>click:'com.aiways.autonavi:id/stv_navi_tbt_exit'
click:'com.aiways.autonavi:id/stv_navi_tbt_exit'</t>
        </is>
      </c>
      <c r="L660" s="13" t="inlineStr">
        <is>
          <t>{ 
"protocolId": 30427, "messageType": "request", "versionName": "5.0.7.601114", "data": { 
"value": -1
 },
 "statusCode": 0, 
"needResponse": true, 
"message": "", 
"responseCode": "", "requestCode": "", "requestAuthor": "com.aiways.aiwaysservice"
}</t>
        </is>
      </c>
      <c r="M660" s="44" t="inlineStr">
        <is>
          <t>输入json，查看返回json或查看避开限行结果</t>
        </is>
      </c>
      <c r="N660" s="13" t="inlineStr">
        <is>
          <t>{
 "protocolId": 30427, "messageType": "response", "versionName": "5.0.7.601114", "data": {
 "resultCode": 10001, "errorMessage": "" 
}, "statusCode": 0, "needResponse": false, 
"message": "", 
"responseCode": "", "requestCode": "", "requestAuthor": "com.autonavi.amapauto"}</t>
        </is>
      </c>
      <c r="O660" s="13" t="n"/>
      <c r="P660" s="13" t="n"/>
      <c r="Q660" s="13" t="n"/>
      <c r="R660" s="13" t="n"/>
      <c r="S660" s="13" t="n"/>
      <c r="T660" s="13" t="n"/>
      <c r="U660" s="13" t="n"/>
      <c r="V660" s="13" t="n"/>
      <c r="W660" s="13" t="n"/>
    </row>
    <row r="661" s="134">
      <c r="A661" s="17" t="inlineStr">
        <is>
          <t>AW02-JK-AIDL-0780</t>
        </is>
      </c>
      <c r="B661" s="13" t="n">
        <v>30427</v>
      </c>
      <c r="C661" s="13" t="inlineStr">
        <is>
          <t>避开限行</t>
        </is>
      </c>
      <c r="D661" s="13" t="inlineStr">
        <is>
          <t>避开限行输入value异常值</t>
        </is>
      </c>
      <c r="E661" s="13" t="inlineStr">
        <is>
          <t>P1</t>
        </is>
      </c>
      <c r="F661" s="13" t="inlineStr">
        <is>
          <t>value：2</t>
        </is>
      </c>
      <c r="G661" s="13" t="inlineStr">
        <is>
          <t>异常系</t>
        </is>
      </c>
      <c r="H661" s="13" t="inlineStr">
        <is>
          <t>边界值</t>
        </is>
      </c>
      <c r="I661" s="13" t="n"/>
      <c r="J661" s="3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661" s="36" t="inlineStr">
        <is>
          <t>click:'com.aiways.autonavi:id/stv_navi_tbt_exit'
click:'com.aiways.autonavi:id/stv_navi_tbt_exit'</t>
        </is>
      </c>
      <c r="L661" s="13" t="inlineStr">
        <is>
          <t>{ 
"protocolId": 30427, "messageType": "request", "versionName": "5.0.7.601114", "data": { 
"value": 2
 },
 "statusCode": 0, 
"needResponse": true, 
"message": "", 
"responseCode": "", "requestCode": "", "requestAuthor": "com.aiways.aiwaysservice"
}</t>
        </is>
      </c>
      <c r="M661" s="44" t="inlineStr">
        <is>
          <t>输入json，查看返回json或查看避开限行结果</t>
        </is>
      </c>
      <c r="N661" s="13" t="inlineStr">
        <is>
          <t>{
 "protocolId": 30427, "messageType": "response", "versionName": "5.0.7.601114", "data": {
 "resultCode": 10001, "errorMessage": "" 
}, "statusCode": 0, "needResponse": false, 
"message": "", 
"responseCode": "", "requestCode": "", "requestAuthor": "com.autonavi.amapauto"}</t>
        </is>
      </c>
      <c r="O661" s="13" t="n"/>
      <c r="P661" s="13" t="n"/>
      <c r="Q661" s="13" t="n"/>
      <c r="R661" s="13" t="n"/>
      <c r="S661" s="13" t="n"/>
      <c r="T661" s="13" t="n"/>
      <c r="U661" s="13" t="n"/>
      <c r="V661" s="13" t="n"/>
      <c r="W661" s="13" t="n"/>
    </row>
    <row r="662" s="134">
      <c r="A662" s="17" t="inlineStr">
        <is>
          <t>AW02-JK-AIDL-0781</t>
        </is>
      </c>
      <c r="B662" s="13" t="n">
        <v>30507</v>
      </c>
      <c r="C662" s="13" t="inlineStr">
        <is>
          <t>查询家和公司信息</t>
        </is>
      </c>
      <c r="D662" s="13" t="inlineStr">
        <is>
          <t>查询家和公司信息正常requestFavoriteType正常值</t>
        </is>
      </c>
      <c r="E662" s="13" t="inlineStr">
        <is>
          <t>P0</t>
        </is>
      </c>
      <c r="F662" s="13" t="inlineStr">
        <is>
          <t>requestFavoriteType：1</t>
        </is>
      </c>
      <c r="G662" s="13" t="inlineStr">
        <is>
          <t>正常系</t>
        </is>
      </c>
      <c r="H662" s="13" t="inlineStr">
        <is>
          <t>需求分析法</t>
        </is>
      </c>
      <c r="I662" s="13" t="n"/>
      <c r="J662" s="17" t="inlineStr">
        <is>
          <t>/</t>
        </is>
      </c>
      <c r="K662" s="43" t="n"/>
      <c r="L662" s="13" t="inlineStr">
        <is>
          <t>{ "protocolId": 30507, "messageType": "request", "versionName": "5.0.7.601114", "data": { "requestFavoriteType": 1}, "statusCode": 0, "needResponse": true, "message": "", "responseCode": "", "requestCode": "", "requestAuthor": "com.aiways.aiwaysservice"}</t>
        </is>
      </c>
      <c r="M662" s="44" t="inlineStr">
        <is>
          <t>输入json，查看返回json或查看家/公司信息</t>
        </is>
      </c>
      <c r="N662" s="13" t="n"/>
      <c r="O662" s="13" t="n"/>
      <c r="P662" s="13" t="n"/>
      <c r="Q662" s="13" t="n"/>
      <c r="R662" s="13" t="n"/>
      <c r="S662" s="13" t="n"/>
      <c r="T662" s="13" t="n"/>
      <c r="U662" s="13" t="n"/>
      <c r="V662" s="13" t="n"/>
      <c r="W662" s="13" t="n"/>
    </row>
    <row r="663" s="134">
      <c r="A663" s="17" t="inlineStr">
        <is>
          <t>AW02-JK-AIDL-0782</t>
        </is>
      </c>
      <c r="B663" s="13" t="n">
        <v>30507</v>
      </c>
      <c r="C663" s="13" t="inlineStr">
        <is>
          <t>查询家和公司信息</t>
        </is>
      </c>
      <c r="D663" s="13" t="inlineStr">
        <is>
          <t>查询家和公司信息正常requestFavoriteType正常值</t>
        </is>
      </c>
      <c r="E663" s="13" t="inlineStr">
        <is>
          <t>P0</t>
        </is>
      </c>
      <c r="F663" s="13" t="inlineStr">
        <is>
          <t>requestFavoriteType：2</t>
        </is>
      </c>
      <c r="G663" s="13" t="inlineStr">
        <is>
          <t>正常系</t>
        </is>
      </c>
      <c r="H663" s="13" t="inlineStr">
        <is>
          <t>需求分析法</t>
        </is>
      </c>
      <c r="I663" s="13" t="n"/>
      <c r="J663" s="17" t="inlineStr">
        <is>
          <t>/</t>
        </is>
      </c>
      <c r="K663" s="43" t="n"/>
      <c r="L663" s="13" t="inlineStr">
        <is>
          <t>{ "protocolId": 30507, "messageType": "request", "versionName": "5.0.7.601114", "data": { "requestFavoriteType": 2}, "statusCode": 0, "needResponse": true, "message": "", "responseCode": "", "requestCode": "", "requestAuthor": "com.aiways.aiwaysservice"}</t>
        </is>
      </c>
      <c r="M663" s="44" t="inlineStr">
        <is>
          <t>输入json，查看返回json或查看家/公司信息</t>
        </is>
      </c>
      <c r="N663" s="13" t="n"/>
      <c r="O663" s="13" t="n"/>
      <c r="P663" s="13" t="n"/>
      <c r="Q663" s="13" t="n"/>
      <c r="R663" s="13" t="n"/>
      <c r="S663" s="13" t="n"/>
      <c r="T663" s="13" t="n"/>
      <c r="U663" s="13" t="n"/>
      <c r="V663" s="13" t="n"/>
      <c r="W663" s="13" t="n"/>
    </row>
    <row customFormat="1" r="664" s="3">
      <c r="A664" s="17" t="inlineStr">
        <is>
          <t>AW02-JK-AIDL-0783</t>
        </is>
      </c>
      <c r="B664" s="15" t="n">
        <v>30507</v>
      </c>
      <c r="C664" s="15" t="inlineStr">
        <is>
          <t>查询家和公司信息</t>
        </is>
      </c>
      <c r="D664" s="15" t="inlineStr">
        <is>
          <t>查询家和公司信息异常requestFavoriteType异常值</t>
        </is>
      </c>
      <c r="E664" s="15" t="inlineStr">
        <is>
          <t>P0</t>
        </is>
      </c>
      <c r="F664" s="15" t="inlineStr">
        <is>
          <t>requestFavoriteType：3</t>
        </is>
      </c>
      <c r="G664" s="15" t="inlineStr">
        <is>
          <t>正常系</t>
        </is>
      </c>
      <c r="H664" s="15" t="inlineStr">
        <is>
          <t>边界值</t>
        </is>
      </c>
      <c r="I664" s="15" t="n"/>
      <c r="J664" s="41" t="inlineStr">
        <is>
          <t>/</t>
        </is>
      </c>
      <c r="K664" s="48" t="n"/>
      <c r="L664" s="15" t="inlineStr">
        <is>
          <t>{ "protocolId": 30507, "messageType": "request", "versionName": "5.0.7.601114", "data": { "requestFavoriteType": 3}, "statusCode": 0, "needResponse": true, "message": "", "responseCode": "", "requestCode": "", "requestAuthor": "com.aiways.aiwaysservice"}</t>
        </is>
      </c>
      <c r="M664" s="45" t="inlineStr">
        <is>
          <t>输入json，查看返回json或查看家/公司信息</t>
        </is>
      </c>
      <c r="N664" s="15" t="n"/>
      <c r="O664" s="15" t="n"/>
      <c r="P664" s="15" t="n"/>
      <c r="Q664" s="15" t="n"/>
      <c r="R664" s="15" t="n"/>
      <c r="S664" s="15" t="n"/>
      <c r="T664" s="15" t="n"/>
      <c r="U664" s="15" t="n"/>
      <c r="V664" s="15" t="n"/>
      <c r="W664" s="15" t="n"/>
    </row>
    <row customFormat="1" r="665" s="3">
      <c r="A665" s="17" t="inlineStr">
        <is>
          <t>AW02-JK-AIDL-0784</t>
        </is>
      </c>
      <c r="B665" s="15" t="n">
        <v>30507</v>
      </c>
      <c r="C665" s="15" t="inlineStr">
        <is>
          <t>查询家和公司信息</t>
        </is>
      </c>
      <c r="D665" s="15" t="inlineStr">
        <is>
          <t>查询家和公司信息异常requestFavoriteType异常值</t>
        </is>
      </c>
      <c r="E665" s="15" t="inlineStr">
        <is>
          <t>P0</t>
        </is>
      </c>
      <c r="F665" s="15" t="inlineStr">
        <is>
          <t>requestFavoriteType：0</t>
        </is>
      </c>
      <c r="G665" s="15" t="inlineStr">
        <is>
          <t>正常系</t>
        </is>
      </c>
      <c r="H665" s="15" t="inlineStr">
        <is>
          <t>边界值</t>
        </is>
      </c>
      <c r="I665" s="15" t="n"/>
      <c r="J665" s="41" t="inlineStr">
        <is>
          <t>/</t>
        </is>
      </c>
      <c r="K665" s="48" t="n"/>
      <c r="L665" s="15" t="inlineStr">
        <is>
          <t>{ "protocolId": 30507, "messageType": "request", "versionName": "5.0.7.601114", "data": { "requestFavoriteType": 0}, "statusCode": 0, "needResponse": true, "message": "", "responseCode": "", "requestCode": "", "requestAuthor": "com.aiways.aiwaysservice"}</t>
        </is>
      </c>
      <c r="M665" s="45" t="inlineStr">
        <is>
          <t>1.不设置家和公司
2.输入json，查看返回json或查看家/公司信息</t>
        </is>
      </c>
      <c r="N665" s="15" t="inlineStr">
        <is>
          <t>无结果返回</t>
        </is>
      </c>
      <c r="O665" s="15" t="n"/>
      <c r="P665" s="15" t="n"/>
      <c r="Q665" s="15" t="n"/>
      <c r="R665" s="15" t="n"/>
      <c r="S665" s="15" t="n"/>
      <c r="T665" s="15" t="n"/>
      <c r="U665" s="15" t="n"/>
      <c r="V665" s="15" t="n"/>
      <c r="W665" s="15" t="n"/>
    </row>
    <row customFormat="1" r="666" s="3">
      <c r="A666" s="17" t="inlineStr">
        <is>
          <t>AW02-JK-AIDL-0785</t>
        </is>
      </c>
      <c r="B666" s="15" t="n">
        <v>30507</v>
      </c>
      <c r="C666" s="15" t="inlineStr">
        <is>
          <t>查询家和公司信息</t>
        </is>
      </c>
      <c r="D666" s="15" t="inlineStr">
        <is>
          <t>查询家和公司信息正常requestFavoriteType正常值</t>
        </is>
      </c>
      <c r="E666" s="15" t="inlineStr">
        <is>
          <t>P1</t>
        </is>
      </c>
      <c r="F666" s="15" t="inlineStr">
        <is>
          <t>requestFavoriteType：-1</t>
        </is>
      </c>
      <c r="G666" s="15" t="inlineStr">
        <is>
          <t>异常系</t>
        </is>
      </c>
      <c r="H666" s="15" t="inlineStr">
        <is>
          <t>边界值</t>
        </is>
      </c>
      <c r="I666" s="15" t="n"/>
      <c r="J666" s="41" t="inlineStr">
        <is>
          <t>/</t>
        </is>
      </c>
      <c r="K666" s="48" t="n"/>
      <c r="L666" s="15" t="inlineStr">
        <is>
          <t>{ "protocolId": 30507, "messageType": "request", "versionName": "5.0.7.601114", "data": { "requestFavoriteType": -1}, "statusCode": 0, "needResponse": true, "message": "", "responseCode": "", "requestCode": "", "requestAuthor": "com.aiways.aiwaysservice"}</t>
        </is>
      </c>
      <c r="M666" s="45" t="inlineStr">
        <is>
          <t>输入json，查看返回json或查看家/公司信息</t>
        </is>
      </c>
      <c r="N666" s="41" t="inlineStr">
        <is>
          <t>resultCode:10001</t>
        </is>
      </c>
      <c r="O666" s="15" t="n"/>
      <c r="P666" s="15" t="n"/>
      <c r="Q666" s="15" t="n"/>
      <c r="R666" s="15" t="n"/>
      <c r="S666" s="15" t="n"/>
      <c r="T666" s="15" t="n"/>
      <c r="U666" s="15" t="n"/>
      <c r="V666" s="15" t="n"/>
      <c r="W666" s="15" t="n"/>
    </row>
    <row customFormat="1" r="667" s="3">
      <c r="A667" s="17" t="inlineStr">
        <is>
          <t>AW02-JK-AIDL-0786</t>
        </is>
      </c>
      <c r="B667" s="15" t="n">
        <v>30507</v>
      </c>
      <c r="C667" s="15" t="inlineStr">
        <is>
          <t>查询家和公司信息</t>
        </is>
      </c>
      <c r="D667" s="15" t="inlineStr">
        <is>
          <t>查询家和公司信息异常requestFavoriteType异常值</t>
        </is>
      </c>
      <c r="E667" s="15" t="inlineStr">
        <is>
          <t>P1</t>
        </is>
      </c>
      <c r="F667" s="15" t="inlineStr">
        <is>
          <t>requestFavoriteType：4</t>
        </is>
      </c>
      <c r="G667" s="15" t="inlineStr">
        <is>
          <t>异常系</t>
        </is>
      </c>
      <c r="H667" s="15" t="inlineStr">
        <is>
          <t>边界值</t>
        </is>
      </c>
      <c r="I667" s="15" t="n"/>
      <c r="J667" s="41" t="inlineStr">
        <is>
          <t>/</t>
        </is>
      </c>
      <c r="K667" s="48" t="n"/>
      <c r="L667" s="15" t="inlineStr">
        <is>
          <t>{ "protocolId": 30507, "messageType": "request", "versionName": "5.0.7.601114", "data": { "requestFavoriteType": 4}, "statusCode": 0, "needResponse": true, "message": "", "responseCode": "", "requestCode": "", "requestAuthor": "com.aiways.aiwaysservice"}</t>
        </is>
      </c>
      <c r="M667" s="45" t="inlineStr">
        <is>
          <t>输入json，查看返回json或查看家/公司信息</t>
        </is>
      </c>
      <c r="N667" s="41" t="inlineStr">
        <is>
          <t>resultCode:10001</t>
        </is>
      </c>
      <c r="O667" s="15" t="n"/>
      <c r="P667" s="15" t="n"/>
      <c r="Q667" s="15" t="n"/>
      <c r="R667" s="15" t="n"/>
      <c r="S667" s="15" t="n"/>
      <c r="T667" s="15" t="n"/>
      <c r="U667" s="15" t="n"/>
      <c r="V667" s="15" t="n"/>
      <c r="W667" s="15" t="n"/>
    </row>
    <row r="668" s="134">
      <c r="A668" s="17" t="inlineStr">
        <is>
          <t>AW02-JK-AIDL-0794</t>
        </is>
      </c>
      <c r="B668" s="13" t="n">
        <v>80023</v>
      </c>
      <c r="C668" s="13" t="inlineStr">
        <is>
          <t>搜索结果列表操作</t>
        </is>
      </c>
      <c r="D668" s="13" t="inlineStr">
        <is>
          <t>POI搜索结果-下一页</t>
        </is>
      </c>
      <c r="E668" s="13" t="inlineStr">
        <is>
          <t>P0</t>
        </is>
      </c>
      <c r="F668" s="13" t="inlineStr">
        <is>
          <t>对poi搜索结果进行下一页翻页
pageTurning:1</t>
        </is>
      </c>
      <c r="G668" s="13" t="inlineStr">
        <is>
          <t>正常系</t>
        </is>
      </c>
      <c r="H668" s="17" t="inlineStr">
        <is>
          <t>需求分析法</t>
        </is>
      </c>
      <c r="I668" s="21" t="n"/>
      <c r="J668" s="17" t="inlineStr">
        <is>
          <t xml:space="preserve">click:'com.aiways.autonavi:id/tv_search'
click:'com.aiways.autonavi:id/fl_search_main_toilet''
</t>
        </is>
      </c>
      <c r="K668" s="22" t="inlineStr">
        <is>
          <t>shell:"input keyevent 4"
shell:"input keyevent 4"</t>
        </is>
      </c>
      <c r="L668" s="17" t="inlineStr">
        <is>
          <t>{
 "protocolId": 80023,
 "messageType": "request",
 "versionName": "5.0.7.601114",
 "data": {
 "screenTurning": -1,
 "operateType": 0,
 "poiIndex": -1,
 "pageTurning": 1
 },
 "statusCode": 0,
 "needResponse": false,
 "message": "",
 "responseCode": "",
 "requestCode": "",
 "requestAuthor": "com.aiways.aiwaysservice"
}</t>
        </is>
      </c>
      <c r="M668" s="23" t="inlineStr">
        <is>
          <t>输入json，查看返回json或查看地图</t>
        </is>
      </c>
      <c r="N668" s="17" t="inlineStr">
        <is>
          <t>无返回</t>
        </is>
      </c>
      <c r="O668" s="17" t="inlineStr">
        <is>
          <t>poi搜索结果实现下一页翻页</t>
        </is>
      </c>
      <c r="P668" s="17" t="n"/>
      <c r="Q668" s="17" t="n"/>
      <c r="R668" s="13" t="n"/>
      <c r="S668" s="13" t="n"/>
      <c r="T668" s="13" t="n"/>
      <c r="U668" s="13" t="n"/>
      <c r="V668" s="13" t="n"/>
      <c r="W668" s="13" t="n"/>
    </row>
    <row r="669" s="134">
      <c r="A669" s="17" t="inlineStr">
        <is>
          <t>AW02-JK-AIDL-0795</t>
        </is>
      </c>
      <c r="B669" s="13" t="n">
        <v>80023</v>
      </c>
      <c r="C669" s="13" t="inlineStr">
        <is>
          <t>搜索结果列表操作</t>
        </is>
      </c>
      <c r="D669" s="13" t="inlineStr">
        <is>
          <t>POI搜索结果-下一页</t>
        </is>
      </c>
      <c r="E669" s="13" t="inlineStr">
        <is>
          <t>P1</t>
        </is>
      </c>
      <c r="F669" s="13" t="inlineStr">
        <is>
          <t>对poi搜索结果进行下一页翻页
pageTurning:1</t>
        </is>
      </c>
      <c r="G669" s="13" t="inlineStr">
        <is>
          <t>正常系</t>
        </is>
      </c>
      <c r="H669" s="17" t="inlineStr">
        <is>
          <t>需求分析法</t>
        </is>
      </c>
      <c r="I669" s="21" t="n"/>
      <c r="J669" s="17" t="inlineStr">
        <is>
          <t>click:'com.aiways.autonavi:id/tv_search'
click:'com.aiways.autonavi:id/fl_search_main_toilet'
wait:2
swipe:(0.5,0.8,0.5,0.2,10)</t>
        </is>
      </c>
      <c r="K669" s="22" t="inlineStr">
        <is>
          <t>shell:"input keyevent 4"
shell:"input keyevent 4"</t>
        </is>
      </c>
      <c r="L669" s="17" t="inlineStr">
        <is>
          <t>{
 "protocolId": 80023,
 "messageType": "request",
 "versionName": "5.0.7.601114",
 "data": {
 "screenTurning": -1,
 "operateType": 0,
 "poiIndex": -1,
 "pageTurning": 1
 },
 "statusCode": 0,
 "needResponse": false,
 "message": "",
 "responseCode": "",
 "requestCode": "",
 "requestAuthor": "com.aiways.aiwaysservice"
}</t>
        </is>
      </c>
      <c r="M669" s="23" t="inlineStr">
        <is>
          <t>输入json，查看返回json或查看地图</t>
        </is>
      </c>
      <c r="N669" s="17" t="inlineStr">
        <is>
          <t>无返回</t>
        </is>
      </c>
      <c r="O669" s="17" t="inlineStr">
        <is>
          <t>地图无动作</t>
        </is>
      </c>
      <c r="P669" s="17" t="n"/>
      <c r="Q669" s="17" t="n"/>
      <c r="R669" s="13" t="n"/>
      <c r="S669" s="13" t="n"/>
      <c r="T669" s="13" t="n"/>
      <c r="U669" s="13" t="n"/>
      <c r="V669" s="13" t="n"/>
      <c r="W669" s="13" t="n"/>
    </row>
    <row r="670" s="134">
      <c r="A670" s="17" t="inlineStr">
        <is>
          <t>AW02-JK-AIDL-0796</t>
        </is>
      </c>
      <c r="B670" s="13" t="n">
        <v>80023</v>
      </c>
      <c r="C670" s="13" t="inlineStr">
        <is>
          <t>搜索结果列表操作</t>
        </is>
      </c>
      <c r="D670" s="13" t="inlineStr">
        <is>
          <t>POI搜索结果-上一页</t>
        </is>
      </c>
      <c r="E670" s="13" t="inlineStr">
        <is>
          <t>P0</t>
        </is>
      </c>
      <c r="F670" s="13" t="inlineStr">
        <is>
          <t>对poi搜索结果进行上一页翻页
pageTurning:0</t>
        </is>
      </c>
      <c r="G670" s="13" t="inlineStr">
        <is>
          <t>正常系</t>
        </is>
      </c>
      <c r="H670" s="17" t="inlineStr">
        <is>
          <t>需求分析法</t>
        </is>
      </c>
      <c r="I670" s="21" t="n"/>
      <c r="J670" s="17" t="inlineStr">
        <is>
          <t>click:'com.aiways.autonavi:id/tv_search'
click:'com.aiways.autonavi:id/fl_search_main_toilet'
wait:2
swipe:(0.5,0.8,0.5,0.2,10)</t>
        </is>
      </c>
      <c r="K670" s="22" t="inlineStr">
        <is>
          <t>shell:"input keyevent 4"
shell:"input keyevent 4"</t>
        </is>
      </c>
      <c r="L670" s="17" t="inlineStr">
        <is>
          <t>{
 "protocolId": 80023,
 "messageType": "request",
 "versionName": "5.0.7.601114",
 "data": {
 "screenTurning": -1,
 "operateType": 0,
 "poiIndex": -1,
 "pageTurning": 0
 },
 "statusCode": 0,
 "needResponse": false,
 "message": "",
 "responseCode": "",
 "requestCode": "",
 "requestAuthor": "com.aiways.aiwaysservice"
}</t>
        </is>
      </c>
      <c r="M670" s="23" t="inlineStr">
        <is>
          <t>输入json，查看返回json或查看地图</t>
        </is>
      </c>
      <c r="N670" s="17" t="inlineStr">
        <is>
          <t>无返回</t>
        </is>
      </c>
      <c r="O670" s="17" t="inlineStr">
        <is>
          <t>poi搜索结果实现上一页翻页</t>
        </is>
      </c>
      <c r="P670" s="17" t="n"/>
      <c r="Q670" s="17" t="n"/>
      <c r="R670" s="13" t="n"/>
      <c r="S670" s="13" t="n"/>
      <c r="T670" s="13" t="n"/>
      <c r="U670" s="13" t="n"/>
      <c r="V670" s="13" t="n"/>
      <c r="W670" s="13" t="n"/>
    </row>
    <row r="671" s="134">
      <c r="A671" s="17" t="inlineStr">
        <is>
          <t>AW02-JK-AIDL-0797</t>
        </is>
      </c>
      <c r="B671" s="13" t="n">
        <v>80023</v>
      </c>
      <c r="C671" s="13" t="inlineStr">
        <is>
          <t>搜索结果列表操作</t>
        </is>
      </c>
      <c r="D671" s="13" t="inlineStr">
        <is>
          <t>POI搜索结果-上一页</t>
        </is>
      </c>
      <c r="E671" s="13" t="inlineStr">
        <is>
          <t>P1</t>
        </is>
      </c>
      <c r="F671" s="13" t="inlineStr">
        <is>
          <t>对poi搜索结果进行上一页翻页
pageTurning:0</t>
        </is>
      </c>
      <c r="G671" s="13" t="inlineStr">
        <is>
          <t>正常系</t>
        </is>
      </c>
      <c r="H671" s="17" t="inlineStr">
        <is>
          <t>需求分析法</t>
        </is>
      </c>
      <c r="I671" s="21" t="n"/>
      <c r="J671" s="17" t="inlineStr">
        <is>
          <t xml:space="preserve">click:'com.aiways.autonavi:id/tv_search'
click:'com.aiways.autonavi:id/fl_search_main_toilet''
</t>
        </is>
      </c>
      <c r="K671" s="22" t="inlineStr">
        <is>
          <t>shell:"input keyevent 4"
shell:"input keyevent 4"</t>
        </is>
      </c>
      <c r="L671" s="17" t="inlineStr">
        <is>
          <t>{
 "protocolId": 80023,
 "messageType": "request",
 "versionName": "5.0.7.601114",
 "data": {
 "screenTurning": -1,
 "operateType": 0,
 "poiIndex": -1,
 "pageTurning": 0
 },
 "statusCode": 0,
 "needResponse": false,
 "message": "",
 "responseCode": "",
 "requestCode": "",
 "requestAuthor": "com.aiways.aiwaysservice"
}</t>
        </is>
      </c>
      <c r="M671" s="23" t="inlineStr">
        <is>
          <t>输入json，查看返回json或查看地图</t>
        </is>
      </c>
      <c r="N671" s="17" t="inlineStr">
        <is>
          <t>无返回</t>
        </is>
      </c>
      <c r="O671" s="17" t="inlineStr">
        <is>
          <t>地图无动作</t>
        </is>
      </c>
      <c r="P671" s="17" t="n"/>
      <c r="Q671" s="17" t="n"/>
      <c r="R671" s="13" t="n"/>
      <c r="S671" s="13" t="n"/>
      <c r="T671" s="13" t="n"/>
      <c r="U671" s="13" t="n"/>
      <c r="V671" s="13" t="n"/>
      <c r="W671" s="13" t="n"/>
    </row>
    <row r="672" s="134">
      <c r="A672" s="17" t="inlineStr">
        <is>
          <t>AW02-JK-AIDL-0798</t>
        </is>
      </c>
      <c r="B672" s="13" t="n">
        <v>80023</v>
      </c>
      <c r="C672" s="13" t="inlineStr">
        <is>
          <t>搜索结果列表操作</t>
        </is>
      </c>
      <c r="D672" s="13" t="inlineStr">
        <is>
          <t>POI搜索结果-参数全默认</t>
        </is>
      </c>
      <c r="E672" s="13" t="inlineStr">
        <is>
          <t>P2</t>
        </is>
      </c>
      <c r="F672" s="13" t="inlineStr">
        <is>
          <t>参数全默认</t>
        </is>
      </c>
      <c r="G672" s="13" t="inlineStr">
        <is>
          <t>异常系</t>
        </is>
      </c>
      <c r="H672" s="17" t="inlineStr">
        <is>
          <t>错误推测法</t>
        </is>
      </c>
      <c r="I672" s="21" t="n"/>
      <c r="J672" s="17" t="inlineStr">
        <is>
          <t xml:space="preserve">click:'com.aiways.autonavi:id/iv_main_search'
click:'com.aiways.autonavi:id/fl_search_main_toilet''
</t>
        </is>
      </c>
      <c r="K672" s="22" t="inlineStr">
        <is>
          <t>shell:"input keyevent 4"
shell:"input keyevent 4"</t>
        </is>
      </c>
      <c r="L672" s="17" t="inlineStr">
        <is>
          <t>{
 "protocolId": 80023,
 "messageType": "request",
 "versionName": "5.0.7.601114",
 "data": {
 "screenTurning": -1,
 "operateType": 0,
 "poiIndex": -1,
 "pageTurning": -1
 },
 "statusCode": 0,
 "needResponse": false,
 "message": "",
 "responseCode": "",
 "requestCode": "",
 "requestAuthor": "com.aiways.aiwaysservice"
}</t>
        </is>
      </c>
      <c r="M672" s="23" t="inlineStr">
        <is>
          <t>输入json，查看返回json或查看地图</t>
        </is>
      </c>
      <c r="N672" s="17" t="inlineStr">
        <is>
          <t>resultCode:10000</t>
        </is>
      </c>
      <c r="O672" s="17" t="inlineStr">
        <is>
          <t>地图无动作</t>
        </is>
      </c>
      <c r="P672" s="17" t="n"/>
      <c r="Q672" s="17" t="n"/>
      <c r="R672" s="13" t="n"/>
      <c r="S672" s="13" t="n"/>
      <c r="T672" s="13" t="n"/>
      <c r="U672" s="13" t="n"/>
      <c r="V672" s="13" t="n"/>
      <c r="W672" s="13" t="n"/>
    </row>
    <row r="673" s="134">
      <c r="A673" s="17" t="inlineStr">
        <is>
          <t>AW02-JK-AIDL-0799</t>
        </is>
      </c>
      <c r="B673" s="13" t="n">
        <v>80023</v>
      </c>
      <c r="C673" s="13" t="inlineStr">
        <is>
          <t>搜索结果列表操作</t>
        </is>
      </c>
      <c r="D673" s="13" t="inlineStr">
        <is>
          <t>POI搜索结果-pageTurning异常</t>
        </is>
      </c>
      <c r="E673" s="13" t="inlineStr">
        <is>
          <t>P2</t>
        </is>
      </c>
      <c r="F673" s="13" t="inlineStr">
        <is>
          <t>pageTurning:-2</t>
        </is>
      </c>
      <c r="G673" s="13" t="inlineStr">
        <is>
          <t>异常系</t>
        </is>
      </c>
      <c r="H673" s="17" t="inlineStr">
        <is>
          <t>边界值</t>
        </is>
      </c>
      <c r="I673" s="21" t="n"/>
      <c r="J673" s="17" t="inlineStr">
        <is>
          <t xml:space="preserve">click:'com.aiways.autonavi:id/iv_main_search'
click:'com.aiways.autonavi:id/fl_search_main_toilet''
</t>
        </is>
      </c>
      <c r="K673" s="22" t="inlineStr">
        <is>
          <t>shell:"input keyevent 4"
shell:"input keyevent 4"</t>
        </is>
      </c>
      <c r="L673" s="17" t="inlineStr">
        <is>
          <t>{
 "protocolId": 80023,
 "messageType": "request",
 "versionName": "5.0.7.601114",
 "data": {
 "screenTurning": -1,
 "operateType": 0,
 "poiIndex": -1,
 "pageTurning": -2
 },
 "statusCode": 0,
 "needResponse": false,
 "message": "",
 "responseCode": "",
 "requestCode": "",
 "requestAuthor": "com.aiways.aiwaysservice"
}</t>
        </is>
      </c>
      <c r="M673" s="23" t="inlineStr">
        <is>
          <t>输入json，查看返回json或查看地图</t>
        </is>
      </c>
      <c r="N673" s="17" t="inlineStr">
        <is>
          <t>resultCode:10001</t>
        </is>
      </c>
      <c r="O673" s="17" t="inlineStr">
        <is>
          <t>地图无动作</t>
        </is>
      </c>
      <c r="P673" s="17" t="n"/>
      <c r="Q673" s="17" t="n"/>
      <c r="R673" s="13" t="n"/>
      <c r="S673" s="13" t="n"/>
      <c r="T673" s="13" t="n"/>
      <c r="U673" s="13" t="n"/>
      <c r="V673" s="13" t="n"/>
      <c r="W673" s="13" t="n"/>
    </row>
    <row r="674" s="134">
      <c r="A674" s="17" t="inlineStr">
        <is>
          <t>AW02-JK-AIDL-0800</t>
        </is>
      </c>
      <c r="B674" s="13" t="n">
        <v>80023</v>
      </c>
      <c r="C674" s="13" t="inlineStr">
        <is>
          <t>搜索结果列表操作</t>
        </is>
      </c>
      <c r="D674" s="13" t="inlineStr">
        <is>
          <t>POI搜索结果-pageTurning异常</t>
        </is>
      </c>
      <c r="E674" s="13" t="inlineStr">
        <is>
          <t>P2</t>
        </is>
      </c>
      <c r="F674" s="13" t="inlineStr">
        <is>
          <t>pageTurning:2</t>
        </is>
      </c>
      <c r="G674" s="13" t="inlineStr">
        <is>
          <t>异常系</t>
        </is>
      </c>
      <c r="H674" s="17" t="inlineStr">
        <is>
          <t>边界值</t>
        </is>
      </c>
      <c r="I674" s="21" t="n"/>
      <c r="J674" s="17" t="inlineStr">
        <is>
          <t xml:space="preserve">click:'com.aiways.autonavi:id/iv_main_search'
click:'com.aiways.autonavi:id/fl_search_main_toilet''
</t>
        </is>
      </c>
      <c r="K674" s="22" t="inlineStr">
        <is>
          <t>shell:"input keyevent 4"
shell:"input keyevent 4"</t>
        </is>
      </c>
      <c r="L674" s="17" t="inlineStr">
        <is>
          <t>{
 "protocolId": 80023,
 "messageType": "request",
 "versionName": "5.0.7.601114",
 "data": {
 "screenTurning": -1,
 "operateType": 0,
 "poiIndex": -1,
 "pageTurning": 2
 },
 "statusCode": 0,
 "needResponse": false,
 "message": "",
 "responseCode": "",
 "requestCode": "",
 "requestAuthor": "com.aiways.aiwaysservice"
}</t>
        </is>
      </c>
      <c r="M674" s="23" t="inlineStr">
        <is>
          <t>输入json，查看返回json或查看地图</t>
        </is>
      </c>
      <c r="N674" s="17" t="inlineStr">
        <is>
          <t>resultCode:10001</t>
        </is>
      </c>
      <c r="O674" s="17" t="inlineStr">
        <is>
          <t>地图无动作</t>
        </is>
      </c>
      <c r="P674" s="17" t="n"/>
      <c r="Q674" s="17" t="n"/>
      <c r="R674" s="13" t="n"/>
      <c r="S674" s="13" t="n"/>
      <c r="T674" s="13" t="n"/>
      <c r="U674" s="13" t="n"/>
      <c r="V674" s="13" t="n"/>
      <c r="W674" s="13" t="n"/>
    </row>
    <row r="675" s="134">
      <c r="A675" s="17" t="inlineStr">
        <is>
          <t>AW02-JK-AIDL-0801</t>
        </is>
      </c>
      <c r="B675" s="13" t="n">
        <v>80023</v>
      </c>
      <c r="C675" s="13" t="inlineStr">
        <is>
          <t>搜索结果列表操作</t>
        </is>
      </c>
      <c r="D675" s="13" t="inlineStr">
        <is>
          <t>POI搜索结果-下翻屛</t>
        </is>
      </c>
      <c r="E675" s="13" t="inlineStr">
        <is>
          <t>P0</t>
        </is>
      </c>
      <c r="F675" s="13" t="inlineStr">
        <is>
          <t>对poi搜索结果进行向下滑动
screenTurning:1</t>
        </is>
      </c>
      <c r="G675" s="13" t="inlineStr">
        <is>
          <t>正常系</t>
        </is>
      </c>
      <c r="H675" s="17" t="inlineStr">
        <is>
          <t>需求分析法</t>
        </is>
      </c>
      <c r="I675" s="21" t="n"/>
      <c r="J675" s="17" t="inlineStr">
        <is>
          <t>/</t>
        </is>
      </c>
      <c r="K675" s="22" t="inlineStr">
        <is>
          <t>\</t>
        </is>
      </c>
      <c r="L675" s="17" t="inlineStr">
        <is>
          <t>{
 "protocolId": 80023,
 "messageType": "request",
 "versionName": "5.0.7.601114",
 "data": {
 "screenTurning": 1,
 "operateType": 0,
 "poiIndex": -1,
 "pageTurning": -1
 },
 "statusCode": 0,
 "needResponse": false,
 "message": "",
 "responseCode": "",
 "requestCode": "",
 "requestAuthor": "com.aiways.aiwaysservice"
}</t>
        </is>
      </c>
      <c r="M675" s="23" t="inlineStr">
        <is>
          <t>输入json，查看返回json或查看地图</t>
        </is>
      </c>
      <c r="N675" s="17" t="inlineStr">
        <is>
          <t>无返回</t>
        </is>
      </c>
      <c r="O675" s="17" t="inlineStr">
        <is>
          <t>当前搜索页向下滑动，展示下面的内容</t>
        </is>
      </c>
      <c r="P675" s="17" t="n"/>
      <c r="Q675" s="17" t="n"/>
      <c r="R675" s="13" t="n"/>
      <c r="S675" s="13" t="n"/>
      <c r="T675" s="13" t="n"/>
      <c r="U675" s="13" t="n"/>
      <c r="V675" s="13" t="n"/>
      <c r="W675" s="13" t="n"/>
    </row>
    <row r="676" s="134">
      <c r="A676" s="17" t="inlineStr">
        <is>
          <t>AW02-JK-AIDL-0802</t>
        </is>
      </c>
      <c r="B676" s="13" t="n">
        <v>80023</v>
      </c>
      <c r="C676" s="13" t="inlineStr">
        <is>
          <t>搜索结果列表操作</t>
        </is>
      </c>
      <c r="D676" s="13" t="inlineStr">
        <is>
          <t>POI搜索结果-下翻屛</t>
        </is>
      </c>
      <c r="E676" s="13" t="inlineStr">
        <is>
          <t>P1</t>
        </is>
      </c>
      <c r="F676" s="13" t="inlineStr">
        <is>
          <t>对poi搜索结果进行向下滑动
screenTurning:1</t>
        </is>
      </c>
      <c r="G676" s="13" t="inlineStr">
        <is>
          <t>正常系</t>
        </is>
      </c>
      <c r="H676" s="17" t="inlineStr">
        <is>
          <t>需求分析法</t>
        </is>
      </c>
      <c r="I676" s="21" t="n"/>
      <c r="J676" s="17" t="inlineStr">
        <is>
          <t xml:space="preserve">click:'com.aiways.autonavi:id/iv_main_search'
click:'com.aiways.autonavi:id/fl_search_main_toilet''
</t>
        </is>
      </c>
      <c r="K676" s="22" t="inlineStr">
        <is>
          <t>shell:"input keyevent 4"
shell:"input keyevent 4"</t>
        </is>
      </c>
      <c r="L676" s="17" t="inlineStr">
        <is>
          <t>{
 "protocolId": 80023,
 "messageType": "request",
 "versionName": "5.0.7.601114",
 "data": {
 "screenTurning": 1,
 "operateType": 0,
 "poiIndex": -1,
 "pageTurning": -1
 },
 "statusCode": 0,
 "needResponse": false,
 "message": "",
 "responseCode": "",
 "requestCode": "",
 "requestAuthor": "com.aiways.aiwaysservice"
}</t>
        </is>
      </c>
      <c r="M676" s="23" t="inlineStr">
        <is>
          <t>输入json，查看返回json或查看地图</t>
        </is>
      </c>
      <c r="N676" s="17" t="inlineStr">
        <is>
          <t>无返回</t>
        </is>
      </c>
      <c r="O676" s="17" t="inlineStr">
        <is>
          <t>地图无动作</t>
        </is>
      </c>
      <c r="P676" s="17" t="n"/>
      <c r="Q676" s="17" t="n"/>
      <c r="R676" s="13" t="n"/>
      <c r="S676" s="13" t="n"/>
      <c r="T676" s="13" t="n"/>
      <c r="U676" s="13" t="n"/>
      <c r="V676" s="13" t="n"/>
      <c r="W676" s="13" t="n"/>
    </row>
    <row r="677" s="134">
      <c r="A677" s="17" t="inlineStr">
        <is>
          <t>AW02-JK-AIDL-0803</t>
        </is>
      </c>
      <c r="B677" s="13" t="n">
        <v>80023</v>
      </c>
      <c r="C677" s="13" t="inlineStr">
        <is>
          <t>搜索结果列表操作</t>
        </is>
      </c>
      <c r="D677" s="13" t="inlineStr">
        <is>
          <t>POI搜索结果-上翻屛</t>
        </is>
      </c>
      <c r="E677" s="13" t="inlineStr">
        <is>
          <t>P0</t>
        </is>
      </c>
      <c r="F677" s="13" t="inlineStr">
        <is>
          <t>对poi搜索结果进行向上滑动
screenTurning:0</t>
        </is>
      </c>
      <c r="G677" s="13" t="inlineStr">
        <is>
          <t>正常系</t>
        </is>
      </c>
      <c r="H677" s="17" t="inlineStr">
        <is>
          <t>需求分析法</t>
        </is>
      </c>
      <c r="I677" s="21" t="n"/>
      <c r="J677" s="17" t="inlineStr">
        <is>
          <t>/</t>
        </is>
      </c>
      <c r="K677" s="22" t="inlineStr">
        <is>
          <t>\</t>
        </is>
      </c>
      <c r="L677" s="17" t="inlineStr">
        <is>
          <t>{
 "protocolId": 80023,
 "messageType": "request",
 "versionName": "5.0.7.601114",
 "data": {
 "screenTurning": 0,
 "operateType": 0,
 "poiIndex": -1,
 "pageTurning": -1
 },
 "statusCode": 0,
 "needResponse": false,
 "message": "",
 "responseCode": "",
 "requestCode": "",
 "requestAuthor": "com.aiways.aiwaysservice"
}</t>
        </is>
      </c>
      <c r="M677" s="23" t="inlineStr">
        <is>
          <t>输入json，查看返回json或查看地图</t>
        </is>
      </c>
      <c r="N677" s="17" t="inlineStr">
        <is>
          <t>无返回</t>
        </is>
      </c>
      <c r="O677" s="17" t="inlineStr">
        <is>
          <t>当前搜索页向上滑动，展示上面的内容</t>
        </is>
      </c>
      <c r="P677" s="17" t="n"/>
      <c r="Q677" s="17" t="n"/>
      <c r="R677" s="13" t="n"/>
      <c r="S677" s="13" t="n"/>
      <c r="T677" s="13" t="n"/>
      <c r="U677" s="13" t="n"/>
      <c r="V677" s="13" t="n"/>
      <c r="W677" s="13" t="n"/>
    </row>
    <row r="678" s="134">
      <c r="A678" s="17" t="inlineStr">
        <is>
          <t>AW02-JK-AIDL-0804</t>
        </is>
      </c>
      <c r="B678" s="13" t="n">
        <v>80023</v>
      </c>
      <c r="C678" s="13" t="inlineStr">
        <is>
          <t>搜索结果列表操作</t>
        </is>
      </c>
      <c r="D678" s="13" t="inlineStr">
        <is>
          <t>POI搜索结果-上翻屛</t>
        </is>
      </c>
      <c r="E678" s="13" t="inlineStr">
        <is>
          <t>P0</t>
        </is>
      </c>
      <c r="F678" s="13" t="inlineStr">
        <is>
          <t>对poi搜索结果进行向上滑动
screenTurning:0</t>
        </is>
      </c>
      <c r="G678" s="13" t="inlineStr">
        <is>
          <t>正常系</t>
        </is>
      </c>
      <c r="H678" s="17" t="inlineStr">
        <is>
          <t>需求分析法</t>
        </is>
      </c>
      <c r="I678" s="21" t="n"/>
      <c r="J678" s="17" t="inlineStr">
        <is>
          <t xml:space="preserve">click:'com.aiways.autonavi:id/iv_main_search'
click:'com.aiways.autonavi:id/fl_search_main_toilet''
</t>
        </is>
      </c>
      <c r="K678" s="22" t="inlineStr">
        <is>
          <t>shell:"input keyevent 4"
shell:"input keyevent 4"</t>
        </is>
      </c>
      <c r="L678" s="17" t="inlineStr">
        <is>
          <t>{
 "protocolId": 80023,
 "messageType": "request",
 "versionName": "5.0.7.601114",
 "data": {
 "screenTurning": 0,
 "operateType": 0,
 "poiIndex": -1,
 "pageTurning": -1
 },
 "statusCode": 0,
 "needResponse": false,
 "message": "",
 "responseCode": "",
 "requestCode": "",
 "requestAuthor": "com.aiways.aiwaysservice"
}</t>
        </is>
      </c>
      <c r="M678" s="23" t="inlineStr">
        <is>
          <t>输入json，查看返回json或查看地图</t>
        </is>
      </c>
      <c r="N678" s="17" t="inlineStr">
        <is>
          <t>无返回</t>
        </is>
      </c>
      <c r="O678" s="17" t="inlineStr">
        <is>
          <t>地图无动作</t>
        </is>
      </c>
      <c r="P678" s="17" t="n"/>
      <c r="Q678" s="17" t="n"/>
      <c r="R678" s="13" t="n"/>
      <c r="S678" s="13" t="n"/>
      <c r="T678" s="13" t="n"/>
      <c r="U678" s="13" t="n"/>
      <c r="V678" s="13" t="n"/>
      <c r="W678" s="13" t="n"/>
    </row>
    <row r="679" s="134">
      <c r="A679" s="17" t="inlineStr">
        <is>
          <t>AW02-JK-AIDL-0805</t>
        </is>
      </c>
      <c r="B679" s="13" t="n">
        <v>80023</v>
      </c>
      <c r="C679" s="13" t="inlineStr">
        <is>
          <t>搜索结果列表操作</t>
        </is>
      </c>
      <c r="D679" s="13" t="inlineStr">
        <is>
          <t>POI搜索结果-screenTurning异常</t>
        </is>
      </c>
      <c r="E679" s="13" t="inlineStr">
        <is>
          <t>P2</t>
        </is>
      </c>
      <c r="F679" s="13" t="inlineStr">
        <is>
          <t>screenTurning:-2</t>
        </is>
      </c>
      <c r="G679" s="13" t="inlineStr">
        <is>
          <t>异常系</t>
        </is>
      </c>
      <c r="H679" s="17" t="inlineStr">
        <is>
          <t>边界值</t>
        </is>
      </c>
      <c r="I679" s="21" t="n"/>
      <c r="J679" s="17" t="inlineStr">
        <is>
          <t xml:space="preserve">click:'com.aiways.autonavi:id/iv_main_search'
click:'com.aiways.autonavi:id/fl_search_main_toilet''
</t>
        </is>
      </c>
      <c r="K679" s="22" t="inlineStr">
        <is>
          <t>shell:"input keyevent 4"
shell:"input keyevent 4"</t>
        </is>
      </c>
      <c r="L679" s="17" t="inlineStr">
        <is>
          <t>{
 "protocolId": 80023,
 "messageType": "request",
 "versionName": "5.0.7.601114",
 "data": {
 "screenTurning": -2,
 "operateType": 0,
 "poiIndex": -1,
 "pageTurning": -1
 },
 "statusCode": 0,
 "needResponse": false,
 "message": "",
 "responseCode": "",
 "requestCode": "",
 "requestAuthor": "com.aiways.aiwaysservice"
}</t>
        </is>
      </c>
      <c r="M679" s="23" t="inlineStr">
        <is>
          <t>输入json，查看返回json或查看地图</t>
        </is>
      </c>
      <c r="N679" s="17" t="inlineStr">
        <is>
          <t>resultCode:10001</t>
        </is>
      </c>
      <c r="O679" s="17" t="inlineStr">
        <is>
          <t>地图无动作</t>
        </is>
      </c>
      <c r="P679" s="17" t="n"/>
      <c r="Q679" s="17" t="n"/>
      <c r="R679" s="13" t="n"/>
      <c r="S679" s="13" t="n"/>
      <c r="T679" s="13" t="n"/>
      <c r="U679" s="13" t="n"/>
      <c r="V679" s="13" t="n"/>
      <c r="W679" s="13" t="n"/>
    </row>
    <row r="680" s="134">
      <c r="A680" s="17" t="inlineStr">
        <is>
          <t>AW02-JK-AIDL-0806</t>
        </is>
      </c>
      <c r="B680" s="13" t="n">
        <v>80023</v>
      </c>
      <c r="C680" s="13" t="inlineStr">
        <is>
          <t>搜索结果列表操作</t>
        </is>
      </c>
      <c r="D680" s="13" t="inlineStr">
        <is>
          <t>POI搜索结果-screenTurning异常</t>
        </is>
      </c>
      <c r="E680" s="13" t="inlineStr">
        <is>
          <t>P2</t>
        </is>
      </c>
      <c r="F680" s="13" t="inlineStr">
        <is>
          <t>screenTurning:2</t>
        </is>
      </c>
      <c r="G680" s="13" t="inlineStr">
        <is>
          <t>异常系</t>
        </is>
      </c>
      <c r="H680" s="17" t="inlineStr">
        <is>
          <t>边界值</t>
        </is>
      </c>
      <c r="I680" s="21" t="n"/>
      <c r="J680" s="17" t="inlineStr">
        <is>
          <t xml:space="preserve">click:'com.aiways.autonavi:id/iv_main_search'
click:'com.aiways.autonavi:id/fl_search_main_toilet''
</t>
        </is>
      </c>
      <c r="K680" s="22" t="inlineStr">
        <is>
          <t>shell:"input keyevent 4"
shell:"input keyevent 4"</t>
        </is>
      </c>
      <c r="L680" s="17" t="inlineStr">
        <is>
          <t>{
 "protocolId": 80023,
 "messageType": "request",
 "versionName": "5.0.7.601114",
 "data": {
 "screenTurning": 2,
 "operateType": 0,
 "poiIndex": -1,
 "pageTurning": -1
 },
 "statusCode": 0,
 "needResponse": false,
 "message": "",
 "responseCode": "",
 "requestCode": "",
 "requestAuthor": "com.aiways.aiwaysservice"
}</t>
        </is>
      </c>
      <c r="M680" s="23" t="inlineStr">
        <is>
          <t>输入json，查看返回json或查看地图</t>
        </is>
      </c>
      <c r="N680" s="17" t="inlineStr">
        <is>
          <t>resultCode:10001</t>
        </is>
      </c>
      <c r="O680" s="17" t="inlineStr">
        <is>
          <t>地图无动作</t>
        </is>
      </c>
      <c r="P680" s="17" t="n"/>
      <c r="Q680" s="17" t="n"/>
      <c r="R680" s="13" t="n"/>
      <c r="S680" s="13" t="n"/>
      <c r="T680" s="13" t="n"/>
      <c r="U680" s="13" t="n"/>
      <c r="V680" s="13" t="n"/>
      <c r="W680" s="13" t="n"/>
    </row>
    <row r="681" s="134">
      <c r="A681" s="17" t="inlineStr">
        <is>
          <t>AW02-JK-AIDL-0807</t>
        </is>
      </c>
      <c r="B681" s="13" t="n">
        <v>80023</v>
      </c>
      <c r="C681" s="13" t="inlineStr">
        <is>
          <t>搜索结果列表操作</t>
        </is>
      </c>
      <c r="D681" s="13" t="inlineStr">
        <is>
          <t>POI搜索结果-选择POI</t>
        </is>
      </c>
      <c r="E681" s="13" t="inlineStr">
        <is>
          <t>P0</t>
        </is>
      </c>
      <c r="F681" s="13" t="inlineStr">
        <is>
          <t>对poi搜索结果进行选择
poiIndex:0</t>
        </is>
      </c>
      <c r="G681" s="13" t="inlineStr">
        <is>
          <t>正常系</t>
        </is>
      </c>
      <c r="H681" s="17" t="inlineStr">
        <is>
          <t>边界值</t>
        </is>
      </c>
      <c r="I681" s="21" t="n"/>
      <c r="J681" s="17" t="inlineStr">
        <is>
          <t xml:space="preserve">click:'com.aiways.autonavi:id/iv_main_search'
click:'com.aiways.autonavi:id/fl_search_main_toilet''
</t>
        </is>
      </c>
      <c r="K681" s="22" t="inlineStr">
        <is>
          <t>shell:"input keyevent 4"
shell:"input keyevent 4"</t>
        </is>
      </c>
      <c r="L681" s="17" t="inlineStr">
        <is>
          <t>{
 "protocolId": 80023,
 "messageType": "request",
 "versionName": "5.0.7.601114",
 "data": {
 "screenTurning": -1,
 "operateType": 0,
 "poiIndex": 0,
 "pageTurning": -1
 },
 "statusCode": 0,
 "needResponse": false,
 "message": "",
 "responseCode": "",
 "requestCode": "",
 "requestAuthor": "com.aiways.aiwaysservice"
}</t>
        </is>
      </c>
      <c r="M681" s="23" t="inlineStr">
        <is>
          <t>输入json，查看返回json或查看地图</t>
        </is>
      </c>
      <c r="N681" s="17" t="inlineStr">
        <is>
          <t>无返回</t>
        </is>
      </c>
      <c r="O681" s="17" t="inlineStr">
        <is>
          <t>选择第1个POI</t>
        </is>
      </c>
      <c r="P681" s="17" t="n"/>
      <c r="Q681" s="17" t="n"/>
      <c r="R681" s="13" t="n"/>
      <c r="S681" s="13" t="n"/>
      <c r="T681" s="13" t="n"/>
      <c r="U681" s="13" t="n"/>
      <c r="V681" s="13" t="n"/>
      <c r="W681" s="13" t="n"/>
    </row>
    <row r="682" s="134">
      <c r="A682" s="17" t="inlineStr">
        <is>
          <t>AW02-JK-AIDL-0808</t>
        </is>
      </c>
      <c r="B682" s="13" t="n">
        <v>80023</v>
      </c>
      <c r="C682" s="13" t="inlineStr">
        <is>
          <t>搜索结果列表操作</t>
        </is>
      </c>
      <c r="D682" s="13" t="inlineStr">
        <is>
          <t>POI搜索结果-选择POI</t>
        </is>
      </c>
      <c r="E682" s="13" t="inlineStr">
        <is>
          <t>P0</t>
        </is>
      </c>
      <c r="F682" s="13" t="inlineStr">
        <is>
          <t>对poi搜索结果进行选择
poiIndex:4</t>
        </is>
      </c>
      <c r="G682" s="13" t="inlineStr">
        <is>
          <t>正常系</t>
        </is>
      </c>
      <c r="H682" s="17" t="inlineStr">
        <is>
          <t>边界值</t>
        </is>
      </c>
      <c r="I682" s="21" t="n"/>
      <c r="J682" s="17" t="inlineStr">
        <is>
          <t xml:space="preserve">click:'com.aiways.autonavi:id/iv_main_search'
click:'com.aiways.autonavi:id/fl_search_main_toilet''
</t>
        </is>
      </c>
      <c r="K682" s="22" t="inlineStr">
        <is>
          <t>shell:"input keyevent 4"
shell:"input keyevent 4"</t>
        </is>
      </c>
      <c r="L682" s="17" t="inlineStr">
        <is>
          <t>{
 "protocolId": 80023,
 "messageType": "request",
 "versionName": "5.0.7.601114",
 "data": {
 "screenTurning": -1,
 "operateType": 0,
 "poiIndex": 4,
 "pageTurning": -1
 },
 "statusCode": 0,
 "needResponse": false,
 "message": "",
 "responseCode": "",
 "requestCode": "",
 "requestAuthor": "com.aiways.aiwaysservice"
}</t>
        </is>
      </c>
      <c r="M682" s="23" t="inlineStr">
        <is>
          <t>输入json，查看返回json或查看地图</t>
        </is>
      </c>
      <c r="N682" s="17" t="inlineStr">
        <is>
          <t>无返回</t>
        </is>
      </c>
      <c r="O682" s="17" t="inlineStr">
        <is>
          <t>选择第5个POI</t>
        </is>
      </c>
      <c r="P682" s="17" t="n"/>
      <c r="Q682" s="17" t="n"/>
      <c r="R682" s="13" t="n"/>
      <c r="S682" s="13" t="n"/>
      <c r="T682" s="13" t="n"/>
      <c r="U682" s="13" t="n"/>
      <c r="V682" s="13" t="n"/>
      <c r="W682" s="13" t="n"/>
    </row>
    <row r="683" s="134">
      <c r="A683" s="17" t="inlineStr">
        <is>
          <t>AW02-JK-AIDL-0809</t>
        </is>
      </c>
      <c r="B683" s="13" t="n">
        <v>80023</v>
      </c>
      <c r="C683" s="13" t="inlineStr">
        <is>
          <t>搜索结果列表操作</t>
        </is>
      </c>
      <c r="D683" s="13" t="inlineStr">
        <is>
          <t>POI搜索结果-选择POI</t>
        </is>
      </c>
      <c r="E683" s="13" t="inlineStr">
        <is>
          <t>P0</t>
        </is>
      </c>
      <c r="F683" s="13" t="inlineStr">
        <is>
          <t>对poi搜索结果进行选择
poiIndex:9</t>
        </is>
      </c>
      <c r="G683" s="13" t="inlineStr">
        <is>
          <t>正常系</t>
        </is>
      </c>
      <c r="H683" s="17" t="inlineStr">
        <is>
          <t>边界值</t>
        </is>
      </c>
      <c r="I683" s="21" t="n"/>
      <c r="J683" s="17" t="inlineStr">
        <is>
          <t xml:space="preserve">click:'com.aiways.autonavi:id/iv_main_search'
click:'com.aiways.autonavi:id/fl_search_main_toilet''
</t>
        </is>
      </c>
      <c r="K683" s="22" t="inlineStr">
        <is>
          <t>shell:"input keyevent 4"
shell:"input keyevent 4"</t>
        </is>
      </c>
      <c r="L683" s="17" t="inlineStr">
        <is>
          <t>{
 "protocolId": 80023,
 "messageType": "request",
 "versionName": "5.0.7.601114",
 "data": {
 "screenTurning": -1,
 "operateType": 0,
 "poiIndex": 9,
 "pageTurning": -1
 },
 "statusCode": 0,
 "needResponse": false,
 "message": "",
 "responseCode": "",
 "requestCode": "",
 "requestAuthor": "com.aiways.aiwaysservice"
}</t>
        </is>
      </c>
      <c r="M683" s="23" t="inlineStr">
        <is>
          <t>输入json，查看返回json或查看地图</t>
        </is>
      </c>
      <c r="N683" s="17" t="inlineStr">
        <is>
          <t>无返回</t>
        </is>
      </c>
      <c r="O683" s="17" t="inlineStr">
        <is>
          <t>选择第10个POI</t>
        </is>
      </c>
      <c r="P683" s="17" t="n"/>
      <c r="Q683" s="17" t="n"/>
      <c r="R683" s="13" t="n"/>
      <c r="S683" s="13" t="n"/>
      <c r="T683" s="13" t="n"/>
      <c r="U683" s="13" t="n"/>
      <c r="V683" s="13" t="n"/>
      <c r="W683" s="13" t="n"/>
    </row>
    <row r="684" s="134">
      <c r="A684" s="17" t="inlineStr">
        <is>
          <t>AW02-JK-AIDL-0810</t>
        </is>
      </c>
      <c r="B684" s="13" t="n">
        <v>80023</v>
      </c>
      <c r="C684" s="13" t="inlineStr">
        <is>
          <t>搜索结果列表操作</t>
        </is>
      </c>
      <c r="D684" s="13" t="inlineStr">
        <is>
          <t>POI搜索结果-poiIndex异常</t>
        </is>
      </c>
      <c r="E684" s="13" t="inlineStr">
        <is>
          <t>P2</t>
        </is>
      </c>
      <c r="F684" s="13" t="inlineStr">
        <is>
          <t>poiIndex:-2</t>
        </is>
      </c>
      <c r="G684" s="13" t="inlineStr">
        <is>
          <t>异常系</t>
        </is>
      </c>
      <c r="H684" s="17" t="inlineStr">
        <is>
          <t>边界值</t>
        </is>
      </c>
      <c r="I684" s="21" t="n"/>
      <c r="J684" s="17" t="inlineStr">
        <is>
          <t xml:space="preserve">click:'com.aiways.autonavi:id/iv_main_search'
click:'com.aiways.autonavi:id/fl_search_main_toilet''
</t>
        </is>
      </c>
      <c r="K684" s="22" t="inlineStr">
        <is>
          <t>shell:"input keyevent 4"
shell:"input keyevent 4"</t>
        </is>
      </c>
      <c r="L684" s="17" t="inlineStr">
        <is>
          <t>{
 "protocolId": 80023,
 "messageType": "request",
 "versionName": "5.0.7.601114",
 "data": {
 "screenTurning": -1,
 "operateType": 0,
 "poiIndex": -2,
 "pageTurning": -1
 },
 "statusCode": 0,
 "needResponse": false,
 "message": "",
 "responseCode": "",
 "requestCode": "",
 "requestAuthor": "com.aiways.aiwaysservice"
}</t>
        </is>
      </c>
      <c r="M684" s="23" t="inlineStr">
        <is>
          <t>输入json，查看返回json或查看地图</t>
        </is>
      </c>
      <c r="N684" s="17" t="inlineStr">
        <is>
          <t>resultCode:10001</t>
        </is>
      </c>
      <c r="O684" s="17" t="inlineStr">
        <is>
          <t>地图无动作</t>
        </is>
      </c>
      <c r="P684" s="17" t="n"/>
      <c r="Q684" s="17" t="n"/>
      <c r="R684" s="13" t="n"/>
      <c r="S684" s="13" t="n"/>
      <c r="T684" s="13" t="n"/>
      <c r="U684" s="13" t="n"/>
      <c r="V684" s="13" t="n"/>
      <c r="W684" s="13" t="n"/>
    </row>
    <row r="685" s="134">
      <c r="A685" s="17" t="inlineStr">
        <is>
          <t>AW02-JK-AIDL-0811</t>
        </is>
      </c>
      <c r="B685" s="13" t="n">
        <v>80023</v>
      </c>
      <c r="C685" s="13" t="inlineStr">
        <is>
          <t>搜索结果列表操作</t>
        </is>
      </c>
      <c r="D685" s="13" t="inlineStr">
        <is>
          <t>POI搜索结果-poiIndex异常</t>
        </is>
      </c>
      <c r="E685" s="13" t="inlineStr">
        <is>
          <t>P2</t>
        </is>
      </c>
      <c r="F685" s="13" t="inlineStr">
        <is>
          <t>poiIndex:11</t>
        </is>
      </c>
      <c r="G685" s="13" t="inlineStr">
        <is>
          <t>异常系</t>
        </is>
      </c>
      <c r="H685" s="17" t="inlineStr">
        <is>
          <t>边界值</t>
        </is>
      </c>
      <c r="I685" s="21" t="n"/>
      <c r="J685" s="17" t="inlineStr">
        <is>
          <t xml:space="preserve">click:'com.aiways.autonavi:id/iv_main_search'
click:'com.aiways.autonavi:id/fl_search_main_toilet''
</t>
        </is>
      </c>
      <c r="K685" s="22" t="inlineStr">
        <is>
          <t>shell:"input keyevent 4"
shell:"input keyevent 4"</t>
        </is>
      </c>
      <c r="L685" s="17" t="inlineStr">
        <is>
          <t>{
 "protocolId": 80023,
 "messageType": "request",
 "versionName": "5.0.7.601114",
 "data": {
 "screenTurning": -1,
 "operateType": 0,
 "poiIndex": 11,
 "pageTurning": -1
 },
 "statusCode": 0,
 "needResponse": false,
 "message": "",
 "responseCode": "",
 "requestCode": "",
 "requestAuthor": "com.aiways.aiwaysservice"
}</t>
        </is>
      </c>
      <c r="M685" s="23" t="inlineStr">
        <is>
          <t>输入json，查看返回json或查看地图</t>
        </is>
      </c>
      <c r="N685" s="17" t="inlineStr">
        <is>
          <t>resultCode:10001</t>
        </is>
      </c>
      <c r="O685" s="17" t="inlineStr">
        <is>
          <t>地图无动作</t>
        </is>
      </c>
      <c r="P685" s="17" t="n"/>
      <c r="Q685" s="17" t="n"/>
      <c r="R685" s="13" t="n"/>
      <c r="S685" s="13" t="n"/>
      <c r="T685" s="13" t="n"/>
      <c r="U685" s="13" t="n"/>
      <c r="V685" s="13" t="n"/>
      <c r="W685" s="13" t="n"/>
    </row>
    <row r="686" s="134">
      <c r="A686" s="17" t="inlineStr">
        <is>
          <t>AW02-JK-AIDL-0812</t>
        </is>
      </c>
      <c r="B686" s="13" t="n">
        <v>80023</v>
      </c>
      <c r="C686" s="13" t="inlineStr">
        <is>
          <t>搜索结果列表操作</t>
        </is>
      </c>
      <c r="D686" s="13" t="inlineStr">
        <is>
          <t>POI搜索结果-查看poi</t>
        </is>
      </c>
      <c r="E686" s="13" t="inlineStr">
        <is>
          <t>P0</t>
        </is>
      </c>
      <c r="F686" s="13" t="inlineStr">
        <is>
          <t>对选择的POI进行查看
operateType:0</t>
        </is>
      </c>
      <c r="G686" s="13" t="inlineStr">
        <is>
          <t>正常系</t>
        </is>
      </c>
      <c r="H686" s="17" t="inlineStr">
        <is>
          <t>需求分析法</t>
        </is>
      </c>
      <c r="I686" s="21" t="n"/>
      <c r="J686" s="17" t="inlineStr">
        <is>
          <t xml:space="preserve">
click:'com.aiways.autonavi:id/iv_main_search'
click:'com.aiways.autonavi:id/fl_search_main_toilet''</t>
        </is>
      </c>
      <c r="K686" s="22" t="inlineStr">
        <is>
          <t>shell:"input keyevent 4"
shell:"input keyevent 4"</t>
        </is>
      </c>
      <c r="L686" s="17" t="inlineStr">
        <is>
          <t>{
 "protocolId": 80023,
 "messageType": "request",
 "versionName": "5.0.7.601114",
 "data": {
 "screenTurning": -1,
 "operateType": 0,
 "poiIndex": 1,
 "pageTurning": -1
 },
 "statusCode": 0,
 "needResponse": false,
 "message": "",
 "responseCode": "",
 "requestCode": "",
 "requestAuthor": "com.aiways.aiwaysservice"
}</t>
        </is>
      </c>
      <c r="M686" s="23" t="inlineStr">
        <is>
          <t>输入json，查看返回json或查看地图</t>
        </is>
      </c>
      <c r="N686" s="17" t="inlineStr">
        <is>
          <t>无返回</t>
        </is>
      </c>
      <c r="O686" s="17" t="inlineStr">
        <is>
          <t>地图展示索引为2的poi信息</t>
        </is>
      </c>
      <c r="P686" s="17" t="n"/>
      <c r="Q686" s="17" t="n"/>
      <c r="R686" s="13" t="n"/>
      <c r="S686" s="13" t="n"/>
      <c r="T686" s="13" t="n"/>
      <c r="U686" s="13" t="n"/>
      <c r="V686" s="13" t="n"/>
      <c r="W686" s="13" t="n"/>
    </row>
    <row r="687" s="134">
      <c r="A687" s="17" t="inlineStr">
        <is>
          <t>AW02-JK-AIDL-0813</t>
        </is>
      </c>
      <c r="B687" s="13" t="n">
        <v>80023</v>
      </c>
      <c r="C687" s="13" t="inlineStr">
        <is>
          <t>搜索结果列表操作</t>
        </is>
      </c>
      <c r="D687" s="13" t="inlineStr">
        <is>
          <t>POI搜索结果-路线规划</t>
        </is>
      </c>
      <c r="E687" s="13" t="inlineStr">
        <is>
          <t>P0</t>
        </is>
      </c>
      <c r="F687" s="13" t="inlineStr">
        <is>
          <t>对选择的POI进行路线规划
operateType:1</t>
        </is>
      </c>
      <c r="G687" s="13" t="inlineStr">
        <is>
          <t>正常系</t>
        </is>
      </c>
      <c r="H687" s="17" t="inlineStr">
        <is>
          <t>需求分析法</t>
        </is>
      </c>
      <c r="I687" s="21" t="n"/>
      <c r="J687" s="17" t="inlineStr">
        <is>
          <t xml:space="preserve">
click:'com.aiways.autonavi:id/iv_main_search'
click:'com.aiways.autonavi:id/fl_search_main_toilet''</t>
        </is>
      </c>
      <c r="K687" s="22" t="inlineStr">
        <is>
          <t>shell:"input keyevent 4"
shell:"input keyevent 4"</t>
        </is>
      </c>
      <c r="L687" s="17" t="inlineStr">
        <is>
          <t>{
 "protocolId": 80023,
 "messageType": "request",
 "versionName": "5.0.7.601114",
 "data": {
 "screenTurning": -1,
 "operateType": 1,
 "poiIndex": 1,
 "pageTurning": -1
 },
 "statusCode": 0,
 "needResponse": false,
 "message": "",
 "responseCode": "",
 "requestCode": "",
 "requestAuthor": "com.aiways.aiwaysservice"
}</t>
        </is>
      </c>
      <c r="M687" s="23" t="inlineStr">
        <is>
          <t>输入json，查看返回json或查看地图</t>
        </is>
      </c>
      <c r="N687" s="17" t="inlineStr">
        <is>
          <t>无返回</t>
        </is>
      </c>
      <c r="O687" s="17" t="inlineStr">
        <is>
          <t>规划路径，终点是索引为2的POI</t>
        </is>
      </c>
      <c r="P687" s="17" t="n"/>
      <c r="Q687" s="17" t="n"/>
      <c r="R687" s="13" t="n"/>
      <c r="S687" s="13" t="n"/>
      <c r="T687" s="13" t="n"/>
      <c r="U687" s="13" t="n"/>
      <c r="V687" s="13" t="n"/>
      <c r="W687" s="13" t="n"/>
    </row>
    <row r="688" s="134">
      <c r="A688" s="17" t="inlineStr">
        <is>
          <t>AW02-JK-AIDL-0814</t>
        </is>
      </c>
      <c r="B688" s="13" t="n">
        <v>80023</v>
      </c>
      <c r="C688" s="13" t="inlineStr">
        <is>
          <t>搜索结果列表操作</t>
        </is>
      </c>
      <c r="D688" s="13" t="inlineStr">
        <is>
          <t>POI搜索结果-operateType异常</t>
        </is>
      </c>
      <c r="E688" s="13" t="inlineStr">
        <is>
          <t>P2</t>
        </is>
      </c>
      <c r="F688" s="13" t="inlineStr">
        <is>
          <t>operateType:-1</t>
        </is>
      </c>
      <c r="G688" s="13" t="inlineStr">
        <is>
          <t>异常系</t>
        </is>
      </c>
      <c r="H688" s="17" t="inlineStr">
        <is>
          <t>边界值</t>
        </is>
      </c>
      <c r="I688" s="21" t="n"/>
      <c r="J688" s="17" t="inlineStr">
        <is>
          <t xml:space="preserve">
click:'com.aiways.autonavi:id/iv_main_search'
click:'com.aiways.autonavi:id/fl_search_main_toilet''</t>
        </is>
      </c>
      <c r="K688" s="22" t="inlineStr">
        <is>
          <t>shell:"input keyevent 4"
shell:"input keyevent 4"</t>
        </is>
      </c>
      <c r="L688" s="17" t="inlineStr">
        <is>
          <t>{
 "protocolId": 80023,
 "messageType": "request",
 "versionName": "5.0.7.601114",
 "data": {
 "screenTurning": -1,
 "operateType": -1,
 "poiIndex": 1,
 "pageTurning": -1
 },
 "statusCode": 0,
 "needResponse": false,
 "message": "",
 "responseCode": "",
 "requestCode": "",
 "requestAuthor": "com.aiways.aiwaysservice"
}</t>
        </is>
      </c>
      <c r="M688" s="23" t="inlineStr">
        <is>
          <t>输入json，查看返回json或查看地图</t>
        </is>
      </c>
      <c r="N688" s="17" t="inlineStr">
        <is>
          <t>resultCode:10001</t>
        </is>
      </c>
      <c r="O688" s="17" t="inlineStr">
        <is>
          <t>地图无动作</t>
        </is>
      </c>
      <c r="P688" s="17" t="n"/>
      <c r="Q688" s="17" t="n"/>
      <c r="R688" s="13" t="n"/>
      <c r="S688" s="13" t="n"/>
      <c r="T688" s="13" t="n"/>
      <c r="U688" s="13" t="n"/>
      <c r="V688" s="13" t="n"/>
      <c r="W688" s="13" t="n"/>
    </row>
    <row r="689" s="134">
      <c r="A689" s="17" t="inlineStr">
        <is>
          <t>AW02-JK-AIDL-0815</t>
        </is>
      </c>
      <c r="B689" s="13" t="n">
        <v>80023</v>
      </c>
      <c r="C689" s="13" t="inlineStr">
        <is>
          <t>搜索结果列表操作</t>
        </is>
      </c>
      <c r="D689" s="13" t="inlineStr">
        <is>
          <t>POI搜索结果-operateType异常</t>
        </is>
      </c>
      <c r="E689" s="13" t="inlineStr">
        <is>
          <t>P2</t>
        </is>
      </c>
      <c r="F689" s="13" t="inlineStr">
        <is>
          <t>operateType:2</t>
        </is>
      </c>
      <c r="G689" s="13" t="inlineStr">
        <is>
          <t>异常系</t>
        </is>
      </c>
      <c r="H689" s="17" t="inlineStr">
        <is>
          <t>边界值</t>
        </is>
      </c>
      <c r="I689" s="21" t="n"/>
      <c r="J689" s="17" t="inlineStr">
        <is>
          <t xml:space="preserve">
click:'com.aiways.autonavi:id/iv_main_search'
click:'com.aiways.autonavi:id/fl_search_main_toilet''</t>
        </is>
      </c>
      <c r="K689" s="22" t="inlineStr">
        <is>
          <t>shell:"input keyevent 4"
shell:"input keyevent 4"</t>
        </is>
      </c>
      <c r="L689" s="17" t="inlineStr">
        <is>
          <t>{
 "protocolId": 80023,
 "messageType": "request",
 "versionName": "5.0.7.601114",
 "data": {
 "screenTurning": -1,
 "operateType": 2,
 "poiIndex": 1,
 "pageTurning": -1
 },
 "statusCode": 0,
 "needResponse": false,
 "message": "",
 "responseCode": "",
 "requestCode": "",
 "requestAuthor": "com.aiways.aiwaysservice"
}</t>
        </is>
      </c>
      <c r="M689" s="23" t="inlineStr">
        <is>
          <t>输入json，查看返回json或查看地图</t>
        </is>
      </c>
      <c r="N689" s="17" t="inlineStr">
        <is>
          <t>resultCode:10001</t>
        </is>
      </c>
      <c r="O689" s="17" t="inlineStr">
        <is>
          <t>地图无动作</t>
        </is>
      </c>
      <c r="P689" s="17" t="n"/>
      <c r="Q689" s="17" t="n"/>
      <c r="R689" s="13" t="n"/>
      <c r="S689" s="13" t="n"/>
      <c r="T689" s="13" t="n"/>
      <c r="U689" s="13" t="n"/>
      <c r="V689" s="13" t="n"/>
      <c r="W689" s="13" t="n"/>
    </row>
    <row r="690" s="134">
      <c r="A690" s="17" t="inlineStr">
        <is>
          <t>AW02-JK-AIDL-0816</t>
        </is>
      </c>
      <c r="B690" s="13" t="n">
        <v>80023</v>
      </c>
      <c r="C690" s="13" t="inlineStr">
        <is>
          <t>搜索结果列表操作</t>
        </is>
      </c>
      <c r="D690" s="13" t="inlineStr">
        <is>
          <t xml:space="preserve">POI搜索结果-poiIndex异常
pageTurning异常
</t>
        </is>
      </c>
      <c r="E690" s="13" t="inlineStr">
        <is>
          <t>P2</t>
        </is>
      </c>
      <c r="F690" s="13" t="inlineStr">
        <is>
          <t>poiIndex：-2
pageTurning：-1
operateType：0</t>
        </is>
      </c>
      <c r="G690" s="13" t="inlineStr">
        <is>
          <t>异常系</t>
        </is>
      </c>
      <c r="H690" s="17" t="n"/>
      <c r="I690" s="21" t="n"/>
      <c r="J690" s="17" t="inlineStr">
        <is>
          <t xml:space="preserve">
click:'com.aiways.autonavi:id/iv_main_search'
click:'com.aiways.autonavi:id/fl_search_main_toilet''</t>
        </is>
      </c>
      <c r="K690" s="22" t="inlineStr">
        <is>
          <t>shell:"input keyevent 4"
shell:"input keyevent 4"</t>
        </is>
      </c>
      <c r="L690" s="17" t="inlineStr">
        <is>
          <t>{
 "protocolId": 80023,
 "messageType": "request",
 "versionName": "5.0.7.601114",
 "data": {
 "screenTurning": -1,
 "operateType": 0,
 "poiIndex": -2,
 "pageTurning": -1
 },
 "statusCode": 0,
 "needResponse": false,
 "message": "",
 "responseCode": "",
 "requestCode": "",
 "requestAuthor": "com.aiways.aiwaysservice"
}</t>
        </is>
      </c>
      <c r="M690" s="23" t="inlineStr">
        <is>
          <t>输入json，查看返回json或查看地图</t>
        </is>
      </c>
      <c r="N690" s="17" t="inlineStr">
        <is>
          <t>resultCode:10001</t>
        </is>
      </c>
      <c r="O690" s="17" t="inlineStr">
        <is>
          <t>查看第一个POI详情信息</t>
        </is>
      </c>
      <c r="P690" s="17" t="n"/>
      <c r="Q690" s="17" t="n"/>
      <c r="R690" s="13" t="n"/>
      <c r="S690" s="13" t="n"/>
      <c r="T690" s="13" t="n"/>
      <c r="U690" s="13" t="n"/>
      <c r="V690" s="13" t="n"/>
      <c r="W690" s="13" t="n"/>
    </row>
    <row r="691" s="134">
      <c r="A691" s="17" t="inlineStr">
        <is>
          <t>AW02-JK-AIDL-0817</t>
        </is>
      </c>
      <c r="B691" s="13" t="n">
        <v>80023</v>
      </c>
      <c r="C691" s="13" t="inlineStr">
        <is>
          <t>搜索结果列表操作</t>
        </is>
      </c>
      <c r="D691" s="13" t="inlineStr">
        <is>
          <t xml:space="preserve">POI搜索结果-poiIndex异常
pageTurning异常
</t>
        </is>
      </c>
      <c r="E691" s="13" t="inlineStr">
        <is>
          <t>P2</t>
        </is>
      </c>
      <c r="F691" s="13" t="inlineStr">
        <is>
          <t>poiIndex：-2
pageTurning：-1
operateType：1</t>
        </is>
      </c>
      <c r="G691" s="13" t="inlineStr">
        <is>
          <t>异常系</t>
        </is>
      </c>
      <c r="H691" s="17" t="n"/>
      <c r="I691" s="21" t="n"/>
      <c r="J691" s="17" t="inlineStr">
        <is>
          <t>click:'com.aiways.autonavi:id/iv_main_search'
click:'com.aiways.autonavi:id/fl_search_main_toilet''</t>
        </is>
      </c>
      <c r="K691" s="22" t="inlineStr">
        <is>
          <t>shell:"input keyevent 4"
shell:"input keyevent 4"</t>
        </is>
      </c>
      <c r="L691" s="17" t="inlineStr">
        <is>
          <t>{
 "protocolId": 80023,
 "messageType": "request",
 "versionName": "5.0.7.601114",
 "data": {
 "screenTurning": -1,
 "operateType": 1,
 "poiIndex": -2,
 "pageTurning": -1
 },
 "statusCode": 0,
 "needResponse": false,
 "message": "",
 "responseCode": "",
 "requestCode": "",
 "requestAuthor": "com.aiways.aiwaysservice"
}</t>
        </is>
      </c>
      <c r="M691" s="23" t="inlineStr">
        <is>
          <t>输入json，查看返回json或查看地图</t>
        </is>
      </c>
      <c r="N691" s="17" t="inlineStr">
        <is>
          <t>resultCode:10001</t>
        </is>
      </c>
      <c r="O691" s="17" t="inlineStr">
        <is>
          <t>规划路径，终点是索引为0的POI</t>
        </is>
      </c>
      <c r="P691" s="17" t="n"/>
      <c r="Q691" s="17" t="n"/>
      <c r="R691" s="13" t="n"/>
      <c r="S691" s="13" t="n"/>
      <c r="T691" s="13" t="n"/>
      <c r="U691" s="13" t="n"/>
      <c r="V691" s="13" t="n"/>
      <c r="W691" s="13" t="n"/>
    </row>
    <row r="692" s="134">
      <c r="A692" s="17" t="inlineStr">
        <is>
          <t>AW02-JK-AIDL-0818</t>
        </is>
      </c>
      <c r="B692" s="13" t="n">
        <v>80076</v>
      </c>
      <c r="C692" s="13" t="inlineStr">
        <is>
          <t>路线全览</t>
        </is>
      </c>
      <c r="D692" s="13" t="inlineStr">
        <is>
          <t>进入或退出全览</t>
        </is>
      </c>
      <c r="E692" s="13" t="inlineStr">
        <is>
          <t>P0</t>
        </is>
      </c>
      <c r="F692" s="13" t="inlineStr">
        <is>
          <t>导航中，进入全览
isShow: 0</t>
        </is>
      </c>
      <c r="G692" s="13" t="inlineStr">
        <is>
          <t>正常系</t>
        </is>
      </c>
      <c r="H692" s="17" t="inlineStr">
        <is>
          <t>需求分析法</t>
        </is>
      </c>
      <c r="I692" s="21" t="n"/>
      <c r="J692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92" s="22" t="inlineStr">
        <is>
          <t>click:'com.aiways.autonavi:id/stv_auto_panel_content_route_pref'
click:'com.aiways.autonavi:id/stv_auto_panel_content_route_pref'</t>
        </is>
      </c>
      <c r="L692" s="17" t="inlineStr">
        <is>
          <t>{
 "protocolId": 80076,
 "messageType": "request",
 "versionName": "5.0.7.601114",
 "data": {
 "isShow": 0
 },
 "statusCode": 0,
 "needResponse": false,
 "message": "",
 "responseCode": "",
 "requestCode": "",
 "requestAuthor": "com.aiways.aiwaysservice"
}</t>
        </is>
      </c>
      <c r="M692" s="23" t="inlineStr">
        <is>
          <t>输入json，查看返回json或查看地图</t>
        </is>
      </c>
      <c r="N692" s="17" t="inlineStr">
        <is>
          <t>无返回</t>
        </is>
      </c>
      <c r="O692" s="17" t="inlineStr">
        <is>
          <t>进入全览</t>
        </is>
      </c>
      <c r="P692" s="17" t="n"/>
      <c r="Q692" s="17" t="n"/>
      <c r="R692" s="13" t="n"/>
      <c r="S692" s="13" t="n"/>
      <c r="T692" s="13" t="n"/>
      <c r="U692" s="13" t="n"/>
      <c r="V692" s="13" t="n"/>
      <c r="W692" s="13" t="n"/>
    </row>
    <row r="693" s="134">
      <c r="A693" s="17" t="inlineStr">
        <is>
          <t>AW02-JK-AIDL-0819</t>
        </is>
      </c>
      <c r="B693" s="13" t="n">
        <v>80076</v>
      </c>
      <c r="C693" s="13" t="inlineStr">
        <is>
          <t>路线全览</t>
        </is>
      </c>
      <c r="D693" s="13" t="inlineStr">
        <is>
          <t>进入或退出全览</t>
        </is>
      </c>
      <c r="E693" s="13" t="inlineStr">
        <is>
          <t>P0</t>
        </is>
      </c>
      <c r="F693" s="13" t="inlineStr">
        <is>
          <t>导航中，进入全览
isShow: 1</t>
        </is>
      </c>
      <c r="G693" s="13" t="inlineStr">
        <is>
          <t>正常系</t>
        </is>
      </c>
      <c r="H693" s="17" t="inlineStr">
        <is>
          <t>需求分析法</t>
        </is>
      </c>
      <c r="I693" s="21" t="n"/>
      <c r="J693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93" s="22" t="inlineStr">
        <is>
          <t>click:'com.aiways.autonavi:id/stv_auto_panel_content_route_pref'
click:'com.aiways.autonavi:id/stv_auto_panel_content_route_pref'</t>
        </is>
      </c>
      <c r="L693" s="17" t="inlineStr">
        <is>
          <t>{
 "protocolId": 80076,
 "messageType": "request",
 "versionName": "5.0.7.601114",
 "data": {
 "isShow": 1
 },
 "statusCode": 0,
 "needResponse": false,
 "message": "",
 "responseCode": "",
 "requestCode": "",
 "requestAuthor": "com.aiways.aiwaysservice"
}</t>
        </is>
      </c>
      <c r="M693" s="23" t="inlineStr">
        <is>
          <t>输入json，查看返回json或查看地图</t>
        </is>
      </c>
      <c r="N693" s="17" t="inlineStr">
        <is>
          <t>无返回</t>
        </is>
      </c>
      <c r="O693" s="17" t="inlineStr">
        <is>
          <t>退出全览</t>
        </is>
      </c>
      <c r="P693" s="17" t="n"/>
      <c r="Q693" s="17" t="n"/>
      <c r="R693" s="13" t="n"/>
      <c r="S693" s="13" t="n"/>
      <c r="T693" s="13" t="n"/>
      <c r="U693" s="13" t="n"/>
      <c r="V693" s="13" t="n"/>
      <c r="W693" s="13" t="n"/>
    </row>
    <row r="694" s="134">
      <c r="A694" s="17" t="inlineStr">
        <is>
          <t>AW02-JK-AIDL-0820</t>
        </is>
      </c>
      <c r="B694" s="13" t="n">
        <v>80076</v>
      </c>
      <c r="C694" s="13" t="inlineStr">
        <is>
          <t>路线全览</t>
        </is>
      </c>
      <c r="D694" s="13" t="inlineStr">
        <is>
          <t>进入或退出全览-isShow异常</t>
        </is>
      </c>
      <c r="E694" s="13" t="inlineStr">
        <is>
          <t>P2</t>
        </is>
      </c>
      <c r="F694" s="13" t="inlineStr">
        <is>
          <t>isShow:-1</t>
        </is>
      </c>
      <c r="G694" s="13" t="inlineStr">
        <is>
          <t>异常系</t>
        </is>
      </c>
      <c r="H694" s="17" t="inlineStr">
        <is>
          <t>边界值</t>
        </is>
      </c>
      <c r="I694" s="21" t="n"/>
      <c r="J694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94" s="22" t="inlineStr">
        <is>
          <t>click:'com.aiways.autonavi:id/stv_auto_panel_content_route_pref'
click:'com.aiways.autonavi:id/stv_auto_panel_content_route_pref'</t>
        </is>
      </c>
      <c r="L694" s="17" t="inlineStr">
        <is>
          <t>{
 "protocolId": 80076,
 "messageType": "request",
 "versionName": "5.0.7.601114",
 "data": {
 "isShow": -1
 },
 "statusCode": 0,
 "needResponse": false,
 "message": "",
 "responseCode": "",
 "requestCode": "",
 "requestAuthor": "com.aiways.aiwaysservice"
}</t>
        </is>
      </c>
      <c r="M694" s="23" t="inlineStr">
        <is>
          <t>输入json，查看返回json或查看地图</t>
        </is>
      </c>
      <c r="N694" s="17" t="inlineStr">
        <is>
          <t>resultCode:10001</t>
        </is>
      </c>
      <c r="O694" s="17" t="inlineStr">
        <is>
          <t>地图无动作</t>
        </is>
      </c>
      <c r="P694" s="17" t="n"/>
      <c r="Q694" s="17" t="n"/>
      <c r="R694" s="13" t="n"/>
      <c r="S694" s="13" t="n"/>
      <c r="T694" s="13" t="n"/>
      <c r="U694" s="13" t="n"/>
      <c r="V694" s="13" t="n"/>
      <c r="W694" s="13" t="n"/>
    </row>
    <row r="695" s="134">
      <c r="A695" s="17" t="inlineStr">
        <is>
          <t>AW02-JK-AIDL-0821</t>
        </is>
      </c>
      <c r="B695" s="13" t="n">
        <v>80076</v>
      </c>
      <c r="C695" s="13" t="inlineStr">
        <is>
          <t>路线全览</t>
        </is>
      </c>
      <c r="D695" s="13" t="inlineStr">
        <is>
          <t>进入或退出全览-isShow异常</t>
        </is>
      </c>
      <c r="E695" s="13" t="inlineStr">
        <is>
          <t>P2</t>
        </is>
      </c>
      <c r="F695" s="13" t="inlineStr">
        <is>
          <t>isShow:2</t>
        </is>
      </c>
      <c r="G695" s="13" t="inlineStr">
        <is>
          <t>异常系</t>
        </is>
      </c>
      <c r="H695" s="17" t="inlineStr">
        <is>
          <t>边界值</t>
        </is>
      </c>
      <c r="I695" s="21" t="n"/>
      <c r="J695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95" s="22" t="inlineStr">
        <is>
          <t>click:'com.aiways.autonavi:id/stv_auto_panel_content_route_pref'
click:'com.aiways.autonavi:id/stv_auto_panel_content_route_pref'</t>
        </is>
      </c>
      <c r="L695" s="17" t="inlineStr">
        <is>
          <t>{
 "protocolId": 80076,
 "messageType": "request",
 "versionName": "5.0.7.601114",
 "data": {
 "isShow": 2
 },
 "statusCode": 0,
 "needResponse": false,
 "message": "",
 "responseCode": "",
 "requestCode": "",
 "requestAuthor": "com.aiways.aiwaysservice"
}</t>
        </is>
      </c>
      <c r="M695" s="23" t="inlineStr">
        <is>
          <t>输入json，查看返回json或查看地图</t>
        </is>
      </c>
      <c r="N695" s="17" t="inlineStr">
        <is>
          <t>resultCode:10001</t>
        </is>
      </c>
      <c r="O695" s="17" t="inlineStr">
        <is>
          <t>地图无动作</t>
        </is>
      </c>
      <c r="P695" s="17" t="n"/>
      <c r="Q695" s="17" t="n"/>
      <c r="R695" s="13" t="n"/>
      <c r="S695" s="13" t="n"/>
      <c r="T695" s="13" t="n"/>
      <c r="U695" s="13" t="n"/>
      <c r="V695" s="13" t="n"/>
      <c r="W695" s="13" t="n"/>
    </row>
    <row r="696" s="134">
      <c r="A696" s="17" t="inlineStr">
        <is>
          <t>AW02-JK-AIDL-0822</t>
        </is>
      </c>
      <c r="B696" s="13" t="n">
        <v>80078</v>
      </c>
      <c r="C696" s="13" t="inlineStr">
        <is>
          <t>结束导航</t>
        </is>
      </c>
      <c r="D696" s="13" t="inlineStr">
        <is>
          <t>结束当前导航</t>
        </is>
      </c>
      <c r="E696" s="13" t="inlineStr">
        <is>
          <t>P0</t>
        </is>
      </c>
      <c r="F696" s="13" t="inlineStr">
        <is>
          <t>结束导航</t>
        </is>
      </c>
      <c r="G696" s="13" t="inlineStr">
        <is>
          <t>正常系</t>
        </is>
      </c>
      <c r="H696" s="17" t="inlineStr">
        <is>
          <t>需求分析法</t>
        </is>
      </c>
      <c r="I696" s="21" t="n"/>
      <c r="J696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696" s="22" t="inlineStr">
        <is>
          <t>click:'com.aiways.autonavi:id/stv_auto_panel_content_route_pref'
click:'com.aiways.autonavi:id/stv_auto_panel_content_route_pref'</t>
        </is>
      </c>
      <c r="L696" s="17" t="inlineStr">
        <is>
          <t>{
 "protocolId": 80078,
 "messageType": "request",
 "versionName": "5.0.7.601114",
 "data": [],
 "statusCode": 0,
 "needResponse": false,
 "message": "",
 "responseCode": "",
 "requestCode": "",
 "requestAuthor": "com.aiways.aiwaysservice"
}</t>
        </is>
      </c>
      <c r="M696" s="23" t="inlineStr">
        <is>
          <t>输入json，查看返回json或查看地图</t>
        </is>
      </c>
      <c r="N696" s="17" t="inlineStr">
        <is>
          <t>无返回</t>
        </is>
      </c>
      <c r="O696" s="13" t="inlineStr">
        <is>
          <t>结束当前导航</t>
        </is>
      </c>
      <c r="P696" s="13" t="n"/>
      <c r="Q696" s="13" t="n"/>
      <c r="R696" s="13" t="n"/>
      <c r="S696" s="13" t="n"/>
      <c r="T696" s="13" t="n"/>
      <c r="U696" s="13" t="n"/>
      <c r="V696" s="13" t="n"/>
      <c r="W696" s="13" t="n"/>
    </row>
    <row r="697" s="134">
      <c r="A697" s="17" t="inlineStr">
        <is>
          <t>AW02-JK-AIDL-0823</t>
        </is>
      </c>
      <c r="B697" s="13" t="n">
        <v>80078</v>
      </c>
      <c r="C697" s="13" t="inlineStr">
        <is>
          <t>结束导航</t>
        </is>
      </c>
      <c r="D697" s="13" t="inlineStr">
        <is>
          <t>结束当前导航</t>
        </is>
      </c>
      <c r="E697" s="13" t="inlineStr">
        <is>
          <t>P2</t>
        </is>
      </c>
      <c r="F697" s="13" t="inlineStr">
        <is>
          <t>结束导航</t>
        </is>
      </c>
      <c r="G697" s="13" t="inlineStr">
        <is>
          <t>异常系</t>
        </is>
      </c>
      <c r="H697" s="17" t="inlineStr">
        <is>
          <t>需求分析法</t>
        </is>
      </c>
      <c r="I697" s="21" t="n"/>
      <c r="J697" s="17" t="inlineStr">
        <is>
          <t>/</t>
        </is>
      </c>
      <c r="K697" s="22" t="inlineStr">
        <is>
          <t>\</t>
        </is>
      </c>
      <c r="L697" s="17" t="inlineStr">
        <is>
          <t>{
 "protocolId": 80078,
 "messageType": "request",
 "versionName": "5.0.7.601114",
 "data": [],
 "statusCode": 0,
 "needResponse": false,
 "message": "",
 "responseCode": "",
 "requestCode": "",
 "requestAuthor": "com.aiways.aiwaysservice"
}</t>
        </is>
      </c>
      <c r="M697" s="23" t="inlineStr">
        <is>
          <t>输入json，查看返回json或查看地图</t>
        </is>
      </c>
      <c r="N697" s="17" t="inlineStr">
        <is>
          <t>resultCode:10028</t>
        </is>
      </c>
      <c r="O697" s="13" t="inlineStr">
        <is>
          <t>地图无动作</t>
        </is>
      </c>
      <c r="P697" s="13" t="n"/>
      <c r="Q697" s="13" t="n"/>
      <c r="R697" s="13" t="n"/>
      <c r="S697" s="13" t="n"/>
      <c r="T697" s="13" t="n"/>
      <c r="U697" s="13" t="n"/>
      <c r="V697" s="13" t="n"/>
      <c r="W697" s="13" t="n"/>
    </row>
    <row r="698" s="134">
      <c r="A698" s="17" t="inlineStr">
        <is>
          <t>AW02-JK-AIDL-0824</t>
        </is>
      </c>
      <c r="B698" s="13" t="n">
        <v>80097</v>
      </c>
      <c r="C698" s="13" t="inlineStr">
        <is>
          <t>发起限行信息查询请求</t>
        </is>
      </c>
      <c r="D698" s="13" t="inlineStr">
        <is>
          <t>发起限行信息查询请求</t>
        </is>
      </c>
      <c r="E698" s="13" t="inlineStr">
        <is>
          <t>P0</t>
        </is>
      </c>
      <c r="F698" s="13" t="inlineStr">
        <is>
          <t>发起限行信息查询请求1.车牌信息：鄂A:45678
2.输入坐标
上海市
121.533361,31.272436</t>
        </is>
      </c>
      <c r="G698" s="13" t="inlineStr">
        <is>
          <t>正常系</t>
        </is>
      </c>
      <c r="H698" s="17" t="inlineStr">
        <is>
          <t>需求分析法</t>
        </is>
      </c>
      <c r="I698" s="21" t="n"/>
      <c r="J698" s="17" t="inlineStr">
        <is>
          <t>/</t>
        </is>
      </c>
      <c r="K698" s="22" t="n"/>
      <c r="L698" s="17" t="inlineStr">
        <is>
          <t>{
 "protocolId": 80097,
 "messageType": "request",
 "versionName": "5.0.7.601114",
 "data": {
 "date": "",
 "lat": 31.272436,
 "carPlateNumber": "鄂A:45678",
 "lon": 121.533361
 },
 "statusCode": 0,
 "needResponse": true,
 "message": "",
 "responseCode": "",
 "requestCode": "",
 "requestAuthor": "com.aiways.aiwaysservice"
}</t>
        </is>
      </c>
      <c r="M698" s="23" t="inlineStr">
        <is>
          <t>输入json，查看返回json或查看地图</t>
        </is>
      </c>
      <c r="N698" s="17" t="inlineStr">
        <is>
          <t>{
 "protocolId": 80097,
 "messageType": "response",
 "versionName": "5.0.7.601114",
 "data": {
 "trafficRestrictInfoResult": "限行信息",
 "resultCode": 10000,
 "errorMessage": ""
 },
 "statusCode": 0,
 "needResponse": false,
 "message": "",
 "responseCode": "",
 "requestCode": "",
 "requestAuthor": "com.autonavi.amapauto"
}</t>
        </is>
      </c>
      <c r="O698" s="17" t="inlineStr">
        <is>
          <t>语音播报鄂A:45678在上海的限行信息</t>
        </is>
      </c>
      <c r="P698" s="17" t="n"/>
      <c r="Q698" s="17" t="n"/>
      <c r="R698" s="13" t="n"/>
      <c r="S698" s="13" t="n"/>
      <c r="T698" s="13" t="n"/>
      <c r="U698" s="13" t="n"/>
      <c r="V698" s="13" t="n"/>
      <c r="W698" s="13" t="n"/>
    </row>
    <row r="699" s="134">
      <c r="A699" s="17" t="inlineStr">
        <is>
          <t>AW02-JK-AIDL-0825</t>
        </is>
      </c>
      <c r="B699" s="13" t="n">
        <v>80097</v>
      </c>
      <c r="C699" s="13" t="inlineStr">
        <is>
          <t>发起限行信息查询请求</t>
        </is>
      </c>
      <c r="D699" s="13" t="inlineStr">
        <is>
          <t>发起限行信息查询请求</t>
        </is>
      </c>
      <c r="E699" s="13" t="inlineStr">
        <is>
          <t>P0</t>
        </is>
      </c>
      <c r="F699" s="13" t="inlineStr">
        <is>
          <t>发起限行信息查询请求1.车牌信息：鄂A:456789
2.输入坐标
上海市
121.533361,31.272436</t>
        </is>
      </c>
      <c r="G699" s="13" t="inlineStr">
        <is>
          <t>正常系</t>
        </is>
      </c>
      <c r="H699" s="17" t="inlineStr">
        <is>
          <t>需求分析法</t>
        </is>
      </c>
      <c r="I699" s="21" t="n"/>
      <c r="J699" s="17" t="inlineStr">
        <is>
          <t>/</t>
        </is>
      </c>
      <c r="K699" s="22" t="n"/>
      <c r="L699" s="17" t="inlineStr">
        <is>
          <t>{
 "protocolId": 80097,
 "messageType": "request",
 "versionName": "5.0.7.601114",
 "data": {
 "date": "",
 "lat": 31.272436,
 "carPlateNumber": "鄂A:456789",
 "lon": 121.533361
 },
 "statusCode": 0,
 "needResponse": true,
 "message": "",
 "responseCode": "",
 "requestCode": "",
 "requestAuthor": "com.aiways.aiwaysservice"
}</t>
        </is>
      </c>
      <c r="M699" s="23" t="inlineStr">
        <is>
          <t>输入json，查看返回json或查看地图</t>
        </is>
      </c>
      <c r="N699" s="17" t="inlineStr">
        <is>
          <t>{
 "protocolId": 80097,
 "messageType": "response",
 "versionName": "5.0.7.601114",
 "data": {
 "trafficRestrictInfoResult": "限行信息",
 "resultCode": 10000,
 "errorMessage": ""
 },
 "statusCode": 0,
 "needResponse": false,
 "message": "",
 "responseCode": "",
 "requestCode": "",
 "requestAuthor": "com.autonavi.amapauto"
}</t>
        </is>
      </c>
      <c r="O699" s="17" t="inlineStr">
        <is>
          <t>语音播报鄂A:456789在上海的限行信息</t>
        </is>
      </c>
      <c r="P699" s="17" t="n"/>
      <c r="Q699" s="17" t="n"/>
      <c r="R699" s="13" t="n"/>
      <c r="S699" s="13" t="n"/>
      <c r="T699" s="13" t="n"/>
      <c r="U699" s="13" t="n"/>
      <c r="V699" s="13" t="n"/>
      <c r="W699" s="13" t="n"/>
    </row>
    <row r="700" s="134">
      <c r="A700" s="17" t="inlineStr">
        <is>
          <t>AW02-JK-AIDL-0826</t>
        </is>
      </c>
      <c r="B700" s="13" t="n">
        <v>80097</v>
      </c>
      <c r="C700" s="13" t="inlineStr">
        <is>
          <t>发起限行信息查询请求</t>
        </is>
      </c>
      <c r="D700" s="13" t="inlineStr">
        <is>
          <t>发起限行信息查询请求</t>
        </is>
      </c>
      <c r="E700" s="13" t="inlineStr">
        <is>
          <t>P2</t>
        </is>
      </c>
      <c r="F700" s="13" t="inlineStr">
        <is>
          <t>发起限行信息查询请求1.车牌信息：鄂A:45678
2.不输入坐标</t>
        </is>
      </c>
      <c r="G700" s="13" t="inlineStr">
        <is>
          <t>正常系</t>
        </is>
      </c>
      <c r="H700" s="17" t="inlineStr">
        <is>
          <t>需求分析法</t>
        </is>
      </c>
      <c r="I700" s="21" t="n"/>
      <c r="J700" s="17" t="inlineStr">
        <is>
          <t>/</t>
        </is>
      </c>
      <c r="K700" s="22" t="n"/>
      <c r="L700" s="17" t="inlineStr">
        <is>
          <t>{
 "protocolId": 80097,
 "messageType": "request",
 "versionName": "5.0.7.601114",
 "data": {
 "date": "",
 "lat":0,
 "carPlateNumber": "鄂A:45678",
 "lon":0
 },
 "statusCode": 0,
 "needResponse": true,
 "message": "",
 "responseCode": "",
 "requestCode": "",
 "requestAuthor": "com.aiways.aiwaysservice"
}</t>
        </is>
      </c>
      <c r="M700" s="23" t="inlineStr">
        <is>
          <t>输入json，查看返回json或查看地图</t>
        </is>
      </c>
      <c r="N700" s="17" t="inlineStr">
        <is>
          <t>{
 "protocolId": 80097,
 "messageType": "response",
 "versionName": "5.0.7.601114",
 "data": {
 "trafficRestrictInfoResult": "限行信息",
 "resultCode": 10000,
 "errorMessage": ""
 },
 "statusCode": 0,
 "needResponse": false,
 "message": "",
 "responseCode": "",
 "requestCode": "",
 "requestAuthor": "com.autonavi.amapauto"
}</t>
        </is>
      </c>
      <c r="O700" s="17" t="inlineStr">
        <is>
          <t>语音播报 鄂A:45678在当前位置的限行信息</t>
        </is>
      </c>
      <c r="P700" s="17" t="n"/>
      <c r="Q700" s="17" t="n"/>
      <c r="R700" s="13" t="n"/>
      <c r="S700" s="13" t="n"/>
      <c r="T700" s="13" t="n"/>
      <c r="U700" s="13" t="n"/>
      <c r="V700" s="13" t="n"/>
      <c r="W700" s="13" t="n"/>
    </row>
    <row r="701" s="134">
      <c r="A701" s="17" t="inlineStr">
        <is>
          <t>AW02-JK-AIDL-0828</t>
        </is>
      </c>
      <c r="B701" s="13" t="n">
        <v>80097</v>
      </c>
      <c r="C701" s="13" t="inlineStr">
        <is>
          <t>发起限行信息查询请求</t>
        </is>
      </c>
      <c r="D701" s="13" t="inlineStr">
        <is>
          <t>发起限行信息查询请求</t>
        </is>
      </c>
      <c r="E701" s="13" t="inlineStr">
        <is>
          <t>P2</t>
        </is>
      </c>
      <c r="F701" s="13" t="inlineStr">
        <is>
          <t xml:space="preserve">发起限行信息查询请求-车牌信息为空
</t>
        </is>
      </c>
      <c r="G701" s="13" t="inlineStr">
        <is>
          <t>异常系</t>
        </is>
      </c>
      <c r="H701" s="17" t="inlineStr">
        <is>
          <t>需求分析法</t>
        </is>
      </c>
      <c r="I701" s="21" t="n"/>
      <c r="J701" s="17" t="inlineStr">
        <is>
          <t>/</t>
        </is>
      </c>
      <c r="K701" s="22" t="n"/>
      <c r="L701" s="17" t="inlineStr">
        <is>
          <t>{
 "protocolId": 80097,
 "messageType": "request",
 "versionName": "5.0.7.601114",
 "data": {
 "date": "",
 "lat":0,
 "carPlateNumber": "",
 "lon":0
 },
 "statusCode": 0,
 "needResponse": true,
 "message": "",
 "responseCode": "",
 "requestCode": "",
 "requestAuthor": "com.aiways.aiwaysservice"
}</t>
        </is>
      </c>
      <c r="M701" s="23" t="inlineStr">
        <is>
          <t>输入json，查看返回json或查看地图</t>
        </is>
      </c>
      <c r="N701" s="17" t="inlineStr">
        <is>
          <t>resultCode:10045</t>
        </is>
      </c>
      <c r="O701" s="17" t="inlineStr">
        <is>
          <t>无语音播报</t>
        </is>
      </c>
      <c r="P701" s="17" t="n"/>
      <c r="Q701" s="17" t="n"/>
      <c r="R701" s="13" t="n"/>
      <c r="S701" s="13" t="n"/>
      <c r="T701" s="13" t="n"/>
      <c r="U701" s="13" t="n"/>
      <c r="V701" s="13" t="n"/>
      <c r="W701" s="13" t="n"/>
    </row>
    <row r="702" s="134">
      <c r="A702" s="17" t="inlineStr">
        <is>
          <t>AW02-JK-AIDL-0829</t>
        </is>
      </c>
      <c r="B702" s="13" t="n">
        <v>80097</v>
      </c>
      <c r="C702" s="13" t="inlineStr">
        <is>
          <t>发起限行信息查询请求</t>
        </is>
      </c>
      <c r="D702" s="13" t="inlineStr">
        <is>
          <t>发起限行信息查询请求</t>
        </is>
      </c>
      <c r="E702" s="13" t="inlineStr">
        <is>
          <t>P2</t>
        </is>
      </c>
      <c r="F702" s="13" t="inlineStr">
        <is>
          <t xml:space="preserve">发起限行信息查询请求-车牌号错误1.车牌信息：鄂A:4567
</t>
        </is>
      </c>
      <c r="G702" s="13" t="inlineStr">
        <is>
          <t>异常系</t>
        </is>
      </c>
      <c r="H702" s="17" t="inlineStr">
        <is>
          <t>需求分析法</t>
        </is>
      </c>
      <c r="I702" s="21" t="n"/>
      <c r="J702" s="17" t="inlineStr">
        <is>
          <t>/</t>
        </is>
      </c>
      <c r="K702" s="22" t="n"/>
      <c r="L702" s="17" t="inlineStr">
        <is>
          <t>{
 "protocolId": 80097,
 "messageType": "request",
 "versionName": "5.0.7.601114",
 "data": {
 "date": "",
 "lat":0,
 "carPlateNumber": "鄂A:4567",
 "lon":0
 },
 "statusCode": 0,
 "needResponse": true,
 "message": "",
 "responseCode": "",
 "requestCode": "",
 "requestAuthor": "com.aiways.aiwaysservice"
}</t>
        </is>
      </c>
      <c r="M702" s="23" t="inlineStr">
        <is>
          <t>输入json，查看返回json或查看地图</t>
        </is>
      </c>
      <c r="N702" s="17" t="inlineStr">
        <is>
          <t>resultCode:10001</t>
        </is>
      </c>
      <c r="O702" s="17" t="inlineStr">
        <is>
          <t>无语音播报</t>
        </is>
      </c>
      <c r="P702" s="17" t="n"/>
      <c r="Q702" s="17" t="n"/>
      <c r="R702" s="13" t="n"/>
      <c r="S702" s="13" t="n"/>
      <c r="T702" s="13" t="n"/>
      <c r="U702" s="13" t="n"/>
      <c r="V702" s="13" t="n"/>
      <c r="W702" s="13" t="n"/>
    </row>
    <row r="703" s="134">
      <c r="A703" s="17" t="inlineStr">
        <is>
          <t>AW02-JK-AIDL-0830</t>
        </is>
      </c>
      <c r="B703" s="13" t="n">
        <v>80097</v>
      </c>
      <c r="C703" s="13" t="inlineStr">
        <is>
          <t>发起限行信息查询请求</t>
        </is>
      </c>
      <c r="D703" s="13" t="inlineStr">
        <is>
          <t>发起限行信息查询请求</t>
        </is>
      </c>
      <c r="E703" s="13" t="inlineStr">
        <is>
          <t>P2</t>
        </is>
      </c>
      <c r="F703" s="13" t="inlineStr">
        <is>
          <t xml:space="preserve">发起限行信息查询请求-车牌号错误1.车牌信息：鄂A:4567891
</t>
        </is>
      </c>
      <c r="G703" s="13" t="inlineStr">
        <is>
          <t>异常系</t>
        </is>
      </c>
      <c r="H703" s="17" t="inlineStr">
        <is>
          <t>需求分析法</t>
        </is>
      </c>
      <c r="I703" s="21" t="n"/>
      <c r="J703" s="17" t="inlineStr">
        <is>
          <t>/</t>
        </is>
      </c>
      <c r="K703" s="22" t="n"/>
      <c r="L703" s="17" t="inlineStr">
        <is>
          <t>{
 "protocolId": 80097,
 "messageType": "request",
 "versionName": "5.0.7.601114",
 "data": {
 "date": "",
 "lat":0,
 "carPlateNumber": "鄂A:4567891",
 "lon":0
 },
 "statusCode": 0,
 "needResponse": true,
 "message": "",
 "responseCode": "",
 "requestCode": "",
 "requestAuthor": "com.aiways.aiwaysservice"
}</t>
        </is>
      </c>
      <c r="M703" s="23" t="inlineStr">
        <is>
          <t>输入json，查看返回json或查看地图</t>
        </is>
      </c>
      <c r="N703" s="17" t="inlineStr">
        <is>
          <t>resultCode:10001</t>
        </is>
      </c>
      <c r="O703" s="17" t="inlineStr">
        <is>
          <t>无语音播报</t>
        </is>
      </c>
      <c r="P703" s="17" t="n"/>
      <c r="Q703" s="17" t="n"/>
      <c r="R703" s="13" t="n"/>
      <c r="S703" s="13" t="n"/>
      <c r="T703" s="13" t="n"/>
      <c r="U703" s="13" t="n"/>
      <c r="V703" s="13" t="n"/>
      <c r="W703" s="13" t="n"/>
    </row>
    <row r="704" s="134">
      <c r="A704" s="17" t="inlineStr">
        <is>
          <t>AW02-JK-AIDL-0835</t>
        </is>
      </c>
      <c r="B704" s="13" t="n">
        <v>80107</v>
      </c>
      <c r="C704" s="13" t="inlineStr">
        <is>
          <t>主辅路切换</t>
        </is>
      </c>
      <c r="D704" s="13" t="inlineStr">
        <is>
          <t>主辅路切换-切换主路</t>
        </is>
      </c>
      <c r="E704" s="13" t="inlineStr">
        <is>
          <t>P0</t>
        </is>
      </c>
      <c r="F704" s="13" t="inlineStr">
        <is>
          <t>切换主路
type:0</t>
        </is>
      </c>
      <c r="G704" s="13" t="inlineStr">
        <is>
          <t>正常系</t>
        </is>
      </c>
      <c r="H704" s="17" t="inlineStr">
        <is>
          <t>需求分析法</t>
        </is>
      </c>
      <c r="I704" s="21" t="n"/>
      <c r="J704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704" s="22" t="inlineStr">
        <is>
          <t>click:'com.aiways.autonavi:id/stv_auto_panel_content_route_pref'
click:'com.aiways.autonavi:id/stv_auto_panel_content_route_pref'</t>
        </is>
      </c>
      <c r="L704" s="17" t="inlineStr">
        <is>
          <t>{
 "protocolId": 80107,
 "messageType": "request",
 "versionName": "5.0.7.601114",
 "data": {
 "type": 0
 },
 "statusCode": 0,
 "needResponse": true,
 "message": "",
 "responseCode": "",
 "requestCode": "",
 "requestAuthor": "com.aiways.aiwaysservice"
}</t>
        </is>
      </c>
      <c r="M704" s="23" t="inlineStr">
        <is>
          <t>输入json，查看返回json或查看地图</t>
        </is>
      </c>
      <c r="N704" s="17" t="inlineStr">
        <is>
          <t>{
 "protocolId": 80107,
 "messageType": "response",
 "versionName": "5.0.7.601114",
 "data": {
 "resultCode": 10000,
 "state": 0,
 "errorMessage": ""
 },
 "statusCode": 0,
 "needResponse": false,
 "message": "",
 "responseCode": "",
 "requestCode": "",
 "requestAuthor": "com.autonavi.amapauto"
}</t>
        </is>
      </c>
      <c r="O704" s="17" t="inlineStr">
        <is>
          <t>主路切换到辅路</t>
        </is>
      </c>
      <c r="P704" s="17" t="n"/>
      <c r="Q704" s="17" t="n"/>
      <c r="R704" s="13" t="n"/>
      <c r="S704" s="13" t="n"/>
      <c r="T704" s="13" t="n"/>
      <c r="U704" s="13" t="n"/>
      <c r="V704" s="13" t="n"/>
      <c r="W704" s="13" t="n"/>
    </row>
    <row r="705" s="134">
      <c r="A705" s="17" t="inlineStr">
        <is>
          <t>AW02-JK-AIDL-0836</t>
        </is>
      </c>
      <c r="B705" s="13" t="n">
        <v>80107</v>
      </c>
      <c r="C705" s="13" t="inlineStr">
        <is>
          <t>主辅路切换</t>
        </is>
      </c>
      <c r="D705" s="13" t="inlineStr">
        <is>
          <t>主辅路切换-切换辅路</t>
        </is>
      </c>
      <c r="E705" s="13" t="inlineStr">
        <is>
          <t>P0</t>
        </is>
      </c>
      <c r="F705" s="13" t="inlineStr">
        <is>
          <t>切换辅路
type:1</t>
        </is>
      </c>
      <c r="G705" s="13" t="inlineStr">
        <is>
          <t>正常系</t>
        </is>
      </c>
      <c r="H705" s="17" t="inlineStr">
        <is>
          <t>需求分析法</t>
        </is>
      </c>
      <c r="I705" s="21" t="n"/>
      <c r="J705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705" s="22" t="inlineStr">
        <is>
          <t>click:'com.aiways.autonavi:id/stv_auto_panel_content_route_pref'
click:'com.aiways.autonavi:id/stv_auto_panel_content_route_pref'</t>
        </is>
      </c>
      <c r="L705" s="17" t="inlineStr">
        <is>
          <t>{
 "protocolId": 80107,
 "messageType": "request",
 "versionName": "5.0.7.601114",
 "data": {
 "type": 1
 },
 "statusCode": 0,
 "needResponse": true,
 "message": "",
 "responseCode": "",
 "requestCode": "",
 "requestAuthor": "com.aiways.aiwaysservice"
}</t>
        </is>
      </c>
      <c r="M705" s="23" t="inlineStr">
        <is>
          <t>输入json，查看返回json或查看地图</t>
        </is>
      </c>
      <c r="N705" s="17" t="inlineStr">
        <is>
          <t>{
 "protocolId": 80107,
 "messageType": "response",
 "versionName": "5.0.7.601114",
 "data": {
 "resultCode": 10000,
 "state": 0,
 "errorMessage": ""
 },
 "statusCode": 0,
 "needResponse": false,
 "message": "",
 "responseCode": "",
 "requestCode": "",
 "requestAuthor": "com.autonavi.amapauto"
}</t>
        </is>
      </c>
      <c r="O705" s="17" t="inlineStr">
        <is>
          <t>辅路切换到主路</t>
        </is>
      </c>
      <c r="P705" s="17" t="n"/>
      <c r="Q705" s="17" t="n"/>
      <c r="R705" s="13" t="n"/>
      <c r="S705" s="13" t="n"/>
      <c r="T705" s="13" t="n"/>
      <c r="U705" s="13" t="n"/>
      <c r="V705" s="13" t="n"/>
      <c r="W705" s="13" t="n"/>
    </row>
    <row r="706" s="134">
      <c r="A706" s="17" t="inlineStr">
        <is>
          <t>AW02-JK-AIDL-0837</t>
        </is>
      </c>
      <c r="B706" s="13" t="n">
        <v>80107</v>
      </c>
      <c r="C706" s="13" t="inlineStr">
        <is>
          <t>主辅路切换</t>
        </is>
      </c>
      <c r="D706" s="13" t="inlineStr">
        <is>
          <t>主辅路切换-type异常</t>
        </is>
      </c>
      <c r="E706" s="13" t="inlineStr">
        <is>
          <t>P2</t>
        </is>
      </c>
      <c r="F706" s="13" t="inlineStr">
        <is>
          <t>type:-1</t>
        </is>
      </c>
      <c r="G706" s="13" t="inlineStr">
        <is>
          <t>异常系</t>
        </is>
      </c>
      <c r="H706" s="17" t="inlineStr">
        <is>
          <t>边界值</t>
        </is>
      </c>
      <c r="I706" s="21" t="n"/>
      <c r="J706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706" s="22" t="inlineStr">
        <is>
          <t>click:'com.aiways.autonavi:id/stv_auto_panel_content_route_pref'
click:'com.aiways.autonavi:id/stv_auto_panel_content_route_pref'</t>
        </is>
      </c>
      <c r="L706" s="17" t="inlineStr">
        <is>
          <t>{
 "protocolId": 80107,
 "messageType": "request",
 "versionName": "5.0.7.601114",
 "data": {
 "type": -1
 },
 "statusCode": 0,
 "needResponse": true,
 "message": "",
 "responseCode": "",
 "requestCode": "",
 "requestAuthor": "com.aiways.aiwaysservice"
}</t>
        </is>
      </c>
      <c r="M706" s="23" t="inlineStr">
        <is>
          <t>输入json，查看返回json或查看地图</t>
        </is>
      </c>
      <c r="N706" s="17" t="inlineStr">
        <is>
          <t>resultCode:10001</t>
        </is>
      </c>
      <c r="O706" s="17" t="inlineStr">
        <is>
          <t>地图无动作</t>
        </is>
      </c>
      <c r="P706" s="17" t="n"/>
      <c r="Q706" s="17" t="n"/>
      <c r="R706" s="13" t="n"/>
      <c r="S706" s="13" t="n"/>
      <c r="T706" s="13" t="n"/>
      <c r="U706" s="13" t="n"/>
      <c r="V706" s="13" t="n"/>
      <c r="W706" s="13" t="n"/>
    </row>
    <row r="707" s="134">
      <c r="A707" s="17" t="inlineStr">
        <is>
          <t>AW02-JK-AIDL-0838</t>
        </is>
      </c>
      <c r="B707" s="13" t="n">
        <v>80107</v>
      </c>
      <c r="C707" s="13" t="inlineStr">
        <is>
          <t>主辅路切换</t>
        </is>
      </c>
      <c r="D707" s="13" t="inlineStr">
        <is>
          <t>主辅路切换-type异常</t>
        </is>
      </c>
      <c r="E707" s="13" t="inlineStr">
        <is>
          <t>P2</t>
        </is>
      </c>
      <c r="F707" s="13" t="inlineStr">
        <is>
          <t>type:2</t>
        </is>
      </c>
      <c r="G707" s="13" t="inlineStr">
        <is>
          <t>异常系</t>
        </is>
      </c>
      <c r="H707" s="17" t="inlineStr">
        <is>
          <t>边界值</t>
        </is>
      </c>
      <c r="I707" s="21" t="n"/>
      <c r="J707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707" s="22" t="inlineStr">
        <is>
          <t>click:'com.aiways.autonavi:id/stv_auto_panel_content_route_pref'
click:'com.aiways.autonavi:id/stv_auto_panel_content_route_pref'</t>
        </is>
      </c>
      <c r="L707" s="17" t="inlineStr">
        <is>
          <t>{
 "protocolId": 80107,
 "messageType": "request",
 "versionName": "5.0.7.601114",
 "data": {
 "type": 2
 },
 "statusCode": 0,
 "needResponse": true,
 "message": "",
 "responseCode": "",
 "requestCode": "",
 "requestAuthor": "com.aiways.aiwaysservice"
}</t>
        </is>
      </c>
      <c r="M707" s="23" t="inlineStr">
        <is>
          <t>输入json，查看返回json或查看地图</t>
        </is>
      </c>
      <c r="N707" s="17" t="inlineStr">
        <is>
          <t>resultCode:10001</t>
        </is>
      </c>
      <c r="O707" s="17" t="inlineStr">
        <is>
          <t>地图无动作</t>
        </is>
      </c>
      <c r="P707" s="17" t="n"/>
      <c r="Q707" s="17" t="n"/>
      <c r="R707" s="13" t="n"/>
      <c r="S707" s="13" t="n"/>
      <c r="T707" s="13" t="n"/>
      <c r="U707" s="13" t="n"/>
      <c r="V707" s="13" t="n"/>
      <c r="W707" s="13" t="n"/>
    </row>
    <row r="708" s="134">
      <c r="A708" s="17" t="inlineStr">
        <is>
          <t>AW02-JK-AIDL-0839</t>
        </is>
      </c>
      <c r="B708" s="13" t="n">
        <v>40000</v>
      </c>
      <c r="C708" s="13" t="inlineStr">
        <is>
          <t>导航剩余时间</t>
        </is>
      </c>
      <c r="D708" s="13" t="inlineStr">
        <is>
          <t>导航剩余时间</t>
        </is>
      </c>
      <c r="E708" s="13" t="inlineStr">
        <is>
          <t>P0</t>
        </is>
      </c>
      <c r="F708" s="13" t="inlineStr">
        <is>
          <t>导航剩余时间</t>
        </is>
      </c>
      <c r="G708" s="13" t="inlineStr">
        <is>
          <t>异常系</t>
        </is>
      </c>
      <c r="H708" s="17" t="inlineStr">
        <is>
          <t>需求分析法</t>
        </is>
      </c>
      <c r="I708" s="21" t="n"/>
      <c r="J708" s="17" t="inlineStr">
        <is>
          <t>/</t>
        </is>
      </c>
      <c r="K708" s="22" t="inlineStr">
        <is>
          <t>\</t>
        </is>
      </c>
      <c r="L708" s="17" t="inlineStr">
        <is>
          <t>{
  "protocolId": 40000,
  "messageType": "request",
  "versionName": "5.0.7.601114",
  "statusCode": 0,
  "needResponse": false,
  "message": "",
  "responseCode": "",
  "requestCode": "",
  "requestAuthor": "com.aiways.aiwaysservice"
}</t>
        </is>
      </c>
      <c r="M708" s="23" t="inlineStr">
        <is>
          <t>输入json，查看返回json或查看地图</t>
        </is>
      </c>
      <c r="N708" s="17" t="inlineStr">
        <is>
          <t>resultCode:10028</t>
        </is>
      </c>
      <c r="O708" s="17" t="inlineStr">
        <is>
          <t>地图无动作</t>
        </is>
      </c>
      <c r="P708" s="17" t="n"/>
      <c r="Q708" s="17" t="n"/>
      <c r="R708" s="13" t="n"/>
      <c r="S708" s="13" t="n"/>
      <c r="T708" s="13" t="n"/>
      <c r="U708" s="13" t="n"/>
      <c r="V708" s="13" t="n"/>
      <c r="W708" s="13" t="n"/>
    </row>
    <row r="709" s="134">
      <c r="A709" s="17" t="inlineStr">
        <is>
          <t>AW02-JK-AIDL-0840</t>
        </is>
      </c>
      <c r="B709" s="13" t="n">
        <v>40000</v>
      </c>
      <c r="C709" s="13" t="inlineStr">
        <is>
          <t>导航剩余时间</t>
        </is>
      </c>
      <c r="D709" s="13" t="inlineStr">
        <is>
          <t>导航剩余时间</t>
        </is>
      </c>
      <c r="E709" s="13" t="inlineStr">
        <is>
          <t>P0</t>
        </is>
      </c>
      <c r="F709" s="13" t="inlineStr">
        <is>
          <t>导航剩余时间</t>
        </is>
      </c>
      <c r="G709" s="13" t="inlineStr">
        <is>
          <t>正常系</t>
        </is>
      </c>
      <c r="H709" s="17" t="inlineStr">
        <is>
          <t>需求分析法</t>
        </is>
      </c>
      <c r="I709" s="21" t="n"/>
      <c r="J709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709" s="22" t="inlineStr">
        <is>
          <t>shell:"input keyevent 4"
shell:"input keyevent 4"</t>
        </is>
      </c>
      <c r="L709" s="17" t="inlineStr">
        <is>
          <t>{
  "protocolId": 40000,
  "messageType": "request",
  "versionName": "5.0.7.601114",
  "statusCode": 0,
  "needResponse": false,
  "message": "",
  "responseCode": "",
  "requestCode": "",
  "requestAuthor": "com.aiways.aiwaysservice"
}</t>
        </is>
      </c>
      <c r="M709" s="23" t="inlineStr">
        <is>
          <t>输入json，查看返回json或查看地图</t>
        </is>
      </c>
      <c r="N709" s="17" t="inlineStr">
        <is>
          <t>{
"protocolId": 40000, "messageType": "response", "versionName": "5.0.7.601114", 
"data":{ 
"resultCode": 10000, "errorMessage": "请求成功"
 },
"statusCode": 0, "needResponse": false, "message": "",
"responseCode": "",
"requestCode": "", "requestAuthor": "com.aiways.aiwaysservice"
}</t>
        </is>
      </c>
      <c r="O709" s="17" t="inlineStr">
        <is>
          <t>语音播报当前导航所剩时间</t>
        </is>
      </c>
      <c r="P709" s="17" t="n"/>
      <c r="Q709" s="17" t="n"/>
      <c r="R709" s="13" t="n"/>
      <c r="S709" s="13" t="n"/>
      <c r="T709" s="13" t="n"/>
      <c r="U709" s="13" t="n"/>
      <c r="V709" s="13" t="n"/>
      <c r="W709" s="13" t="n"/>
    </row>
    <row r="710" s="134">
      <c r="A710" s="17" t="inlineStr">
        <is>
          <t>AW02-JK-AIDL-0841</t>
        </is>
      </c>
      <c r="B710" s="13" t="n">
        <v>40001</v>
      </c>
      <c r="C710" s="13" t="inlineStr">
        <is>
          <t>选择页面</t>
        </is>
      </c>
      <c r="D710" s="13" t="inlineStr">
        <is>
          <t>选择页面-页面跳转</t>
        </is>
      </c>
      <c r="E710" s="13" t="inlineStr">
        <is>
          <t>P0</t>
        </is>
      </c>
      <c r="F710" s="13" t="inlineStr">
        <is>
          <t>页面跳转到第1页</t>
        </is>
      </c>
      <c r="G710" s="13" t="inlineStr">
        <is>
          <t>正常系</t>
        </is>
      </c>
      <c r="H710" s="17" t="inlineStr">
        <is>
          <t>边界值</t>
        </is>
      </c>
      <c r="I710" s="21" t="n"/>
      <c r="J710" s="17" t="inlineStr">
        <is>
          <t>click:'com.aiways.autonavi:id/tv_search'
click:'com.aiways.autonavi:id/fl_search_main_toilet''
wait:2
swipe:(0.5,0.8,0.5,0.2,5)</t>
        </is>
      </c>
      <c r="K710" s="22" t="inlineStr">
        <is>
          <t>shell:"input keyevent 4"
shell:"input keyevent 4"</t>
        </is>
      </c>
      <c r="L710" s="17" t="inlineStr">
        <is>
          <t>{
  "protocolId": 40001,
  "messageType": "request",
  "versionName": "5.0.7.601114",
  "data": {
    "pageIndex": 0,
    "lastPageFlag": 0
  },
  "statusCode": 0,
  "needResponse": false,
  "message": "",
  "responseCode": "",
  "requestCode": "",
  "requestAuthor": "com.aiways.aiwaysservice"
}</t>
        </is>
      </c>
      <c r="M710" s="23" t="inlineStr">
        <is>
          <t>输入json，查看返回json或查看地图</t>
        </is>
      </c>
      <c r="N710" s="17" t="inlineStr">
        <is>
          <t>无返回</t>
        </is>
      </c>
      <c r="O710" s="17" t="inlineStr">
        <is>
          <t>跳转到第1页</t>
        </is>
      </c>
      <c r="P710" s="17" t="n"/>
      <c r="Q710" s="17" t="n"/>
      <c r="R710" s="13" t="n"/>
      <c r="S710" s="13" t="n"/>
      <c r="T710" s="13" t="n"/>
      <c r="U710" s="13" t="n"/>
      <c r="V710" s="13" t="n"/>
      <c r="W710" s="13" t="n"/>
    </row>
    <row r="711" s="134">
      <c r="A711" s="17" t="inlineStr">
        <is>
          <t>AW02-JK-AIDL-0842</t>
        </is>
      </c>
      <c r="B711" s="13" t="n">
        <v>40001</v>
      </c>
      <c r="C711" s="13" t="inlineStr">
        <is>
          <t>选择页面</t>
        </is>
      </c>
      <c r="D711" s="13" t="inlineStr">
        <is>
          <t>选择页面-页面跳转</t>
        </is>
      </c>
      <c r="E711" s="13" t="inlineStr">
        <is>
          <t>P0</t>
        </is>
      </c>
      <c r="F711" s="13" t="inlineStr">
        <is>
          <t>页面跳转到第3页</t>
        </is>
      </c>
      <c r="G711" s="13" t="inlineStr">
        <is>
          <t>正常系</t>
        </is>
      </c>
      <c r="H711" s="17" t="inlineStr">
        <is>
          <t>边界值</t>
        </is>
      </c>
      <c r="I711" s="21" t="n"/>
      <c r="J711" s="17" t="inlineStr">
        <is>
          <t>click:'com.aiways.autonavi:id/tv_search'
click:'com.aiways.autonavi:id/fl_search_main_toilet''</t>
        </is>
      </c>
      <c r="K711" s="22" t="inlineStr">
        <is>
          <t>shell:"input keyevent 4"
shell:"input keyevent 4"</t>
        </is>
      </c>
      <c r="L711" s="17" t="inlineStr">
        <is>
          <t>{
  "protocolId": 40001,
  "messageType": "request",
  "versionName": "5.0.7.601114",
  "data": {
    "pageIndex": 2,
    "lastPageFlag": 0
  },
  "statusCode": 0,
  "needResponse": false,
  "message": "",
  "responseCode": "",
  "requestCode": "",
  "requestAuthor": "com.aiways.aiwaysservice"
}</t>
        </is>
      </c>
      <c r="M711" s="23" t="inlineStr">
        <is>
          <t>输入json，查看返回json或查看地图</t>
        </is>
      </c>
      <c r="N711" s="17" t="inlineStr">
        <is>
          <t>无返回</t>
        </is>
      </c>
      <c r="O711" s="17" t="inlineStr">
        <is>
          <t>跳转到第3页</t>
        </is>
      </c>
      <c r="P711" s="17" t="n"/>
      <c r="Q711" s="17" t="n"/>
      <c r="R711" s="13" t="n"/>
      <c r="S711" s="13" t="n"/>
      <c r="T711" s="13" t="n"/>
      <c r="U711" s="13" t="n"/>
      <c r="V711" s="13" t="n"/>
      <c r="W711" s="13" t="n"/>
    </row>
    <row r="712" s="134">
      <c r="A712" s="17" t="inlineStr">
        <is>
          <t>AW02-JK-AIDL-0843</t>
        </is>
      </c>
      <c r="B712" s="13" t="n">
        <v>40001</v>
      </c>
      <c r="C712" s="13" t="inlineStr">
        <is>
          <t>选择页面</t>
        </is>
      </c>
      <c r="D712" s="13" t="inlineStr">
        <is>
          <t>选择页面-页面跳转</t>
        </is>
      </c>
      <c r="E712" s="13" t="inlineStr">
        <is>
          <t>P0</t>
        </is>
      </c>
      <c r="F712" s="13" t="inlineStr">
        <is>
          <t>页面跳转到第5页</t>
        </is>
      </c>
      <c r="G712" s="13" t="inlineStr">
        <is>
          <t>正常系</t>
        </is>
      </c>
      <c r="H712" s="17" t="inlineStr">
        <is>
          <t>边界值</t>
        </is>
      </c>
      <c r="I712" s="21" t="n"/>
      <c r="J712" s="17" t="inlineStr">
        <is>
          <t>click:'com.aiways.autonavi:id/tv_search'
click:'com.aiways.autonavi:id/fl_search_main_toilet''</t>
        </is>
      </c>
      <c r="K712" s="22" t="inlineStr">
        <is>
          <t>shell:"input keyevent 4"
shell:"input keyevent 4"</t>
        </is>
      </c>
      <c r="L712" s="17" t="inlineStr">
        <is>
          <t>{
  "protocolId": 40001,
  "messageType": "request",
  "versionName": "5.0.7.601114",
  "data": {
    "pageIndex": 4,
    "lastPageFlag": 0
  },
  "statusCode": 0,
  "needResponse": false,
  "message": "",
  "responseCode": "",
  "requestCode": "",
  "requestAuthor": "com.aiways.aiwaysservice"
}</t>
        </is>
      </c>
      <c r="M712" s="23" t="inlineStr">
        <is>
          <t>输入json，查看返回json或查看地图</t>
        </is>
      </c>
      <c r="N712" s="17" t="inlineStr">
        <is>
          <t>无返回</t>
        </is>
      </c>
      <c r="O712" s="17" t="inlineStr">
        <is>
          <t>跳转到第5页</t>
        </is>
      </c>
      <c r="P712" s="17" t="n"/>
      <c r="Q712" s="17" t="n"/>
      <c r="R712" s="13" t="n"/>
      <c r="S712" s="13" t="n"/>
      <c r="T712" s="13" t="n"/>
      <c r="U712" s="13" t="n"/>
      <c r="V712" s="13" t="n"/>
      <c r="W712" s="13" t="n"/>
    </row>
    <row r="713" s="134">
      <c r="A713" s="17" t="inlineStr">
        <is>
          <t>AW02-JK-AIDL-0844</t>
        </is>
      </c>
      <c r="B713" s="13" t="n">
        <v>40001</v>
      </c>
      <c r="C713" s="13" t="inlineStr">
        <is>
          <t>选择页面</t>
        </is>
      </c>
      <c r="D713" s="13" t="inlineStr">
        <is>
          <t>选择页面-pageIndex异常</t>
        </is>
      </c>
      <c r="E713" s="13" t="inlineStr">
        <is>
          <t>P2</t>
        </is>
      </c>
      <c r="F713" s="13" t="inlineStr">
        <is>
          <t>pageIndex:-1</t>
        </is>
      </c>
      <c r="G713" s="13" t="inlineStr">
        <is>
          <t>异常系</t>
        </is>
      </c>
      <c r="H713" s="17" t="inlineStr">
        <is>
          <t>边界值</t>
        </is>
      </c>
      <c r="I713" s="21" t="n"/>
      <c r="J713" s="17" t="inlineStr">
        <is>
          <t>/</t>
        </is>
      </c>
      <c r="K713" s="22" t="n"/>
      <c r="L713" s="17" t="inlineStr">
        <is>
          <t>{
  "protocolId": 40001,
  "messageType": "request",
  "versionName": "5.0.7.601114",
  "data": {
    "pageIndex": -1,
    "lastPageFlag": 0
  },
  "statusCode": 0,
  "needResponse": false,
  "message": "",
  "responseCode": "",
  "requestCode": "",
  "requestAuthor": "com.aiways.aiwaysservice"
}</t>
        </is>
      </c>
      <c r="M713" s="23" t="inlineStr">
        <is>
          <t>输入json，查看返回json或查看地图</t>
        </is>
      </c>
      <c r="N713" s="17" t="inlineStr">
        <is>
          <t>resultCode:10001</t>
        </is>
      </c>
      <c r="O713" s="17" t="inlineStr">
        <is>
          <t>地图无动作</t>
        </is>
      </c>
      <c r="P713" s="17" t="n"/>
      <c r="Q713" s="17" t="n"/>
      <c r="R713" s="13" t="n"/>
      <c r="S713" s="13" t="n"/>
      <c r="T713" s="13" t="n"/>
      <c r="U713" s="13" t="n"/>
      <c r="V713" s="13" t="n"/>
      <c r="W713" s="13" t="n"/>
    </row>
    <row r="714" s="134">
      <c r="A714" s="17" t="inlineStr">
        <is>
          <t>AW02-JK-AIDL-0845</t>
        </is>
      </c>
      <c r="B714" s="13" t="n">
        <v>40001</v>
      </c>
      <c r="C714" s="13" t="inlineStr">
        <is>
          <t>选择页面</t>
        </is>
      </c>
      <c r="D714" s="13" t="inlineStr">
        <is>
          <t>选择页面-pageIndex异常</t>
        </is>
      </c>
      <c r="E714" s="13" t="inlineStr">
        <is>
          <t>P2</t>
        </is>
      </c>
      <c r="F714" s="13" t="inlineStr">
        <is>
          <t>pageIndex:5</t>
        </is>
      </c>
      <c r="G714" s="13" t="inlineStr">
        <is>
          <t>异常系</t>
        </is>
      </c>
      <c r="H714" s="17" t="inlineStr">
        <is>
          <t>边界值</t>
        </is>
      </c>
      <c r="I714" s="21" t="n"/>
      <c r="J714" s="17" t="inlineStr">
        <is>
          <t>click:'com.aiways.autonavi:id/tv_search'
click:'com.aiways.autonavi:id/fl_search_main_toilet''</t>
        </is>
      </c>
      <c r="K714" s="22" t="inlineStr">
        <is>
          <t>shell:"input keyevent 4"
shell:"input keyevent 4"</t>
        </is>
      </c>
      <c r="L714" s="17" t="inlineStr">
        <is>
          <t>{
  "protocolId": 40001,
  "messageType": "request",
  "versionName": "5.0.7.601114",
  "data": {
    "pageIndex": 5,
    "lastPageFlag": 0
  },
  "statusCode": 0,
  "needResponse": false,
  "message": "",
  "responseCode": "",
  "requestCode": "",
  "requestAuthor": "com.aiways.aiwaysservice"
}</t>
        </is>
      </c>
      <c r="M714" s="23" t="inlineStr">
        <is>
          <t>输入json，查看返回json或查看地图</t>
        </is>
      </c>
      <c r="N714" s="17" t="inlineStr">
        <is>
          <t>resultCode:10001</t>
        </is>
      </c>
      <c r="O714" s="17" t="inlineStr">
        <is>
          <t>地图无动作</t>
        </is>
      </c>
      <c r="P714" s="17" t="n"/>
      <c r="Q714" s="17" t="n"/>
      <c r="R714" s="13" t="n"/>
      <c r="S714" s="13" t="n"/>
      <c r="T714" s="13" t="n"/>
      <c r="U714" s="13" t="n"/>
      <c r="V714" s="13" t="n"/>
      <c r="W714" s="13" t="n"/>
    </row>
    <row r="715" s="134">
      <c r="A715" s="17" t="inlineStr">
        <is>
          <t>AW02-JK-AIDL-0846</t>
        </is>
      </c>
      <c r="B715" s="13" t="n">
        <v>40001</v>
      </c>
      <c r="C715" s="13" t="inlineStr">
        <is>
          <t>选择页面</t>
        </is>
      </c>
      <c r="D715" s="13" t="inlineStr">
        <is>
          <t>选择页面-跳转最后一页</t>
        </is>
      </c>
      <c r="E715" s="13" t="inlineStr">
        <is>
          <t>P0</t>
        </is>
      </c>
      <c r="F715" s="13" t="inlineStr">
        <is>
          <t>跳转最后一页</t>
        </is>
      </c>
      <c r="G715" s="13" t="inlineStr">
        <is>
          <t>正常系</t>
        </is>
      </c>
      <c r="H715" s="17" t="inlineStr">
        <is>
          <t>边界值</t>
        </is>
      </c>
      <c r="I715" s="21" t="n"/>
      <c r="J715" s="17" t="inlineStr">
        <is>
          <t>click:'com.aiways.autonavi:id/tv_search'
click:'com.aiways.autonavi:id/fl_search_main_toilet''</t>
        </is>
      </c>
      <c r="K715" s="22" t="inlineStr">
        <is>
          <t>shell:"input keyevent 4"
shell:"input keyevent 4"</t>
        </is>
      </c>
      <c r="L715" s="17" t="inlineStr">
        <is>
          <t>{
  "protocolId": 40001,
  "messageType": "request",
  "versionName": "5.0.7.601114",
  "data": {
    "pageIndex": -1,
    "lastPageFlag": 1
  },
  "statusCode": 0,
  "needResponse": false,
  "message": "",
  "responseCode": "",
  "requestCode": "",
  "requestAuthor": "com.aiways.aiwaysservice"
}</t>
        </is>
      </c>
      <c r="M715" s="23" t="inlineStr">
        <is>
          <t>输入json，查看返回json或查看地图</t>
        </is>
      </c>
      <c r="N715" s="17" t="inlineStr">
        <is>
          <t>无返回</t>
        </is>
      </c>
      <c r="O715" s="17" t="inlineStr">
        <is>
          <t>页面跳转到最后一页</t>
        </is>
      </c>
      <c r="P715" s="17" t="n"/>
      <c r="Q715" s="17" t="n"/>
      <c r="R715" s="13" t="n"/>
      <c r="S715" s="13" t="n"/>
      <c r="T715" s="13" t="n"/>
      <c r="U715" s="13" t="n"/>
      <c r="V715" s="13" t="n"/>
      <c r="W715" s="13" t="n"/>
    </row>
    <row r="716" s="134">
      <c r="A716" s="17" t="inlineStr">
        <is>
          <t>AW02-JK-AIDL-0847</t>
        </is>
      </c>
      <c r="B716" s="13" t="n">
        <v>40001</v>
      </c>
      <c r="C716" s="13" t="inlineStr">
        <is>
          <t>选择页面</t>
        </is>
      </c>
      <c r="D716" s="13" t="inlineStr">
        <is>
          <t>选择页面-不跳转最后一页</t>
        </is>
      </c>
      <c r="E716" s="13" t="inlineStr">
        <is>
          <t>P0</t>
        </is>
      </c>
      <c r="F716" s="13" t="inlineStr">
        <is>
          <t>不跳转最后一页</t>
        </is>
      </c>
      <c r="G716" s="13" t="inlineStr">
        <is>
          <t>正常系</t>
        </is>
      </c>
      <c r="H716" s="17" t="inlineStr">
        <is>
          <t>边界值</t>
        </is>
      </c>
      <c r="I716" s="21" t="n"/>
      <c r="J716" s="17" t="inlineStr">
        <is>
          <t>click:'com.aiways.autonavi:id/tv_search'
click:'com.aiways.autonavi:id/fl_search_main_toilet''</t>
        </is>
      </c>
      <c r="K716" s="22" t="inlineStr">
        <is>
          <t>shell:"input keyevent 4"
shell:"input keyevent 4"</t>
        </is>
      </c>
      <c r="L716" s="17" t="inlineStr">
        <is>
          <t>{
  "protocolId": 40001,
  "messageType": "request",
  "versionName": "5.0.7.601114",
  "data": {
    "pageIndex": -1,
    "lastPageFlag": 0
  },
  "statusCode": 0,
  "needResponse": false,
  "message": "",
  "responseCode": "",
  "requestCode": "",
  "requestAuthor": "com.aiways.aiwaysservice"
}</t>
        </is>
      </c>
      <c r="M716" s="23" t="inlineStr">
        <is>
          <t>输入json，查看返回json或查看地图</t>
        </is>
      </c>
      <c r="N716" s="17" t="inlineStr">
        <is>
          <t>无返回</t>
        </is>
      </c>
      <c r="O716" s="17" t="inlineStr">
        <is>
          <t>页面不跳转到最后一页</t>
        </is>
      </c>
      <c r="P716" s="17" t="n"/>
      <c r="Q716" s="17" t="n"/>
      <c r="R716" s="13" t="n"/>
      <c r="S716" s="13" t="n"/>
      <c r="T716" s="13" t="n"/>
      <c r="U716" s="13" t="n"/>
      <c r="V716" s="13" t="n"/>
      <c r="W716" s="13" t="n"/>
    </row>
    <row r="717" s="134">
      <c r="A717" s="17" t="inlineStr">
        <is>
          <t>AW02-JK-AIDL-0848</t>
        </is>
      </c>
      <c r="B717" s="13" t="n">
        <v>40001</v>
      </c>
      <c r="C717" s="13" t="inlineStr">
        <is>
          <t>选择页面</t>
        </is>
      </c>
      <c r="D717" s="13" t="inlineStr">
        <is>
          <t>选择页面-lastPageFlag异常</t>
        </is>
      </c>
      <c r="E717" s="13" t="inlineStr">
        <is>
          <t>P2</t>
        </is>
      </c>
      <c r="F717" s="13" t="inlineStr">
        <is>
          <t>lastPageFlag:-1</t>
        </is>
      </c>
      <c r="G717" s="13" t="inlineStr">
        <is>
          <t>异常系</t>
        </is>
      </c>
      <c r="H717" s="17" t="inlineStr">
        <is>
          <t>边界值</t>
        </is>
      </c>
      <c r="I717" s="21" t="n"/>
      <c r="J717" s="17" t="inlineStr">
        <is>
          <t>/</t>
        </is>
      </c>
      <c r="K717" s="22" t="n"/>
      <c r="L717" s="17" t="inlineStr">
        <is>
          <t>{
  "protocolId": 40001,
  "messageType": "request",
  "versionName": "5.0.7.601114",
  "data": {
    "pageIndex": -1,
    "lastPageFlag": -1
  },
  "statusCode": 0,
  "needResponse": false,
  "message": "",
  "responseCode": "",
  "requestCode": "",
  "requestAuthor": "com.aiways.aiwaysservice"
}</t>
        </is>
      </c>
      <c r="M717" s="23" t="inlineStr">
        <is>
          <t>输入json，查看返回json或查看地图</t>
        </is>
      </c>
      <c r="N717" s="17" t="inlineStr">
        <is>
          <t>resultCode:10001</t>
        </is>
      </c>
      <c r="O717" s="17" t="inlineStr">
        <is>
          <t>地图无动作</t>
        </is>
      </c>
      <c r="P717" s="17" t="n"/>
      <c r="Q717" s="17" t="n"/>
      <c r="R717" s="13" t="n"/>
      <c r="S717" s="13" t="n"/>
      <c r="T717" s="13" t="n"/>
      <c r="U717" s="13" t="n"/>
      <c r="V717" s="13" t="n"/>
      <c r="W717" s="13" t="n"/>
    </row>
    <row r="718" s="134">
      <c r="A718" s="17" t="inlineStr">
        <is>
          <t>AW02-JK-AIDL-0849</t>
        </is>
      </c>
      <c r="B718" s="13" t="n">
        <v>40001</v>
      </c>
      <c r="C718" s="13" t="inlineStr">
        <is>
          <t>选择页面</t>
        </is>
      </c>
      <c r="D718" s="13" t="inlineStr">
        <is>
          <t>选择页面-lastPageFlag异常</t>
        </is>
      </c>
      <c r="E718" s="13" t="inlineStr">
        <is>
          <t>P2</t>
        </is>
      </c>
      <c r="F718" s="13" t="inlineStr">
        <is>
          <t>lastPageFlag:2</t>
        </is>
      </c>
      <c r="G718" s="13" t="inlineStr">
        <is>
          <t>异常系</t>
        </is>
      </c>
      <c r="H718" s="17" t="inlineStr">
        <is>
          <t>边界值</t>
        </is>
      </c>
      <c r="I718" s="21" t="n"/>
      <c r="J718" s="17" t="inlineStr">
        <is>
          <t>/</t>
        </is>
      </c>
      <c r="K718" s="22" t="n"/>
      <c r="L718" s="17" t="inlineStr">
        <is>
          <t>{
  "protocolId": 40001,
  "messageType": "request",
  "versionName": "5.0.7.601114",
  "data": {
    "pageIndex": -1,
    "lastPageFlag": 2
  },
  "statusCode": 0,
  "needResponse": false,
  "message": "",
  "responseCode": "",
  "requestCode": "",
  "requestAuthor": "com.aiways.aiwaysservice"
}</t>
        </is>
      </c>
      <c r="M718" s="23" t="inlineStr">
        <is>
          <t>输入json，查看返回json或查看地图</t>
        </is>
      </c>
      <c r="N718" s="17" t="inlineStr">
        <is>
          <t>resultCode:10001</t>
        </is>
      </c>
      <c r="O718" s="17" t="inlineStr">
        <is>
          <t>地图无动作</t>
        </is>
      </c>
      <c r="P718" s="17" t="n"/>
      <c r="Q718" s="17" t="n"/>
      <c r="R718" s="13" t="n"/>
      <c r="S718" s="13" t="n"/>
      <c r="T718" s="13" t="n"/>
      <c r="U718" s="13" t="n"/>
      <c r="V718" s="13" t="n"/>
      <c r="W718" s="13" t="n"/>
    </row>
    <row r="719" s="134">
      <c r="A719" s="17" t="inlineStr">
        <is>
          <t>AW02-JK-AIDL-0850</t>
        </is>
      </c>
      <c r="B719" s="13" t="n">
        <v>40002</v>
      </c>
      <c r="C719" s="13" t="inlineStr">
        <is>
          <t>目的地周边搜</t>
        </is>
      </c>
      <c r="D719" s="13" t="inlineStr">
        <is>
          <t>目的地周边搜</t>
        </is>
      </c>
      <c r="E719" s="13" t="inlineStr">
        <is>
          <t>P0</t>
        </is>
      </c>
      <c r="F719" s="13" t="inlineStr">
        <is>
          <t>目的地周边搜关键词：充电站</t>
        </is>
      </c>
      <c r="G719" s="13" t="inlineStr">
        <is>
          <t>正常系</t>
        </is>
      </c>
      <c r="H719" s="17" t="inlineStr">
        <is>
          <t>需求分析法</t>
        </is>
      </c>
      <c r="I719" s="21" t="n"/>
      <c r="J719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719" s="22" t="inlineStr">
        <is>
          <t>shell:"input keyevent 4"
shell:"input keyevent 4"</t>
        </is>
      </c>
      <c r="L719" s="17" t="inlineStr">
        <is>
          <t>{
  "protocolId": 40002,
  "messageType": "request",
  "versionName": "5.0.7.601114",
  "data": {
    " keywords ": "充电站"
  },
  "statusCode": 0,
  "needResponse": false,
  "message": "",
  "responseCode": "",
  "requestCode": "",
  "requestAuthor": "com.aiways.aiwaysservice"
}</t>
        </is>
      </c>
      <c r="M719" s="23" t="inlineStr">
        <is>
          <t>输入json，查看返回json或查看地图</t>
        </is>
      </c>
      <c r="N719" s="17" t="inlineStr">
        <is>
          <t>无返回</t>
        </is>
      </c>
      <c r="O719" s="17" t="inlineStr">
        <is>
          <t>展示含有关键词充电站的搜索结果</t>
        </is>
      </c>
      <c r="P719" s="17" t="n"/>
      <c r="Q719" s="17" t="n"/>
      <c r="R719" s="13" t="n"/>
      <c r="S719" s="13" t="n"/>
      <c r="T719" s="13" t="n"/>
      <c r="U719" s="13" t="n"/>
      <c r="V719" s="13" t="n"/>
      <c r="W719" s="13" t="n"/>
    </row>
    <row r="720" s="134">
      <c r="A720" s="17" t="inlineStr">
        <is>
          <t>AW02-JK-AIDL-0851</t>
        </is>
      </c>
      <c r="B720" s="13" t="n">
        <v>40002</v>
      </c>
      <c r="C720" s="13" t="inlineStr">
        <is>
          <t>目的地周边搜</t>
        </is>
      </c>
      <c r="D720" s="13" t="inlineStr">
        <is>
          <t>目的地周边搜</t>
        </is>
      </c>
      <c r="E720" s="13" t="inlineStr">
        <is>
          <t>P0</t>
        </is>
      </c>
      <c r="F720" s="13" t="inlineStr">
        <is>
          <t>目的地周边搜关键词：1</t>
        </is>
      </c>
      <c r="G720" s="13" t="inlineStr">
        <is>
          <t>正常系</t>
        </is>
      </c>
      <c r="H720" s="17" t="inlineStr">
        <is>
          <t>需求分析法</t>
        </is>
      </c>
      <c r="I720" s="21" t="n"/>
      <c r="J720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720" s="22" t="inlineStr">
        <is>
          <t>shell:"input keyevent 4"
shell:"input keyevent 4"</t>
        </is>
      </c>
      <c r="L720" s="17" t="inlineStr">
        <is>
          <t>{
  "protocolId": 40002,
  "messageType": "request",
  "versionName": "5.0.7.601114",
  "data": {
    " keywords ": "1"
  },
  "statusCode": 0,
  "needResponse": false,
  "message": "",
  "responseCode": "",
  "requestCode": "",
  "requestAuthor": "com.aiways.aiwaysservice"
}</t>
        </is>
      </c>
      <c r="M720" s="23" t="inlineStr">
        <is>
          <t>输入json，查看返回json或查看地图</t>
        </is>
      </c>
      <c r="N720" s="17" t="inlineStr">
        <is>
          <t>无返回</t>
        </is>
      </c>
      <c r="O720" s="17" t="inlineStr">
        <is>
          <t>展示含有关键词1的搜索结果</t>
        </is>
      </c>
      <c r="P720" s="17" t="n"/>
      <c r="Q720" s="17" t="n"/>
      <c r="R720" s="13" t="n"/>
      <c r="S720" s="13" t="n"/>
      <c r="T720" s="13" t="n"/>
      <c r="U720" s="13" t="n"/>
      <c r="V720" s="13" t="n"/>
      <c r="W720" s="13" t="n"/>
    </row>
    <row r="721" s="134">
      <c r="A721" s="17" t="inlineStr">
        <is>
          <t>AW02-JK-AIDL-0852</t>
        </is>
      </c>
      <c r="B721" s="13" t="n">
        <v>40002</v>
      </c>
      <c r="C721" s="13" t="inlineStr">
        <is>
          <t>目的地周边搜</t>
        </is>
      </c>
      <c r="D721" s="13" t="inlineStr">
        <is>
          <t>目的地周边搜</t>
        </is>
      </c>
      <c r="E721" s="13" t="inlineStr">
        <is>
          <t>P0</t>
        </is>
      </c>
      <c r="F721" s="13" t="inlineStr">
        <is>
          <t>目的地周边搜关键词：KFC</t>
        </is>
      </c>
      <c r="G721" s="13" t="inlineStr">
        <is>
          <t>正常系</t>
        </is>
      </c>
      <c r="H721" s="17" t="inlineStr">
        <is>
          <t>需求分析法</t>
        </is>
      </c>
      <c r="I721" s="21" t="n"/>
      <c r="J721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721" s="22" t="inlineStr">
        <is>
          <t>shell:"input keyevent 4"
shell:"input keyevent 4"</t>
        </is>
      </c>
      <c r="L721" s="17" t="inlineStr">
        <is>
          <t>{
  "protocolId": 40002,
  "messageType": "request",
  "versionName": "5.0.7.601114",
  "data": {
    " keywords ": "KFC"
  },
  "statusCode": 0,
  "needResponse": false,
  "message": "",
  "responseCode": "",
  "requestCode": "",
  "requestAuthor": "com.aiways.aiwaysservice"
}</t>
        </is>
      </c>
      <c r="M721" s="23" t="inlineStr">
        <is>
          <t>输入json，查看返回json或查看地图</t>
        </is>
      </c>
      <c r="N721" s="17" t="inlineStr">
        <is>
          <t>无返回</t>
        </is>
      </c>
      <c r="O721" s="17" t="inlineStr">
        <is>
          <t>展示含有关键词KFC的搜索结果</t>
        </is>
      </c>
      <c r="P721" s="17" t="n"/>
      <c r="Q721" s="17" t="n"/>
      <c r="R721" s="13" t="n"/>
      <c r="S721" s="13" t="n"/>
      <c r="T721" s="13" t="n"/>
      <c r="U721" s="13" t="n"/>
      <c r="V721" s="13" t="n"/>
      <c r="W721" s="13" t="n"/>
    </row>
    <row r="722" s="134">
      <c r="A722" s="17" t="inlineStr">
        <is>
          <t>AW02-JK-AIDL-0853</t>
        </is>
      </c>
      <c r="B722" s="13" t="n">
        <v>40002</v>
      </c>
      <c r="C722" s="13" t="inlineStr">
        <is>
          <t>目的地周边搜</t>
        </is>
      </c>
      <c r="D722" s="13" t="inlineStr">
        <is>
          <t>目的地周边搜</t>
        </is>
      </c>
      <c r="E722" s="13" t="inlineStr">
        <is>
          <t>P2</t>
        </is>
      </c>
      <c r="F722" s="13" t="inlineStr">
        <is>
          <t>目的地周边搜关键词：充电站</t>
        </is>
      </c>
      <c r="G722" s="13" t="inlineStr">
        <is>
          <t>异常系</t>
        </is>
      </c>
      <c r="H722" s="17" t="inlineStr">
        <is>
          <t>需求分析法</t>
        </is>
      </c>
      <c r="I722" s="21" t="n"/>
      <c r="J722" s="17" t="inlineStr">
        <is>
          <t>/</t>
        </is>
      </c>
      <c r="K722" s="22" t="inlineStr">
        <is>
          <t>\</t>
        </is>
      </c>
      <c r="L722" s="17" t="inlineStr">
        <is>
          <t>{
  "protocolId": 40002,
  "messageType": "request",
  "versionName": "5.0.7.601114",
  "data": {
    " keywords ": "充电站"
  },
  "statusCode": 0,
  "needResponse": false,
  "message": "",
  "responseCode": "",
  "requestCode": "",
  "requestAuthor": "com.aiways.aiwaysservice"
}</t>
        </is>
      </c>
      <c r="M722" s="23" t="inlineStr">
        <is>
          <t>输入json，查看返回json或查看地图</t>
        </is>
      </c>
      <c r="N722" s="17" t="inlineStr">
        <is>
          <t>resultCode:10028</t>
        </is>
      </c>
      <c r="O722" s="17" t="inlineStr">
        <is>
          <t>地图无动作，并且语音提示当前不在导航中</t>
        </is>
      </c>
      <c r="P722" s="17" t="n"/>
      <c r="Q722" s="17" t="n"/>
      <c r="R722" s="13" t="n"/>
      <c r="S722" s="13" t="n"/>
      <c r="T722" s="13" t="n"/>
      <c r="U722" s="13" t="n"/>
      <c r="V722" s="13" t="n"/>
      <c r="W722" s="13" t="n"/>
    </row>
    <row r="723" s="134">
      <c r="A723" s="17" t="inlineStr">
        <is>
          <t>AW02-JK-AIDL-0854</t>
        </is>
      </c>
      <c r="B723" s="13" t="n">
        <v>40003</v>
      </c>
      <c r="C723" s="13" t="inlineStr">
        <is>
          <t>选择页面退出</t>
        </is>
      </c>
      <c r="D723" s="13" t="inlineStr">
        <is>
          <t>退出选择页面</t>
        </is>
      </c>
      <c r="E723" s="13" t="inlineStr">
        <is>
          <t>P0</t>
        </is>
      </c>
      <c r="F723" s="13" t="inlineStr">
        <is>
          <t>退出检索列表</t>
        </is>
      </c>
      <c r="G723" s="13" t="inlineStr">
        <is>
          <t>正常系</t>
        </is>
      </c>
      <c r="H723" s="17" t="inlineStr">
        <is>
          <t>需求分析法</t>
        </is>
      </c>
      <c r="I723" s="21" t="n"/>
      <c r="J723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
click:'com.aiways.autonavi:id/iv_navi_alongsearch'
click:'com.aiways.autonavi:id/cbc_search_charger'</t>
        </is>
      </c>
      <c r="K723" s="22" t="inlineStr">
        <is>
          <t>shell:"input keyevent 4"
shell:"input keyevent 4"</t>
        </is>
      </c>
      <c r="L723" s="17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723" s="23" t="inlineStr">
        <is>
          <t>输入json，查看返回json或查看地图</t>
        </is>
      </c>
      <c r="N723" s="17" t="inlineStr">
        <is>
          <t>无返回</t>
        </is>
      </c>
      <c r="O723" s="17" t="inlineStr">
        <is>
          <t>退出当前检索列表</t>
        </is>
      </c>
      <c r="P723" s="17" t="n"/>
      <c r="Q723" s="17" t="n"/>
      <c r="R723" s="13" t="n"/>
      <c r="S723" s="13" t="n"/>
      <c r="T723" s="13" t="n"/>
      <c r="U723" s="13" t="n"/>
      <c r="V723" s="13" t="n"/>
      <c r="W723" s="13" t="n"/>
    </row>
    <row r="724" s="134">
      <c r="A724" s="17" t="inlineStr">
        <is>
          <t>AW02-JK-AIDL-0855</t>
        </is>
      </c>
      <c r="B724" s="13" t="n">
        <v>40003</v>
      </c>
      <c r="C724" s="13" t="inlineStr">
        <is>
          <t>选择页面退出</t>
        </is>
      </c>
      <c r="D724" s="13" t="inlineStr">
        <is>
          <t>退出选择页面</t>
        </is>
      </c>
      <c r="E724" s="13" t="inlineStr">
        <is>
          <t>P0</t>
        </is>
      </c>
      <c r="F724" s="13" t="inlineStr">
        <is>
          <t>退出检索列表</t>
        </is>
      </c>
      <c r="G724" s="13" t="inlineStr">
        <is>
          <t>正常系</t>
        </is>
      </c>
      <c r="H724" s="17" t="inlineStr">
        <is>
          <t>需求分析法</t>
        </is>
      </c>
      <c r="I724" s="21" t="n"/>
      <c r="J724" s="17" t="inlineStr">
        <is>
          <t>click:'com.aiways.autonavi:id/tv_search'
click:'com.aiways.autonavi:id/fl_search_main_toilet''</t>
        </is>
      </c>
      <c r="K724" s="36" t="inlineStr">
        <is>
          <t>shell:"input keyevent 4"
shell:"input keyevent 4"</t>
        </is>
      </c>
      <c r="L724" s="17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724" s="23" t="inlineStr">
        <is>
          <t>输入json，查看返回json或查看地图</t>
        </is>
      </c>
      <c r="N724" s="17" t="inlineStr">
        <is>
          <t>无返回</t>
        </is>
      </c>
      <c r="O724" s="17" t="inlineStr">
        <is>
          <t>退出当前检索列表</t>
        </is>
      </c>
      <c r="P724" s="17" t="n"/>
      <c r="Q724" s="17" t="n"/>
      <c r="R724" s="13" t="n"/>
      <c r="S724" s="13" t="n"/>
      <c r="T724" s="13" t="n"/>
      <c r="U724" s="13" t="n"/>
      <c r="V724" s="13" t="n"/>
      <c r="W724" s="13" t="n"/>
    </row>
    <row r="725" s="134">
      <c r="A725" s="17" t="inlineStr">
        <is>
          <t>AW02-JK-AIDL-0856</t>
        </is>
      </c>
      <c r="B725" s="13" t="n">
        <v>40003</v>
      </c>
      <c r="C725" s="13" t="inlineStr">
        <is>
          <t>选择页面退出</t>
        </is>
      </c>
      <c r="D725" s="13" t="inlineStr">
        <is>
          <t>退出选择页面</t>
        </is>
      </c>
      <c r="E725" s="13" t="inlineStr">
        <is>
          <t>P2</t>
        </is>
      </c>
      <c r="F725" s="13" t="inlineStr">
        <is>
          <t>退出检索列表</t>
        </is>
      </c>
      <c r="G725" s="13" t="inlineStr">
        <is>
          <t>异常系</t>
        </is>
      </c>
      <c r="H725" s="17" t="inlineStr">
        <is>
          <t>需求分析法</t>
        </is>
      </c>
      <c r="I725" s="21" t="n"/>
      <c r="J725" s="17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
click:'com.aiways.autonavi:id/stv_text_go'</t>
        </is>
      </c>
      <c r="K725" s="22" t="inlineStr">
        <is>
          <t>shell:"input keyevent 4"
shell:"input keyevent 4"</t>
        </is>
      </c>
      <c r="L725" s="17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725" s="23" t="inlineStr">
        <is>
          <t>输入json，查看返回json或查看地图</t>
        </is>
      </c>
      <c r="N725" s="17" t="inlineStr">
        <is>
          <t>resultCode:10028</t>
        </is>
      </c>
      <c r="O725" s="17" t="inlineStr">
        <is>
          <t>地图无动作</t>
        </is>
      </c>
      <c r="P725" s="17" t="n"/>
      <c r="Q725" s="17" t="n"/>
      <c r="R725" s="13" t="n"/>
      <c r="S725" s="13" t="n"/>
      <c r="T725" s="13" t="n"/>
      <c r="U725" s="13" t="n"/>
      <c r="V725" s="13" t="n"/>
      <c r="W725" s="13" t="n"/>
    </row>
    <row r="726" s="134">
      <c r="A726" s="17" t="inlineStr">
        <is>
          <t>AW02-JK-AIDL-0857</t>
        </is>
      </c>
      <c r="B726" s="13" t="n">
        <v>40003</v>
      </c>
      <c r="C726" s="13" t="inlineStr">
        <is>
          <t>选择页面退出</t>
        </is>
      </c>
      <c r="D726" s="13" t="inlineStr">
        <is>
          <t>退出选择页面</t>
        </is>
      </c>
      <c r="E726" s="13" t="inlineStr">
        <is>
          <t>P2</t>
        </is>
      </c>
      <c r="F726" s="13" t="inlineStr">
        <is>
          <t>退出检索列表</t>
        </is>
      </c>
      <c r="G726" s="13" t="inlineStr">
        <is>
          <t>异常系</t>
        </is>
      </c>
      <c r="H726" s="17" t="inlineStr">
        <is>
          <t>需求分析法</t>
        </is>
      </c>
      <c r="I726" s="17" t="inlineStr">
        <is>
          <t>当前不在导航中，且页面不存在检索列表</t>
        </is>
      </c>
      <c r="J726" s="17" t="inlineStr">
        <is>
          <t>/</t>
        </is>
      </c>
      <c r="K726" s="22" t="n"/>
      <c r="L726" s="17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726" s="23" t="inlineStr">
        <is>
          <t>输入json，查看返回json或查看地图</t>
        </is>
      </c>
      <c r="N726" s="17" t="inlineStr">
        <is>
          <t>resultCode:10028</t>
        </is>
      </c>
      <c r="O726" s="17" t="inlineStr">
        <is>
          <t>地图无动作</t>
        </is>
      </c>
      <c r="P726" s="17" t="n"/>
      <c r="Q726" s="17" t="n"/>
      <c r="R726" s="13" t="n"/>
      <c r="S726" s="13" t="n"/>
      <c r="T726" s="13" t="n"/>
      <c r="U726" s="13" t="n"/>
      <c r="V726" s="13" t="n"/>
      <c r="W726" s="13" t="n"/>
    </row>
    <row r="727" s="134">
      <c r="A727" s="17" t="inlineStr">
        <is>
          <t>AW02-JK-AIDL-0858</t>
        </is>
      </c>
      <c r="B727" s="31" t="n">
        <v>40004</v>
      </c>
      <c r="C727" s="31" t="inlineStr">
        <is>
          <t>周边搜</t>
        </is>
      </c>
      <c r="D727" s="31" t="inlineStr">
        <is>
          <t>周边搜-按距离排序</t>
        </is>
      </c>
      <c r="E727" s="31" t="inlineStr">
        <is>
          <t>P0</t>
        </is>
      </c>
      <c r="F727" s="31" t="inlineStr">
        <is>
          <t>搜索结果按照距离排序</t>
        </is>
      </c>
      <c r="G727" s="31" t="inlineStr">
        <is>
          <t>正常系</t>
        </is>
      </c>
      <c r="H727" s="32" t="inlineStr">
        <is>
          <t>需求分析法</t>
        </is>
      </c>
      <c r="I727" s="32" t="inlineStr">
        <is>
          <t>当前存在周边搜索列表</t>
        </is>
      </c>
      <c r="J727" s="32" t="inlineStr">
        <is>
          <t>click:'com.aiways.autonavi:id/tv_search'
click:'com.aiways.autonavi:id/fl_search_main_toilet''</t>
        </is>
      </c>
      <c r="K727" s="36" t="inlineStr">
        <is>
          <t>shell:"input keyevent 4"
shell:"input keyevent 4"</t>
        </is>
      </c>
      <c r="L727" s="32" t="inlineStr">
        <is>
          <t>{
  "protocolId": 40004,
  "messageType": "request",
  "versionName": "5.0.7.601114",
  "statusCode": 0,
  "needResponse": false,
  "message": "",
  "responseCode": "",
  "requestCode": "",
  "requestAuthor": "com.aiways.aiwaysservice"
}</t>
        </is>
      </c>
      <c r="M727" s="34" t="inlineStr">
        <is>
          <t>输入json，查看返回json或查看地图</t>
        </is>
      </c>
      <c r="N727" s="17" t="inlineStr">
        <is>
          <t>{
"protocolId": 40004, "messageType": "response", "versionName": "5.0.7.601114", 
"data":{ 
"resultCode": 10000, "errorMessage": "请求成功"
 },
"statusCode": 0, "needResponse": false, "message": "",
"responseCode": "",
"requestCode": "", "requestAuthor": "com.aiways.aiwaysservice"
}</t>
        </is>
      </c>
      <c r="O727" s="32" t="inlineStr">
        <is>
          <t>搜索结果由近及远排序</t>
        </is>
      </c>
      <c r="P727" s="32" t="n"/>
      <c r="Q727" s="32" t="n"/>
      <c r="R727" s="13" t="n"/>
      <c r="S727" s="13" t="n"/>
      <c r="T727" s="13" t="n"/>
      <c r="U727" s="13" t="n"/>
      <c r="V727" s="13" t="n"/>
      <c r="W727" s="13" t="n"/>
    </row>
    <row r="728" s="134">
      <c r="A728" s="17" t="inlineStr">
        <is>
          <t>AW02-JK-AIDL-0859</t>
        </is>
      </c>
      <c r="B728" s="13" t="n">
        <v>40004</v>
      </c>
      <c r="C728" s="13" t="inlineStr">
        <is>
          <t>周边搜</t>
        </is>
      </c>
      <c r="D728" s="13" t="inlineStr">
        <is>
          <t>周边搜-按距离排序</t>
        </is>
      </c>
      <c r="E728" s="13" t="inlineStr">
        <is>
          <t>P2</t>
        </is>
      </c>
      <c r="F728" s="13" t="inlineStr">
        <is>
          <t>搜索结果按照距离排序</t>
        </is>
      </c>
      <c r="G728" s="13" t="inlineStr">
        <is>
          <t>异常系</t>
        </is>
      </c>
      <c r="H728" s="17" t="inlineStr">
        <is>
          <t>需求分析法</t>
        </is>
      </c>
      <c r="I728" s="17" t="inlineStr">
        <is>
          <t>当前不存在周边搜索列表</t>
        </is>
      </c>
      <c r="J728" s="17" t="inlineStr">
        <is>
          <t>/</t>
        </is>
      </c>
      <c r="K728" s="22" t="n"/>
      <c r="L728" s="17" t="inlineStr">
        <is>
          <t>{
  "protocolId": 40004,
  "messageType": "request",
  "versionName": "5.0.7.601114",
  "statusCode": 0,
  "needResponse": false,
  "message": "",
  "responseCode": "",
  "requestCode": "",
  "requestAuthor": "com.aiways.aiwaysservice"
}</t>
        </is>
      </c>
      <c r="M728" s="23" t="inlineStr">
        <is>
          <t>输入json，查看返回json或查看地图</t>
        </is>
      </c>
      <c r="N728" s="17" t="inlineStr">
        <is>
          <t>resultCode:10028</t>
        </is>
      </c>
      <c r="O728" s="17" t="inlineStr">
        <is>
          <t>地图无动作</t>
        </is>
      </c>
      <c r="P728" s="17" t="n"/>
      <c r="Q728" s="17" t="n"/>
      <c r="R728" s="13" t="n"/>
      <c r="S728" s="13" t="n"/>
      <c r="T728" s="13" t="n"/>
      <c r="U728" s="13" t="n"/>
      <c r="V728" s="13" t="n"/>
      <c r="W728" s="13" t="n"/>
    </row>
    <row r="729" s="134">
      <c r="A729" s="17" t="inlineStr">
        <is>
          <t>AW02-JK-AIDL-0860</t>
        </is>
      </c>
      <c r="B729" s="13" t="n">
        <v>40005</v>
      </c>
      <c r="C729" s="13" t="inlineStr">
        <is>
          <t>周边搜</t>
        </is>
      </c>
      <c r="D729" s="13" t="inlineStr">
        <is>
          <t>周边搜-美食</t>
        </is>
      </c>
      <c r="E729" s="13" t="inlineStr">
        <is>
          <t>P0</t>
        </is>
      </c>
      <c r="F729" s="13" t="inlineStr">
        <is>
          <t>周边搜 美食查询
type:-1</t>
        </is>
      </c>
      <c r="G729" s="13" t="inlineStr">
        <is>
          <t>正常系</t>
        </is>
      </c>
      <c r="H729" s="17" t="inlineStr">
        <is>
          <t>边界值</t>
        </is>
      </c>
      <c r="I729" s="21" t="n"/>
      <c r="J729" s="17" t="inlineStr">
        <is>
          <t>/</t>
        </is>
      </c>
      <c r="K729" s="22" t="n"/>
      <c r="L729" s="17" t="inlineStr">
        <is>
          <t>{
  "protocolId": 40005,
  "messageType": "request",
  "versionName": "5.0.7.601114",
  "data": {
    "type": -1,
    "sort": -1
  },
  "statusCode": 0,
  "needResponse": false,
  "message": "",
  "responseCode": "",
  "requestCode": "",
  "requestAuthor": "com.aiways.aiwaysservice"
}</t>
        </is>
      </c>
      <c r="M729" s="23" t="inlineStr">
        <is>
          <t>输入json，查看返回json或查看地图</t>
        </is>
      </c>
      <c r="N729" s="17" t="inlineStr">
        <is>
          <t>无返回</t>
        </is>
      </c>
      <c r="O729" s="17" t="inlineStr">
        <is>
          <t>默认搜索，按照默认排序</t>
        </is>
      </c>
      <c r="P729" s="17" t="n"/>
      <c r="Q729" s="17" t="n"/>
      <c r="R729" s="13" t="n"/>
      <c r="S729" s="13" t="n"/>
      <c r="T729" s="13" t="n"/>
      <c r="U729" s="13" t="n"/>
      <c r="V729" s="13" t="n"/>
      <c r="W729" s="13" t="n"/>
    </row>
    <row r="730" s="134">
      <c r="A730" s="17" t="inlineStr">
        <is>
          <t>AW02-JK-AIDL-0861</t>
        </is>
      </c>
      <c r="B730" s="13" t="n">
        <v>40005</v>
      </c>
      <c r="C730" s="13" t="inlineStr">
        <is>
          <t>周边搜</t>
        </is>
      </c>
      <c r="D730" s="13" t="inlineStr">
        <is>
          <t>周边搜-美食</t>
        </is>
      </c>
      <c r="E730" s="13" t="inlineStr">
        <is>
          <t>P0</t>
        </is>
      </c>
      <c r="F730" s="13" t="inlineStr">
        <is>
          <t>周边搜 美食查询，查询中餐厅type:0</t>
        </is>
      </c>
      <c r="G730" s="13" t="inlineStr">
        <is>
          <t>正常系</t>
        </is>
      </c>
      <c r="H730" s="17" t="inlineStr">
        <is>
          <t>边界值</t>
        </is>
      </c>
      <c r="I730" s="21" t="n"/>
      <c r="J730" s="17" t="inlineStr">
        <is>
          <t>/</t>
        </is>
      </c>
      <c r="K730" s="22" t="n"/>
      <c r="L730" s="17" t="inlineStr">
        <is>
          <t>{
  "protocolId": 40005,
  "messageType": "request",
  "versionName": "5.0.7.601114",
  "data": {
    "type": 0,
    "sort": -1
  },
  "statusCode": 0,
  "needResponse": false,
  "message": "",
  "responseCode": "",
  "requestCode": "",
  "requestAuthor": "com.aiways.aiwaysservice"
}</t>
        </is>
      </c>
      <c r="M730" s="23" t="inlineStr">
        <is>
          <t>输入json，查看返回json或查看地图</t>
        </is>
      </c>
      <c r="N730" s="17" t="inlineStr">
        <is>
          <t>无返回</t>
        </is>
      </c>
      <c r="O730" s="17" t="inlineStr">
        <is>
          <t>搜索列表展示中餐厅，按照默认排序</t>
        </is>
      </c>
      <c r="P730" s="17" t="n"/>
      <c r="Q730" s="17" t="n"/>
      <c r="R730" s="13" t="n"/>
      <c r="S730" s="13" t="n"/>
      <c r="T730" s="13" t="n"/>
      <c r="U730" s="13" t="n"/>
      <c r="V730" s="13" t="n"/>
      <c r="W730" s="13" t="n"/>
    </row>
    <row r="731" s="134">
      <c r="A731" s="17" t="inlineStr">
        <is>
          <t>AW02-JK-AIDL-0862</t>
        </is>
      </c>
      <c r="B731" s="13" t="n">
        <v>40005</v>
      </c>
      <c r="C731" s="13" t="inlineStr">
        <is>
          <t>周边搜</t>
        </is>
      </c>
      <c r="D731" s="13" t="inlineStr">
        <is>
          <t>周边搜-美食</t>
        </is>
      </c>
      <c r="E731" s="13" t="inlineStr">
        <is>
          <t>P0</t>
        </is>
      </c>
      <c r="F731" s="13" t="inlineStr">
        <is>
          <t>周边搜 美食查询，查询西餐厅type:1</t>
        </is>
      </c>
      <c r="G731" s="13" t="inlineStr">
        <is>
          <t>正常系</t>
        </is>
      </c>
      <c r="H731" s="17" t="inlineStr">
        <is>
          <t>边界值</t>
        </is>
      </c>
      <c r="I731" s="21" t="n"/>
      <c r="J731" s="17" t="inlineStr">
        <is>
          <t>/</t>
        </is>
      </c>
      <c r="K731" s="22" t="n"/>
      <c r="L731" s="17" t="inlineStr">
        <is>
          <t>{
  "protocolId": 40005,
  "messageType": "request",
  "versionName": "5.0.7.601114",
  "data": {
    "type": 1,
    "sort": -1
  },
  "statusCode": 0,
  "needResponse": false,
  "message": "",
  "responseCode": "",
  "requestCode": "",
  "requestAuthor": "com.aiways.aiwaysservice"
}</t>
        </is>
      </c>
      <c r="M731" s="23" t="inlineStr">
        <is>
          <t>输入json，查看返回json或查看地图</t>
        </is>
      </c>
      <c r="N731" s="17" t="inlineStr">
        <is>
          <t>无返回</t>
        </is>
      </c>
      <c r="O731" s="17" t="inlineStr">
        <is>
          <t>搜索列表展示西餐厅，按照默认排序</t>
        </is>
      </c>
      <c r="P731" s="17" t="n"/>
      <c r="Q731" s="17" t="n"/>
      <c r="R731" s="13" t="n"/>
      <c r="S731" s="13" t="n"/>
      <c r="T731" s="13" t="n"/>
      <c r="U731" s="13" t="n"/>
      <c r="V731" s="13" t="n"/>
      <c r="W731" s="13" t="n"/>
    </row>
    <row r="732" s="134">
      <c r="A732" s="17" t="inlineStr">
        <is>
          <t>AW02-JK-AIDL-0863</t>
        </is>
      </c>
      <c r="B732" s="13" t="n">
        <v>40005</v>
      </c>
      <c r="C732" s="13" t="inlineStr">
        <is>
          <t>周边搜</t>
        </is>
      </c>
      <c r="D732" s="13" t="inlineStr">
        <is>
          <t>周边搜-美食</t>
        </is>
      </c>
      <c r="E732" s="13" t="inlineStr">
        <is>
          <t>P0</t>
        </is>
      </c>
      <c r="F732" s="13" t="inlineStr">
        <is>
          <t>周边搜 美食查询，查询日本料理type:2</t>
        </is>
      </c>
      <c r="G732" s="13" t="inlineStr">
        <is>
          <t>正常系</t>
        </is>
      </c>
      <c r="H732" s="17" t="inlineStr">
        <is>
          <t>边界值</t>
        </is>
      </c>
      <c r="I732" s="21" t="n"/>
      <c r="J732" s="17" t="inlineStr">
        <is>
          <t>/</t>
        </is>
      </c>
      <c r="K732" s="22" t="n"/>
      <c r="L732" s="17" t="inlineStr">
        <is>
          <t>{
  "protocolId":40005,
  "messageType": "request",
  "versionName": "5.0.7.601114",
  "data": {
    "type": 2,
    "sort": -1
  },
  "statusCode": 0,
  "needResponse": false,
  "message": "",
  "responseCode": "",
  "requestCode": "",
  "requestAuthor": "com.aiways.aiwaysservice"
}</t>
        </is>
      </c>
      <c r="M732" s="23" t="inlineStr">
        <is>
          <t>输入json，查看返回json或查看地图</t>
        </is>
      </c>
      <c r="N732" s="17" t="inlineStr">
        <is>
          <t>无返回</t>
        </is>
      </c>
      <c r="O732" s="17" t="inlineStr">
        <is>
          <t>搜索列表展示日本料理，按照默认排序</t>
        </is>
      </c>
      <c r="P732" s="17" t="n"/>
      <c r="Q732" s="17" t="n"/>
      <c r="R732" s="13" t="n"/>
      <c r="S732" s="13" t="n"/>
      <c r="T732" s="13" t="n"/>
      <c r="U732" s="13" t="n"/>
      <c r="V732" s="13" t="n"/>
      <c r="W732" s="13" t="n"/>
    </row>
    <row r="733" s="134">
      <c r="A733" s="17" t="inlineStr">
        <is>
          <t>AW02-JK-AIDL-0864</t>
        </is>
      </c>
      <c r="B733" s="13" t="n">
        <v>40005</v>
      </c>
      <c r="C733" s="13" t="inlineStr">
        <is>
          <t>周边搜</t>
        </is>
      </c>
      <c r="D733" s="13" t="inlineStr">
        <is>
          <t>周边搜-美食</t>
        </is>
      </c>
      <c r="E733" s="13" t="inlineStr">
        <is>
          <t>P0</t>
        </is>
      </c>
      <c r="F733" s="13" t="inlineStr">
        <is>
          <t>周边搜 美食查询，查询韩国料理type:3</t>
        </is>
      </c>
      <c r="G733" s="13" t="inlineStr">
        <is>
          <t>正常系</t>
        </is>
      </c>
      <c r="H733" s="17" t="inlineStr">
        <is>
          <t>边界值</t>
        </is>
      </c>
      <c r="I733" s="21" t="n"/>
      <c r="J733" s="17" t="inlineStr">
        <is>
          <t>/</t>
        </is>
      </c>
      <c r="K733" s="22" t="n"/>
      <c r="L733" s="17" t="inlineStr">
        <is>
          <t>{
  "protocolId": 40005,
  "messageType": "request",
  "versionName": "5.0.7.601114",
  "data": {
    "type": 3,
    "sort": -1
  },
  "statusCode": 0,
  "needResponse": false,
  "message": "",
  "responseCode": "",
  "requestCode": "",
  "requestAuthor": "com.aiways.aiwaysservice"
}</t>
        </is>
      </c>
      <c r="M733" s="23" t="inlineStr">
        <is>
          <t>输入json，查看返回json或查看地图</t>
        </is>
      </c>
      <c r="N733" s="17" t="inlineStr">
        <is>
          <t>无返回</t>
        </is>
      </c>
      <c r="O733" s="17" t="inlineStr">
        <is>
          <t>搜索列表展示韩国料理，按照默认排序</t>
        </is>
      </c>
      <c r="P733" s="17" t="n"/>
      <c r="Q733" s="17" t="n"/>
      <c r="R733" s="13" t="n"/>
      <c r="S733" s="13" t="n"/>
      <c r="T733" s="13" t="n"/>
      <c r="U733" s="13" t="n"/>
      <c r="V733" s="13" t="n"/>
      <c r="W733" s="13" t="n"/>
    </row>
    <row r="734" s="134">
      <c r="A734" s="17" t="inlineStr">
        <is>
          <t>AW02-JK-AIDL-0865</t>
        </is>
      </c>
      <c r="B734" s="13" t="n">
        <v>40005</v>
      </c>
      <c r="C734" s="13" t="inlineStr">
        <is>
          <t>周边搜</t>
        </is>
      </c>
      <c r="D734" s="13" t="inlineStr">
        <is>
          <t>周边搜-美食</t>
        </is>
      </c>
      <c r="E734" s="13" t="inlineStr">
        <is>
          <t>P0</t>
        </is>
      </c>
      <c r="F734" s="13" t="inlineStr">
        <is>
          <t>周边搜 美食查询，查询东南亚餐厅type:4</t>
        </is>
      </c>
      <c r="G734" s="13" t="inlineStr">
        <is>
          <t>正常系</t>
        </is>
      </c>
      <c r="H734" s="17" t="inlineStr">
        <is>
          <t>边界值</t>
        </is>
      </c>
      <c r="I734" s="21" t="n"/>
      <c r="J734" s="17" t="inlineStr">
        <is>
          <t>/</t>
        </is>
      </c>
      <c r="K734" s="22" t="n"/>
      <c r="L734" s="17" t="inlineStr">
        <is>
          <t>{
  "protocolId": 40005,
  "messageType": "request",
  "versionName": "5.0.7.601114",
  "data": {
    "type": 4,
    "sort": -1
  },
  "statusCode": 0,
  "needResponse": false,
  "message": "",
  "responseCode": "",
  "requestCode": "",
  "requestAuthor": "com.aiways.aiwaysservice"
}</t>
        </is>
      </c>
      <c r="M734" s="23" t="inlineStr">
        <is>
          <t>输入json，查看返回json或查看地图</t>
        </is>
      </c>
      <c r="N734" s="17" t="inlineStr">
        <is>
          <t>无返回</t>
        </is>
      </c>
      <c r="O734" s="17" t="inlineStr">
        <is>
          <t>搜索列表展示东南亚餐厅，按照默认排序</t>
        </is>
      </c>
      <c r="P734" s="17" t="n"/>
      <c r="Q734" s="17" t="n"/>
      <c r="R734" s="13" t="n"/>
      <c r="S734" s="13" t="n"/>
      <c r="T734" s="13" t="n"/>
      <c r="U734" s="13" t="n"/>
      <c r="V734" s="13" t="n"/>
      <c r="W734" s="13" t="n"/>
    </row>
    <row r="735" s="134">
      <c r="A735" s="17" t="inlineStr">
        <is>
          <t>AW02-JK-AIDL-0866</t>
        </is>
      </c>
      <c r="B735" s="13" t="n">
        <v>40005</v>
      </c>
      <c r="C735" s="13" t="inlineStr">
        <is>
          <t>周边搜</t>
        </is>
      </c>
      <c r="D735" s="13" t="inlineStr">
        <is>
          <t>周边搜-美食</t>
        </is>
      </c>
      <c r="E735" s="13" t="inlineStr">
        <is>
          <t>P0</t>
        </is>
      </c>
      <c r="F735" s="13" t="inlineStr">
        <is>
          <t>周边搜 美食查询，查询快餐type:5</t>
        </is>
      </c>
      <c r="G735" s="13" t="inlineStr">
        <is>
          <t>正常系</t>
        </is>
      </c>
      <c r="H735" s="17" t="inlineStr">
        <is>
          <t>边界值</t>
        </is>
      </c>
      <c r="I735" s="21" t="n"/>
      <c r="J735" s="17" t="inlineStr">
        <is>
          <t>/</t>
        </is>
      </c>
      <c r="K735" s="22" t="n"/>
      <c r="L735" s="17" t="inlineStr">
        <is>
          <t>{
  "protocolId": 40005,
  "messageType": "request",
  "versionName": "5.0.7.601114",
  "data": {
    "type": 5,
    "sort": -1
  },
  "statusCode": 0,
  "needResponse": false,
  "message": "",
  "responseCode": "",
  "requestCode": "",
  "requestAuthor": "com.aiways.aiwaysservice"
}</t>
        </is>
      </c>
      <c r="M735" s="23" t="inlineStr">
        <is>
          <t>输入json，查看返回json或查看地图</t>
        </is>
      </c>
      <c r="N735" s="17" t="inlineStr">
        <is>
          <t>无返回</t>
        </is>
      </c>
      <c r="O735" s="17" t="inlineStr">
        <is>
          <t>搜索列表展示快餐，按照默认排序</t>
        </is>
      </c>
      <c r="P735" s="17" t="n"/>
      <c r="Q735" s="17" t="n"/>
      <c r="R735" s="13" t="n"/>
      <c r="S735" s="13" t="n"/>
      <c r="T735" s="13" t="n"/>
      <c r="U735" s="13" t="n"/>
      <c r="V735" s="13" t="n"/>
      <c r="W735" s="13" t="n"/>
    </row>
    <row r="736" s="134">
      <c r="A736" s="17" t="inlineStr">
        <is>
          <t>AW02-JK-AIDL-0867</t>
        </is>
      </c>
      <c r="B736" s="13" t="n">
        <v>40005</v>
      </c>
      <c r="C736" s="13" t="inlineStr">
        <is>
          <t>周边搜</t>
        </is>
      </c>
      <c r="D736" s="13" t="inlineStr">
        <is>
          <t>周边搜-美食</t>
        </is>
      </c>
      <c r="E736" s="13" t="inlineStr">
        <is>
          <t>P0</t>
        </is>
      </c>
      <c r="F736" s="13" t="inlineStr">
        <is>
          <t>周边搜 美食查询，查询咖啡厅type:6</t>
        </is>
      </c>
      <c r="G736" s="13" t="inlineStr">
        <is>
          <t>正常系</t>
        </is>
      </c>
      <c r="H736" s="17" t="inlineStr">
        <is>
          <t>边界值</t>
        </is>
      </c>
      <c r="I736" s="21" t="n"/>
      <c r="J736" s="17" t="inlineStr">
        <is>
          <t>/</t>
        </is>
      </c>
      <c r="K736" s="22" t="n"/>
      <c r="L736" s="17" t="inlineStr">
        <is>
          <t>{
  "protocolId": 40005,
  "messageType": "request",
  "versionName": "5.0.7.601114",
  "data": {
    "type": 6,
    "sort": -1
  },
  "statusCode": 0,
  "needResponse": false,
  "message": "",
  "responseCode": "",
  "requestCode": "",
  "requestAuthor": "com.aiways.aiwaysservice"
}</t>
        </is>
      </c>
      <c r="M736" s="23" t="inlineStr">
        <is>
          <t>输入json，查看返回json或查看地图</t>
        </is>
      </c>
      <c r="N736" s="17" t="inlineStr">
        <is>
          <t>无返回</t>
        </is>
      </c>
      <c r="O736" s="17" t="inlineStr">
        <is>
          <t>搜索列表展示咖啡厅，按照默认排序</t>
        </is>
      </c>
      <c r="P736" s="17" t="n"/>
      <c r="Q736" s="17" t="n"/>
      <c r="R736" s="13" t="n"/>
      <c r="S736" s="13" t="n"/>
      <c r="T736" s="13" t="n"/>
      <c r="U736" s="13" t="n"/>
      <c r="V736" s="13" t="n"/>
      <c r="W736" s="13" t="n"/>
    </row>
    <row r="737" s="134">
      <c r="A737" s="17" t="inlineStr">
        <is>
          <t>AW02-JK-AIDL-0868</t>
        </is>
      </c>
      <c r="B737" s="13" t="n">
        <v>40005</v>
      </c>
      <c r="C737" s="13" t="inlineStr">
        <is>
          <t>周边搜</t>
        </is>
      </c>
      <c r="D737" s="13" t="inlineStr">
        <is>
          <t>周边搜-美食</t>
        </is>
      </c>
      <c r="E737" s="13" t="inlineStr">
        <is>
          <t>P0</t>
        </is>
      </c>
      <c r="F737" s="13" t="inlineStr">
        <is>
          <t>周边搜 美食查询，查询茶艺馆type:7</t>
        </is>
      </c>
      <c r="G737" s="13" t="inlineStr">
        <is>
          <t>正常系</t>
        </is>
      </c>
      <c r="H737" s="17" t="inlineStr">
        <is>
          <t>边界值</t>
        </is>
      </c>
      <c r="I737" s="21" t="n"/>
      <c r="J737" s="17" t="inlineStr">
        <is>
          <t>/</t>
        </is>
      </c>
      <c r="K737" s="22" t="n"/>
      <c r="L737" s="17" t="inlineStr">
        <is>
          <t>{
  "protocolId": 40005,
  "messageType": "request",
  "versionName": "5.0.7.601114",
  "data": {
    "type": 7,
    "sort": -1
  },
  "statusCode": 0,
  "needResponse": false,
  "message": "",
  "responseCode": "",
  "requestCode": "",
  "requestAuthor": "com.aiways.aiwaysservice"
}</t>
        </is>
      </c>
      <c r="M737" s="23" t="inlineStr">
        <is>
          <t>输入json，查看返回json或查看地图</t>
        </is>
      </c>
      <c r="N737" s="17" t="inlineStr">
        <is>
          <t>无返回</t>
        </is>
      </c>
      <c r="O737" s="17" t="inlineStr">
        <is>
          <t>搜索列表展示茶艺馆，按照默认排序</t>
        </is>
      </c>
      <c r="P737" s="17" t="n"/>
      <c r="Q737" s="17" t="n"/>
      <c r="R737" s="13" t="n"/>
      <c r="S737" s="13" t="n"/>
      <c r="T737" s="13" t="n"/>
      <c r="U737" s="13" t="n"/>
      <c r="V737" s="13" t="n"/>
      <c r="W737" s="13" t="n"/>
    </row>
    <row r="738" s="134">
      <c r="A738" s="17" t="inlineStr">
        <is>
          <t>AW02-JK-AIDL-0869</t>
        </is>
      </c>
      <c r="B738" s="13" t="n">
        <v>40005</v>
      </c>
      <c r="C738" s="13" t="inlineStr">
        <is>
          <t>周边搜</t>
        </is>
      </c>
      <c r="D738" s="13" t="inlineStr">
        <is>
          <t>周边搜-美食</t>
        </is>
      </c>
      <c r="E738" s="13" t="inlineStr">
        <is>
          <t>P0</t>
        </is>
      </c>
      <c r="F738" s="13" t="inlineStr">
        <is>
          <t>周边搜 美食查询，查询冷饮店type:8</t>
        </is>
      </c>
      <c r="G738" s="13" t="inlineStr">
        <is>
          <t>正常系</t>
        </is>
      </c>
      <c r="H738" s="17" t="inlineStr">
        <is>
          <t>边界值</t>
        </is>
      </c>
      <c r="I738" s="21" t="n"/>
      <c r="J738" s="17" t="inlineStr">
        <is>
          <t>/</t>
        </is>
      </c>
      <c r="K738" s="22" t="n"/>
      <c r="L738" s="17" t="inlineStr">
        <is>
          <t>{
  "protocolId": 40005,
  "messageType": "request",
  "versionName": "5.0.7.601114",
  "data": {
    "type": 8,
    "sort": -1
  },
  "statusCode": 0,
  "needResponse": false,
  "message": "",
  "responseCode": "",
  "requestCode": "",
  "requestAuthor": "com.aiways.aiwaysservice"
}</t>
        </is>
      </c>
      <c r="M738" s="23" t="inlineStr">
        <is>
          <t>输入json，查看返回json或查看地图</t>
        </is>
      </c>
      <c r="N738" s="17" t="inlineStr">
        <is>
          <t>无返回</t>
        </is>
      </c>
      <c r="O738" s="17" t="inlineStr">
        <is>
          <t>搜索列表展示冷饮店，按照默认排序</t>
        </is>
      </c>
      <c r="P738" s="17" t="n"/>
      <c r="Q738" s="17" t="n"/>
      <c r="R738" s="13" t="n"/>
      <c r="S738" s="13" t="n"/>
      <c r="T738" s="13" t="n"/>
      <c r="U738" s="13" t="n"/>
      <c r="V738" s="13" t="n"/>
      <c r="W738" s="13" t="n"/>
    </row>
    <row r="739" s="134">
      <c r="A739" s="17" t="inlineStr">
        <is>
          <t>AW02-JK-AIDL-0870</t>
        </is>
      </c>
      <c r="B739" s="13" t="n">
        <v>40005</v>
      </c>
      <c r="C739" s="13" t="inlineStr">
        <is>
          <t>周边搜</t>
        </is>
      </c>
      <c r="D739" s="13" t="inlineStr">
        <is>
          <t>周边搜-美食</t>
        </is>
      </c>
      <c r="E739" s="13" t="inlineStr">
        <is>
          <t>P0</t>
        </is>
      </c>
      <c r="F739" s="13" t="inlineStr">
        <is>
          <t>周边搜 美食查询，查询糕饼店type:9</t>
        </is>
      </c>
      <c r="G739" s="13" t="inlineStr">
        <is>
          <t>正常系</t>
        </is>
      </c>
      <c r="H739" s="17" t="inlineStr">
        <is>
          <t>边界值</t>
        </is>
      </c>
      <c r="I739" s="21" t="n"/>
      <c r="J739" s="17" t="inlineStr">
        <is>
          <t>/</t>
        </is>
      </c>
      <c r="K739" s="22" t="n"/>
      <c r="L739" s="17" t="inlineStr">
        <is>
          <t>{
  "protocolId": 40005,
  "messageType": "request",
  "versionName": "5.0.7.601114",
  "data": {
    "type": 9,
    "sort": -1
  },
  "statusCode": 0,
  "needResponse": false,
  "message": "",
  "responseCode": "",
  "requestCode": "",
  "requestAuthor": "com.aiways.aiwaysservice"
}</t>
        </is>
      </c>
      <c r="M739" s="23" t="inlineStr">
        <is>
          <t>输入json，查看返回json或查看地图</t>
        </is>
      </c>
      <c r="N739" s="17" t="inlineStr">
        <is>
          <t>无返回</t>
        </is>
      </c>
      <c r="O739" s="17" t="inlineStr">
        <is>
          <t>搜索列表展示糕饼店，按照默认排序</t>
        </is>
      </c>
      <c r="P739" s="17" t="n"/>
      <c r="Q739" s="17" t="n"/>
      <c r="R739" s="13" t="n"/>
      <c r="S739" s="13" t="n"/>
      <c r="T739" s="13" t="n"/>
      <c r="U739" s="13" t="n"/>
      <c r="V739" s="13" t="n"/>
      <c r="W739" s="13" t="n"/>
    </row>
    <row r="740" s="134">
      <c r="A740" s="17" t="inlineStr">
        <is>
          <t>AW02-JK-AIDL-0871</t>
        </is>
      </c>
      <c r="B740" s="13" t="n">
        <v>40005</v>
      </c>
      <c r="C740" s="13" t="inlineStr">
        <is>
          <t>周边搜</t>
        </is>
      </c>
      <c r="D740" s="13" t="inlineStr">
        <is>
          <t>周边搜-美食</t>
        </is>
      </c>
      <c r="E740" s="13" t="inlineStr">
        <is>
          <t>P0</t>
        </is>
      </c>
      <c r="F740" s="13" t="inlineStr">
        <is>
          <t xml:space="preserve">周边搜 美食查询，查询甜品店type:10
</t>
        </is>
      </c>
      <c r="G740" s="13" t="inlineStr">
        <is>
          <t>正常系</t>
        </is>
      </c>
      <c r="H740" s="17" t="inlineStr">
        <is>
          <t>边界值</t>
        </is>
      </c>
      <c r="I740" s="21" t="n"/>
      <c r="J740" s="17" t="inlineStr">
        <is>
          <t>/</t>
        </is>
      </c>
      <c r="K740" s="22" t="n"/>
      <c r="L740" s="17" t="inlineStr">
        <is>
          <t>{
  "protocolId": 40005,
  "messageType": "request",
  "versionName": "5.0.7.601114",
  "data": {
    "type": 10,
    "sort": -1
  },
  "statusCode": 0,
  "needResponse": false,
  "message": "",
  "responseCode": "",
  "requestCode": "",
  "requestAuthor": "com.aiways.aiwaysservice"
}</t>
        </is>
      </c>
      <c r="M740" s="23" t="inlineStr">
        <is>
          <t>输入json，查看返回json或查看地图</t>
        </is>
      </c>
      <c r="N740" s="17" t="inlineStr">
        <is>
          <t>无返回</t>
        </is>
      </c>
      <c r="O740" s="17" t="inlineStr">
        <is>
          <t>搜索列表展示甜品店，按照默认排序</t>
        </is>
      </c>
      <c r="P740" s="17" t="n"/>
      <c r="Q740" s="17" t="n"/>
      <c r="R740" s="13" t="n"/>
      <c r="S740" s="13" t="n"/>
      <c r="T740" s="13" t="n"/>
      <c r="U740" s="13" t="n"/>
      <c r="V740" s="13" t="n"/>
      <c r="W740" s="13" t="n"/>
    </row>
    <row r="741" s="134">
      <c r="A741" s="17" t="inlineStr">
        <is>
          <t>AW02-JK-AIDL-0872</t>
        </is>
      </c>
      <c r="B741" s="13" t="n">
        <v>40005</v>
      </c>
      <c r="C741" s="13" t="inlineStr">
        <is>
          <t>周边搜</t>
        </is>
      </c>
      <c r="D741" s="13" t="inlineStr">
        <is>
          <t>周边搜-美食</t>
        </is>
      </c>
      <c r="E741" s="13" t="inlineStr">
        <is>
          <t>P0</t>
        </is>
      </c>
      <c r="F741" s="13" t="inlineStr">
        <is>
          <t>周边搜 美食查询，查询中餐厅type:0
按照.推荐排序，sort： 0</t>
        </is>
      </c>
      <c r="G741" s="13" t="inlineStr">
        <is>
          <t>正常系</t>
        </is>
      </c>
      <c r="H741" s="17" t="inlineStr">
        <is>
          <t>边界值</t>
        </is>
      </c>
      <c r="I741" s="21" t="n"/>
      <c r="J741" s="17" t="inlineStr">
        <is>
          <t>/</t>
        </is>
      </c>
      <c r="K741" s="22" t="n"/>
      <c r="L741" s="17" t="inlineStr">
        <is>
          <t>{
  "protocolId": 40005,
  "messageType": "request",
  "versionName": "5.0.7.601114",
  "data": {
    "type": -1,
    "sort": 0
  },
  "statusCode": 0,
  "needResponse": false,
  "message": "",
  "responseCode": "",
  "requestCode": "",
  "requestAuthor": "com.aiways.aiwaysservice"
}</t>
        </is>
      </c>
      <c r="M741" s="23" t="inlineStr">
        <is>
          <t>输入json，查看返回json或查看地图</t>
        </is>
      </c>
      <c r="N741" s="17" t="inlineStr">
        <is>
          <t>无返回</t>
        </is>
      </c>
      <c r="O741" s="17" t="inlineStr">
        <is>
          <t>默认搜索
按照.推荐排序</t>
        </is>
      </c>
      <c r="P741" s="17" t="n"/>
      <c r="Q741" s="17" t="n"/>
      <c r="R741" s="13" t="n"/>
      <c r="S741" s="13" t="n"/>
      <c r="T741" s="13" t="n"/>
      <c r="U741" s="13" t="n"/>
      <c r="V741" s="13" t="n"/>
      <c r="W741" s="13" t="n"/>
    </row>
    <row r="742" s="134">
      <c r="A742" s="17" t="inlineStr">
        <is>
          <t>AW02-JK-AIDL-0873</t>
        </is>
      </c>
      <c r="B742" s="13" t="n">
        <v>40005</v>
      </c>
      <c r="C742" s="13" t="inlineStr">
        <is>
          <t>周边搜</t>
        </is>
      </c>
      <c r="D742" s="13" t="inlineStr">
        <is>
          <t>周边搜-美食</t>
        </is>
      </c>
      <c r="E742" s="13" t="inlineStr">
        <is>
          <t>P0</t>
        </is>
      </c>
      <c r="F742" s="13" t="inlineStr">
        <is>
          <t>周边搜 美食查询，查询中餐厅type:0
按照.推荐排序，sort： 0</t>
        </is>
      </c>
      <c r="G742" s="13" t="inlineStr">
        <is>
          <t>正常系</t>
        </is>
      </c>
      <c r="H742" s="17" t="inlineStr">
        <is>
          <t>边界值</t>
        </is>
      </c>
      <c r="I742" s="21" t="n"/>
      <c r="J742" s="17" t="inlineStr">
        <is>
          <t>/</t>
        </is>
      </c>
      <c r="K742" s="22" t="n"/>
      <c r="L742" s="17" t="inlineStr">
        <is>
          <t>{
  "protocolId": 40005,
  "messageType": "request",
  "versionName": "5.0.7.601114",
  "data": {
    "type": 0,
    "sort": 0
  },
  "statusCode": 0,
  "needResponse": false,
  "message": "",
  "responseCode": "",
  "requestCode": "",
  "requestAuthor": "com.aiways.aiwaysservice"
}</t>
        </is>
      </c>
      <c r="M742" s="23" t="inlineStr">
        <is>
          <t>输入json，查看返回json或查看地图</t>
        </is>
      </c>
      <c r="N742" s="17" t="inlineStr">
        <is>
          <t>无返回</t>
        </is>
      </c>
      <c r="O742" s="17" t="inlineStr">
        <is>
          <t>搜索列表展示中餐厅
按照.推荐排序</t>
        </is>
      </c>
      <c r="P742" s="17" t="n"/>
      <c r="Q742" s="17" t="n"/>
      <c r="R742" s="13" t="n"/>
      <c r="S742" s="13" t="n"/>
      <c r="T742" s="13" t="n"/>
      <c r="U742" s="13" t="n"/>
      <c r="V742" s="13" t="n"/>
      <c r="W742" s="13" t="n"/>
    </row>
    <row r="743" s="134">
      <c r="A743" s="17" t="inlineStr">
        <is>
          <t>AW02-JK-AIDL-0874</t>
        </is>
      </c>
      <c r="B743" s="13" t="n">
        <v>40005</v>
      </c>
      <c r="C743" s="13" t="inlineStr">
        <is>
          <t>周边搜</t>
        </is>
      </c>
      <c r="D743" s="13" t="inlineStr">
        <is>
          <t>周边搜-美食</t>
        </is>
      </c>
      <c r="E743" s="13" t="inlineStr">
        <is>
          <t>P0</t>
        </is>
      </c>
      <c r="F743" s="13" t="inlineStr">
        <is>
          <t>周边搜 美食查询，查询西餐厅type:1
按照.推荐排序，sort： 0</t>
        </is>
      </c>
      <c r="G743" s="13" t="inlineStr">
        <is>
          <t>正常系</t>
        </is>
      </c>
      <c r="H743" s="17" t="inlineStr">
        <is>
          <t>边界值</t>
        </is>
      </c>
      <c r="I743" s="21" t="n"/>
      <c r="J743" s="17" t="inlineStr">
        <is>
          <t>/</t>
        </is>
      </c>
      <c r="K743" s="22" t="n"/>
      <c r="L743" s="17" t="inlineStr">
        <is>
          <t>{
  "protocolId": 40005,
  "messageType": "request",
  "versionName": "5.0.7.601114",
  "data": {
    "type": 1,
    "sort":  0
  },
  "statusCode": 0,
  "needResponse": false,
  "message": "",
  "responseCode": "",
  "requestCode": "",
  "requestAuthor": "com.aiways.aiwaysservice"
}</t>
        </is>
      </c>
      <c r="M743" s="23" t="inlineStr">
        <is>
          <t>输入json，查看返回json或查看地图</t>
        </is>
      </c>
      <c r="N743" s="17" t="inlineStr">
        <is>
          <t>无返回</t>
        </is>
      </c>
      <c r="O743" s="17" t="inlineStr">
        <is>
          <t>搜索列表展示西餐厅
按照.推荐排序</t>
        </is>
      </c>
      <c r="P743" s="17" t="n"/>
      <c r="Q743" s="17" t="n"/>
      <c r="R743" s="13" t="n"/>
      <c r="S743" s="13" t="n"/>
      <c r="T743" s="13" t="n"/>
      <c r="U743" s="13" t="n"/>
      <c r="V743" s="13" t="n"/>
      <c r="W743" s="13" t="n"/>
    </row>
    <row r="744" s="134">
      <c r="A744" s="17" t="inlineStr">
        <is>
          <t>AW02-JK-AIDL-0875</t>
        </is>
      </c>
      <c r="B744" s="13" t="n">
        <v>40005</v>
      </c>
      <c r="C744" s="13" t="inlineStr">
        <is>
          <t>周边搜</t>
        </is>
      </c>
      <c r="D744" s="13" t="inlineStr">
        <is>
          <t>周边搜-美食</t>
        </is>
      </c>
      <c r="E744" s="13" t="inlineStr">
        <is>
          <t>P0</t>
        </is>
      </c>
      <c r="F744" s="13" t="inlineStr">
        <is>
          <t>周边搜 美食查询，查询日本料理type:2
按照.推荐排序，sort： 0</t>
        </is>
      </c>
      <c r="G744" s="13" t="inlineStr">
        <is>
          <t>正常系</t>
        </is>
      </c>
      <c r="H744" s="17" t="inlineStr">
        <is>
          <t>边界值</t>
        </is>
      </c>
      <c r="I744" s="21" t="n"/>
      <c r="J744" s="17" t="inlineStr">
        <is>
          <t>/</t>
        </is>
      </c>
      <c r="K744" s="22" t="n"/>
      <c r="L744" s="17" t="inlineStr">
        <is>
          <t>{
  "protocolId":40005,
  "messageType": "request",
  "versionName": "5.0.7.601114",
  "data": {
    "type": 2,
    "sort":  0
  },
  "statusCode": 0,
  "needResponse": false,
  "message": "",
  "responseCode": "",
  "requestCode": "",
  "requestAuthor": "com.aiways.aiwaysservice"
}</t>
        </is>
      </c>
      <c r="M744" s="23" t="inlineStr">
        <is>
          <t>输入json，查看返回json或查看地图</t>
        </is>
      </c>
      <c r="N744" s="17" t="inlineStr">
        <is>
          <t>无返回</t>
        </is>
      </c>
      <c r="O744" s="17" t="inlineStr">
        <is>
          <t>搜索列表展示日本料理
按照.推荐排序</t>
        </is>
      </c>
      <c r="P744" s="17" t="n"/>
      <c r="Q744" s="17" t="n"/>
      <c r="R744" s="13" t="n"/>
      <c r="S744" s="13" t="n"/>
      <c r="T744" s="13" t="n"/>
      <c r="U744" s="13" t="n"/>
      <c r="V744" s="13" t="n"/>
      <c r="W744" s="13" t="n"/>
    </row>
    <row r="745" s="134">
      <c r="A745" s="17" t="inlineStr">
        <is>
          <t>AW02-JK-AIDL-0876</t>
        </is>
      </c>
      <c r="B745" s="13" t="n">
        <v>40005</v>
      </c>
      <c r="C745" s="13" t="inlineStr">
        <is>
          <t>周边搜</t>
        </is>
      </c>
      <c r="D745" s="13" t="inlineStr">
        <is>
          <t>周边搜-美食</t>
        </is>
      </c>
      <c r="E745" s="13" t="inlineStr">
        <is>
          <t>P0</t>
        </is>
      </c>
      <c r="F745" s="13" t="inlineStr">
        <is>
          <t>周边搜 美食查询，查询韩国料理type:3
按照.推荐排序，sort： 0</t>
        </is>
      </c>
      <c r="G745" s="13" t="inlineStr">
        <is>
          <t>正常系</t>
        </is>
      </c>
      <c r="H745" s="17" t="inlineStr">
        <is>
          <t>边界值</t>
        </is>
      </c>
      <c r="I745" s="21" t="n"/>
      <c r="J745" s="17" t="inlineStr">
        <is>
          <t>/</t>
        </is>
      </c>
      <c r="K745" s="22" t="n"/>
      <c r="L745" s="17" t="inlineStr">
        <is>
          <t>{
  "protocolId": 40005,
  "messageType": "request",
  "versionName": "5.0.7.601114",
  "data": {
    "type": 3,
    "sort":  0
  },
  "statusCode": 0,
  "needResponse": false,
  "message": "",
  "responseCode": "",
  "requestCode": "",
  "requestAuthor": "com.aiways.aiwaysservice"
}</t>
        </is>
      </c>
      <c r="M745" s="23" t="inlineStr">
        <is>
          <t>输入json，查看返回json或查看地图</t>
        </is>
      </c>
      <c r="N745" s="17" t="inlineStr">
        <is>
          <t>无返回</t>
        </is>
      </c>
      <c r="O745" s="17" t="inlineStr">
        <is>
          <t>搜索列表展示韩国料理
按照.推荐排序</t>
        </is>
      </c>
      <c r="P745" s="17" t="n"/>
      <c r="Q745" s="17" t="n"/>
      <c r="R745" s="13" t="n"/>
      <c r="S745" s="13" t="n"/>
      <c r="T745" s="13" t="n"/>
      <c r="U745" s="13" t="n"/>
      <c r="V745" s="13" t="n"/>
      <c r="W745" s="13" t="n"/>
    </row>
    <row r="746" s="134">
      <c r="A746" s="17" t="inlineStr">
        <is>
          <t>AW02-JK-AIDL-0877</t>
        </is>
      </c>
      <c r="B746" s="13" t="n">
        <v>40005</v>
      </c>
      <c r="C746" s="13" t="inlineStr">
        <is>
          <t>周边搜</t>
        </is>
      </c>
      <c r="D746" s="13" t="inlineStr">
        <is>
          <t>周边搜-美食</t>
        </is>
      </c>
      <c r="E746" s="13" t="inlineStr">
        <is>
          <t>P0</t>
        </is>
      </c>
      <c r="F746" s="13" t="inlineStr">
        <is>
          <t>周边搜 美食查询，查询东南亚餐厅type:4
按照.推荐排序，sort： 0</t>
        </is>
      </c>
      <c r="G746" s="13" t="inlineStr">
        <is>
          <t>正常系</t>
        </is>
      </c>
      <c r="H746" s="17" t="inlineStr">
        <is>
          <t>边界值</t>
        </is>
      </c>
      <c r="I746" s="21" t="n"/>
      <c r="J746" s="17" t="inlineStr">
        <is>
          <t>/</t>
        </is>
      </c>
      <c r="K746" s="22" t="n"/>
      <c r="L746" s="17" t="inlineStr">
        <is>
          <t>{
  "protocolId": 40005,
  "messageType": "request",
  "versionName": "5.0.7.601114",
  "data": {
    "type": 4,
    "sort":  0
  },
  "statusCode": 0,
  "needResponse": false,
  "message": "",
  "responseCode": "",
  "requestCode": "",
  "requestAuthor": "com.aiways.aiwaysservice"
}</t>
        </is>
      </c>
      <c r="M746" s="23" t="inlineStr">
        <is>
          <t>输入json，查看返回json或查看地图</t>
        </is>
      </c>
      <c r="N746" s="17" t="inlineStr">
        <is>
          <t>无返回</t>
        </is>
      </c>
      <c r="O746" s="17" t="inlineStr">
        <is>
          <t>搜索列表展示东南亚餐厅
按照.推荐排序</t>
        </is>
      </c>
      <c r="P746" s="17" t="n"/>
      <c r="Q746" s="17" t="n"/>
      <c r="R746" s="13" t="n"/>
      <c r="S746" s="13" t="n"/>
      <c r="T746" s="13" t="n"/>
      <c r="U746" s="13" t="n"/>
      <c r="V746" s="13" t="n"/>
      <c r="W746" s="13" t="n"/>
    </row>
    <row r="747" s="134">
      <c r="A747" s="17" t="inlineStr">
        <is>
          <t>AW02-JK-AIDL-0878</t>
        </is>
      </c>
      <c r="B747" s="13" t="n">
        <v>40005</v>
      </c>
      <c r="C747" s="13" t="inlineStr">
        <is>
          <t>周边搜</t>
        </is>
      </c>
      <c r="D747" s="13" t="inlineStr">
        <is>
          <t>周边搜-美食</t>
        </is>
      </c>
      <c r="E747" s="13" t="inlineStr">
        <is>
          <t>P0</t>
        </is>
      </c>
      <c r="F747" s="13" t="inlineStr">
        <is>
          <t>周边搜 美食查询，查询快餐type:5
按照.推荐排序，sort： 0</t>
        </is>
      </c>
      <c r="G747" s="13" t="inlineStr">
        <is>
          <t>正常系</t>
        </is>
      </c>
      <c r="H747" s="17" t="inlineStr">
        <is>
          <t>边界值</t>
        </is>
      </c>
      <c r="I747" s="21" t="n"/>
      <c r="J747" s="17" t="inlineStr">
        <is>
          <t>/</t>
        </is>
      </c>
      <c r="K747" s="22" t="n"/>
      <c r="L747" s="17" t="inlineStr">
        <is>
          <t>{
  "protocolId": 40005,
  "messageType": "request",
  "versionName": "5.0.7.601114",
  "data": {
    "type": 5,
    "sort":  0
  },
  "statusCode": 0,
  "needResponse": false,
  "message": "",
  "responseCode": "",
  "requestCode": "",
  "requestAuthor": "com.aiways.aiwaysservice"
}</t>
        </is>
      </c>
      <c r="M747" s="23" t="inlineStr">
        <is>
          <t>输入json，查看返回json或查看地图</t>
        </is>
      </c>
      <c r="N747" s="17" t="inlineStr">
        <is>
          <t>无返回</t>
        </is>
      </c>
      <c r="O747" s="17" t="inlineStr">
        <is>
          <t>搜索列表展示快餐
按照.推荐排序</t>
        </is>
      </c>
      <c r="P747" s="17" t="n"/>
      <c r="Q747" s="17" t="n"/>
      <c r="R747" s="13" t="n"/>
      <c r="S747" s="13" t="n"/>
      <c r="T747" s="13" t="n"/>
      <c r="U747" s="13" t="n"/>
      <c r="V747" s="13" t="n"/>
      <c r="W747" s="13" t="n"/>
    </row>
    <row r="748" s="134">
      <c r="A748" s="17" t="inlineStr">
        <is>
          <t>AW02-JK-AIDL-0879</t>
        </is>
      </c>
      <c r="B748" s="13" t="n">
        <v>40005</v>
      </c>
      <c r="C748" s="13" t="inlineStr">
        <is>
          <t>周边搜</t>
        </is>
      </c>
      <c r="D748" s="13" t="inlineStr">
        <is>
          <t>周边搜-美食</t>
        </is>
      </c>
      <c r="E748" s="13" t="inlineStr">
        <is>
          <t>P0</t>
        </is>
      </c>
      <c r="F748" s="13" t="inlineStr">
        <is>
          <t>周边搜 美食查询，查询咖啡厅type:6
按照.推荐排序，sort： 0</t>
        </is>
      </c>
      <c r="G748" s="13" t="inlineStr">
        <is>
          <t>正常系</t>
        </is>
      </c>
      <c r="H748" s="17" t="inlineStr">
        <is>
          <t>边界值</t>
        </is>
      </c>
      <c r="I748" s="21" t="n"/>
      <c r="J748" s="17" t="inlineStr">
        <is>
          <t>/</t>
        </is>
      </c>
      <c r="K748" s="22" t="n"/>
      <c r="L748" s="17" t="inlineStr">
        <is>
          <t>{
  "protocolId": 40005,
  "messageType": "request",
  "versionName": "5.0.7.601114",
  "data": {
    "type": 6,
    "sort":  0
  },
  "statusCode": 0,
  "needResponse": false,
  "message": "",
  "responseCode": "",
  "requestCode": "",
  "requestAuthor": "com.aiways.aiwaysservice"
}</t>
        </is>
      </c>
      <c r="M748" s="23" t="inlineStr">
        <is>
          <t>输入json，查看返回json或查看地图</t>
        </is>
      </c>
      <c r="N748" s="17" t="inlineStr">
        <is>
          <t>无返回</t>
        </is>
      </c>
      <c r="O748" s="17" t="inlineStr">
        <is>
          <t>搜索列表展示咖啡厅
按照.推荐排序</t>
        </is>
      </c>
      <c r="P748" s="17" t="n"/>
      <c r="Q748" s="17" t="n"/>
      <c r="R748" s="13" t="n"/>
      <c r="S748" s="13" t="n"/>
      <c r="T748" s="13" t="n"/>
      <c r="U748" s="13" t="n"/>
      <c r="V748" s="13" t="n"/>
      <c r="W748" s="13" t="n"/>
    </row>
    <row r="749" s="134">
      <c r="A749" s="17" t="inlineStr">
        <is>
          <t>AW02-JK-AIDL-0880</t>
        </is>
      </c>
      <c r="B749" s="13" t="n">
        <v>40005</v>
      </c>
      <c r="C749" s="13" t="inlineStr">
        <is>
          <t>周边搜</t>
        </is>
      </c>
      <c r="D749" s="13" t="inlineStr">
        <is>
          <t>周边搜-美食</t>
        </is>
      </c>
      <c r="E749" s="13" t="inlineStr">
        <is>
          <t>P0</t>
        </is>
      </c>
      <c r="F749" s="13" t="inlineStr">
        <is>
          <t>周边搜 美食查询，查询茶艺馆type:7
按照.推荐排序，sort： 0</t>
        </is>
      </c>
      <c r="G749" s="13" t="inlineStr">
        <is>
          <t>正常系</t>
        </is>
      </c>
      <c r="H749" s="17" t="inlineStr">
        <is>
          <t>边界值</t>
        </is>
      </c>
      <c r="I749" s="21" t="n"/>
      <c r="J749" s="17" t="inlineStr">
        <is>
          <t>/</t>
        </is>
      </c>
      <c r="K749" s="22" t="n"/>
      <c r="L749" s="17" t="inlineStr">
        <is>
          <t>{
  "protocolId": 40005,
  "messageType": "request",
  "versionName": "5.0.7.601114",
  "data": {
    "type": 7,
    "sort":  0
  },
  "statusCode": 0,
  "needResponse": false,
  "message": "",
  "responseCode": "",
  "requestCode": "",
  "requestAuthor": "com.aiways.aiwaysservice"
}</t>
        </is>
      </c>
      <c r="M749" s="23" t="inlineStr">
        <is>
          <t>输入json，查看返回json或查看地图</t>
        </is>
      </c>
      <c r="N749" s="17" t="inlineStr">
        <is>
          <t>无返回</t>
        </is>
      </c>
      <c r="O749" s="17" t="inlineStr">
        <is>
          <t>搜索列表展示茶艺馆
按照.推荐排序</t>
        </is>
      </c>
      <c r="P749" s="17" t="n"/>
      <c r="Q749" s="17" t="n"/>
      <c r="R749" s="13" t="n"/>
      <c r="S749" s="13" t="n"/>
      <c r="T749" s="13" t="n"/>
      <c r="U749" s="13" t="n"/>
      <c r="V749" s="13" t="n"/>
      <c r="W749" s="13" t="n"/>
    </row>
    <row r="750" s="134">
      <c r="A750" s="17" t="inlineStr">
        <is>
          <t>AW02-JK-AIDL-0881</t>
        </is>
      </c>
      <c r="B750" s="13" t="n">
        <v>40005</v>
      </c>
      <c r="C750" s="13" t="inlineStr">
        <is>
          <t>周边搜</t>
        </is>
      </c>
      <c r="D750" s="13" t="inlineStr">
        <is>
          <t>周边搜-美食</t>
        </is>
      </c>
      <c r="E750" s="13" t="inlineStr">
        <is>
          <t>P0</t>
        </is>
      </c>
      <c r="F750" s="13" t="inlineStr">
        <is>
          <t>周边搜 美食查询，查询冷饮店type:8
按照.推荐排序，sort： 0</t>
        </is>
      </c>
      <c r="G750" s="13" t="inlineStr">
        <is>
          <t>正常系</t>
        </is>
      </c>
      <c r="H750" s="17" t="inlineStr">
        <is>
          <t>边界值</t>
        </is>
      </c>
      <c r="I750" s="21" t="n"/>
      <c r="J750" s="17" t="inlineStr">
        <is>
          <t>/</t>
        </is>
      </c>
      <c r="K750" s="22" t="n"/>
      <c r="L750" s="17" t="inlineStr">
        <is>
          <t>{
  "protocolId": 40005,
  "messageType": "request",
  "versionName": "5.0.7.601114",
  "data": {
    "type": 8,
    "sort":  0
  },
  "statusCode": 0,
  "needResponse": false,
  "message": "",
  "responseCode": "",
  "requestCode": "",
  "requestAuthor": "com.aiways.aiwaysservice"
}</t>
        </is>
      </c>
      <c r="M750" s="23" t="inlineStr">
        <is>
          <t>输入json，查看返回json或查看地图</t>
        </is>
      </c>
      <c r="N750" s="17" t="inlineStr">
        <is>
          <t>无返回</t>
        </is>
      </c>
      <c r="O750" s="17" t="inlineStr">
        <is>
          <t>搜索列表展示冷饮店
按照.推荐排序</t>
        </is>
      </c>
      <c r="P750" s="17" t="n"/>
      <c r="Q750" s="17" t="n"/>
      <c r="R750" s="13" t="n"/>
      <c r="S750" s="13" t="n"/>
      <c r="T750" s="13" t="n"/>
      <c r="U750" s="13" t="n"/>
      <c r="V750" s="13" t="n"/>
      <c r="W750" s="13" t="n"/>
    </row>
    <row r="751" s="134">
      <c r="A751" s="17" t="inlineStr">
        <is>
          <t>AW02-JK-AIDL-0882</t>
        </is>
      </c>
      <c r="B751" s="13" t="n">
        <v>40005</v>
      </c>
      <c r="C751" s="13" t="inlineStr">
        <is>
          <t>周边搜</t>
        </is>
      </c>
      <c r="D751" s="13" t="inlineStr">
        <is>
          <t>周边搜-美食</t>
        </is>
      </c>
      <c r="E751" s="13" t="inlineStr">
        <is>
          <t>P0</t>
        </is>
      </c>
      <c r="F751" s="13" t="inlineStr">
        <is>
          <t>周边搜 美食查询，查询糕饼店
按照.推荐排序
type:9</t>
        </is>
      </c>
      <c r="G751" s="13" t="inlineStr">
        <is>
          <t>正常系</t>
        </is>
      </c>
      <c r="H751" s="17" t="inlineStr">
        <is>
          <t>边界值</t>
        </is>
      </c>
      <c r="I751" s="21" t="n"/>
      <c r="J751" s="17" t="inlineStr">
        <is>
          <t>/</t>
        </is>
      </c>
      <c r="K751" s="22" t="n"/>
      <c r="L751" s="17" t="inlineStr">
        <is>
          <t>{
  "protocolId": 40005,
  "messageType": "request",
  "versionName": "5.0.7.601114",
  "data": {
    "type": 9,
    "sort":  0
  },
  "statusCode": 0,
  "needResponse": false,
  "message": "",
  "responseCode": "",
  "requestCode": "",
  "requestAuthor": "com.aiways.aiwaysservice"
}</t>
        </is>
      </c>
      <c r="M751" s="23" t="inlineStr">
        <is>
          <t>输入json，查看返回json或查看地图</t>
        </is>
      </c>
      <c r="N751" s="17" t="inlineStr">
        <is>
          <t>无返回</t>
        </is>
      </c>
      <c r="O751" s="17" t="inlineStr">
        <is>
          <t>搜索列表展示糕饼店
按照.推荐排序</t>
        </is>
      </c>
      <c r="P751" s="17" t="n"/>
      <c r="Q751" s="17" t="n"/>
      <c r="R751" s="13" t="n"/>
      <c r="S751" s="13" t="n"/>
      <c r="T751" s="13" t="n"/>
      <c r="U751" s="13" t="n"/>
      <c r="V751" s="13" t="n"/>
      <c r="W751" s="13" t="n"/>
    </row>
    <row r="752" s="134">
      <c r="A752" s="17" t="inlineStr">
        <is>
          <t>AW02-JK-AIDL-0883</t>
        </is>
      </c>
      <c r="B752" s="13" t="n">
        <v>40005</v>
      </c>
      <c r="C752" s="13" t="inlineStr">
        <is>
          <t>周边搜</t>
        </is>
      </c>
      <c r="D752" s="13" t="inlineStr">
        <is>
          <t>周边搜-美食</t>
        </is>
      </c>
      <c r="E752" s="13" t="inlineStr">
        <is>
          <t>P0</t>
        </is>
      </c>
      <c r="F752" s="13" t="inlineStr">
        <is>
          <t>周边搜 美食查询，查询甜品店type:10
按照.推荐排序，sort： 0</t>
        </is>
      </c>
      <c r="G752" s="13" t="inlineStr">
        <is>
          <t>正常系</t>
        </is>
      </c>
      <c r="H752" s="17" t="inlineStr">
        <is>
          <t>边界值</t>
        </is>
      </c>
      <c r="I752" s="21" t="n"/>
      <c r="J752" s="17" t="inlineStr">
        <is>
          <t>/</t>
        </is>
      </c>
      <c r="K752" s="22" t="n"/>
      <c r="L752" s="17" t="inlineStr">
        <is>
          <t>{
  "protocolId": 40005,
  "messageType": "request",
  "versionName": "5.0.7.601114",
  "data": {
    "type": 10,
    "sort":  0
  },
  "statusCode": 0,
  "needResponse": false,
  "message": "",
  "responseCode": "",
  "requestCode": "",
  "requestAuthor": "com.aiways.aiwaysservice"
}</t>
        </is>
      </c>
      <c r="M752" s="23" t="inlineStr">
        <is>
          <t>输入json，查看返回json或查看地图</t>
        </is>
      </c>
      <c r="N752" s="17" t="inlineStr">
        <is>
          <t>无返回</t>
        </is>
      </c>
      <c r="O752" s="17" t="inlineStr">
        <is>
          <t>搜索列表展示甜品店
按照.推荐排序</t>
        </is>
      </c>
      <c r="P752" s="17" t="n"/>
      <c r="Q752" s="17" t="n"/>
      <c r="R752" s="13" t="n"/>
      <c r="S752" s="13" t="n"/>
      <c r="T752" s="13" t="n"/>
      <c r="U752" s="13" t="n"/>
      <c r="V752" s="13" t="n"/>
      <c r="W752" s="13" t="n"/>
    </row>
    <row r="753" s="134">
      <c r="A753" s="17" t="inlineStr">
        <is>
          <t>AW02-JK-AIDL-0884</t>
        </is>
      </c>
      <c r="B753" s="13" t="n">
        <v>40005</v>
      </c>
      <c r="C753" s="13" t="inlineStr">
        <is>
          <t>周边搜</t>
        </is>
      </c>
      <c r="D753" s="13" t="inlineStr">
        <is>
          <t>周边搜-美食</t>
        </is>
      </c>
      <c r="E753" s="13" t="inlineStr">
        <is>
          <t>P0</t>
        </is>
      </c>
      <c r="F753" s="13" t="inlineStr">
        <is>
          <t>周边搜 美食查询，查询中餐厅type:0
按照.距离优先排序，sort： 1</t>
        </is>
      </c>
      <c r="G753" s="13" t="inlineStr">
        <is>
          <t>正常系</t>
        </is>
      </c>
      <c r="H753" s="17" t="inlineStr">
        <is>
          <t>边界值</t>
        </is>
      </c>
      <c r="I753" s="21" t="n"/>
      <c r="J753" s="17" t="inlineStr">
        <is>
          <t>/</t>
        </is>
      </c>
      <c r="K753" s="22" t="n"/>
      <c r="L753" s="17" t="inlineStr">
        <is>
          <t>{
  "protocolId": 40005,
  "messageType": "request",
  "versionName": "5.0.7.601114",
  "data": {
    "type": -1,
    "sort": 1
  },
  "statusCode": 0,
  "needResponse": false,
  "message": "",
  "responseCode": "",
  "requestCode": "",
  "requestAuthor": "com.aiways.aiwaysservice"
}</t>
        </is>
      </c>
      <c r="M753" s="23" t="inlineStr">
        <is>
          <t>输入json，查看返回json或查看地图</t>
        </is>
      </c>
      <c r="N753" s="17" t="inlineStr">
        <is>
          <t>无返回</t>
        </is>
      </c>
      <c r="O753" s="17" t="inlineStr">
        <is>
          <t>默认搜索
按照.距离优先排序</t>
        </is>
      </c>
      <c r="P753" s="17" t="n"/>
      <c r="Q753" s="17" t="n"/>
      <c r="R753" s="13" t="n"/>
      <c r="S753" s="13" t="n"/>
      <c r="T753" s="13" t="n"/>
      <c r="U753" s="13" t="n"/>
      <c r="V753" s="13" t="n"/>
      <c r="W753" s="13" t="n"/>
    </row>
    <row r="754" s="134">
      <c r="A754" s="17" t="inlineStr">
        <is>
          <t>AW02-JK-AIDL-0885</t>
        </is>
      </c>
      <c r="B754" s="13" t="n">
        <v>40005</v>
      </c>
      <c r="C754" s="13" t="inlineStr">
        <is>
          <t>周边搜</t>
        </is>
      </c>
      <c r="D754" s="13" t="inlineStr">
        <is>
          <t>周边搜-美食</t>
        </is>
      </c>
      <c r="E754" s="13" t="inlineStr">
        <is>
          <t>P0</t>
        </is>
      </c>
      <c r="F754" s="13" t="inlineStr">
        <is>
          <t>周边搜 美食查询，查询中餐厅type:0
按照.距离优先排序，sort： 1</t>
        </is>
      </c>
      <c r="G754" s="13" t="inlineStr">
        <is>
          <t>正常系</t>
        </is>
      </c>
      <c r="H754" s="17" t="inlineStr">
        <is>
          <t>边界值</t>
        </is>
      </c>
      <c r="I754" s="21" t="n"/>
      <c r="J754" s="17" t="inlineStr">
        <is>
          <t>/</t>
        </is>
      </c>
      <c r="K754" s="22" t="n"/>
      <c r="L754" s="17" t="inlineStr">
        <is>
          <t>{
  "protocolId": 40005,
  "messageType": "request",
  "versionName": "5.0.7.601114",
  "data": {
    "type": 0,
    "sort": 1
  },
  "statusCode": 0,
  "needResponse": false,
  "message": "",
  "responseCode": "",
  "requestCode": "",
  "requestAuthor": "com.aiways.aiwaysservice"
}</t>
        </is>
      </c>
      <c r="M754" s="23" t="inlineStr">
        <is>
          <t>输入json，查看返回json或查看地图</t>
        </is>
      </c>
      <c r="N754" s="17" t="inlineStr">
        <is>
          <t>无返回</t>
        </is>
      </c>
      <c r="O754" s="17" t="inlineStr">
        <is>
          <t>搜索列表展示中餐厅
按照.距离优先排序</t>
        </is>
      </c>
      <c r="P754" s="17" t="n"/>
      <c r="Q754" s="17" t="n"/>
      <c r="R754" s="13" t="n"/>
      <c r="S754" s="13" t="n"/>
      <c r="T754" s="13" t="n"/>
      <c r="U754" s="13" t="n"/>
      <c r="V754" s="13" t="n"/>
      <c r="W754" s="13" t="n"/>
    </row>
    <row r="755" s="134">
      <c r="A755" s="17" t="inlineStr">
        <is>
          <t>AW02-JK-AIDL-0886</t>
        </is>
      </c>
      <c r="B755" s="13" t="n">
        <v>40005</v>
      </c>
      <c r="C755" s="13" t="inlineStr">
        <is>
          <t>周边搜</t>
        </is>
      </c>
      <c r="D755" s="13" t="inlineStr">
        <is>
          <t>周边搜-美食</t>
        </is>
      </c>
      <c r="E755" s="13" t="inlineStr">
        <is>
          <t>P0</t>
        </is>
      </c>
      <c r="F755" s="13" t="inlineStr">
        <is>
          <t>周边搜 美食查询，查询西餐厅type:1
按照.距离优先排序，sort： 1</t>
        </is>
      </c>
      <c r="G755" s="13" t="inlineStr">
        <is>
          <t>正常系</t>
        </is>
      </c>
      <c r="H755" s="17" t="inlineStr">
        <is>
          <t>边界值</t>
        </is>
      </c>
      <c r="I755" s="21" t="n"/>
      <c r="J755" s="17" t="inlineStr">
        <is>
          <t>/</t>
        </is>
      </c>
      <c r="K755" s="22" t="n"/>
      <c r="L755" s="17" t="inlineStr">
        <is>
          <t>{
  "protocolId": 40005,
  "messageType": "request",
  "versionName": "5.0.7.601114",
  "data": {
    "type": 1,
    "sort":  1
  },
  "statusCode": 0,
  "needResponse": false,
  "message": "",
  "responseCode": "",
  "requestCode": "",
  "requestAuthor": "com.aiways.aiwaysservice"
}</t>
        </is>
      </c>
      <c r="M755" s="23" t="inlineStr">
        <is>
          <t>输入json，查看返回json或查看地图</t>
        </is>
      </c>
      <c r="N755" s="17" t="inlineStr">
        <is>
          <t>无返回</t>
        </is>
      </c>
      <c r="O755" s="17" t="inlineStr">
        <is>
          <t>搜索列表展示西餐厅
按照.距离优先排序</t>
        </is>
      </c>
      <c r="P755" s="17" t="n"/>
      <c r="Q755" s="17" t="n"/>
      <c r="R755" s="13" t="n"/>
      <c r="S755" s="13" t="n"/>
      <c r="T755" s="13" t="n"/>
      <c r="U755" s="13" t="n"/>
      <c r="V755" s="13" t="n"/>
      <c r="W755" s="13" t="n"/>
    </row>
    <row r="756" s="134">
      <c r="A756" s="17" t="inlineStr">
        <is>
          <t>AW02-JK-AIDL-0887</t>
        </is>
      </c>
      <c r="B756" s="13" t="n">
        <v>40005</v>
      </c>
      <c r="C756" s="13" t="inlineStr">
        <is>
          <t>周边搜</t>
        </is>
      </c>
      <c r="D756" s="13" t="inlineStr">
        <is>
          <t>周边搜-美食</t>
        </is>
      </c>
      <c r="E756" s="13" t="inlineStr">
        <is>
          <t>P0</t>
        </is>
      </c>
      <c r="F756" s="13" t="inlineStr">
        <is>
          <t>周边搜 美食查询，查询日本料理type:2
按照.距离优先排序，sort： 1</t>
        </is>
      </c>
      <c r="G756" s="13" t="inlineStr">
        <is>
          <t>正常系</t>
        </is>
      </c>
      <c r="H756" s="17" t="inlineStr">
        <is>
          <t>边界值</t>
        </is>
      </c>
      <c r="I756" s="21" t="n"/>
      <c r="J756" s="17" t="inlineStr">
        <is>
          <t>/</t>
        </is>
      </c>
      <c r="K756" s="22" t="n"/>
      <c r="L756" s="17" t="inlineStr">
        <is>
          <t>{
  "protocolId":40005,
  "messageType": "request",
  "versionName": "5.0.7.601114",
  "data": {
    "type": 2,
    "sort":  1
  },
  "statusCode": 0,
  "needResponse": false,
  "message": "",
  "responseCode": "",
  "requestCode": "",
  "requestAuthor": "com.aiways.aiwaysservice"
}</t>
        </is>
      </c>
      <c r="M756" s="23" t="inlineStr">
        <is>
          <t>输入json，查看返回json或查看地图</t>
        </is>
      </c>
      <c r="N756" s="17" t="inlineStr">
        <is>
          <t>无返回</t>
        </is>
      </c>
      <c r="O756" s="17" t="inlineStr">
        <is>
          <t>搜索列表展示日本料理
按照.距离优先排序</t>
        </is>
      </c>
      <c r="P756" s="17" t="n"/>
      <c r="Q756" s="17" t="n"/>
      <c r="R756" s="13" t="n"/>
      <c r="S756" s="13" t="n"/>
      <c r="T756" s="13" t="n"/>
      <c r="U756" s="13" t="n"/>
      <c r="V756" s="13" t="n"/>
      <c r="W756" s="13" t="n"/>
    </row>
    <row r="757" s="134">
      <c r="A757" s="17" t="inlineStr">
        <is>
          <t>AW02-JK-AIDL-0888</t>
        </is>
      </c>
      <c r="B757" s="13" t="n">
        <v>40005</v>
      </c>
      <c r="C757" s="13" t="inlineStr">
        <is>
          <t>周边搜</t>
        </is>
      </c>
      <c r="D757" s="13" t="inlineStr">
        <is>
          <t>周边搜-美食</t>
        </is>
      </c>
      <c r="E757" s="13" t="inlineStr">
        <is>
          <t>P0</t>
        </is>
      </c>
      <c r="F757" s="13" t="inlineStr">
        <is>
          <t>周边搜 美食查询，查询韩国料理type:3
按照.距离优先排序，sort： 1</t>
        </is>
      </c>
      <c r="G757" s="13" t="inlineStr">
        <is>
          <t>正常系</t>
        </is>
      </c>
      <c r="H757" s="17" t="inlineStr">
        <is>
          <t>边界值</t>
        </is>
      </c>
      <c r="I757" s="21" t="n"/>
      <c r="J757" s="17" t="inlineStr">
        <is>
          <t>/</t>
        </is>
      </c>
      <c r="K757" s="22" t="n"/>
      <c r="L757" s="17" t="inlineStr">
        <is>
          <t>{
  "protocolId": 40005,
  "messageType": "request",
  "versionName": "5.0.7.601114",
  "data": {
    "type": 3,
    "sort":  1
  },
  "statusCode": 0,
  "needResponse": false,
  "message": "",
  "responseCode": "",
  "requestCode": "",
  "requestAuthor": "com.aiways.aiwaysservice"
}</t>
        </is>
      </c>
      <c r="M757" s="23" t="inlineStr">
        <is>
          <t>输入json，查看返回json或查看地图</t>
        </is>
      </c>
      <c r="N757" s="17" t="inlineStr">
        <is>
          <t>无返回</t>
        </is>
      </c>
      <c r="O757" s="17" t="inlineStr">
        <is>
          <t>搜索列表展示韩国料理
按照.距离优先排序</t>
        </is>
      </c>
      <c r="P757" s="17" t="n"/>
      <c r="Q757" s="17" t="n"/>
      <c r="R757" s="13" t="n"/>
      <c r="S757" s="13" t="n"/>
      <c r="T757" s="13" t="n"/>
      <c r="U757" s="13" t="n"/>
      <c r="V757" s="13" t="n"/>
      <c r="W757" s="13" t="n"/>
    </row>
    <row r="758" s="134">
      <c r="A758" s="17" t="inlineStr">
        <is>
          <t>AW02-JK-AIDL-0889</t>
        </is>
      </c>
      <c r="B758" s="13" t="n">
        <v>40005</v>
      </c>
      <c r="C758" s="13" t="inlineStr">
        <is>
          <t>周边搜</t>
        </is>
      </c>
      <c r="D758" s="13" t="inlineStr">
        <is>
          <t>周边搜-美食</t>
        </is>
      </c>
      <c r="E758" s="13" t="inlineStr">
        <is>
          <t>P0</t>
        </is>
      </c>
      <c r="F758" s="13" t="inlineStr">
        <is>
          <t>周边搜 美食查询，查询东南亚餐厅type:4
按照.距离优先排序，sort： 1</t>
        </is>
      </c>
      <c r="G758" s="13" t="inlineStr">
        <is>
          <t>正常系</t>
        </is>
      </c>
      <c r="H758" s="17" t="inlineStr">
        <is>
          <t>边界值</t>
        </is>
      </c>
      <c r="I758" s="21" t="n"/>
      <c r="J758" s="17" t="inlineStr">
        <is>
          <t>/</t>
        </is>
      </c>
      <c r="K758" s="22" t="n"/>
      <c r="L758" s="17" t="inlineStr">
        <is>
          <t>{
  "protocolId": 40005,
  "messageType": "request",
  "versionName": "5.0.7.601114",
  "data": {
    "type": 4,
    "sort":  1
  },
  "statusCode": 0,
  "needResponse": false,
  "message": "",
  "responseCode": "",
  "requestCode": "",
  "requestAuthor": "com.aiways.aiwaysservice"
}</t>
        </is>
      </c>
      <c r="M758" s="23" t="inlineStr">
        <is>
          <t>输入json，查看返回json或查看地图</t>
        </is>
      </c>
      <c r="N758" s="17" t="inlineStr">
        <is>
          <t>无返回</t>
        </is>
      </c>
      <c r="O758" s="17" t="inlineStr">
        <is>
          <t>搜索列表展示东南亚餐厅
按照.距离优先排序</t>
        </is>
      </c>
      <c r="P758" s="17" t="n"/>
      <c r="Q758" s="17" t="n"/>
      <c r="R758" s="13" t="n"/>
      <c r="S758" s="13" t="n"/>
      <c r="T758" s="13" t="n"/>
      <c r="U758" s="13" t="n"/>
      <c r="V758" s="13" t="n"/>
      <c r="W758" s="13" t="n"/>
    </row>
    <row r="759" s="134">
      <c r="A759" s="17" t="inlineStr">
        <is>
          <t>AW02-JK-AIDL-0890</t>
        </is>
      </c>
      <c r="B759" s="13" t="n">
        <v>40005</v>
      </c>
      <c r="C759" s="13" t="inlineStr">
        <is>
          <t>周边搜</t>
        </is>
      </c>
      <c r="D759" s="13" t="inlineStr">
        <is>
          <t>周边搜-美食</t>
        </is>
      </c>
      <c r="E759" s="13" t="inlineStr">
        <is>
          <t>P0</t>
        </is>
      </c>
      <c r="F759" s="13" t="inlineStr">
        <is>
          <t>周边搜 美食查询，查询快餐type:5
按照.距离优先排序，sort： 1</t>
        </is>
      </c>
      <c r="G759" s="13" t="inlineStr">
        <is>
          <t>正常系</t>
        </is>
      </c>
      <c r="H759" s="17" t="inlineStr">
        <is>
          <t>边界值</t>
        </is>
      </c>
      <c r="I759" s="21" t="n"/>
      <c r="J759" s="17" t="inlineStr">
        <is>
          <t>/</t>
        </is>
      </c>
      <c r="K759" s="22" t="n"/>
      <c r="L759" s="17" t="inlineStr">
        <is>
          <t>{
  "protocolId": 40005,
  "messageType": "request",
  "versionName": "5.0.7.601114",
  "data": {
    "type": 5,
    "sort":  1
  },
  "statusCode": 0,
  "needResponse": false,
  "message": "",
  "responseCode": "",
  "requestCode": "",
  "requestAuthor": "com.aiways.aiwaysservice"
}</t>
        </is>
      </c>
      <c r="M759" s="23" t="inlineStr">
        <is>
          <t>输入json，查看返回json或查看地图</t>
        </is>
      </c>
      <c r="N759" s="17" t="inlineStr">
        <is>
          <t>无返回</t>
        </is>
      </c>
      <c r="O759" s="17" t="inlineStr">
        <is>
          <t>搜索列表展示快餐
按照.距离优先排序</t>
        </is>
      </c>
      <c r="P759" s="17" t="n"/>
      <c r="Q759" s="17" t="n"/>
      <c r="R759" s="13" t="n"/>
      <c r="S759" s="13" t="n"/>
      <c r="T759" s="13" t="n"/>
      <c r="U759" s="13" t="n"/>
      <c r="V759" s="13" t="n"/>
      <c r="W759" s="13" t="n"/>
    </row>
    <row r="760" s="134">
      <c r="A760" s="17" t="inlineStr">
        <is>
          <t>AW02-JK-AIDL-0891</t>
        </is>
      </c>
      <c r="B760" s="13" t="n">
        <v>40005</v>
      </c>
      <c r="C760" s="13" t="inlineStr">
        <is>
          <t>周边搜</t>
        </is>
      </c>
      <c r="D760" s="13" t="inlineStr">
        <is>
          <t>周边搜-美食</t>
        </is>
      </c>
      <c r="E760" s="13" t="inlineStr">
        <is>
          <t>P0</t>
        </is>
      </c>
      <c r="F760" s="13" t="inlineStr">
        <is>
          <t>周边搜 美食查询，查询咖啡厅type:6
按照.距离优先排序，sort： 1</t>
        </is>
      </c>
      <c r="G760" s="13" t="inlineStr">
        <is>
          <t>正常系</t>
        </is>
      </c>
      <c r="H760" s="17" t="inlineStr">
        <is>
          <t>边界值</t>
        </is>
      </c>
      <c r="I760" s="21" t="n"/>
      <c r="J760" s="17" t="inlineStr">
        <is>
          <t>/</t>
        </is>
      </c>
      <c r="K760" s="22" t="n"/>
      <c r="L760" s="17" t="inlineStr">
        <is>
          <t>{
  "protocolId": 40005,
  "messageType": "request",
  "versionName": "5.0.7.601114",
  "data": {
    "type": 6,
    "sort":  1
  },
  "statusCode": 0,
  "needResponse": false,
  "message": "",
  "responseCode": "",
  "requestCode": "",
  "requestAuthor": "com.aiways.aiwaysservice"
}</t>
        </is>
      </c>
      <c r="M760" s="23" t="inlineStr">
        <is>
          <t>输入json，查看返回json或查看地图</t>
        </is>
      </c>
      <c r="N760" s="17" t="inlineStr">
        <is>
          <t>无返回</t>
        </is>
      </c>
      <c r="O760" s="17" t="inlineStr">
        <is>
          <t>搜索列表展示咖啡厅
按照.距离优先排序</t>
        </is>
      </c>
      <c r="P760" s="17" t="n"/>
      <c r="Q760" s="17" t="n"/>
      <c r="R760" s="13" t="n"/>
      <c r="S760" s="13" t="n"/>
      <c r="T760" s="13" t="n"/>
      <c r="U760" s="13" t="n"/>
      <c r="V760" s="13" t="n"/>
      <c r="W760" s="13" t="n"/>
    </row>
    <row r="761" s="134">
      <c r="A761" s="17" t="inlineStr">
        <is>
          <t>AW02-JK-AIDL-0892</t>
        </is>
      </c>
      <c r="B761" s="13" t="n">
        <v>40005</v>
      </c>
      <c r="C761" s="13" t="inlineStr">
        <is>
          <t>周边搜</t>
        </is>
      </c>
      <c r="D761" s="13" t="inlineStr">
        <is>
          <t>周边搜-美食</t>
        </is>
      </c>
      <c r="E761" s="13" t="inlineStr">
        <is>
          <t>P0</t>
        </is>
      </c>
      <c r="F761" s="13" t="inlineStr">
        <is>
          <t>周边搜 美食查询，查询茶艺馆type:7
按照.距离优先排序，sort： 1</t>
        </is>
      </c>
      <c r="G761" s="13" t="inlineStr">
        <is>
          <t>正常系</t>
        </is>
      </c>
      <c r="H761" s="17" t="inlineStr">
        <is>
          <t>边界值</t>
        </is>
      </c>
      <c r="I761" s="21" t="n"/>
      <c r="J761" s="17" t="inlineStr">
        <is>
          <t>/</t>
        </is>
      </c>
      <c r="K761" s="22" t="n"/>
      <c r="L761" s="17" t="inlineStr">
        <is>
          <t>{
  "protocolId": 40005,
  "messageType": "request",
  "versionName": "5.0.7.601114",
  "data": {
    "type": 7,
    "sort":  1
  },
  "statusCode": 0,
  "needResponse": false,
  "message": "",
  "responseCode": "",
  "requestCode": "",
  "requestAuthor": "com.aiways.aiwaysservice"
}</t>
        </is>
      </c>
      <c r="M761" s="23" t="inlineStr">
        <is>
          <t>输入json，查看返回json或查看地图</t>
        </is>
      </c>
      <c r="N761" s="17" t="inlineStr">
        <is>
          <t>无返回</t>
        </is>
      </c>
      <c r="O761" s="17" t="inlineStr">
        <is>
          <t>搜索列表展示茶艺馆
按照.距离优先排序</t>
        </is>
      </c>
      <c r="P761" s="17" t="n"/>
      <c r="Q761" s="17" t="n"/>
      <c r="R761" s="13" t="n"/>
      <c r="S761" s="13" t="n"/>
      <c r="T761" s="13" t="n"/>
      <c r="U761" s="13" t="n"/>
      <c r="V761" s="13" t="n"/>
      <c r="W761" s="13" t="n"/>
    </row>
    <row r="762" s="134">
      <c r="A762" s="17" t="inlineStr">
        <is>
          <t>AW02-JK-AIDL-0893</t>
        </is>
      </c>
      <c r="B762" s="13" t="n">
        <v>40005</v>
      </c>
      <c r="C762" s="13" t="inlineStr">
        <is>
          <t>周边搜</t>
        </is>
      </c>
      <c r="D762" s="13" t="inlineStr">
        <is>
          <t>周边搜-美食</t>
        </is>
      </c>
      <c r="E762" s="13" t="inlineStr">
        <is>
          <t>P0</t>
        </is>
      </c>
      <c r="F762" s="13" t="inlineStr">
        <is>
          <t>周边搜 美食查询，查询冷饮店type:8
按照.距离优先排序，sort： 1</t>
        </is>
      </c>
      <c r="G762" s="13" t="inlineStr">
        <is>
          <t>正常系</t>
        </is>
      </c>
      <c r="H762" s="17" t="inlineStr">
        <is>
          <t>边界值</t>
        </is>
      </c>
      <c r="I762" s="21" t="n"/>
      <c r="J762" s="17" t="inlineStr">
        <is>
          <t>/</t>
        </is>
      </c>
      <c r="K762" s="22" t="n"/>
      <c r="L762" s="17" t="inlineStr">
        <is>
          <t>{
  "protocolId": 40005,
  "messageType": "request",
  "versionName": "5.0.7.601114",
  "data": {
    "type": 8,
    "sort":  1
  },
  "statusCode": 0,
  "needResponse": false,
  "message": "",
  "responseCode": "",
  "requestCode": "",
  "requestAuthor": "com.aiways.aiwaysservice"
}</t>
        </is>
      </c>
      <c r="M762" s="23" t="inlineStr">
        <is>
          <t>输入json，查看返回json或查看地图</t>
        </is>
      </c>
      <c r="N762" s="17" t="inlineStr">
        <is>
          <t>无返回</t>
        </is>
      </c>
      <c r="O762" s="17" t="inlineStr">
        <is>
          <t>搜索列表展示冷饮店
按照.距离优先排序</t>
        </is>
      </c>
      <c r="P762" s="17" t="n"/>
      <c r="Q762" s="17" t="n"/>
      <c r="R762" s="13" t="n"/>
      <c r="S762" s="13" t="n"/>
      <c r="T762" s="13" t="n"/>
      <c r="U762" s="13" t="n"/>
      <c r="V762" s="13" t="n"/>
      <c r="W762" s="13" t="n"/>
    </row>
    <row r="763" s="134">
      <c r="A763" s="17" t="inlineStr">
        <is>
          <t>AW02-JK-AIDL-0894</t>
        </is>
      </c>
      <c r="B763" s="13" t="n">
        <v>40005</v>
      </c>
      <c r="C763" s="13" t="inlineStr">
        <is>
          <t>周边搜</t>
        </is>
      </c>
      <c r="D763" s="13" t="inlineStr">
        <is>
          <t>周边搜-美食</t>
        </is>
      </c>
      <c r="E763" s="13" t="inlineStr">
        <is>
          <t>P0</t>
        </is>
      </c>
      <c r="F763" s="13" t="inlineStr">
        <is>
          <t>周边搜 美食查询，查询糕饼店
按照.距离优先排序type:9</t>
        </is>
      </c>
      <c r="G763" s="13" t="inlineStr">
        <is>
          <t>正常系</t>
        </is>
      </c>
      <c r="H763" s="17" t="inlineStr">
        <is>
          <t>边界值</t>
        </is>
      </c>
      <c r="I763" s="21" t="n"/>
      <c r="J763" s="17" t="inlineStr">
        <is>
          <t>/</t>
        </is>
      </c>
      <c r="K763" s="22" t="n"/>
      <c r="L763" s="17" t="inlineStr">
        <is>
          <t>{
  "protocolId": 40005,
  "messageType": "request",
  "versionName": "5.0.7.601114",
  "data": {
    "type": 9,
    "sort":  1
  },
  "statusCode": 0,
  "needResponse": false,
  "message": "",
  "responseCode": "",
  "requestCode": "",
  "requestAuthor": "com.aiways.aiwaysservice"
}</t>
        </is>
      </c>
      <c r="M763" s="23" t="inlineStr">
        <is>
          <t>输入json，查看返回json或查看地图</t>
        </is>
      </c>
      <c r="N763" s="17" t="inlineStr">
        <is>
          <t>无返回</t>
        </is>
      </c>
      <c r="O763" s="17" t="inlineStr">
        <is>
          <t>搜索列表展示糕饼店
按照.距离优先排序</t>
        </is>
      </c>
      <c r="P763" s="17" t="n"/>
      <c r="Q763" s="17" t="n"/>
      <c r="R763" s="13" t="n"/>
      <c r="S763" s="13" t="n"/>
      <c r="T763" s="13" t="n"/>
      <c r="U763" s="13" t="n"/>
      <c r="V763" s="13" t="n"/>
      <c r="W763" s="13" t="n"/>
    </row>
    <row r="764" s="134">
      <c r="A764" s="17" t="inlineStr">
        <is>
          <t>AW02-JK-AIDL-0895</t>
        </is>
      </c>
      <c r="B764" s="13" t="n">
        <v>40005</v>
      </c>
      <c r="C764" s="13" t="inlineStr">
        <is>
          <t>周边搜</t>
        </is>
      </c>
      <c r="D764" s="13" t="inlineStr">
        <is>
          <t>周边搜-美食</t>
        </is>
      </c>
      <c r="E764" s="13" t="inlineStr">
        <is>
          <t>P0</t>
        </is>
      </c>
      <c r="F764" s="13" t="inlineStr">
        <is>
          <t>周边搜 美食查询，查询甜品店type:10
按照.距离优先排序，sort： 1</t>
        </is>
      </c>
      <c r="G764" s="13" t="inlineStr">
        <is>
          <t>正常系</t>
        </is>
      </c>
      <c r="H764" s="17" t="inlineStr">
        <is>
          <t>边界值</t>
        </is>
      </c>
      <c r="I764" s="21" t="n"/>
      <c r="J764" s="17" t="inlineStr">
        <is>
          <t>/</t>
        </is>
      </c>
      <c r="K764" s="22" t="n"/>
      <c r="L764" s="17" t="inlineStr">
        <is>
          <t>{
  "protocolId": 40005,
  "messageType": "request",
  "versionName": "5.0.7.601114",
  "data": {
    "type": 10,
    "sort":  1
  },
  "statusCode": 0,
  "needResponse": false,
  "message": "",
  "responseCode": "",
  "requestCode": "",
  "requestAuthor": "com.aiways.aiwaysservice"
}</t>
        </is>
      </c>
      <c r="M764" s="23" t="inlineStr">
        <is>
          <t>输入json，查看返回json或查看地图</t>
        </is>
      </c>
      <c r="N764" s="17" t="inlineStr">
        <is>
          <t>无返回</t>
        </is>
      </c>
      <c r="O764" s="17" t="inlineStr">
        <is>
          <t>搜索列表展示甜品店
按照.距离优先排序</t>
        </is>
      </c>
      <c r="P764" s="17" t="n"/>
      <c r="Q764" s="17" t="n"/>
      <c r="R764" s="13" t="n"/>
      <c r="S764" s="13" t="n"/>
      <c r="T764" s="13" t="n"/>
      <c r="U764" s="13" t="n"/>
      <c r="V764" s="13" t="n"/>
      <c r="W764" s="13" t="n"/>
    </row>
    <row r="765" s="134">
      <c r="A765" s="17" t="inlineStr">
        <is>
          <t>AW02-JK-AIDL-0896</t>
        </is>
      </c>
      <c r="B765" s="13" t="n">
        <v>40005</v>
      </c>
      <c r="C765" s="13" t="inlineStr">
        <is>
          <t>周边搜</t>
        </is>
      </c>
      <c r="D765" s="13" t="inlineStr">
        <is>
          <t>周边搜-美食</t>
        </is>
      </c>
      <c r="E765" s="13" t="inlineStr">
        <is>
          <t>P0</t>
        </is>
      </c>
      <c r="F765" s="13" t="inlineStr">
        <is>
          <t>周边搜 美食查询，查询中餐厅type:0
按照.好评优先排序，sort： 2</t>
        </is>
      </c>
      <c r="G765" s="13" t="inlineStr">
        <is>
          <t>正常系</t>
        </is>
      </c>
      <c r="H765" s="17" t="inlineStr">
        <is>
          <t>边界值</t>
        </is>
      </c>
      <c r="I765" s="21" t="n"/>
      <c r="J765" s="17" t="inlineStr">
        <is>
          <t>/</t>
        </is>
      </c>
      <c r="K765" s="22" t="n"/>
      <c r="L765" s="17" t="inlineStr">
        <is>
          <t>{
  "protocolId": 40005,
  "messageType": "request",
  "versionName": "5.0.7.601114",
  "data": {
    "type": -1,
    "sort":  2
  },
  "statusCode": 0,
  "needResponse": false,
  "message": "",
  "responseCode": "",
  "requestCode": "",
  "requestAuthor": "com.aiways.aiwaysservice"
}</t>
        </is>
      </c>
      <c r="M765" s="23" t="inlineStr">
        <is>
          <t>输入json，查看返回json或查看地图</t>
        </is>
      </c>
      <c r="N765" s="17" t="inlineStr">
        <is>
          <t>无返回</t>
        </is>
      </c>
      <c r="O765" s="17" t="inlineStr">
        <is>
          <t>默认搜索
按照.好评优先排序</t>
        </is>
      </c>
      <c r="P765" s="17" t="n"/>
      <c r="Q765" s="17" t="n"/>
      <c r="R765" s="13" t="n"/>
      <c r="S765" s="13" t="n"/>
      <c r="T765" s="13" t="n"/>
      <c r="U765" s="13" t="n"/>
      <c r="V765" s="13" t="n"/>
      <c r="W765" s="13" t="n"/>
    </row>
    <row r="766" s="134">
      <c r="A766" s="17" t="inlineStr">
        <is>
          <t>AW02-JK-AIDL-0897</t>
        </is>
      </c>
      <c r="B766" s="13" t="n">
        <v>40005</v>
      </c>
      <c r="C766" s="13" t="inlineStr">
        <is>
          <t>周边搜</t>
        </is>
      </c>
      <c r="D766" s="13" t="inlineStr">
        <is>
          <t>周边搜-美食</t>
        </is>
      </c>
      <c r="E766" s="13" t="inlineStr">
        <is>
          <t>P0</t>
        </is>
      </c>
      <c r="F766" s="13" t="inlineStr">
        <is>
          <t>周边搜 美食查询，查询中餐厅type:0
按照.好评优先排序，sort： 2</t>
        </is>
      </c>
      <c r="G766" s="13" t="inlineStr">
        <is>
          <t>正常系</t>
        </is>
      </c>
      <c r="H766" s="17" t="inlineStr">
        <is>
          <t>边界值</t>
        </is>
      </c>
      <c r="I766" s="21" t="n"/>
      <c r="J766" s="17" t="inlineStr">
        <is>
          <t>/</t>
        </is>
      </c>
      <c r="K766" s="22" t="n"/>
      <c r="L766" s="17" t="inlineStr">
        <is>
          <t>{
  "protocolId": 40005,
  "messageType": "request",
  "versionName": "5.0.7.601114",
  "data": {
    "type": 0,
    "sort":  2
  },
  "statusCode": 0,
  "needResponse": false,
  "message": "",
  "responseCode": "",
  "requestCode": "",
  "requestAuthor": "com.aiways.aiwaysservice"
}</t>
        </is>
      </c>
      <c r="M766" s="23" t="inlineStr">
        <is>
          <t>输入json，查看返回json或查看地图</t>
        </is>
      </c>
      <c r="N766" s="17" t="inlineStr">
        <is>
          <t>无返回</t>
        </is>
      </c>
      <c r="O766" s="17" t="inlineStr">
        <is>
          <t>搜索列表展示中餐厅
按照.好评优先排序</t>
        </is>
      </c>
      <c r="P766" s="17" t="n"/>
      <c r="Q766" s="17" t="n"/>
      <c r="R766" s="13" t="n"/>
      <c r="S766" s="13" t="n"/>
      <c r="T766" s="13" t="n"/>
      <c r="U766" s="13" t="n"/>
      <c r="V766" s="13" t="n"/>
      <c r="W766" s="13" t="n"/>
    </row>
    <row r="767" s="134">
      <c r="A767" s="17" t="inlineStr">
        <is>
          <t>AW02-JK-AIDL-0898</t>
        </is>
      </c>
      <c r="B767" s="13" t="n">
        <v>40005</v>
      </c>
      <c r="C767" s="13" t="inlineStr">
        <is>
          <t>周边搜</t>
        </is>
      </c>
      <c r="D767" s="13" t="inlineStr">
        <is>
          <t>周边搜-美食</t>
        </is>
      </c>
      <c r="E767" s="13" t="inlineStr">
        <is>
          <t>P0</t>
        </is>
      </c>
      <c r="F767" s="13" t="inlineStr">
        <is>
          <t>周边搜 美食查询，查询西餐厅type:1
按照.好评优先排序，sort： 2</t>
        </is>
      </c>
      <c r="G767" s="13" t="inlineStr">
        <is>
          <t>正常系</t>
        </is>
      </c>
      <c r="H767" s="17" t="inlineStr">
        <is>
          <t>边界值</t>
        </is>
      </c>
      <c r="I767" s="21" t="n"/>
      <c r="J767" s="17" t="inlineStr">
        <is>
          <t>/</t>
        </is>
      </c>
      <c r="K767" s="22" t="n"/>
      <c r="L767" s="17" t="inlineStr">
        <is>
          <t>{
  "protocolId": 40005,
  "messageType": "request",
  "versionName": "5.0.7.601114",
  "data": {
    "type": 1,
    "sort":  2
  },
  "statusCode": 0,
  "needResponse": false,
  "message": "",
  "responseCode": "",
  "requestCode": "",
  "requestAuthor": "com.aiways.aiwaysservice"
}</t>
        </is>
      </c>
      <c r="M767" s="23" t="inlineStr">
        <is>
          <t>输入json，查看返回json或查看地图</t>
        </is>
      </c>
      <c r="N767" s="17" t="inlineStr">
        <is>
          <t>无返回</t>
        </is>
      </c>
      <c r="O767" s="17" t="inlineStr">
        <is>
          <t>搜索列表展示西餐厅
按照.好评优先排序</t>
        </is>
      </c>
      <c r="P767" s="17" t="n"/>
      <c r="Q767" s="17" t="n"/>
      <c r="R767" s="13" t="n"/>
      <c r="S767" s="13" t="n"/>
      <c r="T767" s="13" t="n"/>
      <c r="U767" s="13" t="n"/>
      <c r="V767" s="13" t="n"/>
      <c r="W767" s="13" t="n"/>
    </row>
    <row r="768" s="134">
      <c r="A768" s="17" t="inlineStr">
        <is>
          <t>AW02-JK-AIDL-0899</t>
        </is>
      </c>
      <c r="B768" s="13" t="n">
        <v>40005</v>
      </c>
      <c r="C768" s="13" t="inlineStr">
        <is>
          <t>周边搜</t>
        </is>
      </c>
      <c r="D768" s="13" t="inlineStr">
        <is>
          <t>周边搜-美食</t>
        </is>
      </c>
      <c r="E768" s="13" t="inlineStr">
        <is>
          <t>P0</t>
        </is>
      </c>
      <c r="F768" s="13" t="inlineStr">
        <is>
          <t>周边搜 美食查询，查询日本料理type:2
按照.好评优先排序，sort： 2</t>
        </is>
      </c>
      <c r="G768" s="13" t="inlineStr">
        <is>
          <t>正常系</t>
        </is>
      </c>
      <c r="H768" s="17" t="inlineStr">
        <is>
          <t>边界值</t>
        </is>
      </c>
      <c r="I768" s="21" t="n"/>
      <c r="J768" s="17" t="inlineStr">
        <is>
          <t>/</t>
        </is>
      </c>
      <c r="K768" s="22" t="n"/>
      <c r="L768" s="17" t="inlineStr">
        <is>
          <t>{
  "protocolId":40005,
  "messageType": "request",
  "versionName": "5.0.7.601114",
  "data": {
    "type": 2,
    "sort":  2
  },
  "statusCode": 0,
  "needResponse": false,
  "message": "",
  "responseCode": "",
  "requestCode": "",
  "requestAuthor": "com.aiways.aiwaysservice"
}</t>
        </is>
      </c>
      <c r="M768" s="23" t="inlineStr">
        <is>
          <t>输入json，查看返回json或查看地图</t>
        </is>
      </c>
      <c r="N768" s="17" t="inlineStr">
        <is>
          <t>无返回</t>
        </is>
      </c>
      <c r="O768" s="17" t="inlineStr">
        <is>
          <t>搜索列表展示日本料理
按照.好评优先排序</t>
        </is>
      </c>
      <c r="P768" s="17" t="n"/>
      <c r="Q768" s="17" t="n"/>
      <c r="R768" s="13" t="n"/>
      <c r="S768" s="13" t="n"/>
      <c r="T768" s="13" t="n"/>
      <c r="U768" s="13" t="n"/>
      <c r="V768" s="13" t="n"/>
      <c r="W768" s="13" t="n"/>
    </row>
    <row r="769" s="134">
      <c r="A769" s="17" t="inlineStr">
        <is>
          <t>AW02-JK-AIDL-0900</t>
        </is>
      </c>
      <c r="B769" s="13" t="n">
        <v>40005</v>
      </c>
      <c r="C769" s="13" t="inlineStr">
        <is>
          <t>周边搜</t>
        </is>
      </c>
      <c r="D769" s="13" t="inlineStr">
        <is>
          <t>周边搜-美食</t>
        </is>
      </c>
      <c r="E769" s="13" t="inlineStr">
        <is>
          <t>P0</t>
        </is>
      </c>
      <c r="F769" s="13" t="inlineStr">
        <is>
          <t>周边搜 美食查询，查询韩国料理type:3
按照.好评优先排序，sort： 2</t>
        </is>
      </c>
      <c r="G769" s="13" t="inlineStr">
        <is>
          <t>正常系</t>
        </is>
      </c>
      <c r="H769" s="17" t="inlineStr">
        <is>
          <t>边界值</t>
        </is>
      </c>
      <c r="I769" s="21" t="n"/>
      <c r="J769" s="17" t="inlineStr">
        <is>
          <t>/</t>
        </is>
      </c>
      <c r="K769" s="22" t="n"/>
      <c r="L769" s="17" t="inlineStr">
        <is>
          <t>{
  "protocolId": 40005,
  "messageType": "request",
  "versionName": "5.0.7.601114",
  "data": {
    "type": 3,
    "sort":  2
  },
  "statusCode": 0,
  "needResponse": false,
  "message": "",
  "responseCode": "",
  "requestCode": "",
  "requestAuthor": "com.aiways.aiwaysservice"
}</t>
        </is>
      </c>
      <c r="M769" s="23" t="inlineStr">
        <is>
          <t>输入json，查看返回json或查看地图</t>
        </is>
      </c>
      <c r="N769" s="17" t="inlineStr">
        <is>
          <t>无返回</t>
        </is>
      </c>
      <c r="O769" s="17" t="inlineStr">
        <is>
          <t>搜索列表展示韩国料理
按照.好评优先排序</t>
        </is>
      </c>
      <c r="P769" s="17" t="n"/>
      <c r="Q769" s="17" t="n"/>
      <c r="R769" s="13" t="n"/>
      <c r="S769" s="13" t="n"/>
      <c r="T769" s="13" t="n"/>
      <c r="U769" s="13" t="n"/>
      <c r="V769" s="13" t="n"/>
      <c r="W769" s="13" t="n"/>
    </row>
    <row r="770" s="134">
      <c r="A770" s="17" t="inlineStr">
        <is>
          <t>AW02-JK-AIDL-0901</t>
        </is>
      </c>
      <c r="B770" s="13" t="n">
        <v>40005</v>
      </c>
      <c r="C770" s="13" t="inlineStr">
        <is>
          <t>周边搜</t>
        </is>
      </c>
      <c r="D770" s="13" t="inlineStr">
        <is>
          <t>周边搜-美食</t>
        </is>
      </c>
      <c r="E770" s="13" t="inlineStr">
        <is>
          <t>P0</t>
        </is>
      </c>
      <c r="F770" s="13" t="inlineStr">
        <is>
          <t>周边搜 美食查询，查询东南亚餐厅type:4
按照.好评优先排序，sort： 2</t>
        </is>
      </c>
      <c r="G770" s="13" t="inlineStr">
        <is>
          <t>正常系</t>
        </is>
      </c>
      <c r="H770" s="17" t="inlineStr">
        <is>
          <t>边界值</t>
        </is>
      </c>
      <c r="I770" s="21" t="n"/>
      <c r="J770" s="17" t="inlineStr">
        <is>
          <t>/</t>
        </is>
      </c>
      <c r="K770" s="22" t="n"/>
      <c r="L770" s="17" t="inlineStr">
        <is>
          <t>{
  "protocolId": 40005,
  "messageType": "request",
  "versionName": "5.0.7.601114",
  "data": {
    "type": 4,
    "sort":  2
  },
  "statusCode": 0,
  "needResponse": false,
  "message": "",
  "responseCode": "",
  "requestCode": "",
  "requestAuthor": "com.aiways.aiwaysservice"
}</t>
        </is>
      </c>
      <c r="M770" s="23" t="inlineStr">
        <is>
          <t>输入json，查看返回json或查看地图</t>
        </is>
      </c>
      <c r="N770" s="17" t="inlineStr">
        <is>
          <t>无返回</t>
        </is>
      </c>
      <c r="O770" s="17" t="inlineStr">
        <is>
          <t>搜索列表展示东南亚餐厅
按照.好评优先排序</t>
        </is>
      </c>
      <c r="P770" s="17" t="n"/>
      <c r="Q770" s="17" t="n"/>
      <c r="R770" s="13" t="n"/>
      <c r="S770" s="13" t="n"/>
      <c r="T770" s="13" t="n"/>
      <c r="U770" s="13" t="n"/>
      <c r="V770" s="13" t="n"/>
      <c r="W770" s="13" t="n"/>
    </row>
    <row r="771" s="134">
      <c r="A771" s="17" t="inlineStr">
        <is>
          <t>AW02-JK-AIDL-0902</t>
        </is>
      </c>
      <c r="B771" s="13" t="n">
        <v>40005</v>
      </c>
      <c r="C771" s="13" t="inlineStr">
        <is>
          <t>周边搜</t>
        </is>
      </c>
      <c r="D771" s="13" t="inlineStr">
        <is>
          <t>周边搜-美食</t>
        </is>
      </c>
      <c r="E771" s="13" t="inlineStr">
        <is>
          <t>P0</t>
        </is>
      </c>
      <c r="F771" s="13" t="inlineStr">
        <is>
          <t>周边搜 美食查询，查询快餐type:5
按照.好评优先排序，sort： 2</t>
        </is>
      </c>
      <c r="G771" s="13" t="inlineStr">
        <is>
          <t>正常系</t>
        </is>
      </c>
      <c r="H771" s="17" t="inlineStr">
        <is>
          <t>边界值</t>
        </is>
      </c>
      <c r="I771" s="21" t="n"/>
      <c r="J771" s="17" t="inlineStr">
        <is>
          <t>/</t>
        </is>
      </c>
      <c r="K771" s="22" t="n"/>
      <c r="L771" s="17" t="inlineStr">
        <is>
          <t>{
  "protocolId": 40005,
  "messageType": "request",
  "versionName": "5.0.7.601114",
  "data": {
    "type": 5,
    "sort":  2
  },
  "statusCode": 0,
  "needResponse": false,
  "message": "",
  "responseCode": "",
  "requestCode": "",
  "requestAuthor": "com.aiways.aiwaysservice"
}</t>
        </is>
      </c>
      <c r="M771" s="23" t="inlineStr">
        <is>
          <t>输入json，查看返回json或查看地图</t>
        </is>
      </c>
      <c r="N771" s="17" t="inlineStr">
        <is>
          <t>无返回</t>
        </is>
      </c>
      <c r="O771" s="17" t="inlineStr">
        <is>
          <t>搜索列表展示快餐
按照.好评优先排序</t>
        </is>
      </c>
      <c r="P771" s="17" t="n"/>
      <c r="Q771" s="17" t="n"/>
      <c r="R771" s="13" t="n"/>
      <c r="S771" s="13" t="n"/>
      <c r="T771" s="13" t="n"/>
      <c r="U771" s="13" t="n"/>
      <c r="V771" s="13" t="n"/>
      <c r="W771" s="13" t="n"/>
    </row>
    <row r="772" s="134">
      <c r="A772" s="17" t="inlineStr">
        <is>
          <t>AW02-JK-AIDL-0903</t>
        </is>
      </c>
      <c r="B772" s="13" t="n">
        <v>40005</v>
      </c>
      <c r="C772" s="13" t="inlineStr">
        <is>
          <t>周边搜</t>
        </is>
      </c>
      <c r="D772" s="13" t="inlineStr">
        <is>
          <t>周边搜-美食</t>
        </is>
      </c>
      <c r="E772" s="13" t="inlineStr">
        <is>
          <t>P0</t>
        </is>
      </c>
      <c r="F772" s="13" t="inlineStr">
        <is>
          <t>周边搜 美食查询，查询咖啡厅type:6
按照.好评优先排序，sort： 2</t>
        </is>
      </c>
      <c r="G772" s="13" t="inlineStr">
        <is>
          <t>正常系</t>
        </is>
      </c>
      <c r="H772" s="17" t="inlineStr">
        <is>
          <t>边界值</t>
        </is>
      </c>
      <c r="I772" s="21" t="n"/>
      <c r="J772" s="17" t="inlineStr">
        <is>
          <t>/</t>
        </is>
      </c>
      <c r="K772" s="22" t="n"/>
      <c r="L772" s="17" t="inlineStr">
        <is>
          <t>{
  "protocolId": 40005,
  "messageType": "request",
  "versionName": "5.0.7.601114",
  "data": {
    "type": 6,
    "sort":  2
  },
  "statusCode": 0,
  "needResponse": false,
  "message": "",
  "responseCode": "",
  "requestCode": "",
  "requestAuthor": "com.aiways.aiwaysservice"
}</t>
        </is>
      </c>
      <c r="M772" s="23" t="inlineStr">
        <is>
          <t>输入json，查看返回json或查看地图</t>
        </is>
      </c>
      <c r="N772" s="17" t="inlineStr">
        <is>
          <t>无返回</t>
        </is>
      </c>
      <c r="O772" s="17" t="inlineStr">
        <is>
          <t>搜索列表展示咖啡厅
按照.好评优先排序</t>
        </is>
      </c>
      <c r="P772" s="17" t="n"/>
      <c r="Q772" s="17" t="n"/>
      <c r="R772" s="13" t="n"/>
      <c r="S772" s="13" t="n"/>
      <c r="T772" s="13" t="n"/>
      <c r="U772" s="13" t="n"/>
      <c r="V772" s="13" t="n"/>
      <c r="W772" s="13" t="n"/>
    </row>
    <row r="773" s="134">
      <c r="A773" s="17" t="inlineStr">
        <is>
          <t>AW02-JK-AIDL-0904</t>
        </is>
      </c>
      <c r="B773" s="13" t="n">
        <v>40005</v>
      </c>
      <c r="C773" s="13" t="inlineStr">
        <is>
          <t>周边搜</t>
        </is>
      </c>
      <c r="D773" s="13" t="inlineStr">
        <is>
          <t>周边搜-美食</t>
        </is>
      </c>
      <c r="E773" s="13" t="inlineStr">
        <is>
          <t>P0</t>
        </is>
      </c>
      <c r="F773" s="13" t="inlineStr">
        <is>
          <t>周边搜 美食查询，查询茶艺馆type:7
按照.好评优先排序，sort： 2</t>
        </is>
      </c>
      <c r="G773" s="13" t="inlineStr">
        <is>
          <t>正常系</t>
        </is>
      </c>
      <c r="H773" s="17" t="inlineStr">
        <is>
          <t>边界值</t>
        </is>
      </c>
      <c r="I773" s="21" t="n"/>
      <c r="J773" s="17" t="inlineStr">
        <is>
          <t>/</t>
        </is>
      </c>
      <c r="K773" s="22" t="n"/>
      <c r="L773" s="17" t="inlineStr">
        <is>
          <t>{
  "protocolId": 40005,
  "messageType": "request",
  "versionName": "5.0.7.601114",
  "data": {
    "type": 7,
    "sort":  2
  },
  "statusCode": 0,
  "needResponse": false,
  "message": "",
  "responseCode": "",
  "requestCode": "",
  "requestAuthor": "com.aiways.aiwaysservice"
}</t>
        </is>
      </c>
      <c r="M773" s="23" t="inlineStr">
        <is>
          <t>输入json，查看返回json或查看地图</t>
        </is>
      </c>
      <c r="N773" s="17" t="inlineStr">
        <is>
          <t>无返回</t>
        </is>
      </c>
      <c r="O773" s="17" t="inlineStr">
        <is>
          <t>搜索列表展示茶艺馆
按照.好评优先排序</t>
        </is>
      </c>
      <c r="P773" s="17" t="n"/>
      <c r="Q773" s="17" t="n"/>
      <c r="R773" s="13" t="n"/>
      <c r="S773" s="13" t="n"/>
      <c r="T773" s="13" t="n"/>
      <c r="U773" s="13" t="n"/>
      <c r="V773" s="13" t="n"/>
      <c r="W773" s="13" t="n"/>
    </row>
    <row r="774" s="134">
      <c r="A774" s="17" t="inlineStr">
        <is>
          <t>AW02-JK-AIDL-0905</t>
        </is>
      </c>
      <c r="B774" s="13" t="n">
        <v>40005</v>
      </c>
      <c r="C774" s="13" t="inlineStr">
        <is>
          <t>周边搜</t>
        </is>
      </c>
      <c r="D774" s="13" t="inlineStr">
        <is>
          <t>周边搜-美食</t>
        </is>
      </c>
      <c r="E774" s="13" t="inlineStr">
        <is>
          <t>P0</t>
        </is>
      </c>
      <c r="F774" s="13" t="inlineStr">
        <is>
          <t>周边搜 美食查询，查询冷饮店type:8
按照.好评优先排序，sort： 2</t>
        </is>
      </c>
      <c r="G774" s="13" t="inlineStr">
        <is>
          <t>正常系</t>
        </is>
      </c>
      <c r="H774" s="17" t="inlineStr">
        <is>
          <t>边界值</t>
        </is>
      </c>
      <c r="I774" s="21" t="n"/>
      <c r="J774" s="17" t="inlineStr">
        <is>
          <t>/</t>
        </is>
      </c>
      <c r="K774" s="22" t="n"/>
      <c r="L774" s="17" t="inlineStr">
        <is>
          <t>{
  "protocolId": 40005,
  "messageType": "request",
  "versionName": "5.0.7.601114",
  "data": {
    "type": 8,
    "sort":  2
  },
  "statusCode": 0,
  "needResponse": false,
  "message": "",
  "responseCode": "",
  "requestCode": "",
  "requestAuthor": "com.aiways.aiwaysservice"
}</t>
        </is>
      </c>
      <c r="M774" s="23" t="inlineStr">
        <is>
          <t>输入json，查看返回json或查看地图</t>
        </is>
      </c>
      <c r="N774" s="17" t="inlineStr">
        <is>
          <t>无返回</t>
        </is>
      </c>
      <c r="O774" s="17" t="inlineStr">
        <is>
          <t>搜索列表展示冷饮店
按照.好评优先排序</t>
        </is>
      </c>
      <c r="P774" s="17" t="n"/>
      <c r="Q774" s="17" t="n"/>
      <c r="R774" s="13" t="n"/>
      <c r="S774" s="13" t="n"/>
      <c r="T774" s="13" t="n"/>
      <c r="U774" s="13" t="n"/>
      <c r="V774" s="13" t="n"/>
      <c r="W774" s="13" t="n"/>
    </row>
    <row r="775" s="134">
      <c r="A775" s="17" t="inlineStr">
        <is>
          <t>AW02-JK-AIDL-0906</t>
        </is>
      </c>
      <c r="B775" s="13" t="n">
        <v>40005</v>
      </c>
      <c r="C775" s="13" t="inlineStr">
        <is>
          <t>周边搜</t>
        </is>
      </c>
      <c r="D775" s="13" t="inlineStr">
        <is>
          <t>周边搜-美食</t>
        </is>
      </c>
      <c r="E775" s="13" t="inlineStr">
        <is>
          <t>P0</t>
        </is>
      </c>
      <c r="F775" s="13" t="inlineStr">
        <is>
          <t>周边搜 美食查询，查询糕饼店type:9
按照.好评优先排序，sort： 2</t>
        </is>
      </c>
      <c r="G775" s="13" t="inlineStr">
        <is>
          <t>正常系</t>
        </is>
      </c>
      <c r="H775" s="17" t="inlineStr">
        <is>
          <t>边界值</t>
        </is>
      </c>
      <c r="I775" s="21" t="n"/>
      <c r="J775" s="17" t="inlineStr">
        <is>
          <t>/</t>
        </is>
      </c>
      <c r="K775" s="22" t="n"/>
      <c r="L775" s="17" t="inlineStr">
        <is>
          <t>{
  "protocolId": 40005,
  "messageType": "request",
  "versionName": "5.0.7.601114",
  "data": {
    "type": 9,
    "sort":  2
  },
  "statusCode": 0,
  "needResponse": false,
  "message": "",
  "responseCode": "",
  "requestCode": "",
  "requestAuthor": "com.aiways.aiwaysservice"
}</t>
        </is>
      </c>
      <c r="M775" s="23" t="inlineStr">
        <is>
          <t>输入json，查看返回json或查看地图</t>
        </is>
      </c>
      <c r="N775" s="17" t="inlineStr">
        <is>
          <t>无返回</t>
        </is>
      </c>
      <c r="O775" s="17" t="inlineStr">
        <is>
          <t>搜索列表展示糕饼店
按照.好评优先排序</t>
        </is>
      </c>
      <c r="P775" s="17" t="n"/>
      <c r="Q775" s="17" t="n"/>
      <c r="R775" s="13" t="n"/>
      <c r="S775" s="13" t="n"/>
      <c r="T775" s="13" t="n"/>
      <c r="U775" s="13" t="n"/>
      <c r="V775" s="13" t="n"/>
      <c r="W775" s="13" t="n"/>
    </row>
    <row r="776" s="134">
      <c r="A776" s="17" t="inlineStr">
        <is>
          <t>AW02-JK-AIDL-0907</t>
        </is>
      </c>
      <c r="B776" s="13" t="n">
        <v>40005</v>
      </c>
      <c r="C776" s="13" t="inlineStr">
        <is>
          <t>周边搜</t>
        </is>
      </c>
      <c r="D776" s="13" t="inlineStr">
        <is>
          <t>周边搜-美食</t>
        </is>
      </c>
      <c r="E776" s="13" t="inlineStr">
        <is>
          <t>P0</t>
        </is>
      </c>
      <c r="F776" s="13" t="inlineStr">
        <is>
          <t>周边搜 美食查询，查询甜品店type:10
按照.好评优先排序，sort： 2</t>
        </is>
      </c>
      <c r="G776" s="13" t="inlineStr">
        <is>
          <t>正常系</t>
        </is>
      </c>
      <c r="H776" s="17" t="inlineStr">
        <is>
          <t>边界值</t>
        </is>
      </c>
      <c r="I776" s="21" t="n"/>
      <c r="J776" s="17" t="inlineStr">
        <is>
          <t>/</t>
        </is>
      </c>
      <c r="K776" s="22" t="n"/>
      <c r="L776" s="17" t="inlineStr">
        <is>
          <t>{
  "protocolId": 40005,
  "messageType": "request",
  "versionName": "5.0.7.601114",
  "data": {
    "type": 10,
    "sort":  2
  },
  "statusCode": 0,
  "needResponse": false,
  "message": "",
  "responseCode": "",
  "requestCode": "",
  "requestAuthor": "com.aiways.aiwaysservice"
}</t>
        </is>
      </c>
      <c r="M776" s="23" t="inlineStr">
        <is>
          <t>输入json，查看返回json或查看地图</t>
        </is>
      </c>
      <c r="N776" s="17" t="inlineStr">
        <is>
          <t>无返回</t>
        </is>
      </c>
      <c r="O776" s="17" t="inlineStr">
        <is>
          <t>搜索列表展示甜品店，按照.好评优先排序</t>
        </is>
      </c>
      <c r="P776" s="17" t="n"/>
      <c r="Q776" s="17" t="n"/>
      <c r="R776" s="13" t="n"/>
      <c r="S776" s="13" t="n"/>
      <c r="T776" s="13" t="n"/>
      <c r="U776" s="13" t="n"/>
      <c r="V776" s="13" t="n"/>
      <c r="W776" s="13" t="n"/>
    </row>
    <row r="777" s="134">
      <c r="A777" s="17" t="inlineStr">
        <is>
          <t>AW02-JK-AIDL-0908</t>
        </is>
      </c>
      <c r="B777" s="13" t="n">
        <v>40005</v>
      </c>
      <c r="C777" s="13" t="inlineStr">
        <is>
          <t>周边搜</t>
        </is>
      </c>
      <c r="D777" s="13" t="inlineStr">
        <is>
          <t>周边搜-美食</t>
        </is>
      </c>
      <c r="E777" s="13" t="inlineStr">
        <is>
          <t>P0</t>
        </is>
      </c>
      <c r="F777" s="13" t="inlineStr">
        <is>
          <t>周边搜 美食查询，查询中餐厅type:0
按照.低价优先排序，sort： 3</t>
        </is>
      </c>
      <c r="G777" s="13" t="inlineStr">
        <is>
          <t>正常系</t>
        </is>
      </c>
      <c r="H777" s="17" t="inlineStr">
        <is>
          <t>边界值</t>
        </is>
      </c>
      <c r="I777" s="21" t="n"/>
      <c r="J777" s="17" t="inlineStr">
        <is>
          <t>/</t>
        </is>
      </c>
      <c r="K777" s="22" t="n"/>
      <c r="L777" s="17" t="inlineStr">
        <is>
          <t>{
  "protocolId": 40005,
  "messageType": "request",
  "versionName": "5.0.7.601114",
  "data": {
    "type": -1,
    "sort":  3
  },
  "statusCode": 0,
  "needResponse": false,
  "message": "",
  "responseCode": "",
  "requestCode": "",
  "requestAuthor": "com.aiways.aiwaysservice"
}</t>
        </is>
      </c>
      <c r="M777" s="23" t="inlineStr">
        <is>
          <t>输入json，查看返回json或查看地图</t>
        </is>
      </c>
      <c r="N777" s="17" t="inlineStr">
        <is>
          <t>无返回</t>
        </is>
      </c>
      <c r="O777" s="17" t="inlineStr">
        <is>
          <t>默认搜索厅
按照.低价优先排序</t>
        </is>
      </c>
      <c r="P777" s="17" t="n"/>
      <c r="Q777" s="17" t="n"/>
      <c r="R777" s="13" t="n"/>
      <c r="S777" s="13" t="n"/>
      <c r="T777" s="13" t="n"/>
      <c r="U777" s="13" t="n"/>
      <c r="V777" s="13" t="n"/>
      <c r="W777" s="13" t="n"/>
    </row>
    <row r="778" s="134">
      <c r="A778" s="17" t="inlineStr">
        <is>
          <t>AW02-JK-AIDL-0909</t>
        </is>
      </c>
      <c r="B778" s="13" t="n">
        <v>40005</v>
      </c>
      <c r="C778" s="13" t="inlineStr">
        <is>
          <t>周边搜</t>
        </is>
      </c>
      <c r="D778" s="13" t="inlineStr">
        <is>
          <t>周边搜-美食</t>
        </is>
      </c>
      <c r="E778" s="13" t="inlineStr">
        <is>
          <t>P0</t>
        </is>
      </c>
      <c r="F778" s="13" t="inlineStr">
        <is>
          <t>周边搜 美食查询，查询中餐厅type:0
按照.低价优先排序，sort： 3</t>
        </is>
      </c>
      <c r="G778" s="13" t="inlineStr">
        <is>
          <t>正常系</t>
        </is>
      </c>
      <c r="H778" s="17" t="inlineStr">
        <is>
          <t>边界值</t>
        </is>
      </c>
      <c r="I778" s="21" t="n"/>
      <c r="J778" s="17" t="inlineStr">
        <is>
          <t>/</t>
        </is>
      </c>
      <c r="K778" s="22" t="n"/>
      <c r="L778" s="17" t="inlineStr">
        <is>
          <t>{
  "protocolId": 40005,
  "messageType": "request",
  "versionName": "5.0.7.601114",
  "data": {
    "type": 0,
    "sort":  3
  },
  "statusCode": 0,
  "needResponse": false,
  "message": "",
  "responseCode": "",
  "requestCode": "",
  "requestAuthor": "com.aiways.aiwaysservice"
}</t>
        </is>
      </c>
      <c r="M778" s="23" t="inlineStr">
        <is>
          <t>输入json，查看返回json或查看地图</t>
        </is>
      </c>
      <c r="N778" s="17" t="inlineStr">
        <is>
          <t>无返回</t>
        </is>
      </c>
      <c r="O778" s="17" t="inlineStr">
        <is>
          <t>搜索列表展示中餐厅
按照.低价优先排序</t>
        </is>
      </c>
      <c r="P778" s="17" t="n"/>
      <c r="Q778" s="17" t="n"/>
      <c r="R778" s="13" t="n"/>
      <c r="S778" s="13" t="n"/>
      <c r="T778" s="13" t="n"/>
      <c r="U778" s="13" t="n"/>
      <c r="V778" s="13" t="n"/>
      <c r="W778" s="13" t="n"/>
    </row>
    <row r="779" s="134">
      <c r="A779" s="17" t="inlineStr">
        <is>
          <t>AW02-JK-AIDL-0910</t>
        </is>
      </c>
      <c r="B779" s="13" t="n">
        <v>40005</v>
      </c>
      <c r="C779" s="13" t="inlineStr">
        <is>
          <t>周边搜</t>
        </is>
      </c>
      <c r="D779" s="13" t="inlineStr">
        <is>
          <t>周边搜-美食</t>
        </is>
      </c>
      <c r="E779" s="13" t="inlineStr">
        <is>
          <t>P0</t>
        </is>
      </c>
      <c r="F779" s="13" t="inlineStr">
        <is>
          <t>周边搜 美食查询，查询西餐厅type:1
按照.低价优先排序，sort： 3</t>
        </is>
      </c>
      <c r="G779" s="13" t="inlineStr">
        <is>
          <t>正常系</t>
        </is>
      </c>
      <c r="H779" s="17" t="inlineStr">
        <is>
          <t>边界值</t>
        </is>
      </c>
      <c r="I779" s="21" t="n"/>
      <c r="J779" s="17" t="inlineStr">
        <is>
          <t>/</t>
        </is>
      </c>
      <c r="K779" s="22" t="n"/>
      <c r="L779" s="17" t="inlineStr">
        <is>
          <t>{
  "protocolId": 40005,
  "messageType": "request",
  "versionName": "5.0.7.601114",
  "data": {
    "type": 1,
    "sort":  3
  },
  "statusCode": 0,
  "needResponse": false,
  "message": "",
  "responseCode": "",
  "requestCode": "",
  "requestAuthor": "com.aiways.aiwaysservice"
}</t>
        </is>
      </c>
      <c r="M779" s="23" t="inlineStr">
        <is>
          <t>输入json，查看返回json或查看地图</t>
        </is>
      </c>
      <c r="N779" s="17" t="inlineStr">
        <is>
          <t>无返回</t>
        </is>
      </c>
      <c r="O779" s="17" t="inlineStr">
        <is>
          <t>搜索列表展示西餐厅
按照.低价优先排序</t>
        </is>
      </c>
      <c r="P779" s="17" t="n"/>
      <c r="Q779" s="17" t="n"/>
      <c r="R779" s="13" t="n"/>
      <c r="S779" s="13" t="n"/>
      <c r="T779" s="13" t="n"/>
      <c r="U779" s="13" t="n"/>
      <c r="V779" s="13" t="n"/>
      <c r="W779" s="13" t="n"/>
    </row>
    <row r="780" s="134">
      <c r="A780" s="17" t="inlineStr">
        <is>
          <t>AW02-JK-AIDL-0911</t>
        </is>
      </c>
      <c r="B780" s="13" t="n">
        <v>40005</v>
      </c>
      <c r="C780" s="13" t="inlineStr">
        <is>
          <t>周边搜</t>
        </is>
      </c>
      <c r="D780" s="13" t="inlineStr">
        <is>
          <t>周边搜-美食</t>
        </is>
      </c>
      <c r="E780" s="13" t="inlineStr">
        <is>
          <t>P0</t>
        </is>
      </c>
      <c r="F780" s="13" t="inlineStr">
        <is>
          <t>周边搜 美食查询，查询日本料理type:2
按照.低价优先排序，sort： 3</t>
        </is>
      </c>
      <c r="G780" s="13" t="inlineStr">
        <is>
          <t>正常系</t>
        </is>
      </c>
      <c r="H780" s="17" t="inlineStr">
        <is>
          <t>边界值</t>
        </is>
      </c>
      <c r="I780" s="21" t="n"/>
      <c r="J780" s="17" t="inlineStr">
        <is>
          <t>/</t>
        </is>
      </c>
      <c r="K780" s="22" t="n"/>
      <c r="L780" s="17" t="inlineStr">
        <is>
          <t>{
  "protocolId":40005,
  "messageType": "request",
  "versionName": "5.0.7.601114",
  "data": {
    "type": 2,
    "sort":  3
  },
  "statusCode": 0,
  "needResponse": false,
  "message": "",
  "responseCode": "",
  "requestCode": "",
  "requestAuthor": "com.aiways.aiwaysservice"
}</t>
        </is>
      </c>
      <c r="M780" s="23" t="inlineStr">
        <is>
          <t>输入json，查看返回json或查看地图</t>
        </is>
      </c>
      <c r="N780" s="17" t="inlineStr">
        <is>
          <t>无返回</t>
        </is>
      </c>
      <c r="O780" s="17" t="inlineStr">
        <is>
          <t>搜索列表展示日本料理
按照.低价优先排序</t>
        </is>
      </c>
      <c r="P780" s="17" t="n"/>
      <c r="Q780" s="17" t="n"/>
      <c r="R780" s="13" t="n"/>
      <c r="S780" s="13" t="n"/>
      <c r="T780" s="13" t="n"/>
      <c r="U780" s="13" t="n"/>
      <c r="V780" s="13" t="n"/>
      <c r="W780" s="13" t="n"/>
    </row>
    <row r="781" s="134">
      <c r="A781" s="17" t="inlineStr">
        <is>
          <t>AW02-JK-AIDL-0912</t>
        </is>
      </c>
      <c r="B781" s="13" t="n">
        <v>40005</v>
      </c>
      <c r="C781" s="13" t="inlineStr">
        <is>
          <t>周边搜</t>
        </is>
      </c>
      <c r="D781" s="13" t="inlineStr">
        <is>
          <t>周边搜-美食</t>
        </is>
      </c>
      <c r="E781" s="13" t="inlineStr">
        <is>
          <t>P0</t>
        </is>
      </c>
      <c r="F781" s="13" t="inlineStr">
        <is>
          <t xml:space="preserve">周边搜 美食查询，查询韩国料理type:3
按照.低价优先排序，sort：3 </t>
        </is>
      </c>
      <c r="G781" s="13" t="inlineStr">
        <is>
          <t>正常系</t>
        </is>
      </c>
      <c r="H781" s="17" t="inlineStr">
        <is>
          <t>边界值</t>
        </is>
      </c>
      <c r="I781" s="21" t="n"/>
      <c r="J781" s="17" t="inlineStr">
        <is>
          <t>/</t>
        </is>
      </c>
      <c r="K781" s="22" t="n"/>
      <c r="L781" s="17" t="inlineStr">
        <is>
          <t>{
  "protocolId": 40005,
  "messageType": "request",
  "versionName": "5.0.7.601114",
  "data": {
    "type": 3,
    "sort":  3
  },
  "statusCode": 0,
  "needResponse": false,
  "message": "",
  "responseCode": "",
  "requestCode": "",
  "requestAuthor": "com.aiways.aiwaysservice"
}</t>
        </is>
      </c>
      <c r="M781" s="23" t="inlineStr">
        <is>
          <t>输入json，查看返回json或查看地图</t>
        </is>
      </c>
      <c r="N781" s="17" t="inlineStr">
        <is>
          <t>无返回</t>
        </is>
      </c>
      <c r="O781" s="17" t="inlineStr">
        <is>
          <t>搜索列表展示韩国料理
按照.低价优先排序</t>
        </is>
      </c>
      <c r="P781" s="17" t="n"/>
      <c r="Q781" s="17" t="n"/>
      <c r="R781" s="13" t="n"/>
      <c r="S781" s="13" t="n"/>
      <c r="T781" s="13" t="n"/>
      <c r="U781" s="13" t="n"/>
      <c r="V781" s="13" t="n"/>
      <c r="W781" s="13" t="n"/>
    </row>
    <row r="782" s="134">
      <c r="A782" s="17" t="inlineStr">
        <is>
          <t>AW02-JK-AIDL-0913</t>
        </is>
      </c>
      <c r="B782" s="13" t="n">
        <v>40005</v>
      </c>
      <c r="C782" s="13" t="inlineStr">
        <is>
          <t>周边搜</t>
        </is>
      </c>
      <c r="D782" s="13" t="inlineStr">
        <is>
          <t>周边搜-美食</t>
        </is>
      </c>
      <c r="E782" s="13" t="inlineStr">
        <is>
          <t>P0</t>
        </is>
      </c>
      <c r="F782" s="13" t="inlineStr">
        <is>
          <t>周边搜 美食查询，查询东南亚餐厅type:4
按照.低价优先排序，sort： 3</t>
        </is>
      </c>
      <c r="G782" s="13" t="inlineStr">
        <is>
          <t>正常系</t>
        </is>
      </c>
      <c r="H782" s="17" t="inlineStr">
        <is>
          <t>边界值</t>
        </is>
      </c>
      <c r="I782" s="21" t="n"/>
      <c r="J782" s="17" t="inlineStr">
        <is>
          <t>/</t>
        </is>
      </c>
      <c r="K782" s="22" t="n"/>
      <c r="L782" s="17" t="inlineStr">
        <is>
          <t>{
  "protocolId": 40005,
  "messageType": "request",
  "versionName": "5.0.7.601114",
  "data": {
    "type": 4,
    "sort":  3
  },
  "statusCode": 0,
  "needResponse": false,
  "message": "",
  "responseCode": "",
  "requestCode": "",
  "requestAuthor": "com.aiways.aiwaysservice"
}</t>
        </is>
      </c>
      <c r="M782" s="23" t="inlineStr">
        <is>
          <t>输入json，查看返回json或查看地图</t>
        </is>
      </c>
      <c r="N782" s="17" t="inlineStr">
        <is>
          <t>无返回</t>
        </is>
      </c>
      <c r="O782" s="17" t="inlineStr">
        <is>
          <t>搜索列表展示东南亚餐厅
按照.低价优先排序</t>
        </is>
      </c>
      <c r="P782" s="17" t="n"/>
      <c r="Q782" s="17" t="n"/>
      <c r="R782" s="13" t="n"/>
      <c r="S782" s="13" t="n"/>
      <c r="T782" s="13" t="n"/>
      <c r="U782" s="13" t="n"/>
      <c r="V782" s="13" t="n"/>
      <c r="W782" s="13" t="n"/>
    </row>
    <row r="783" s="134">
      <c r="A783" s="17" t="inlineStr">
        <is>
          <t>AW02-JK-AIDL-0914</t>
        </is>
      </c>
      <c r="B783" s="13" t="n">
        <v>40005</v>
      </c>
      <c r="C783" s="13" t="inlineStr">
        <is>
          <t>周边搜</t>
        </is>
      </c>
      <c r="D783" s="13" t="inlineStr">
        <is>
          <t>周边搜-美食</t>
        </is>
      </c>
      <c r="E783" s="13" t="inlineStr">
        <is>
          <t>P0</t>
        </is>
      </c>
      <c r="F783" s="13" t="inlineStr">
        <is>
          <t>周边搜 美食查询，查询快餐type:5
按照.低价优先排序，sort： 3</t>
        </is>
      </c>
      <c r="G783" s="13" t="inlineStr">
        <is>
          <t>正常系</t>
        </is>
      </c>
      <c r="H783" s="17" t="inlineStr">
        <is>
          <t>边界值</t>
        </is>
      </c>
      <c r="I783" s="21" t="n"/>
      <c r="J783" s="17" t="inlineStr">
        <is>
          <t>/</t>
        </is>
      </c>
      <c r="K783" s="22" t="n"/>
      <c r="L783" s="17" t="inlineStr">
        <is>
          <t>{
  "protocolId": 40005,
  "messageType": "request",
  "versionName": "5.0.7.601114",
  "data": {
    "type": 5,
    "sort":  3
  },
  "statusCode": 0,
  "needResponse": false,
  "message": "",
  "responseCode": "",
  "requestCode": "",
  "requestAuthor": "com.aiways.aiwaysservice"
}</t>
        </is>
      </c>
      <c r="M783" s="23" t="inlineStr">
        <is>
          <t>输入json，查看返回json或查看地图</t>
        </is>
      </c>
      <c r="N783" s="17" t="inlineStr">
        <is>
          <t>无返回</t>
        </is>
      </c>
      <c r="O783" s="17" t="inlineStr">
        <is>
          <t>搜索列表展示快餐
按照.低价优先排序</t>
        </is>
      </c>
      <c r="P783" s="17" t="n"/>
      <c r="Q783" s="17" t="n"/>
      <c r="R783" s="13" t="n"/>
      <c r="S783" s="13" t="n"/>
      <c r="T783" s="13" t="n"/>
      <c r="U783" s="13" t="n"/>
      <c r="V783" s="13" t="n"/>
      <c r="W783" s="13" t="n"/>
    </row>
    <row r="784" s="134">
      <c r="A784" s="17" t="inlineStr">
        <is>
          <t>AW02-JK-AIDL-0915</t>
        </is>
      </c>
      <c r="B784" s="13" t="n">
        <v>40005</v>
      </c>
      <c r="C784" s="13" t="inlineStr">
        <is>
          <t>周边搜</t>
        </is>
      </c>
      <c r="D784" s="13" t="inlineStr">
        <is>
          <t>周边搜-美食</t>
        </is>
      </c>
      <c r="E784" s="13" t="inlineStr">
        <is>
          <t>P0</t>
        </is>
      </c>
      <c r="F784" s="13" t="inlineStr">
        <is>
          <t>周边搜 美食查询，查询咖啡厅type:6
按照.低价优先排序，sort： 3</t>
        </is>
      </c>
      <c r="G784" s="13" t="inlineStr">
        <is>
          <t>正常系</t>
        </is>
      </c>
      <c r="H784" s="17" t="inlineStr">
        <is>
          <t>边界值</t>
        </is>
      </c>
      <c r="I784" s="21" t="n"/>
      <c r="J784" s="17" t="inlineStr">
        <is>
          <t>/</t>
        </is>
      </c>
      <c r="K784" s="22" t="n"/>
      <c r="L784" s="17" t="inlineStr">
        <is>
          <t>{
  "protocolId": 40005,
  "messageType": "request",
  "versionName": "5.0.7.601114",
  "data": {
    "type": 6,
    "sort":  3
  },
  "statusCode": 0,
  "needResponse": false,
  "message": "",
  "responseCode": "",
  "requestCode": "",
  "requestAuthor": "com.aiways.aiwaysservice"
}</t>
        </is>
      </c>
      <c r="M784" s="23" t="inlineStr">
        <is>
          <t>输入json，查看返回json或查看地图</t>
        </is>
      </c>
      <c r="N784" s="17" t="inlineStr">
        <is>
          <t>无返回</t>
        </is>
      </c>
      <c r="O784" s="17" t="inlineStr">
        <is>
          <t>搜索列表展示咖啡厅
按照.低价优先排序</t>
        </is>
      </c>
      <c r="P784" s="17" t="n"/>
      <c r="Q784" s="17" t="n"/>
      <c r="R784" s="13" t="n"/>
      <c r="S784" s="13" t="n"/>
      <c r="T784" s="13" t="n"/>
      <c r="U784" s="13" t="n"/>
      <c r="V784" s="13" t="n"/>
      <c r="W784" s="13" t="n"/>
    </row>
    <row r="785" s="134">
      <c r="A785" s="17" t="inlineStr">
        <is>
          <t>AW02-JK-AIDL-0916</t>
        </is>
      </c>
      <c r="B785" s="13" t="n">
        <v>40005</v>
      </c>
      <c r="C785" s="13" t="inlineStr">
        <is>
          <t>周边搜</t>
        </is>
      </c>
      <c r="D785" s="13" t="inlineStr">
        <is>
          <t>周边搜-美食</t>
        </is>
      </c>
      <c r="E785" s="13" t="inlineStr">
        <is>
          <t>P0</t>
        </is>
      </c>
      <c r="F785" s="13" t="inlineStr">
        <is>
          <t>周边搜 美食查询，查询茶艺馆type:7
按照.低价优先排序，sort： 3</t>
        </is>
      </c>
      <c r="G785" s="13" t="inlineStr">
        <is>
          <t>正常系</t>
        </is>
      </c>
      <c r="H785" s="17" t="inlineStr">
        <is>
          <t>边界值</t>
        </is>
      </c>
      <c r="I785" s="21" t="n"/>
      <c r="J785" s="17" t="inlineStr">
        <is>
          <t>/</t>
        </is>
      </c>
      <c r="K785" s="22" t="n"/>
      <c r="L785" s="17" t="inlineStr">
        <is>
          <t>{
  "protocolId": 40005,
  "messageType": "request",
  "versionName": "5.0.7.601114",
  "data": {
    "type": 7,
    "sort":  3
  },
  "statusCode": 0,
  "needResponse": false,
  "message": "",
  "responseCode": "",
  "requestCode": "",
  "requestAuthor": "com.aiways.aiwaysservice"
}</t>
        </is>
      </c>
      <c r="M785" s="23" t="inlineStr">
        <is>
          <t>输入json，查看返回json或查看地图</t>
        </is>
      </c>
      <c r="N785" s="17" t="inlineStr">
        <is>
          <t>无返回</t>
        </is>
      </c>
      <c r="O785" s="17" t="inlineStr">
        <is>
          <t>搜索列表展示茶艺馆
按照.低价优先排序</t>
        </is>
      </c>
      <c r="P785" s="17" t="n"/>
      <c r="Q785" s="17" t="n"/>
      <c r="R785" s="13" t="n"/>
      <c r="S785" s="13" t="n"/>
      <c r="T785" s="13" t="n"/>
      <c r="U785" s="13" t="n"/>
      <c r="V785" s="13" t="n"/>
      <c r="W785" s="13" t="n"/>
    </row>
    <row r="786" s="134">
      <c r="A786" s="17" t="inlineStr">
        <is>
          <t>AW02-JK-AIDL-0917</t>
        </is>
      </c>
      <c r="B786" s="13" t="n">
        <v>40005</v>
      </c>
      <c r="C786" s="13" t="inlineStr">
        <is>
          <t>周边搜</t>
        </is>
      </c>
      <c r="D786" s="13" t="inlineStr">
        <is>
          <t>周边搜-美食</t>
        </is>
      </c>
      <c r="E786" s="13" t="inlineStr">
        <is>
          <t>P0</t>
        </is>
      </c>
      <c r="F786" s="13" t="inlineStr">
        <is>
          <t>周边搜 美食查询，查询冷饮店type:8
按照.低价优先排序，sort： 3</t>
        </is>
      </c>
      <c r="G786" s="13" t="inlineStr">
        <is>
          <t>正常系</t>
        </is>
      </c>
      <c r="H786" s="17" t="inlineStr">
        <is>
          <t>边界值</t>
        </is>
      </c>
      <c r="I786" s="21" t="n"/>
      <c r="J786" s="17" t="inlineStr">
        <is>
          <t>/</t>
        </is>
      </c>
      <c r="K786" s="22" t="n"/>
      <c r="L786" s="17" t="inlineStr">
        <is>
          <t>{
  "protocolId": 40005,
  "messageType": "request",
  "versionName": "5.0.7.601114",
  "data": {
    "type": 8,
    "sort":  3
  },
  "statusCode": 0,
  "needResponse": false,
  "message": "",
  "responseCode": "",
  "requestCode": "",
  "requestAuthor": "com.aiways.aiwaysservice"
}</t>
        </is>
      </c>
      <c r="M786" s="23" t="inlineStr">
        <is>
          <t>输入json，查看返回json或查看地图</t>
        </is>
      </c>
      <c r="N786" s="17" t="inlineStr">
        <is>
          <t>无返回</t>
        </is>
      </c>
      <c r="O786" s="17" t="inlineStr">
        <is>
          <t>搜索列表展示冷饮店
按照.低价优先排序</t>
        </is>
      </c>
      <c r="P786" s="17" t="n"/>
      <c r="Q786" s="17" t="n"/>
      <c r="R786" s="13" t="n"/>
      <c r="S786" s="13" t="n"/>
      <c r="T786" s="13" t="n"/>
      <c r="U786" s="13" t="n"/>
      <c r="V786" s="13" t="n"/>
      <c r="W786" s="13" t="n"/>
    </row>
    <row r="787" s="134">
      <c r="A787" s="17" t="inlineStr">
        <is>
          <t>AW02-JK-AIDL-0918</t>
        </is>
      </c>
      <c r="B787" s="13" t="n">
        <v>40005</v>
      </c>
      <c r="C787" s="13" t="inlineStr">
        <is>
          <t>周边搜</t>
        </is>
      </c>
      <c r="D787" s="13" t="inlineStr">
        <is>
          <t>周边搜-美食</t>
        </is>
      </c>
      <c r="E787" s="13" t="inlineStr">
        <is>
          <t>P0</t>
        </is>
      </c>
      <c r="F787" s="13" t="inlineStr">
        <is>
          <t>周边搜 美食查询，查询糕饼店type:9
按照.低价优先排序，sort： 3</t>
        </is>
      </c>
      <c r="G787" s="13" t="inlineStr">
        <is>
          <t>正常系</t>
        </is>
      </c>
      <c r="H787" s="17" t="inlineStr">
        <is>
          <t>边界值</t>
        </is>
      </c>
      <c r="I787" s="21" t="n"/>
      <c r="J787" s="17" t="inlineStr">
        <is>
          <t>/</t>
        </is>
      </c>
      <c r="K787" s="22" t="n"/>
      <c r="L787" s="17" t="inlineStr">
        <is>
          <t>{
  "protocolId": 40005,
  "messageType": "request",
  "versionName": "5.0.7.601114",
  "data": {
    "type": 9,
    "sort":  3
  },
  "statusCode": 0,
  "needResponse": false,
  "message": "",
  "responseCode": "",
  "requestCode": "",
  "requestAuthor": "com.aiways.aiwaysservice"
}</t>
        </is>
      </c>
      <c r="M787" s="23" t="inlineStr">
        <is>
          <t>输入json，查看返回json或查看地图</t>
        </is>
      </c>
      <c r="N787" s="17" t="inlineStr">
        <is>
          <t>无返回</t>
        </is>
      </c>
      <c r="O787" s="17" t="inlineStr">
        <is>
          <t>搜索列表展示糕饼店
按照.低价优先排序</t>
        </is>
      </c>
      <c r="P787" s="17" t="n"/>
      <c r="Q787" s="17" t="n"/>
      <c r="R787" s="13" t="n"/>
      <c r="S787" s="13" t="n"/>
      <c r="T787" s="13" t="n"/>
      <c r="U787" s="13" t="n"/>
      <c r="V787" s="13" t="n"/>
      <c r="W787" s="13" t="n"/>
    </row>
    <row r="788" s="134">
      <c r="A788" s="17" t="inlineStr">
        <is>
          <t>AW02-JK-AIDL-0919</t>
        </is>
      </c>
      <c r="B788" s="13" t="n">
        <v>40005</v>
      </c>
      <c r="C788" s="13" t="inlineStr">
        <is>
          <t>周边搜</t>
        </is>
      </c>
      <c r="D788" s="13" t="inlineStr">
        <is>
          <t>周边搜-美食</t>
        </is>
      </c>
      <c r="E788" s="13" t="inlineStr">
        <is>
          <t>P0</t>
        </is>
      </c>
      <c r="F788" s="13" t="inlineStr">
        <is>
          <t>周边搜 美食查询，查询甜品店type:10
按照.低价优先排序，sort： 3</t>
        </is>
      </c>
      <c r="G788" s="13" t="inlineStr">
        <is>
          <t>正常系</t>
        </is>
      </c>
      <c r="H788" s="17" t="inlineStr">
        <is>
          <t>边界值</t>
        </is>
      </c>
      <c r="I788" s="21" t="n"/>
      <c r="J788" s="17" t="inlineStr">
        <is>
          <t>/</t>
        </is>
      </c>
      <c r="K788" s="22" t="n"/>
      <c r="L788" s="17" t="inlineStr">
        <is>
          <t>{
  "protocolId": 40005,
  "messageType": "request",
  "versionName": "5.0.7.601114",
  "data": {
    "type": 10,
    "sort":  3
  },
  "statusCode": 0,
  "needResponse": false,
  "message": "",
  "responseCode": "",
  "requestCode": "",
  "requestAuthor": "com.aiways.aiwaysservice"
}</t>
        </is>
      </c>
      <c r="M788" s="23" t="inlineStr">
        <is>
          <t>输入json，查看返回json或查看地图</t>
        </is>
      </c>
      <c r="N788" s="17" t="inlineStr">
        <is>
          <t>无返回</t>
        </is>
      </c>
      <c r="O788" s="17" t="inlineStr">
        <is>
          <t>搜索列表展示甜品店，按照.低价优先排序</t>
        </is>
      </c>
      <c r="P788" s="17" t="n"/>
      <c r="Q788" s="17" t="n"/>
      <c r="R788" s="13" t="n"/>
      <c r="S788" s="13" t="n"/>
      <c r="T788" s="13" t="n"/>
      <c r="U788" s="13" t="n"/>
      <c r="V788" s="13" t="n"/>
      <c r="W788" s="13" t="n"/>
    </row>
    <row r="789" s="134">
      <c r="A789" s="17" t="inlineStr">
        <is>
          <t>AW02-JK-AIDL-0920</t>
        </is>
      </c>
      <c r="B789" s="13" t="n">
        <v>40005</v>
      </c>
      <c r="C789" s="13" t="inlineStr">
        <is>
          <t>周边搜</t>
        </is>
      </c>
      <c r="D789" s="13" t="inlineStr">
        <is>
          <t>周边搜-美食</t>
        </is>
      </c>
      <c r="E789" s="13" t="inlineStr">
        <is>
          <t>P0</t>
        </is>
      </c>
      <c r="F789" s="13" t="inlineStr">
        <is>
          <t>周边搜 美食查询，查询中餐厅type:0
按照.高价优先排序，sort： 4</t>
        </is>
      </c>
      <c r="G789" s="13" t="inlineStr">
        <is>
          <t>正常系</t>
        </is>
      </c>
      <c r="H789" s="17" t="inlineStr">
        <is>
          <t>边界值</t>
        </is>
      </c>
      <c r="I789" s="21" t="n"/>
      <c r="J789" s="17" t="inlineStr">
        <is>
          <t>/</t>
        </is>
      </c>
      <c r="K789" s="22" t="n"/>
      <c r="L789" s="17" t="inlineStr">
        <is>
          <t>{
  "protocolId": 40005,
  "messageType": "request",
  "versionName": "5.0.7.601114",
  "data": {
    "type": -1,
    "sort":  4
  },
  "statusCode": 0,
  "needResponse": false,
  "message": "",
  "responseCode": "",
  "requestCode": "",
  "requestAuthor": "com.aiways.aiwaysservice"
}</t>
        </is>
      </c>
      <c r="M789" s="23" t="inlineStr">
        <is>
          <t>输入json，查看返回json或查看地图</t>
        </is>
      </c>
      <c r="N789" s="17" t="inlineStr">
        <is>
          <t>无返回</t>
        </is>
      </c>
      <c r="O789" s="17" t="inlineStr">
        <is>
          <t>默认搜索
按照.高价优先排序</t>
        </is>
      </c>
      <c r="P789" s="17" t="n"/>
      <c r="Q789" s="17" t="n"/>
      <c r="R789" s="13" t="n"/>
      <c r="S789" s="13" t="n"/>
      <c r="T789" s="13" t="n"/>
      <c r="U789" s="13" t="n"/>
      <c r="V789" s="13" t="n"/>
      <c r="W789" s="13" t="n"/>
    </row>
    <row r="790" s="134">
      <c r="A790" s="17" t="inlineStr">
        <is>
          <t>AW02-JK-AIDL-0921</t>
        </is>
      </c>
      <c r="B790" s="13" t="n">
        <v>40005</v>
      </c>
      <c r="C790" s="13" t="inlineStr">
        <is>
          <t>周边搜</t>
        </is>
      </c>
      <c r="D790" s="13" t="inlineStr">
        <is>
          <t>周边搜-美食</t>
        </is>
      </c>
      <c r="E790" s="13" t="inlineStr">
        <is>
          <t>P0</t>
        </is>
      </c>
      <c r="F790" s="13" t="inlineStr">
        <is>
          <t>周边搜 美食查询，查询中餐厅type:0
按照.高价优先排序，sort： 4</t>
        </is>
      </c>
      <c r="G790" s="13" t="inlineStr">
        <is>
          <t>正常系</t>
        </is>
      </c>
      <c r="H790" s="17" t="inlineStr">
        <is>
          <t>边界值</t>
        </is>
      </c>
      <c r="I790" s="21" t="n"/>
      <c r="J790" s="17" t="inlineStr">
        <is>
          <t>/</t>
        </is>
      </c>
      <c r="K790" s="22" t="n"/>
      <c r="L790" s="17" t="inlineStr">
        <is>
          <t>{
  "protocolId": 40005,
  "messageType": "request",
  "versionName": "5.0.7.601114",
  "data": {
    "type": 0,
    "sort":  4
  },
  "statusCode": 0,
  "needResponse": false,
  "message": "",
  "responseCode": "",
  "requestCode": "",
  "requestAuthor": "com.aiways.aiwaysservice"
}</t>
        </is>
      </c>
      <c r="M790" s="23" t="inlineStr">
        <is>
          <t>输入json，查看返回json或查看地图</t>
        </is>
      </c>
      <c r="N790" s="17" t="inlineStr">
        <is>
          <t>无返回</t>
        </is>
      </c>
      <c r="O790" s="17" t="inlineStr">
        <is>
          <t>搜索列表展示中餐厅
按照.高价优先排序</t>
        </is>
      </c>
      <c r="P790" s="17" t="n"/>
      <c r="Q790" s="17" t="n"/>
      <c r="R790" s="13" t="n"/>
      <c r="S790" s="13" t="n"/>
      <c r="T790" s="13" t="n"/>
      <c r="U790" s="13" t="n"/>
      <c r="V790" s="13" t="n"/>
      <c r="W790" s="13" t="n"/>
    </row>
    <row r="791" s="134">
      <c r="A791" s="17" t="inlineStr">
        <is>
          <t>AW02-JK-AIDL-0922</t>
        </is>
      </c>
      <c r="B791" s="13" t="n">
        <v>40005</v>
      </c>
      <c r="C791" s="13" t="inlineStr">
        <is>
          <t>周边搜</t>
        </is>
      </c>
      <c r="D791" s="13" t="inlineStr">
        <is>
          <t>周边搜-美食</t>
        </is>
      </c>
      <c r="E791" s="13" t="inlineStr">
        <is>
          <t>P0</t>
        </is>
      </c>
      <c r="F791" s="13" t="inlineStr">
        <is>
          <t>周边搜 美食查询，查询西餐厅type:1
按照.高价优先排序，sort： 4</t>
        </is>
      </c>
      <c r="G791" s="13" t="inlineStr">
        <is>
          <t>正常系</t>
        </is>
      </c>
      <c r="H791" s="17" t="inlineStr">
        <is>
          <t>边界值</t>
        </is>
      </c>
      <c r="I791" s="21" t="n"/>
      <c r="J791" s="17" t="inlineStr">
        <is>
          <t>/</t>
        </is>
      </c>
      <c r="K791" s="22" t="n"/>
      <c r="L791" s="17" t="inlineStr">
        <is>
          <t>{
  "protocolId": 40005,
  "messageType": "request",
  "versionName": "5.0.7.601114",
  "data": {
    "type": 1,
    "sort":  4
  },
  "statusCode": 0,
  "needResponse": false,
  "message": "",
  "responseCode": "",
  "requestCode": "",
  "requestAuthor": "com.aiways.aiwaysservice"
}</t>
        </is>
      </c>
      <c r="M791" s="23" t="inlineStr">
        <is>
          <t>输入json，查看返回json或查看地图</t>
        </is>
      </c>
      <c r="N791" s="17" t="inlineStr">
        <is>
          <t>无返回</t>
        </is>
      </c>
      <c r="O791" s="17" t="inlineStr">
        <is>
          <t>搜索列表展示西餐厅
按照.高价优先排序</t>
        </is>
      </c>
      <c r="P791" s="17" t="n"/>
      <c r="Q791" s="17" t="n"/>
      <c r="R791" s="13" t="n"/>
      <c r="S791" s="13" t="n"/>
      <c r="T791" s="13" t="n"/>
      <c r="U791" s="13" t="n"/>
      <c r="V791" s="13" t="n"/>
      <c r="W791" s="13" t="n"/>
    </row>
    <row r="792" s="134">
      <c r="A792" s="17" t="inlineStr">
        <is>
          <t>AW02-JK-AIDL-0923</t>
        </is>
      </c>
      <c r="B792" s="13" t="n">
        <v>40005</v>
      </c>
      <c r="C792" s="13" t="inlineStr">
        <is>
          <t>周边搜</t>
        </is>
      </c>
      <c r="D792" s="13" t="inlineStr">
        <is>
          <t>周边搜-美食</t>
        </is>
      </c>
      <c r="E792" s="13" t="inlineStr">
        <is>
          <t>P0</t>
        </is>
      </c>
      <c r="F792" s="13" t="inlineStr">
        <is>
          <t>周边搜 美食查询，查询日本料理type:2
按照.高价优先排序，sort： 4</t>
        </is>
      </c>
      <c r="G792" s="13" t="inlineStr">
        <is>
          <t>正常系</t>
        </is>
      </c>
      <c r="H792" s="17" t="inlineStr">
        <is>
          <t>边界值</t>
        </is>
      </c>
      <c r="I792" s="21" t="n"/>
      <c r="J792" s="17" t="inlineStr">
        <is>
          <t>/</t>
        </is>
      </c>
      <c r="K792" s="22" t="n"/>
      <c r="L792" s="17" t="inlineStr">
        <is>
          <t>{
  "protocolId":40005,
  "messageType": "request",
  "versionName": "5.0.7.601114",
  "data": {
    "type": 2,
    "sort":  4
  },
  "statusCode": 0,
  "needResponse": false,
  "message": "",
  "responseCode": "",
  "requestCode": "",
  "requestAuthor": "com.aiways.aiwaysservice"
}</t>
        </is>
      </c>
      <c r="M792" s="23" t="inlineStr">
        <is>
          <t>输入json，查看返回json或查看地图</t>
        </is>
      </c>
      <c r="N792" s="17" t="inlineStr">
        <is>
          <t>无返回</t>
        </is>
      </c>
      <c r="O792" s="17" t="inlineStr">
        <is>
          <t>搜索列表展示日本料理
按照.高价优先排序</t>
        </is>
      </c>
      <c r="P792" s="17" t="n"/>
      <c r="Q792" s="17" t="n"/>
      <c r="R792" s="13" t="n"/>
      <c r="S792" s="13" t="n"/>
      <c r="T792" s="13" t="n"/>
      <c r="U792" s="13" t="n"/>
      <c r="V792" s="13" t="n"/>
      <c r="W792" s="13" t="n"/>
    </row>
    <row r="793" s="134">
      <c r="A793" s="17" t="inlineStr">
        <is>
          <t>AW02-JK-AIDL-0924</t>
        </is>
      </c>
      <c r="B793" s="13" t="n">
        <v>40005</v>
      </c>
      <c r="C793" s="13" t="inlineStr">
        <is>
          <t>周边搜</t>
        </is>
      </c>
      <c r="D793" s="13" t="inlineStr">
        <is>
          <t>周边搜-美食</t>
        </is>
      </c>
      <c r="E793" s="13" t="inlineStr">
        <is>
          <t>P0</t>
        </is>
      </c>
      <c r="F793" s="13" t="inlineStr">
        <is>
          <t>周边搜 美食查询，查询韩国料理type:3
按照.高价优先排序，sort： 4</t>
        </is>
      </c>
      <c r="G793" s="13" t="inlineStr">
        <is>
          <t>正常系</t>
        </is>
      </c>
      <c r="H793" s="17" t="inlineStr">
        <is>
          <t>边界值</t>
        </is>
      </c>
      <c r="I793" s="21" t="n"/>
      <c r="J793" s="17" t="inlineStr">
        <is>
          <t>/</t>
        </is>
      </c>
      <c r="K793" s="22" t="n"/>
      <c r="L793" s="17" t="inlineStr">
        <is>
          <t>{
  "protocolId": 40005,
  "messageType": "request",
  "versionName": "5.0.7.601114",
  "data": {
    "type": 3,
    "sort":  4
  },
  "statusCode": 0,
  "needResponse": false,
  "message": "",
  "responseCode": "",
  "requestCode": "",
  "requestAuthor": "com.aiways.aiwaysservice"
}</t>
        </is>
      </c>
      <c r="M793" s="23" t="inlineStr">
        <is>
          <t>输入json，查看返回json或查看地图</t>
        </is>
      </c>
      <c r="N793" s="17" t="inlineStr">
        <is>
          <t>无返回</t>
        </is>
      </c>
      <c r="O793" s="17" t="inlineStr">
        <is>
          <t>搜索列表展示韩国料理
按照.高价优先排序</t>
        </is>
      </c>
      <c r="P793" s="17" t="n"/>
      <c r="Q793" s="17" t="n"/>
      <c r="R793" s="13" t="n"/>
      <c r="S793" s="13" t="n"/>
      <c r="T793" s="13" t="n"/>
      <c r="U793" s="13" t="n"/>
      <c r="V793" s="13" t="n"/>
      <c r="W793" s="13" t="n"/>
    </row>
    <row r="794" s="134">
      <c r="A794" s="17" t="inlineStr">
        <is>
          <t>AW02-JK-AIDL-0925</t>
        </is>
      </c>
      <c r="B794" s="13" t="n">
        <v>40005</v>
      </c>
      <c r="C794" s="13" t="inlineStr">
        <is>
          <t>周边搜</t>
        </is>
      </c>
      <c r="D794" s="13" t="inlineStr">
        <is>
          <t>周边搜-美食</t>
        </is>
      </c>
      <c r="E794" s="13" t="inlineStr">
        <is>
          <t>P0</t>
        </is>
      </c>
      <c r="F794" s="13" t="inlineStr">
        <is>
          <t>周边搜 美食查询，查询东南亚餐厅type:4
按照.高价优先排序，sort： 4</t>
        </is>
      </c>
      <c r="G794" s="13" t="inlineStr">
        <is>
          <t>正常系</t>
        </is>
      </c>
      <c r="H794" s="17" t="inlineStr">
        <is>
          <t>边界值</t>
        </is>
      </c>
      <c r="I794" s="21" t="n"/>
      <c r="J794" s="17" t="inlineStr">
        <is>
          <t>/</t>
        </is>
      </c>
      <c r="K794" s="22" t="n"/>
      <c r="L794" s="17" t="inlineStr">
        <is>
          <t>{
  "protocolId": 40005,
  "messageType": "request",
  "versionName": "5.0.7.601114",
  "data": {
    "type": 4,
    "sort":  4
  },
  "statusCode": 0,
  "needResponse": false,
  "message": "",
  "responseCode": "",
  "requestCode": "",
  "requestAuthor": "com.aiways.aiwaysservice"
}</t>
        </is>
      </c>
      <c r="M794" s="23" t="inlineStr">
        <is>
          <t>输入json，查看返回json或查看地图</t>
        </is>
      </c>
      <c r="N794" s="17" t="inlineStr">
        <is>
          <t>无返回</t>
        </is>
      </c>
      <c r="O794" s="17" t="inlineStr">
        <is>
          <t>搜索列表展示东南亚餐厅
按照.高价优先排序</t>
        </is>
      </c>
      <c r="P794" s="17" t="n"/>
      <c r="Q794" s="17" t="n"/>
      <c r="R794" s="13" t="n"/>
      <c r="S794" s="13" t="n"/>
      <c r="T794" s="13" t="n"/>
      <c r="U794" s="13" t="n"/>
      <c r="V794" s="13" t="n"/>
      <c r="W794" s="13" t="n"/>
    </row>
    <row r="795" s="134">
      <c r="A795" s="17" t="inlineStr">
        <is>
          <t>AW02-JK-AIDL-0926</t>
        </is>
      </c>
      <c r="B795" s="13" t="n">
        <v>40005</v>
      </c>
      <c r="C795" s="13" t="inlineStr">
        <is>
          <t>周边搜</t>
        </is>
      </c>
      <c r="D795" s="13" t="inlineStr">
        <is>
          <t>周边搜-美食</t>
        </is>
      </c>
      <c r="E795" s="13" t="inlineStr">
        <is>
          <t>P0</t>
        </is>
      </c>
      <c r="F795" s="13" t="inlineStr">
        <is>
          <t>周边搜 美食查询，查询快餐type:5
按照.高价优先排序，sort： 4</t>
        </is>
      </c>
      <c r="G795" s="13" t="inlineStr">
        <is>
          <t>正常系</t>
        </is>
      </c>
      <c r="H795" s="17" t="inlineStr">
        <is>
          <t>边界值</t>
        </is>
      </c>
      <c r="I795" s="21" t="n"/>
      <c r="J795" s="17" t="inlineStr">
        <is>
          <t>/</t>
        </is>
      </c>
      <c r="K795" s="22" t="n"/>
      <c r="L795" s="17" t="inlineStr">
        <is>
          <t>{
  "protocolId": 40005,
  "messageType": "request",
  "versionName": "5.0.7.601114",
  "data": {
    "type": 5,
    "sort":  4
  },
  "statusCode": 0,
  "needResponse": false,
  "message": "",
  "responseCode": "",
  "requestCode": "",
  "requestAuthor": "com.aiways.aiwaysservice"
}</t>
        </is>
      </c>
      <c r="M795" s="23" t="inlineStr">
        <is>
          <t>输入json，查看返回json或查看地图</t>
        </is>
      </c>
      <c r="N795" s="17" t="inlineStr">
        <is>
          <t>无返回</t>
        </is>
      </c>
      <c r="O795" s="17" t="inlineStr">
        <is>
          <t>搜索列表展示快餐
按照.高价优先排序</t>
        </is>
      </c>
      <c r="P795" s="17" t="n"/>
      <c r="Q795" s="17" t="n"/>
      <c r="R795" s="13" t="n"/>
      <c r="S795" s="13" t="n"/>
      <c r="T795" s="13" t="n"/>
      <c r="U795" s="13" t="n"/>
      <c r="V795" s="13" t="n"/>
      <c r="W795" s="13" t="n"/>
    </row>
    <row r="796" s="134">
      <c r="A796" s="17" t="inlineStr">
        <is>
          <t>AW02-JK-AIDL-0927</t>
        </is>
      </c>
      <c r="B796" s="13" t="n">
        <v>40005</v>
      </c>
      <c r="C796" s="13" t="inlineStr">
        <is>
          <t>周边搜</t>
        </is>
      </c>
      <c r="D796" s="13" t="inlineStr">
        <is>
          <t>周边搜-美食</t>
        </is>
      </c>
      <c r="E796" s="13" t="inlineStr">
        <is>
          <t>P0</t>
        </is>
      </c>
      <c r="F796" s="13" t="inlineStr">
        <is>
          <t>周边搜 美食查询，查询咖啡厅type:6
按照.高价优先排序，sort： 4</t>
        </is>
      </c>
      <c r="G796" s="13" t="inlineStr">
        <is>
          <t>正常系</t>
        </is>
      </c>
      <c r="H796" s="17" t="inlineStr">
        <is>
          <t>边界值</t>
        </is>
      </c>
      <c r="I796" s="21" t="n"/>
      <c r="J796" s="17" t="inlineStr">
        <is>
          <t>/</t>
        </is>
      </c>
      <c r="K796" s="22" t="n"/>
      <c r="L796" s="17" t="inlineStr">
        <is>
          <t>{
  "protocolId": 40005,
  "messageType": "request",
  "versionName": "5.0.7.601114",
  "data": {
    "type": 6,
    "sort":  4
  },
  "statusCode": 0,
  "needResponse": false,
  "message": "",
  "responseCode": "",
  "requestCode": "",
  "requestAuthor": "com.aiways.aiwaysservice"
}</t>
        </is>
      </c>
      <c r="M796" s="23" t="inlineStr">
        <is>
          <t>输入json，查看返回json或查看地图</t>
        </is>
      </c>
      <c r="N796" s="17" t="inlineStr">
        <is>
          <t>无返回</t>
        </is>
      </c>
      <c r="O796" s="17" t="inlineStr">
        <is>
          <t>搜索列表展示咖啡厅
按照.高价优先排序</t>
        </is>
      </c>
      <c r="P796" s="17" t="n"/>
      <c r="Q796" s="17" t="n"/>
      <c r="R796" s="13" t="n"/>
      <c r="S796" s="13" t="n"/>
      <c r="T796" s="13" t="n"/>
      <c r="U796" s="13" t="n"/>
      <c r="V796" s="13" t="n"/>
      <c r="W796" s="13" t="n"/>
    </row>
    <row r="797" s="134">
      <c r="A797" s="17" t="inlineStr">
        <is>
          <t>AW02-JK-AIDL-0928</t>
        </is>
      </c>
      <c r="B797" s="13" t="n">
        <v>40005</v>
      </c>
      <c r="C797" s="13" t="inlineStr">
        <is>
          <t>周边搜</t>
        </is>
      </c>
      <c r="D797" s="13" t="inlineStr">
        <is>
          <t>周边搜-美食</t>
        </is>
      </c>
      <c r="E797" s="13" t="inlineStr">
        <is>
          <t>P0</t>
        </is>
      </c>
      <c r="F797" s="13" t="inlineStr">
        <is>
          <t>周边搜 美食查询，查询茶艺馆type:7
按照.高价优先排序，sort： 4</t>
        </is>
      </c>
      <c r="G797" s="13" t="inlineStr">
        <is>
          <t>正常系</t>
        </is>
      </c>
      <c r="H797" s="17" t="inlineStr">
        <is>
          <t>边界值</t>
        </is>
      </c>
      <c r="I797" s="21" t="n"/>
      <c r="J797" s="17" t="inlineStr">
        <is>
          <t>/</t>
        </is>
      </c>
      <c r="K797" s="22" t="n"/>
      <c r="L797" s="17" t="inlineStr">
        <is>
          <t>{
  "protocolId": 40005,
  "messageType": "request",
  "versionName": "5.0.7.601114",
  "data": {
    "type": 7,
    "sort":  4
  },
  "statusCode": 0,
  "needResponse": false,
  "message": "",
  "responseCode": "",
  "requestCode": "",
  "requestAuthor": "com.aiways.aiwaysservice"
}</t>
        </is>
      </c>
      <c r="M797" s="23" t="inlineStr">
        <is>
          <t>输入json，查看返回json或查看地图</t>
        </is>
      </c>
      <c r="N797" s="17" t="inlineStr">
        <is>
          <t>无返回</t>
        </is>
      </c>
      <c r="O797" s="17" t="inlineStr">
        <is>
          <t>搜索列表展示茶艺馆
按照.高价优先排序</t>
        </is>
      </c>
      <c r="P797" s="17" t="n"/>
      <c r="Q797" s="17" t="n"/>
      <c r="R797" s="13" t="n"/>
      <c r="S797" s="13" t="n"/>
      <c r="T797" s="13" t="n"/>
      <c r="U797" s="13" t="n"/>
      <c r="V797" s="13" t="n"/>
      <c r="W797" s="13" t="n"/>
    </row>
    <row r="798" s="134">
      <c r="A798" s="17" t="inlineStr">
        <is>
          <t>AW02-JK-AIDL-0929</t>
        </is>
      </c>
      <c r="B798" s="13" t="n">
        <v>40005</v>
      </c>
      <c r="C798" s="13" t="inlineStr">
        <is>
          <t>周边搜</t>
        </is>
      </c>
      <c r="D798" s="13" t="inlineStr">
        <is>
          <t>周边搜-美食</t>
        </is>
      </c>
      <c r="E798" s="13" t="inlineStr">
        <is>
          <t>P0</t>
        </is>
      </c>
      <c r="F798" s="13" t="inlineStr">
        <is>
          <t>周边搜 美食查询，查询冷饮店type:8
按照.高价优先排序，sort： 4</t>
        </is>
      </c>
      <c r="G798" s="13" t="inlineStr">
        <is>
          <t>正常系</t>
        </is>
      </c>
      <c r="H798" s="17" t="inlineStr">
        <is>
          <t>边界值</t>
        </is>
      </c>
      <c r="I798" s="21" t="n"/>
      <c r="J798" s="17" t="inlineStr">
        <is>
          <t>/</t>
        </is>
      </c>
      <c r="K798" s="22" t="n"/>
      <c r="L798" s="17" t="inlineStr">
        <is>
          <t>{
  "protocolId": 40005,
  "messageType": "request",
  "versionName": "5.0.7.601114",
  "data": {
    "type": 8,
    "sort":  4
  },
  "statusCode": 0,
  "needResponse": false,
  "message": "",
  "responseCode": "",
  "requestCode": "",
  "requestAuthor": "com.aiways.aiwaysservice"
}</t>
        </is>
      </c>
      <c r="M798" s="23" t="inlineStr">
        <is>
          <t>输入json，查看返回json或查看地图</t>
        </is>
      </c>
      <c r="N798" s="17" t="inlineStr">
        <is>
          <t>无返回</t>
        </is>
      </c>
      <c r="O798" s="17" t="inlineStr">
        <is>
          <t>搜索列表展示冷饮店
按照.高价优先排序</t>
        </is>
      </c>
      <c r="P798" s="17" t="n"/>
      <c r="Q798" s="17" t="n"/>
      <c r="R798" s="13" t="n"/>
      <c r="S798" s="13" t="n"/>
      <c r="T798" s="13" t="n"/>
      <c r="U798" s="13" t="n"/>
      <c r="V798" s="13" t="n"/>
      <c r="W798" s="13" t="n"/>
    </row>
    <row r="799" s="134">
      <c r="A799" s="17" t="inlineStr">
        <is>
          <t>AW02-JK-AIDL-0930</t>
        </is>
      </c>
      <c r="B799" s="13" t="n">
        <v>40005</v>
      </c>
      <c r="C799" s="13" t="inlineStr">
        <is>
          <t>周边搜</t>
        </is>
      </c>
      <c r="D799" s="13" t="inlineStr">
        <is>
          <t>周边搜-美食</t>
        </is>
      </c>
      <c r="E799" s="13" t="inlineStr">
        <is>
          <t>P0</t>
        </is>
      </c>
      <c r="F799" s="13" t="inlineStr">
        <is>
          <t>周边搜 美食查询，查询糕饼店type:9
按照.高价优先排序，sort： 4</t>
        </is>
      </c>
      <c r="G799" s="13" t="inlineStr">
        <is>
          <t>正常系</t>
        </is>
      </c>
      <c r="H799" s="17" t="inlineStr">
        <is>
          <t>边界值</t>
        </is>
      </c>
      <c r="I799" s="21" t="n"/>
      <c r="J799" s="17" t="inlineStr">
        <is>
          <t>/</t>
        </is>
      </c>
      <c r="K799" s="22" t="n"/>
      <c r="L799" s="17" t="inlineStr">
        <is>
          <t>{
  "protocolId": 40005,
  "messageType": "request",
  "versionName": "5.0.7.601114",
  "data": {
    "type": 9,
    "sort":  4
  },
  "statusCode": 0,
  "needResponse": false,
  "message": "",
  "responseCode": "",
  "requestCode": "",
  "requestAuthor": "com.aiways.aiwaysservice"
}</t>
        </is>
      </c>
      <c r="M799" s="23" t="inlineStr">
        <is>
          <t>输入json，查看返回json或查看地图</t>
        </is>
      </c>
      <c r="N799" s="17" t="inlineStr">
        <is>
          <t>无返回</t>
        </is>
      </c>
      <c r="O799" s="17" t="inlineStr">
        <is>
          <t>搜索列表展示糕饼店
按照.高价优先排序</t>
        </is>
      </c>
      <c r="P799" s="17" t="n"/>
      <c r="Q799" s="17" t="n"/>
      <c r="R799" s="13" t="n"/>
      <c r="S799" s="13" t="n"/>
      <c r="T799" s="13" t="n"/>
      <c r="U799" s="13" t="n"/>
      <c r="V799" s="13" t="n"/>
      <c r="W799" s="13" t="n"/>
    </row>
    <row r="800" s="134">
      <c r="A800" s="17" t="inlineStr">
        <is>
          <t>AW02-JK-AIDL-0931</t>
        </is>
      </c>
      <c r="B800" s="13" t="n">
        <v>40005</v>
      </c>
      <c r="C800" s="13" t="inlineStr">
        <is>
          <t>周边搜</t>
        </is>
      </c>
      <c r="D800" s="13" t="inlineStr">
        <is>
          <t>周边搜-美食</t>
        </is>
      </c>
      <c r="E800" s="13" t="inlineStr">
        <is>
          <t>P0</t>
        </is>
      </c>
      <c r="F800" s="13" t="inlineStr">
        <is>
          <t>周边搜 美食查询，查询甜品店type:10
按照.高价优先排序，sort： 4</t>
        </is>
      </c>
      <c r="G800" s="13" t="inlineStr">
        <is>
          <t>正常系</t>
        </is>
      </c>
      <c r="H800" s="17" t="inlineStr">
        <is>
          <t>边界值</t>
        </is>
      </c>
      <c r="I800" s="21" t="n"/>
      <c r="J800" s="17" t="inlineStr">
        <is>
          <t>/</t>
        </is>
      </c>
      <c r="K800" s="22" t="n"/>
      <c r="L800" s="17" t="inlineStr">
        <is>
          <t>{
  "protocolId": 40005,
  "messageType": "request",
  "versionName": "5.0.7.601114",
  "data": {
    "type": 10,
    "sort":  4
  },
  "statusCode": 0,
  "needResponse": false,
  "message": "",
  "responseCode": "",
  "requestCode": "",
  "requestAuthor": "com.aiways.aiwaysservice"
}</t>
        </is>
      </c>
      <c r="M800" s="23" t="inlineStr">
        <is>
          <t>输入json，查看返回json或查看地图</t>
        </is>
      </c>
      <c r="N800" s="17" t="inlineStr">
        <is>
          <t>无返回</t>
        </is>
      </c>
      <c r="O800" s="17" t="inlineStr">
        <is>
          <t>搜索列表展示甜品店，按照.高价优先排序</t>
        </is>
      </c>
      <c r="P800" s="17" t="n"/>
      <c r="Q800" s="17" t="n"/>
      <c r="R800" s="13" t="n"/>
      <c r="S800" s="13" t="n"/>
      <c r="T800" s="13" t="n"/>
      <c r="U800" s="13" t="n"/>
      <c r="V800" s="13" t="n"/>
      <c r="W800" s="13" t="n"/>
    </row>
    <row r="801" s="134">
      <c r="A801" s="17" t="inlineStr">
        <is>
          <t>AW02-JK-AIDL-0932</t>
        </is>
      </c>
      <c r="B801" s="13" t="n">
        <v>40005</v>
      </c>
      <c r="C801" s="13" t="inlineStr">
        <is>
          <t>周边搜</t>
        </is>
      </c>
      <c r="D801" s="13" t="inlineStr">
        <is>
          <t>周边搜-美食</t>
        </is>
      </c>
      <c r="E801" s="13" t="inlineStr">
        <is>
          <t>P2</t>
        </is>
      </c>
      <c r="F801" s="13" t="inlineStr">
        <is>
          <t>周边搜-type异常
type：-2</t>
        </is>
      </c>
      <c r="G801" s="13" t="inlineStr">
        <is>
          <t>异常系</t>
        </is>
      </c>
      <c r="H801" s="17" t="inlineStr">
        <is>
          <t>边界值</t>
        </is>
      </c>
      <c r="I801" s="21" t="n"/>
      <c r="J801" s="17" t="inlineStr">
        <is>
          <t>/</t>
        </is>
      </c>
      <c r="K801" s="22" t="n"/>
      <c r="L801" s="17" t="inlineStr">
        <is>
          <t>{
  "protocolId": 40005,
  "messageType": "request",
  "versionName": "5.0.7.601114",
  "data": {
    "type": -2,
    "sort":  1
  },
  "statusCode": 0,
  "needResponse": false,
  "message": "",
  "responseCode": "",
  "requestCode": "",
  "requestAuthor": "com.aiways.aiwaysservice"
}</t>
        </is>
      </c>
      <c r="M801" s="23" t="inlineStr">
        <is>
          <t>输入json，查看返回json或查看地图</t>
        </is>
      </c>
      <c r="N801" s="17" t="inlineStr">
        <is>
          <t>resultCode:10001</t>
        </is>
      </c>
      <c r="O801" s="17" t="inlineStr">
        <is>
          <t>地图无动作</t>
        </is>
      </c>
      <c r="P801" s="17" t="n"/>
      <c r="Q801" s="17" t="n"/>
      <c r="R801" s="13" t="n"/>
      <c r="S801" s="13" t="n"/>
      <c r="T801" s="13" t="n"/>
      <c r="U801" s="13" t="n"/>
      <c r="V801" s="13" t="n"/>
      <c r="W801" s="13" t="n"/>
    </row>
    <row r="802" s="134">
      <c r="A802" s="17" t="inlineStr">
        <is>
          <t>AW02-JK-AIDL-0933</t>
        </is>
      </c>
      <c r="B802" s="13" t="n">
        <v>40005</v>
      </c>
      <c r="C802" s="13" t="inlineStr">
        <is>
          <t>周边搜</t>
        </is>
      </c>
      <c r="D802" s="13" t="inlineStr">
        <is>
          <t>周边搜-美食</t>
        </is>
      </c>
      <c r="E802" s="13" t="inlineStr">
        <is>
          <t>P2</t>
        </is>
      </c>
      <c r="F802" s="13" t="inlineStr">
        <is>
          <t>周边搜-type异常
type：11</t>
        </is>
      </c>
      <c r="G802" s="13" t="inlineStr">
        <is>
          <t>异常系</t>
        </is>
      </c>
      <c r="H802" s="17" t="inlineStr">
        <is>
          <t>边界值</t>
        </is>
      </c>
      <c r="I802" s="21" t="n"/>
      <c r="J802" s="17" t="inlineStr">
        <is>
          <t>/</t>
        </is>
      </c>
      <c r="K802" s="22" t="n"/>
      <c r="L802" s="17" t="inlineStr">
        <is>
          <t>{
  "protocolId": 40005,
  "messageType": "request",
  "versionName": "5.0.7.601114",
  "data": {
    "type": 11,
    "sort":  1
  },
  "statusCode": 0,
  "needResponse": false,
  "message": "",
  "responseCode": "",
  "requestCode": "",
  "requestAuthor": "com.aiways.aiwaysservice"
}</t>
        </is>
      </c>
      <c r="M802" s="23" t="inlineStr">
        <is>
          <t>输入json，查看返回json或查看地图</t>
        </is>
      </c>
      <c r="N802" s="17" t="inlineStr">
        <is>
          <t>resultCode:10001</t>
        </is>
      </c>
      <c r="O802" s="17" t="inlineStr">
        <is>
          <t>地图无动作</t>
        </is>
      </c>
      <c r="P802" s="17" t="n"/>
      <c r="Q802" s="17" t="n"/>
      <c r="R802" s="13" t="n"/>
      <c r="S802" s="13" t="n"/>
      <c r="T802" s="13" t="n"/>
      <c r="U802" s="13" t="n"/>
      <c r="V802" s="13" t="n"/>
      <c r="W802" s="13" t="n"/>
    </row>
    <row r="803" s="134">
      <c r="A803" s="17" t="inlineStr">
        <is>
          <t>AW02-JK-AIDL-0934</t>
        </is>
      </c>
      <c r="B803" s="13" t="n">
        <v>40005</v>
      </c>
      <c r="C803" s="13" t="inlineStr">
        <is>
          <t>周边搜</t>
        </is>
      </c>
      <c r="D803" s="13" t="inlineStr">
        <is>
          <t>周边搜-美食</t>
        </is>
      </c>
      <c r="E803" s="13" t="inlineStr">
        <is>
          <t>P2</t>
        </is>
      </c>
      <c r="F803" s="13" t="inlineStr">
        <is>
          <t>周边搜-sort异常
sort：-2</t>
        </is>
      </c>
      <c r="G803" s="13" t="inlineStr">
        <is>
          <t>异常系</t>
        </is>
      </c>
      <c r="H803" s="17" t="inlineStr">
        <is>
          <t>边界值</t>
        </is>
      </c>
      <c r="I803" s="21" t="n"/>
      <c r="J803" s="17" t="inlineStr">
        <is>
          <t>/</t>
        </is>
      </c>
      <c r="K803" s="22" t="n"/>
      <c r="L803" s="17" t="inlineStr">
        <is>
          <t>{
  "protocolId": 40005,
  "messageType": "request",
  "versionName": "5.0.7.601114",
  "data": {
    "type": 1,
    "sort":  -2
  },
  "statusCode": 0,
  "needResponse": false,
  "message": "",
  "responseCode": "",
  "requestCode": "",
  "requestAuthor": "com.aiways.aiwaysservice"
}</t>
        </is>
      </c>
      <c r="M803" s="23" t="inlineStr">
        <is>
          <t>输入json，查看返回json或查看地图</t>
        </is>
      </c>
      <c r="N803" s="17" t="inlineStr">
        <is>
          <t>resultCode:10001</t>
        </is>
      </c>
      <c r="O803" s="17" t="inlineStr">
        <is>
          <t>出现中餐厅搜索结果，按照默认排序</t>
        </is>
      </c>
      <c r="P803" s="17" t="n"/>
      <c r="Q803" s="17" t="n"/>
      <c r="R803" s="13" t="n"/>
      <c r="S803" s="13" t="n"/>
      <c r="T803" s="13" t="n"/>
      <c r="U803" s="13" t="n"/>
      <c r="V803" s="13" t="n"/>
      <c r="W803" s="13" t="n"/>
    </row>
    <row r="804" s="134">
      <c r="A804" s="17" t="inlineStr">
        <is>
          <t>AW02-JK-AIDL-0935</t>
        </is>
      </c>
      <c r="B804" s="13" t="n">
        <v>40005</v>
      </c>
      <c r="C804" s="13" t="inlineStr">
        <is>
          <t>周边搜</t>
        </is>
      </c>
      <c r="D804" s="13" t="inlineStr">
        <is>
          <t>周边搜-美食</t>
        </is>
      </c>
      <c r="E804" s="13" t="inlineStr">
        <is>
          <t>P2</t>
        </is>
      </c>
      <c r="F804" s="13" t="inlineStr">
        <is>
          <t>周边搜-sort异常
sort：5</t>
        </is>
      </c>
      <c r="G804" s="13" t="inlineStr">
        <is>
          <t>异常系</t>
        </is>
      </c>
      <c r="H804" s="17" t="inlineStr">
        <is>
          <t>边界值</t>
        </is>
      </c>
      <c r="I804" s="21" t="n"/>
      <c r="J804" s="17" t="inlineStr">
        <is>
          <t>/</t>
        </is>
      </c>
      <c r="K804" s="22" t="n"/>
      <c r="L804" s="17" t="inlineStr">
        <is>
          <t>{
  "protocolId": 40005,
  "messageType": "request",
  "versionName": "5.0.7.601114",
  "data": {
    "type": 1,
    "sort":  5
  },
  "statusCode": 0,
  "needResponse": false,
  "message": "",
  "responseCode": "",
  "requestCode": "",
  "requestAuthor": "com.aiways.aiwaysservice"
}</t>
        </is>
      </c>
      <c r="M804" s="23" t="inlineStr">
        <is>
          <t>输入json，查看返回json或查看地图</t>
        </is>
      </c>
      <c r="N804" s="17" t="inlineStr">
        <is>
          <t>resultCode:10001</t>
        </is>
      </c>
      <c r="O804" s="17" t="inlineStr">
        <is>
          <t>出现中餐厅搜索结果，按照默认排序</t>
        </is>
      </c>
      <c r="P804" s="17" t="n"/>
      <c r="Q804" s="17" t="n"/>
      <c r="R804" s="13" t="n"/>
      <c r="S804" s="13" t="n"/>
      <c r="T804" s="13" t="n"/>
      <c r="U804" s="13" t="n"/>
      <c r="V804" s="13" t="n"/>
      <c r="W804" s="13" t="n"/>
    </row>
    <row r="805" s="134">
      <c r="A805" s="17" t="inlineStr">
        <is>
          <t>AW02-JK-AIDL-0936</t>
        </is>
      </c>
      <c r="B805" s="13" t="n">
        <v>40005</v>
      </c>
      <c r="C805" s="13" t="inlineStr">
        <is>
          <t>周边搜</t>
        </is>
      </c>
      <c r="D805" s="13" t="inlineStr">
        <is>
          <t>周边搜-美食</t>
        </is>
      </c>
      <c r="E805" s="13" t="inlineStr">
        <is>
          <t>P0</t>
        </is>
      </c>
      <c r="F805" s="13" t="inlineStr">
        <is>
          <t>周边搜 美食查询
type:-1</t>
        </is>
      </c>
      <c r="G805" s="13" t="inlineStr">
        <is>
          <t>正常系</t>
        </is>
      </c>
      <c r="H805" s="17" t="inlineStr">
        <is>
          <t>边界值</t>
        </is>
      </c>
      <c r="I805" s="21" t="n"/>
      <c r="J80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5" s="22" t="inlineStr">
        <is>
          <t>shell:"input keyevent 4"
shell:"input keyevent 4"</t>
        </is>
      </c>
      <c r="L805" s="17" t="inlineStr">
        <is>
          <t>{
  "protocolId": 40005,
  "messageType": "request",
  "versionName": "5.0.7.601114",
  "data": {
    "type": -1,
    "sort": -1
  },
  "statusCode": 0,
  "needResponse": false,
  "message": "",
  "responseCode": "",
  "requestCode": "",
  "requestAuthor": "com.aiways.aiwaysservice"
}</t>
        </is>
      </c>
      <c r="M805" s="23" t="inlineStr">
        <is>
          <t>输入json，查看返回json或查看地图</t>
        </is>
      </c>
      <c r="N805" s="17" t="inlineStr">
        <is>
          <t>无返回</t>
        </is>
      </c>
      <c r="O805" s="17" t="inlineStr">
        <is>
          <t>默认搜索，按照默认排序</t>
        </is>
      </c>
      <c r="P805" s="17" t="n"/>
      <c r="Q805" s="17" t="n"/>
      <c r="R805" s="13" t="n"/>
      <c r="S805" s="13" t="n"/>
      <c r="T805" s="13" t="n"/>
      <c r="U805" s="13" t="n"/>
      <c r="V805" s="13" t="n"/>
      <c r="W805" s="13" t="n"/>
    </row>
    <row r="806" s="134">
      <c r="A806" s="17" t="inlineStr">
        <is>
          <t>AW02-JK-AIDL-0937</t>
        </is>
      </c>
      <c r="B806" s="13" t="n">
        <v>40005</v>
      </c>
      <c r="C806" s="13" t="inlineStr">
        <is>
          <t>周边搜</t>
        </is>
      </c>
      <c r="D806" s="13" t="inlineStr">
        <is>
          <t>周边搜-美食</t>
        </is>
      </c>
      <c r="E806" s="13" t="inlineStr">
        <is>
          <t>P0</t>
        </is>
      </c>
      <c r="F806" s="13" t="inlineStr">
        <is>
          <t>周边搜 美食查询，查询中餐厅type:0</t>
        </is>
      </c>
      <c r="G806" s="13" t="inlineStr">
        <is>
          <t>正常系</t>
        </is>
      </c>
      <c r="H806" s="17" t="inlineStr">
        <is>
          <t>边界值</t>
        </is>
      </c>
      <c r="I806" s="21" t="n"/>
      <c r="J80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6" s="22" t="inlineStr">
        <is>
          <t>shell:"input keyevent 4"
shell:"input keyevent 4"</t>
        </is>
      </c>
      <c r="L806" s="17" t="inlineStr">
        <is>
          <t>{
  "protocolId": 40005,
  "messageType": "request",
  "versionName": "5.0.7.601114",
  "data": {
    "type": 0,
    "sort": -1
  },
  "statusCode": 0,
  "needResponse": false,
  "message": "",
  "responseCode": "",
  "requestCode": "",
  "requestAuthor": "com.aiways.aiwaysservice"
}</t>
        </is>
      </c>
      <c r="M806" s="23" t="inlineStr">
        <is>
          <t>输入json，查看返回json或查看地图</t>
        </is>
      </c>
      <c r="N806" s="17" t="inlineStr">
        <is>
          <t>无返回</t>
        </is>
      </c>
      <c r="O806" s="17" t="inlineStr">
        <is>
          <t>搜索列表展示中餐厅，按照默认排序</t>
        </is>
      </c>
      <c r="P806" s="17" t="n"/>
      <c r="Q806" s="17" t="n"/>
      <c r="R806" s="13" t="n"/>
      <c r="S806" s="13" t="n"/>
      <c r="T806" s="13" t="n"/>
      <c r="U806" s="13" t="n"/>
      <c r="V806" s="13" t="n"/>
      <c r="W806" s="13" t="n"/>
    </row>
    <row r="807" s="134">
      <c r="A807" s="17" t="inlineStr">
        <is>
          <t>AW02-JK-AIDL-0938</t>
        </is>
      </c>
      <c r="B807" s="13" t="n">
        <v>40005</v>
      </c>
      <c r="C807" s="13" t="inlineStr">
        <is>
          <t>周边搜</t>
        </is>
      </c>
      <c r="D807" s="13" t="inlineStr">
        <is>
          <t>周边搜-美食</t>
        </is>
      </c>
      <c r="E807" s="13" t="inlineStr">
        <is>
          <t>P0</t>
        </is>
      </c>
      <c r="F807" s="13" t="inlineStr">
        <is>
          <t>周边搜 美食查询，查询西餐厅type:1</t>
        </is>
      </c>
      <c r="G807" s="13" t="inlineStr">
        <is>
          <t>正常系</t>
        </is>
      </c>
      <c r="H807" s="17" t="inlineStr">
        <is>
          <t>边界值</t>
        </is>
      </c>
      <c r="I807" s="21" t="n"/>
      <c r="J80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7" s="22" t="inlineStr">
        <is>
          <t>shell:"input keyevent 4"
shell:"input keyevent 4"</t>
        </is>
      </c>
      <c r="L807" s="17" t="inlineStr">
        <is>
          <t>{
  "protocolId": 40005,
  "messageType": "request",
  "versionName": "5.0.7.601114",
  "data": {
    "type": 1,
    "sort": -1
  },
  "statusCode": 0,
  "needResponse": false,
  "message": "",
  "responseCode": "",
  "requestCode": "",
  "requestAuthor": "com.aiways.aiwaysservice"
}</t>
        </is>
      </c>
      <c r="M807" s="23" t="inlineStr">
        <is>
          <t>输入json，查看返回json或查看地图</t>
        </is>
      </c>
      <c r="N807" s="17" t="inlineStr">
        <is>
          <t>无返回</t>
        </is>
      </c>
      <c r="O807" s="17" t="inlineStr">
        <is>
          <t>搜索列表展示西餐厅，按照默认排序</t>
        </is>
      </c>
      <c r="P807" s="17" t="n"/>
      <c r="Q807" s="17" t="n"/>
      <c r="R807" s="13" t="n"/>
      <c r="S807" s="13" t="n"/>
      <c r="T807" s="13" t="n"/>
      <c r="U807" s="13" t="n"/>
      <c r="V807" s="13" t="n"/>
      <c r="W807" s="13" t="n"/>
    </row>
    <row r="808" s="134">
      <c r="A808" s="17" t="inlineStr">
        <is>
          <t>AW02-JK-AIDL-0939</t>
        </is>
      </c>
      <c r="B808" s="13" t="n">
        <v>40005</v>
      </c>
      <c r="C808" s="13" t="inlineStr">
        <is>
          <t>周边搜</t>
        </is>
      </c>
      <c r="D808" s="13" t="inlineStr">
        <is>
          <t>周边搜-美食</t>
        </is>
      </c>
      <c r="E808" s="13" t="inlineStr">
        <is>
          <t>P0</t>
        </is>
      </c>
      <c r="F808" s="13" t="inlineStr">
        <is>
          <t>周边搜 美食查询，查询日本料理type:2</t>
        </is>
      </c>
      <c r="G808" s="13" t="inlineStr">
        <is>
          <t>正常系</t>
        </is>
      </c>
      <c r="H808" s="17" t="inlineStr">
        <is>
          <t>边界值</t>
        </is>
      </c>
      <c r="I808" s="21" t="n"/>
      <c r="J80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8" s="22" t="inlineStr">
        <is>
          <t>shell:"input keyevent 4"
shell:"input keyevent 4"</t>
        </is>
      </c>
      <c r="L808" s="17" t="inlineStr">
        <is>
          <t>{
  "protocolId":40005,
  "messageType": "request",
  "versionName": "5.0.7.601114",
  "data": {
    "type": 2,
    "sort": -1
  },
  "statusCode": 0,
  "needResponse": false,
  "message": "",
  "responseCode": "",
  "requestCode": "",
  "requestAuthor": "com.aiways.aiwaysservice"
}</t>
        </is>
      </c>
      <c r="M808" s="23" t="inlineStr">
        <is>
          <t>输入json，查看返回json或查看地图</t>
        </is>
      </c>
      <c r="N808" s="17" t="inlineStr">
        <is>
          <t>无返回</t>
        </is>
      </c>
      <c r="O808" s="17" t="inlineStr">
        <is>
          <t>搜索列表展示日本料理，按照默认排序</t>
        </is>
      </c>
      <c r="P808" s="17" t="n"/>
      <c r="Q808" s="17" t="n"/>
      <c r="R808" s="13" t="n"/>
      <c r="S808" s="13" t="n"/>
      <c r="T808" s="13" t="n"/>
      <c r="U808" s="13" t="n"/>
      <c r="V808" s="13" t="n"/>
      <c r="W808" s="13" t="n"/>
    </row>
    <row r="809" s="134">
      <c r="A809" s="17" t="inlineStr">
        <is>
          <t>AW02-JK-AIDL-0940</t>
        </is>
      </c>
      <c r="B809" s="13" t="n">
        <v>40005</v>
      </c>
      <c r="C809" s="13" t="inlineStr">
        <is>
          <t>周边搜</t>
        </is>
      </c>
      <c r="D809" s="13" t="inlineStr">
        <is>
          <t>周边搜-美食</t>
        </is>
      </c>
      <c r="E809" s="13" t="inlineStr">
        <is>
          <t>P0</t>
        </is>
      </c>
      <c r="F809" s="13" t="inlineStr">
        <is>
          <t>周边搜 美食查询，查询韩国料理type:3</t>
        </is>
      </c>
      <c r="G809" s="13" t="inlineStr">
        <is>
          <t>正常系</t>
        </is>
      </c>
      <c r="H809" s="17" t="inlineStr">
        <is>
          <t>边界值</t>
        </is>
      </c>
      <c r="I809" s="21" t="n"/>
      <c r="J80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09" s="22" t="inlineStr">
        <is>
          <t>shell:"input keyevent 4"
shell:"input keyevent 4"</t>
        </is>
      </c>
      <c r="L809" s="17" t="inlineStr">
        <is>
          <t>{
  "protocolId": 40005,
  "messageType": "request",
  "versionName": "5.0.7.601114",
  "data": {
    "type": 3,
    "sort": -1
  },
  "statusCode": 0,
  "needResponse": false,
  "message": "",
  "responseCode": "",
  "requestCode": "",
  "requestAuthor": "com.aiways.aiwaysservice"
}</t>
        </is>
      </c>
      <c r="M809" s="23" t="inlineStr">
        <is>
          <t>输入json，查看返回json或查看地图</t>
        </is>
      </c>
      <c r="N809" s="17" t="inlineStr">
        <is>
          <t>无返回</t>
        </is>
      </c>
      <c r="O809" s="17" t="inlineStr">
        <is>
          <t>搜索列表展示韩国料理，按照默认排序</t>
        </is>
      </c>
      <c r="P809" s="17" t="n"/>
      <c r="Q809" s="17" t="n"/>
      <c r="R809" s="13" t="n"/>
      <c r="S809" s="13" t="n"/>
      <c r="T809" s="13" t="n"/>
      <c r="U809" s="13" t="n"/>
      <c r="V809" s="13" t="n"/>
      <c r="W809" s="13" t="n"/>
    </row>
    <row r="810" s="134">
      <c r="A810" s="17" t="inlineStr">
        <is>
          <t>AW02-JK-AIDL-0941</t>
        </is>
      </c>
      <c r="B810" s="13" t="n">
        <v>40005</v>
      </c>
      <c r="C810" s="13" t="inlineStr">
        <is>
          <t>周边搜</t>
        </is>
      </c>
      <c r="D810" s="13" t="inlineStr">
        <is>
          <t>周边搜-美食</t>
        </is>
      </c>
      <c r="E810" s="13" t="inlineStr">
        <is>
          <t>P0</t>
        </is>
      </c>
      <c r="F810" s="13" t="inlineStr">
        <is>
          <t>周边搜 美食查询，查询东南亚餐厅type:4</t>
        </is>
      </c>
      <c r="G810" s="13" t="inlineStr">
        <is>
          <t>正常系</t>
        </is>
      </c>
      <c r="H810" s="17" t="inlineStr">
        <is>
          <t>边界值</t>
        </is>
      </c>
      <c r="I810" s="21" t="n"/>
      <c r="J81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0" s="22" t="inlineStr">
        <is>
          <t>shell:"input keyevent 4"
shell:"input keyevent 4"</t>
        </is>
      </c>
      <c r="L810" s="17" t="inlineStr">
        <is>
          <t>{
  "protocolId": 40005,
  "messageType": "request",
  "versionName": "5.0.7.601114",
  "data": {
    "type": 4,
    "sort": -1
  },
  "statusCode": 0,
  "needResponse": false,
  "message": "",
  "responseCode": "",
  "requestCode": "",
  "requestAuthor": "com.aiways.aiwaysservice"
}</t>
        </is>
      </c>
      <c r="M810" s="23" t="inlineStr">
        <is>
          <t>输入json，查看返回json或查看地图</t>
        </is>
      </c>
      <c r="N810" s="17" t="inlineStr">
        <is>
          <t>无返回</t>
        </is>
      </c>
      <c r="O810" s="17" t="inlineStr">
        <is>
          <t>搜索列表展示东南亚餐厅，按照默认排序</t>
        </is>
      </c>
      <c r="P810" s="17" t="n"/>
      <c r="Q810" s="17" t="n"/>
      <c r="R810" s="13" t="n"/>
      <c r="S810" s="13" t="n"/>
      <c r="T810" s="13" t="n"/>
      <c r="U810" s="13" t="n"/>
      <c r="V810" s="13" t="n"/>
      <c r="W810" s="13" t="n"/>
    </row>
    <row r="811" s="134">
      <c r="A811" s="17" t="inlineStr">
        <is>
          <t>AW02-JK-AIDL-0942</t>
        </is>
      </c>
      <c r="B811" s="13" t="n">
        <v>40005</v>
      </c>
      <c r="C811" s="13" t="inlineStr">
        <is>
          <t>周边搜</t>
        </is>
      </c>
      <c r="D811" s="13" t="inlineStr">
        <is>
          <t>周边搜-美食</t>
        </is>
      </c>
      <c r="E811" s="13" t="inlineStr">
        <is>
          <t>P0</t>
        </is>
      </c>
      <c r="F811" s="13" t="inlineStr">
        <is>
          <t>周边搜 美食查询，查询快餐type:5</t>
        </is>
      </c>
      <c r="G811" s="13" t="inlineStr">
        <is>
          <t>正常系</t>
        </is>
      </c>
      <c r="H811" s="17" t="inlineStr">
        <is>
          <t>边界值</t>
        </is>
      </c>
      <c r="I811" s="21" t="n"/>
      <c r="J81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1" s="22" t="inlineStr">
        <is>
          <t>shell:"input keyevent 4"
shell:"input keyevent 4"</t>
        </is>
      </c>
      <c r="L811" s="17" t="inlineStr">
        <is>
          <t>{
  "protocolId": 40005,
  "messageType": "request",
  "versionName": "5.0.7.601114",
  "data": {
    "type": 5,
    "sort": -1
  },
  "statusCode": 0,
  "needResponse": false,
  "message": "",
  "responseCode": "",
  "requestCode": "",
  "requestAuthor": "com.aiways.aiwaysservice"
}</t>
        </is>
      </c>
      <c r="M811" s="23" t="inlineStr">
        <is>
          <t>输入json，查看返回json或查看地图</t>
        </is>
      </c>
      <c r="N811" s="17" t="inlineStr">
        <is>
          <t>无返回</t>
        </is>
      </c>
      <c r="O811" s="17" t="inlineStr">
        <is>
          <t>搜索列表展示快餐，按照默认排序</t>
        </is>
      </c>
      <c r="P811" s="17" t="n"/>
      <c r="Q811" s="17" t="n"/>
      <c r="R811" s="13" t="n"/>
      <c r="S811" s="13" t="n"/>
      <c r="T811" s="13" t="n"/>
      <c r="U811" s="13" t="n"/>
      <c r="V811" s="13" t="n"/>
      <c r="W811" s="13" t="n"/>
    </row>
    <row r="812" s="134">
      <c r="A812" s="17" t="inlineStr">
        <is>
          <t>AW02-JK-AIDL-0943</t>
        </is>
      </c>
      <c r="B812" s="13" t="n">
        <v>40005</v>
      </c>
      <c r="C812" s="13" t="inlineStr">
        <is>
          <t>周边搜</t>
        </is>
      </c>
      <c r="D812" s="13" t="inlineStr">
        <is>
          <t>周边搜-美食</t>
        </is>
      </c>
      <c r="E812" s="13" t="inlineStr">
        <is>
          <t>P0</t>
        </is>
      </c>
      <c r="F812" s="13" t="inlineStr">
        <is>
          <t>周边搜 美食查询，查询咖啡厅type:6</t>
        </is>
      </c>
      <c r="G812" s="13" t="inlineStr">
        <is>
          <t>正常系</t>
        </is>
      </c>
      <c r="H812" s="17" t="inlineStr">
        <is>
          <t>边界值</t>
        </is>
      </c>
      <c r="I812" s="21" t="n"/>
      <c r="J81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2" s="22" t="inlineStr">
        <is>
          <t>shell:"input keyevent 4"
shell:"input keyevent 4"</t>
        </is>
      </c>
      <c r="L812" s="17" t="inlineStr">
        <is>
          <t>{
  "protocolId": 40005,
  "messageType": "request",
  "versionName": "5.0.7.601114",
  "data": {
    "type": 6,
    "sort": -1
  },
  "statusCode": 0,
  "needResponse": false,
  "message": "",
  "responseCode": "",
  "requestCode": "",
  "requestAuthor": "com.aiways.aiwaysservice"
}</t>
        </is>
      </c>
      <c r="M812" s="23" t="inlineStr">
        <is>
          <t>输入json，查看返回json或查看地图</t>
        </is>
      </c>
      <c r="N812" s="17" t="inlineStr">
        <is>
          <t>无返回</t>
        </is>
      </c>
      <c r="O812" s="17" t="inlineStr">
        <is>
          <t>搜索列表展示咖啡厅，按照默认排序</t>
        </is>
      </c>
      <c r="P812" s="17" t="n"/>
      <c r="Q812" s="17" t="n"/>
      <c r="R812" s="13" t="n"/>
      <c r="S812" s="13" t="n"/>
      <c r="T812" s="13" t="n"/>
      <c r="U812" s="13" t="n"/>
      <c r="V812" s="13" t="n"/>
      <c r="W812" s="13" t="n"/>
    </row>
    <row r="813" s="134">
      <c r="A813" s="17" t="inlineStr">
        <is>
          <t>AW02-JK-AIDL-0944</t>
        </is>
      </c>
      <c r="B813" s="13" t="n">
        <v>40005</v>
      </c>
      <c r="C813" s="13" t="inlineStr">
        <is>
          <t>周边搜</t>
        </is>
      </c>
      <c r="D813" s="13" t="inlineStr">
        <is>
          <t>周边搜-美食</t>
        </is>
      </c>
      <c r="E813" s="13" t="inlineStr">
        <is>
          <t>P0</t>
        </is>
      </c>
      <c r="F813" s="13" t="inlineStr">
        <is>
          <t>周边搜 美食查询，查询茶艺馆type:7</t>
        </is>
      </c>
      <c r="G813" s="13" t="inlineStr">
        <is>
          <t>正常系</t>
        </is>
      </c>
      <c r="H813" s="17" t="inlineStr">
        <is>
          <t>边界值</t>
        </is>
      </c>
      <c r="I813" s="21" t="n"/>
      <c r="J81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3" s="22" t="inlineStr">
        <is>
          <t>shell:"input keyevent 4"
shell:"input keyevent 4"</t>
        </is>
      </c>
      <c r="L813" s="17" t="inlineStr">
        <is>
          <t>{
  "protocolId": 40005,
  "messageType": "request",
  "versionName": "5.0.7.601114",
  "data": {
    "type": 7,
    "sort": -1
  },
  "statusCode": 0,
  "needResponse": false,
  "message": "",
  "responseCode": "",
  "requestCode": "",
  "requestAuthor": "com.aiways.aiwaysservice"
}</t>
        </is>
      </c>
      <c r="M813" s="23" t="inlineStr">
        <is>
          <t>输入json，查看返回json或查看地图</t>
        </is>
      </c>
      <c r="N813" s="17" t="inlineStr">
        <is>
          <t>无返回</t>
        </is>
      </c>
      <c r="O813" s="17" t="inlineStr">
        <is>
          <t>搜索列表展示茶艺馆，按照默认排序</t>
        </is>
      </c>
      <c r="P813" s="17" t="n"/>
      <c r="Q813" s="17" t="n"/>
      <c r="R813" s="13" t="n"/>
      <c r="S813" s="13" t="n"/>
      <c r="T813" s="13" t="n"/>
      <c r="U813" s="13" t="n"/>
      <c r="V813" s="13" t="n"/>
      <c r="W813" s="13" t="n"/>
    </row>
    <row r="814" s="134">
      <c r="A814" s="17" t="inlineStr">
        <is>
          <t>AW02-JK-AIDL-0945</t>
        </is>
      </c>
      <c r="B814" s="13" t="n">
        <v>40005</v>
      </c>
      <c r="C814" s="13" t="inlineStr">
        <is>
          <t>周边搜</t>
        </is>
      </c>
      <c r="D814" s="13" t="inlineStr">
        <is>
          <t>周边搜-美食</t>
        </is>
      </c>
      <c r="E814" s="13" t="inlineStr">
        <is>
          <t>P0</t>
        </is>
      </c>
      <c r="F814" s="13" t="inlineStr">
        <is>
          <t>周边搜 美食查询，查询冷饮店type:8</t>
        </is>
      </c>
      <c r="G814" s="13" t="inlineStr">
        <is>
          <t>正常系</t>
        </is>
      </c>
      <c r="H814" s="17" t="inlineStr">
        <is>
          <t>边界值</t>
        </is>
      </c>
      <c r="I814" s="21" t="n"/>
      <c r="J81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4" s="22" t="inlineStr">
        <is>
          <t>shell:"input keyevent 4"
shell:"input keyevent 4"</t>
        </is>
      </c>
      <c r="L814" s="17" t="inlineStr">
        <is>
          <t>{
  "protocolId": 40005,
  "messageType": "request",
  "versionName": "5.0.7.601114",
  "data": {
    "type": 8,
    "sort": -1
  },
  "statusCode": 0,
  "needResponse": false,
  "message": "",
  "responseCode": "",
  "requestCode": "",
  "requestAuthor": "com.aiways.aiwaysservice"
}</t>
        </is>
      </c>
      <c r="M814" s="23" t="inlineStr">
        <is>
          <t>输入json，查看返回json或查看地图</t>
        </is>
      </c>
      <c r="N814" s="17" t="inlineStr">
        <is>
          <t>无返回</t>
        </is>
      </c>
      <c r="O814" s="17" t="inlineStr">
        <is>
          <t>搜索列表展示冷饮店，按照默认排序</t>
        </is>
      </c>
      <c r="P814" s="17" t="n"/>
      <c r="Q814" s="17" t="n"/>
      <c r="R814" s="13" t="n"/>
      <c r="S814" s="13" t="n"/>
      <c r="T814" s="13" t="n"/>
      <c r="U814" s="13" t="n"/>
      <c r="V814" s="13" t="n"/>
      <c r="W814" s="13" t="n"/>
    </row>
    <row r="815" s="134">
      <c r="A815" s="17" t="inlineStr">
        <is>
          <t>AW02-JK-AIDL-0946</t>
        </is>
      </c>
      <c r="B815" s="13" t="n">
        <v>40005</v>
      </c>
      <c r="C815" s="13" t="inlineStr">
        <is>
          <t>周边搜</t>
        </is>
      </c>
      <c r="D815" s="13" t="inlineStr">
        <is>
          <t>周边搜-美食</t>
        </is>
      </c>
      <c r="E815" s="13" t="inlineStr">
        <is>
          <t>P0</t>
        </is>
      </c>
      <c r="F815" s="13" t="inlineStr">
        <is>
          <t>周边搜 美食查询，查询糕饼店type:9</t>
        </is>
      </c>
      <c r="G815" s="13" t="inlineStr">
        <is>
          <t>正常系</t>
        </is>
      </c>
      <c r="H815" s="17" t="inlineStr">
        <is>
          <t>边界值</t>
        </is>
      </c>
      <c r="I815" s="21" t="n"/>
      <c r="J81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5" s="22" t="inlineStr">
        <is>
          <t>shell:"input keyevent 4"
shell:"input keyevent 4"</t>
        </is>
      </c>
      <c r="L815" s="17" t="inlineStr">
        <is>
          <t>{
  "protocolId": 40005,
  "messageType": "request",
  "versionName": "5.0.7.601114",
  "data": {
    "type": 9,
    "sort": -1
  },
  "statusCode": 0,
  "needResponse": false,
  "message": "",
  "responseCode": "",
  "requestCode": "",
  "requestAuthor": "com.aiways.aiwaysservice"
}</t>
        </is>
      </c>
      <c r="M815" s="23" t="inlineStr">
        <is>
          <t>输入json，查看返回json或查看地图</t>
        </is>
      </c>
      <c r="N815" s="17" t="inlineStr">
        <is>
          <t>无返回</t>
        </is>
      </c>
      <c r="O815" s="17" t="inlineStr">
        <is>
          <t>搜索列表展示糕饼店，按照默认排序</t>
        </is>
      </c>
      <c r="P815" s="17" t="n"/>
      <c r="Q815" s="17" t="n"/>
      <c r="R815" s="13" t="n"/>
      <c r="S815" s="13" t="n"/>
      <c r="T815" s="13" t="n"/>
      <c r="U815" s="13" t="n"/>
      <c r="V815" s="13" t="n"/>
      <c r="W815" s="13" t="n"/>
    </row>
    <row r="816" s="134">
      <c r="A816" s="17" t="inlineStr">
        <is>
          <t>AW02-JK-AIDL-0947</t>
        </is>
      </c>
      <c r="B816" s="13" t="n">
        <v>40005</v>
      </c>
      <c r="C816" s="13" t="inlineStr">
        <is>
          <t>周边搜</t>
        </is>
      </c>
      <c r="D816" s="13" t="inlineStr">
        <is>
          <t>周边搜-美食</t>
        </is>
      </c>
      <c r="E816" s="13" t="inlineStr">
        <is>
          <t>P0</t>
        </is>
      </c>
      <c r="F816" s="13" t="inlineStr">
        <is>
          <t xml:space="preserve">周边搜 美食查询，查询甜品店type:10
</t>
        </is>
      </c>
      <c r="G816" s="13" t="inlineStr">
        <is>
          <t>正常系</t>
        </is>
      </c>
      <c r="H816" s="17" t="inlineStr">
        <is>
          <t>边界值</t>
        </is>
      </c>
      <c r="I816" s="21" t="n"/>
      <c r="J81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6" s="22" t="inlineStr">
        <is>
          <t>shell:"input keyevent 4"
shell:"input keyevent 4"</t>
        </is>
      </c>
      <c r="L816" s="17" t="inlineStr">
        <is>
          <t>{
  "protocolId": 40005,
  "messageType": "request",
  "versionName": "5.0.7.601114",
  "data": {
    "type": 10,
    "sort": -1
  },
  "statusCode": 0,
  "needResponse": false,
  "message": "",
  "responseCode": "",
  "requestCode": "",
  "requestAuthor": "com.aiways.aiwaysservice"
}</t>
        </is>
      </c>
      <c r="M816" s="23" t="inlineStr">
        <is>
          <t>输入json，查看返回json或查看地图</t>
        </is>
      </c>
      <c r="N816" s="17" t="inlineStr">
        <is>
          <t>无返回</t>
        </is>
      </c>
      <c r="O816" s="17" t="inlineStr">
        <is>
          <t>搜索列表展示甜品店，按照默认排序</t>
        </is>
      </c>
      <c r="P816" s="17" t="n"/>
      <c r="Q816" s="17" t="n"/>
      <c r="R816" s="13" t="n"/>
      <c r="S816" s="13" t="n"/>
      <c r="T816" s="13" t="n"/>
      <c r="U816" s="13" t="n"/>
      <c r="V816" s="13" t="n"/>
      <c r="W816" s="13" t="n"/>
    </row>
    <row r="817" s="134">
      <c r="A817" s="17" t="inlineStr">
        <is>
          <t>AW02-JK-AIDL-0948</t>
        </is>
      </c>
      <c r="B817" s="13" t="n">
        <v>40005</v>
      </c>
      <c r="C817" s="13" t="inlineStr">
        <is>
          <t>周边搜</t>
        </is>
      </c>
      <c r="D817" s="13" t="inlineStr">
        <is>
          <t>周边搜-美食</t>
        </is>
      </c>
      <c r="E817" s="13" t="inlineStr">
        <is>
          <t>P0</t>
        </is>
      </c>
      <c r="F817" s="13" t="inlineStr">
        <is>
          <t>周边搜 美食查询，查询中餐厅type:0
按照.推荐排序，sort： 0</t>
        </is>
      </c>
      <c r="G817" s="13" t="inlineStr">
        <is>
          <t>正常系</t>
        </is>
      </c>
      <c r="H817" s="17" t="inlineStr">
        <is>
          <t>边界值</t>
        </is>
      </c>
      <c r="I817" s="21" t="n"/>
      <c r="J81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7" s="22" t="inlineStr">
        <is>
          <t>shell:"input keyevent 4"
shell:"input keyevent 4"</t>
        </is>
      </c>
      <c r="L817" s="17" t="inlineStr">
        <is>
          <t>{
  "protocolId": 40005,
  "messageType": "request",
  "versionName": "5.0.7.601114",
  "data": {
    "type": -1,
    "sort": 0
  },
  "statusCode": 0,
  "needResponse": false,
  "message": "",
  "responseCode": "",
  "requestCode": "",
  "requestAuthor": "com.aiways.aiwaysservice"
}</t>
        </is>
      </c>
      <c r="M817" s="23" t="inlineStr">
        <is>
          <t>输入json，查看返回json或查看地图</t>
        </is>
      </c>
      <c r="N817" s="17" t="inlineStr">
        <is>
          <t>无返回</t>
        </is>
      </c>
      <c r="O817" s="17" t="inlineStr">
        <is>
          <t>默认搜索
按照.推荐排序</t>
        </is>
      </c>
      <c r="P817" s="17" t="n"/>
      <c r="Q817" s="17" t="n"/>
      <c r="R817" s="13" t="n"/>
      <c r="S817" s="13" t="n"/>
      <c r="T817" s="13" t="n"/>
      <c r="U817" s="13" t="n"/>
      <c r="V817" s="13" t="n"/>
      <c r="W817" s="13" t="n"/>
    </row>
    <row r="818" s="134">
      <c r="A818" s="17" t="inlineStr">
        <is>
          <t>AW02-JK-AIDL-0949</t>
        </is>
      </c>
      <c r="B818" s="13" t="n">
        <v>40005</v>
      </c>
      <c r="C818" s="13" t="inlineStr">
        <is>
          <t>周边搜</t>
        </is>
      </c>
      <c r="D818" s="13" t="inlineStr">
        <is>
          <t>周边搜-美食</t>
        </is>
      </c>
      <c r="E818" s="13" t="inlineStr">
        <is>
          <t>P0</t>
        </is>
      </c>
      <c r="F818" s="13" t="inlineStr">
        <is>
          <t>周边搜 美食查询，查询中餐厅type:0
按照.推荐排序，sort： 0</t>
        </is>
      </c>
      <c r="G818" s="13" t="inlineStr">
        <is>
          <t>正常系</t>
        </is>
      </c>
      <c r="H818" s="17" t="inlineStr">
        <is>
          <t>边界值</t>
        </is>
      </c>
      <c r="I818" s="21" t="n"/>
      <c r="J81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8" s="22" t="inlineStr">
        <is>
          <t>shell:"input keyevent 4"
shell:"input keyevent 4"</t>
        </is>
      </c>
      <c r="L818" s="17" t="inlineStr">
        <is>
          <t>{
  "protocolId": 40005,
  "messageType": "request",
  "versionName": "5.0.7.601114",
  "data": {
    "type": 0,
    "sort": 0
  },
  "statusCode": 0,
  "needResponse": false,
  "message": "",
  "responseCode": "",
  "requestCode": "",
  "requestAuthor": "com.aiways.aiwaysservice"
}</t>
        </is>
      </c>
      <c r="M818" s="23" t="inlineStr">
        <is>
          <t>输入json，查看返回json或查看地图</t>
        </is>
      </c>
      <c r="N818" s="17" t="inlineStr">
        <is>
          <t>无返回</t>
        </is>
      </c>
      <c r="O818" s="17" t="inlineStr">
        <is>
          <t>搜索列表展示中餐厅
按照.推荐排序</t>
        </is>
      </c>
      <c r="P818" s="17" t="n"/>
      <c r="Q818" s="17" t="n"/>
      <c r="R818" s="13" t="n"/>
      <c r="S818" s="13" t="n"/>
      <c r="T818" s="13" t="n"/>
      <c r="U818" s="13" t="n"/>
      <c r="V818" s="13" t="n"/>
      <c r="W818" s="13" t="n"/>
    </row>
    <row r="819" s="134">
      <c r="A819" s="17" t="inlineStr">
        <is>
          <t>AW02-JK-AIDL-0950</t>
        </is>
      </c>
      <c r="B819" s="13" t="n">
        <v>40005</v>
      </c>
      <c r="C819" s="13" t="inlineStr">
        <is>
          <t>周边搜</t>
        </is>
      </c>
      <c r="D819" s="13" t="inlineStr">
        <is>
          <t>周边搜-美食</t>
        </is>
      </c>
      <c r="E819" s="13" t="inlineStr">
        <is>
          <t>P0</t>
        </is>
      </c>
      <c r="F819" s="13" t="inlineStr">
        <is>
          <t>周边搜 美食查询，查询西餐厅type:1
按照.推荐排序，sort： 0</t>
        </is>
      </c>
      <c r="G819" s="13" t="inlineStr">
        <is>
          <t>正常系</t>
        </is>
      </c>
      <c r="H819" s="17" t="inlineStr">
        <is>
          <t>边界值</t>
        </is>
      </c>
      <c r="I819" s="21" t="n"/>
      <c r="J81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19" s="22" t="inlineStr">
        <is>
          <t>shell:"input keyevent 4"
shell:"input keyevent 4"</t>
        </is>
      </c>
      <c r="L819" s="17" t="inlineStr">
        <is>
          <t>{
  "protocolId": 40005,
  "messageType": "request",
  "versionName": "5.0.7.601114",
  "data": {
    "type": 1,
    "sort":  0
  },
  "statusCode": 0,
  "needResponse": false,
  "message": "",
  "responseCode": "",
  "requestCode": "",
  "requestAuthor": "com.aiways.aiwaysservice"
}</t>
        </is>
      </c>
      <c r="M819" s="23" t="inlineStr">
        <is>
          <t>输入json，查看返回json或查看地图</t>
        </is>
      </c>
      <c r="N819" s="17" t="inlineStr">
        <is>
          <t>无返回</t>
        </is>
      </c>
      <c r="O819" s="17" t="inlineStr">
        <is>
          <t>搜索列表展示西餐厅
按照.推荐排序</t>
        </is>
      </c>
      <c r="P819" s="17" t="n"/>
      <c r="Q819" s="17" t="n"/>
      <c r="R819" s="13" t="n"/>
      <c r="S819" s="13" t="n"/>
      <c r="T819" s="13" t="n"/>
      <c r="U819" s="13" t="n"/>
      <c r="V819" s="13" t="n"/>
      <c r="W819" s="13" t="n"/>
    </row>
    <row r="820" s="134">
      <c r="A820" s="17" t="inlineStr">
        <is>
          <t>AW02-JK-AIDL-0951</t>
        </is>
      </c>
      <c r="B820" s="13" t="n">
        <v>40005</v>
      </c>
      <c r="C820" s="13" t="inlineStr">
        <is>
          <t>周边搜</t>
        </is>
      </c>
      <c r="D820" s="13" t="inlineStr">
        <is>
          <t>周边搜-美食</t>
        </is>
      </c>
      <c r="E820" s="13" t="inlineStr">
        <is>
          <t>P0</t>
        </is>
      </c>
      <c r="F820" s="13" t="inlineStr">
        <is>
          <t>周边搜 美食查询，查询日本料理type:2
按照.推荐排序，sort： 0</t>
        </is>
      </c>
      <c r="G820" s="13" t="inlineStr">
        <is>
          <t>正常系</t>
        </is>
      </c>
      <c r="H820" s="17" t="inlineStr">
        <is>
          <t>边界值</t>
        </is>
      </c>
      <c r="I820" s="21" t="n"/>
      <c r="J82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0" s="22" t="inlineStr">
        <is>
          <t>shell:"input keyevent 4"
shell:"input keyevent 4"</t>
        </is>
      </c>
      <c r="L820" s="17" t="inlineStr">
        <is>
          <t>{
  "protocolId":40005,
  "messageType": "request",
  "versionName": "5.0.7.601114",
  "data": {
    "type": 2,
    "sort":  0
  },
  "statusCode": 0,
  "needResponse": false,
  "message": "",
  "responseCode": "",
  "requestCode": "",
  "requestAuthor": "com.aiways.aiwaysservice"
}</t>
        </is>
      </c>
      <c r="M820" s="23" t="inlineStr">
        <is>
          <t>输入json，查看返回json或查看地图</t>
        </is>
      </c>
      <c r="N820" s="17" t="inlineStr">
        <is>
          <t>无返回</t>
        </is>
      </c>
      <c r="O820" s="17" t="inlineStr">
        <is>
          <t>搜索列表展示日本料理
按照.推荐排序</t>
        </is>
      </c>
      <c r="P820" s="17" t="n"/>
      <c r="Q820" s="17" t="n"/>
      <c r="R820" s="13" t="n"/>
      <c r="S820" s="13" t="n"/>
      <c r="T820" s="13" t="n"/>
      <c r="U820" s="13" t="n"/>
      <c r="V820" s="13" t="n"/>
      <c r="W820" s="13" t="n"/>
    </row>
    <row r="821" s="134">
      <c r="A821" s="17" t="inlineStr">
        <is>
          <t>AW02-JK-AIDL-0952</t>
        </is>
      </c>
      <c r="B821" s="13" t="n">
        <v>40005</v>
      </c>
      <c r="C821" s="13" t="inlineStr">
        <is>
          <t>周边搜</t>
        </is>
      </c>
      <c r="D821" s="13" t="inlineStr">
        <is>
          <t>周边搜-美食</t>
        </is>
      </c>
      <c r="E821" s="13" t="inlineStr">
        <is>
          <t>P0</t>
        </is>
      </c>
      <c r="F821" s="13" t="inlineStr">
        <is>
          <t>周边搜 美食查询，查询韩国料理type:3
按照.推荐排序，sort： 0</t>
        </is>
      </c>
      <c r="G821" s="13" t="inlineStr">
        <is>
          <t>正常系</t>
        </is>
      </c>
      <c r="H821" s="17" t="inlineStr">
        <is>
          <t>边界值</t>
        </is>
      </c>
      <c r="I821" s="21" t="n"/>
      <c r="J82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1" s="22" t="inlineStr">
        <is>
          <t>shell:"input keyevent 4"
shell:"input keyevent 4"</t>
        </is>
      </c>
      <c r="L821" s="17" t="inlineStr">
        <is>
          <t>{
  "protocolId": 40005,
  "messageType": "request",
  "versionName": "5.0.7.601114",
  "data": {
    "type": 3,
    "sort":  0
  },
  "statusCode": 0,
  "needResponse": false,
  "message": "",
  "responseCode": "",
  "requestCode": "",
  "requestAuthor": "com.aiways.aiwaysservice"
}</t>
        </is>
      </c>
      <c r="M821" s="23" t="inlineStr">
        <is>
          <t>输入json，查看返回json或查看地图</t>
        </is>
      </c>
      <c r="N821" s="17" t="inlineStr">
        <is>
          <t>无返回</t>
        </is>
      </c>
      <c r="O821" s="17" t="inlineStr">
        <is>
          <t>搜索列表展示韩国料理
按照.推荐排序</t>
        </is>
      </c>
      <c r="P821" s="17" t="n"/>
      <c r="Q821" s="17" t="n"/>
      <c r="R821" s="13" t="n"/>
      <c r="S821" s="13" t="n"/>
      <c r="T821" s="13" t="n"/>
      <c r="U821" s="13" t="n"/>
      <c r="V821" s="13" t="n"/>
      <c r="W821" s="13" t="n"/>
    </row>
    <row r="822" s="134">
      <c r="A822" s="17" t="inlineStr">
        <is>
          <t>AW02-JK-AIDL-0953</t>
        </is>
      </c>
      <c r="B822" s="13" t="n">
        <v>40005</v>
      </c>
      <c r="C822" s="13" t="inlineStr">
        <is>
          <t>周边搜</t>
        </is>
      </c>
      <c r="D822" s="13" t="inlineStr">
        <is>
          <t>周边搜-美食</t>
        </is>
      </c>
      <c r="E822" s="13" t="inlineStr">
        <is>
          <t>P0</t>
        </is>
      </c>
      <c r="F822" s="13" t="inlineStr">
        <is>
          <t>周边搜 美食查询，查询东南亚餐厅type:4
按照.推荐排序，sort： 0</t>
        </is>
      </c>
      <c r="G822" s="13" t="inlineStr">
        <is>
          <t>正常系</t>
        </is>
      </c>
      <c r="H822" s="17" t="inlineStr">
        <is>
          <t>边界值</t>
        </is>
      </c>
      <c r="I822" s="21" t="n"/>
      <c r="J82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2" s="22" t="inlineStr">
        <is>
          <t>shell:"input keyevent 4"
shell:"input keyevent 4"</t>
        </is>
      </c>
      <c r="L822" s="17" t="inlineStr">
        <is>
          <t>{
  "protocolId": 40005,
  "messageType": "request",
  "versionName": "5.0.7.601114",
  "data": {
    "type": 4,
    "sort":  0
  },
  "statusCode": 0,
  "needResponse": false,
  "message": "",
  "responseCode": "",
  "requestCode": "",
  "requestAuthor": "com.aiways.aiwaysservice"
}</t>
        </is>
      </c>
      <c r="M822" s="23" t="inlineStr">
        <is>
          <t>输入json，查看返回json或查看地图</t>
        </is>
      </c>
      <c r="N822" s="17" t="inlineStr">
        <is>
          <t>无返回</t>
        </is>
      </c>
      <c r="O822" s="17" t="inlineStr">
        <is>
          <t>搜索列表展示东南亚餐厅
按照.推荐排序</t>
        </is>
      </c>
      <c r="P822" s="17" t="n"/>
      <c r="Q822" s="17" t="n"/>
      <c r="R822" s="13" t="n"/>
      <c r="S822" s="13" t="n"/>
      <c r="T822" s="13" t="n"/>
      <c r="U822" s="13" t="n"/>
      <c r="V822" s="13" t="n"/>
      <c r="W822" s="13" t="n"/>
    </row>
    <row r="823" s="134">
      <c r="A823" s="17" t="inlineStr">
        <is>
          <t>AW02-JK-AIDL-0954</t>
        </is>
      </c>
      <c r="B823" s="13" t="n">
        <v>40005</v>
      </c>
      <c r="C823" s="13" t="inlineStr">
        <is>
          <t>周边搜</t>
        </is>
      </c>
      <c r="D823" s="13" t="inlineStr">
        <is>
          <t>周边搜-美食</t>
        </is>
      </c>
      <c r="E823" s="13" t="inlineStr">
        <is>
          <t>P0</t>
        </is>
      </c>
      <c r="F823" s="13" t="inlineStr">
        <is>
          <t>周边搜 美食查询，查询快餐type:5
按照.推荐排序，sort： 0</t>
        </is>
      </c>
      <c r="G823" s="13" t="inlineStr">
        <is>
          <t>正常系</t>
        </is>
      </c>
      <c r="H823" s="17" t="inlineStr">
        <is>
          <t>边界值</t>
        </is>
      </c>
      <c r="I823" s="21" t="n"/>
      <c r="J82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3" s="22" t="inlineStr">
        <is>
          <t>shell:"input keyevent 4"
shell:"input keyevent 4"</t>
        </is>
      </c>
      <c r="L823" s="17" t="inlineStr">
        <is>
          <t>{
  "protocolId": 40005,
  "messageType": "request",
  "versionName": "5.0.7.601114",
  "data": {
    "type": 5,
    "sort":  0
  },
  "statusCode": 0,
  "needResponse": false,
  "message": "",
  "responseCode": "",
  "requestCode": "",
  "requestAuthor": "com.aiways.aiwaysservice"
}</t>
        </is>
      </c>
      <c r="M823" s="23" t="inlineStr">
        <is>
          <t>输入json，查看返回json或查看地图</t>
        </is>
      </c>
      <c r="N823" s="17" t="inlineStr">
        <is>
          <t>无返回</t>
        </is>
      </c>
      <c r="O823" s="17" t="inlineStr">
        <is>
          <t>搜索列表展示快餐
按照.推荐排序</t>
        </is>
      </c>
      <c r="P823" s="17" t="n"/>
      <c r="Q823" s="17" t="n"/>
      <c r="R823" s="13" t="n"/>
      <c r="S823" s="13" t="n"/>
      <c r="T823" s="13" t="n"/>
      <c r="U823" s="13" t="n"/>
      <c r="V823" s="13" t="n"/>
      <c r="W823" s="13" t="n"/>
    </row>
    <row r="824" s="134">
      <c r="A824" s="17" t="inlineStr">
        <is>
          <t>AW02-JK-AIDL-0955</t>
        </is>
      </c>
      <c r="B824" s="13" t="n">
        <v>40005</v>
      </c>
      <c r="C824" s="13" t="inlineStr">
        <is>
          <t>周边搜</t>
        </is>
      </c>
      <c r="D824" s="13" t="inlineStr">
        <is>
          <t>周边搜-美食</t>
        </is>
      </c>
      <c r="E824" s="13" t="inlineStr">
        <is>
          <t>P0</t>
        </is>
      </c>
      <c r="F824" s="13" t="inlineStr">
        <is>
          <t>周边搜 美食查询，查询咖啡厅type:6
按照.推荐排序，sort： 0</t>
        </is>
      </c>
      <c r="G824" s="13" t="inlineStr">
        <is>
          <t>正常系</t>
        </is>
      </c>
      <c r="H824" s="17" t="inlineStr">
        <is>
          <t>边界值</t>
        </is>
      </c>
      <c r="I824" s="21" t="n"/>
      <c r="J82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4" s="22" t="inlineStr">
        <is>
          <t>shell:"input keyevent 4"
shell:"input keyevent 4"</t>
        </is>
      </c>
      <c r="L824" s="17" t="inlineStr">
        <is>
          <t>{
  "protocolId": 40005,
  "messageType": "request",
  "versionName": "5.0.7.601114",
  "data": {
    "type": 6,
    "sort":  0
  },
  "statusCode": 0,
  "needResponse": false,
  "message": "",
  "responseCode": "",
  "requestCode": "",
  "requestAuthor": "com.aiways.aiwaysservice"
}</t>
        </is>
      </c>
      <c r="M824" s="23" t="inlineStr">
        <is>
          <t>输入json，查看返回json或查看地图</t>
        </is>
      </c>
      <c r="N824" s="17" t="inlineStr">
        <is>
          <t>无返回</t>
        </is>
      </c>
      <c r="O824" s="17" t="inlineStr">
        <is>
          <t>搜索列表展示咖啡厅
按照.推荐排序</t>
        </is>
      </c>
      <c r="P824" s="17" t="n"/>
      <c r="Q824" s="17" t="n"/>
      <c r="R824" s="13" t="n"/>
      <c r="S824" s="13" t="n"/>
      <c r="T824" s="13" t="n"/>
      <c r="U824" s="13" t="n"/>
      <c r="V824" s="13" t="n"/>
      <c r="W824" s="13" t="n"/>
    </row>
    <row r="825" s="134">
      <c r="A825" s="17" t="inlineStr">
        <is>
          <t>AW02-JK-AIDL-0956</t>
        </is>
      </c>
      <c r="B825" s="13" t="n">
        <v>40005</v>
      </c>
      <c r="C825" s="13" t="inlineStr">
        <is>
          <t>周边搜</t>
        </is>
      </c>
      <c r="D825" s="13" t="inlineStr">
        <is>
          <t>周边搜-美食</t>
        </is>
      </c>
      <c r="E825" s="13" t="inlineStr">
        <is>
          <t>P0</t>
        </is>
      </c>
      <c r="F825" s="13" t="inlineStr">
        <is>
          <t>周边搜 美食查询，查询茶艺馆type:7
按照.推荐排序，sort： 0</t>
        </is>
      </c>
      <c r="G825" s="13" t="inlineStr">
        <is>
          <t>正常系</t>
        </is>
      </c>
      <c r="H825" s="17" t="inlineStr">
        <is>
          <t>边界值</t>
        </is>
      </c>
      <c r="I825" s="21" t="n"/>
      <c r="J82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5" s="22" t="inlineStr">
        <is>
          <t>shell:"input keyevent 4"
shell:"input keyevent 4"</t>
        </is>
      </c>
      <c r="L825" s="17" t="inlineStr">
        <is>
          <t>{
  "protocolId": 40005,
  "messageType": "request",
  "versionName": "5.0.7.601114",
  "data": {
    "type": 7,
    "sort":  0
  },
  "statusCode": 0,
  "needResponse": false,
  "message": "",
  "responseCode": "",
  "requestCode": "",
  "requestAuthor": "com.aiways.aiwaysservice"
}</t>
        </is>
      </c>
      <c r="M825" s="23" t="inlineStr">
        <is>
          <t>输入json，查看返回json或查看地图</t>
        </is>
      </c>
      <c r="N825" s="17" t="inlineStr">
        <is>
          <t>无返回</t>
        </is>
      </c>
      <c r="O825" s="17" t="inlineStr">
        <is>
          <t>搜索列表展示茶艺馆
按照.推荐排序</t>
        </is>
      </c>
      <c r="P825" s="17" t="n"/>
      <c r="Q825" s="17" t="n"/>
      <c r="R825" s="13" t="n"/>
      <c r="S825" s="13" t="n"/>
      <c r="T825" s="13" t="n"/>
      <c r="U825" s="13" t="n"/>
      <c r="V825" s="13" t="n"/>
      <c r="W825" s="13" t="n"/>
    </row>
    <row r="826" s="134">
      <c r="A826" s="17" t="inlineStr">
        <is>
          <t>AW02-JK-AIDL-0957</t>
        </is>
      </c>
      <c r="B826" s="13" t="n">
        <v>40005</v>
      </c>
      <c r="C826" s="13" t="inlineStr">
        <is>
          <t>周边搜</t>
        </is>
      </c>
      <c r="D826" s="13" t="inlineStr">
        <is>
          <t>周边搜-美食</t>
        </is>
      </c>
      <c r="E826" s="13" t="inlineStr">
        <is>
          <t>P0</t>
        </is>
      </c>
      <c r="F826" s="13" t="inlineStr">
        <is>
          <t>周边搜 美食查询，查询冷饮店type:8
按照.推荐排序，sort： 0</t>
        </is>
      </c>
      <c r="G826" s="13" t="inlineStr">
        <is>
          <t>正常系</t>
        </is>
      </c>
      <c r="H826" s="17" t="inlineStr">
        <is>
          <t>边界值</t>
        </is>
      </c>
      <c r="I826" s="21" t="n"/>
      <c r="J82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6" s="22" t="inlineStr">
        <is>
          <t>shell:"input keyevent 4"
shell:"input keyevent 4"</t>
        </is>
      </c>
      <c r="L826" s="17" t="inlineStr">
        <is>
          <t>{
  "protocolId": 40005,
  "messageType": "request",
  "versionName": "5.0.7.601114",
  "data": {
    "type": 8,
    "sort":  0
  },
  "statusCode": 0,
  "needResponse": false,
  "message": "",
  "responseCode": "",
  "requestCode": "",
  "requestAuthor": "com.aiways.aiwaysservice"
}</t>
        </is>
      </c>
      <c r="M826" s="23" t="inlineStr">
        <is>
          <t>输入json，查看返回json或查看地图</t>
        </is>
      </c>
      <c r="N826" s="17" t="inlineStr">
        <is>
          <t>无返回</t>
        </is>
      </c>
      <c r="O826" s="17" t="inlineStr">
        <is>
          <t>搜索列表展示冷饮店
按照.推荐排序</t>
        </is>
      </c>
      <c r="P826" s="17" t="n"/>
      <c r="Q826" s="17" t="n"/>
      <c r="R826" s="13" t="n"/>
      <c r="S826" s="13" t="n"/>
      <c r="T826" s="13" t="n"/>
      <c r="U826" s="13" t="n"/>
      <c r="V826" s="13" t="n"/>
      <c r="W826" s="13" t="n"/>
    </row>
    <row r="827" s="134">
      <c r="A827" s="17" t="inlineStr">
        <is>
          <t>AW02-JK-AIDL-0958</t>
        </is>
      </c>
      <c r="B827" s="13" t="n">
        <v>40005</v>
      </c>
      <c r="C827" s="13" t="inlineStr">
        <is>
          <t>周边搜</t>
        </is>
      </c>
      <c r="D827" s="13" t="inlineStr">
        <is>
          <t>周边搜-美食</t>
        </is>
      </c>
      <c r="E827" s="13" t="inlineStr">
        <is>
          <t>P0</t>
        </is>
      </c>
      <c r="F827" s="13" t="inlineStr">
        <is>
          <t>周边搜 美食查询，查询糕饼店
按照.推荐排序
type:9</t>
        </is>
      </c>
      <c r="G827" s="13" t="inlineStr">
        <is>
          <t>正常系</t>
        </is>
      </c>
      <c r="H827" s="17" t="inlineStr">
        <is>
          <t>边界值</t>
        </is>
      </c>
      <c r="I827" s="21" t="n"/>
      <c r="J82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7" s="22" t="inlineStr">
        <is>
          <t>shell:"input keyevent 4"
shell:"input keyevent 4"</t>
        </is>
      </c>
      <c r="L827" s="17" t="inlineStr">
        <is>
          <t>{
  "protocolId": 40005,
  "messageType": "request",
  "versionName": "5.0.7.601114",
  "data": {
    "type": 9,
    "sort":  0
  },
  "statusCode": 0,
  "needResponse": false,
  "message": "",
  "responseCode": "",
  "requestCode": "",
  "requestAuthor": "com.aiways.aiwaysservice"
}</t>
        </is>
      </c>
      <c r="M827" s="23" t="inlineStr">
        <is>
          <t>输入json，查看返回json或查看地图</t>
        </is>
      </c>
      <c r="N827" s="17" t="inlineStr">
        <is>
          <t>无返回</t>
        </is>
      </c>
      <c r="O827" s="17" t="inlineStr">
        <is>
          <t>搜索列表展示糕饼店
按照.推荐排序</t>
        </is>
      </c>
      <c r="P827" s="17" t="n"/>
      <c r="Q827" s="17" t="n"/>
      <c r="R827" s="13" t="n"/>
      <c r="S827" s="13" t="n"/>
      <c r="T827" s="13" t="n"/>
      <c r="U827" s="13" t="n"/>
      <c r="V827" s="13" t="n"/>
      <c r="W827" s="13" t="n"/>
    </row>
    <row r="828" s="134">
      <c r="A828" s="17" t="inlineStr">
        <is>
          <t>AW02-JK-AIDL-0959</t>
        </is>
      </c>
      <c r="B828" s="13" t="n">
        <v>40005</v>
      </c>
      <c r="C828" s="13" t="inlineStr">
        <is>
          <t>周边搜</t>
        </is>
      </c>
      <c r="D828" s="13" t="inlineStr">
        <is>
          <t>周边搜-美食</t>
        </is>
      </c>
      <c r="E828" s="13" t="inlineStr">
        <is>
          <t>P0</t>
        </is>
      </c>
      <c r="F828" s="13" t="inlineStr">
        <is>
          <t>周边搜 美食查询，查询甜品店type:10
按照.推荐排序，sort： 0</t>
        </is>
      </c>
      <c r="G828" s="13" t="inlineStr">
        <is>
          <t>正常系</t>
        </is>
      </c>
      <c r="H828" s="17" t="inlineStr">
        <is>
          <t>边界值</t>
        </is>
      </c>
      <c r="I828" s="21" t="n"/>
      <c r="J82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8" s="22" t="inlineStr">
        <is>
          <t>shell:"input keyevent 4"
shell:"input keyevent 4"</t>
        </is>
      </c>
      <c r="L828" s="17" t="inlineStr">
        <is>
          <t>{
  "protocolId": 40005,
  "messageType": "request",
  "versionName": "5.0.7.601114",
  "data": {
    "type": 10,
    "sort":  0
  },
  "statusCode": 0,
  "needResponse": false,
  "message": "",
  "responseCode": "",
  "requestCode": "",
  "requestAuthor": "com.aiways.aiwaysservice"
}</t>
        </is>
      </c>
      <c r="M828" s="23" t="inlineStr">
        <is>
          <t>输入json，查看返回json或查看地图</t>
        </is>
      </c>
      <c r="N828" s="17" t="inlineStr">
        <is>
          <t>无返回</t>
        </is>
      </c>
      <c r="O828" s="17" t="inlineStr">
        <is>
          <t>搜索列表展示甜品店
按照.推荐排序</t>
        </is>
      </c>
      <c r="P828" s="17" t="n"/>
      <c r="Q828" s="17" t="n"/>
      <c r="R828" s="13" t="n"/>
      <c r="S828" s="13" t="n"/>
      <c r="T828" s="13" t="n"/>
      <c r="U828" s="13" t="n"/>
      <c r="V828" s="13" t="n"/>
      <c r="W828" s="13" t="n"/>
    </row>
    <row r="829" s="134">
      <c r="A829" s="17" t="inlineStr">
        <is>
          <t>AW02-JK-AIDL-0960</t>
        </is>
      </c>
      <c r="B829" s="13" t="n">
        <v>40005</v>
      </c>
      <c r="C829" s="13" t="inlineStr">
        <is>
          <t>周边搜</t>
        </is>
      </c>
      <c r="D829" s="13" t="inlineStr">
        <is>
          <t>周边搜-美食</t>
        </is>
      </c>
      <c r="E829" s="13" t="inlineStr">
        <is>
          <t>P0</t>
        </is>
      </c>
      <c r="F829" s="13" t="inlineStr">
        <is>
          <t>周边搜 美食查询，查询中餐厅type:0
按照.距离优先排序，sort： 1</t>
        </is>
      </c>
      <c r="G829" s="13" t="inlineStr">
        <is>
          <t>正常系</t>
        </is>
      </c>
      <c r="H829" s="17" t="inlineStr">
        <is>
          <t>边界值</t>
        </is>
      </c>
      <c r="I829" s="21" t="n"/>
      <c r="J82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29" s="22" t="inlineStr">
        <is>
          <t>shell:"input keyevent 4"
shell:"input keyevent 4"</t>
        </is>
      </c>
      <c r="L829" s="17" t="inlineStr">
        <is>
          <t>{
  "protocolId": 40005,
  "messageType": "request",
  "versionName": "5.0.7.601114",
  "data": {
    "type": -1,
    "sort": 1
  },
  "statusCode": 0,
  "needResponse": false,
  "message": "",
  "responseCode": "",
  "requestCode": "",
  "requestAuthor": "com.aiways.aiwaysservice"
}</t>
        </is>
      </c>
      <c r="M829" s="23" t="inlineStr">
        <is>
          <t>输入json，查看返回json或查看地图</t>
        </is>
      </c>
      <c r="N829" s="17" t="inlineStr">
        <is>
          <t>无返回</t>
        </is>
      </c>
      <c r="O829" s="17" t="inlineStr">
        <is>
          <t>默认搜索
按照.距离优先排序</t>
        </is>
      </c>
      <c r="P829" s="17" t="n"/>
      <c r="Q829" s="17" t="n"/>
      <c r="R829" s="13" t="n"/>
      <c r="S829" s="13" t="n"/>
      <c r="T829" s="13" t="n"/>
      <c r="U829" s="13" t="n"/>
      <c r="V829" s="13" t="n"/>
      <c r="W829" s="13" t="n"/>
    </row>
    <row r="830" s="134">
      <c r="A830" s="17" t="inlineStr">
        <is>
          <t>AW02-JK-AIDL-0961</t>
        </is>
      </c>
      <c r="B830" s="13" t="n">
        <v>40005</v>
      </c>
      <c r="C830" s="13" t="inlineStr">
        <is>
          <t>周边搜</t>
        </is>
      </c>
      <c r="D830" s="13" t="inlineStr">
        <is>
          <t>周边搜-美食</t>
        </is>
      </c>
      <c r="E830" s="13" t="inlineStr">
        <is>
          <t>P0</t>
        </is>
      </c>
      <c r="F830" s="13" t="inlineStr">
        <is>
          <t>周边搜 美食查询，查询中餐厅type:0
按照.距离优先排序，sort： 1</t>
        </is>
      </c>
      <c r="G830" s="13" t="inlineStr">
        <is>
          <t>正常系</t>
        </is>
      </c>
      <c r="H830" s="17" t="inlineStr">
        <is>
          <t>边界值</t>
        </is>
      </c>
      <c r="I830" s="21" t="n"/>
      <c r="J83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0" s="22" t="inlineStr">
        <is>
          <t>shell:"input keyevent 4"
shell:"input keyevent 4"</t>
        </is>
      </c>
      <c r="L830" s="17" t="inlineStr">
        <is>
          <t>{
  "protocolId": 40005,
  "messageType": "request",
  "versionName": "5.0.7.601114",
  "data": {
    "type": 0,
    "sort": 1
  },
  "statusCode": 0,
  "needResponse": false,
  "message": "",
  "responseCode": "",
  "requestCode": "",
  "requestAuthor": "com.aiways.aiwaysservice"
}</t>
        </is>
      </c>
      <c r="M830" s="23" t="inlineStr">
        <is>
          <t>输入json，查看返回json或查看地图</t>
        </is>
      </c>
      <c r="N830" s="17" t="inlineStr">
        <is>
          <t>无返回</t>
        </is>
      </c>
      <c r="O830" s="17" t="inlineStr">
        <is>
          <t>搜索列表展示中餐厅
按照.距离优先排序</t>
        </is>
      </c>
      <c r="P830" s="17" t="n"/>
      <c r="Q830" s="17" t="n"/>
      <c r="R830" s="29" t="n"/>
      <c r="S830" s="29" t="n"/>
      <c r="T830" s="29" t="n"/>
      <c r="U830" s="29" t="n"/>
      <c r="V830" s="29" t="n"/>
      <c r="W830" s="29" t="n"/>
    </row>
    <row r="831" s="134">
      <c r="A831" s="17" t="inlineStr">
        <is>
          <t>AW02-JK-AIDL-0962</t>
        </is>
      </c>
      <c r="B831" s="13" t="n">
        <v>40005</v>
      </c>
      <c r="C831" s="13" t="inlineStr">
        <is>
          <t>周边搜</t>
        </is>
      </c>
      <c r="D831" s="13" t="inlineStr">
        <is>
          <t>周边搜-美食</t>
        </is>
      </c>
      <c r="E831" s="13" t="inlineStr">
        <is>
          <t>P0</t>
        </is>
      </c>
      <c r="F831" s="13" t="inlineStr">
        <is>
          <t>周边搜 美食查询，查询西餐厅type:1
按照.距离优先排序，sort： 1</t>
        </is>
      </c>
      <c r="G831" s="13" t="inlineStr">
        <is>
          <t>正常系</t>
        </is>
      </c>
      <c r="H831" s="17" t="inlineStr">
        <is>
          <t>边界值</t>
        </is>
      </c>
      <c r="I831" s="21" t="n"/>
      <c r="J83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1" s="22" t="inlineStr">
        <is>
          <t>shell:"input keyevent 4"
shell:"input keyevent 4"</t>
        </is>
      </c>
      <c r="L831" s="17" t="inlineStr">
        <is>
          <t>{
  "protocolId": 40005,
  "messageType": "request",
  "versionName": "5.0.7.601114",
  "data": {
    "type": 1,
    "sort":  1
  },
  "statusCode": 0,
  "needResponse": false,
  "message": "",
  "responseCode": "",
  "requestCode": "",
  "requestAuthor": "com.aiways.aiwaysservice"
}</t>
        </is>
      </c>
      <c r="M831" s="23" t="inlineStr">
        <is>
          <t>输入json，查看返回json或查看地图</t>
        </is>
      </c>
      <c r="N831" s="17" t="inlineStr">
        <is>
          <t>无返回</t>
        </is>
      </c>
      <c r="O831" s="17" t="inlineStr">
        <is>
          <t>搜索列表展示西餐厅
按照.距离优先排序</t>
        </is>
      </c>
      <c r="P831" s="17" t="n"/>
      <c r="Q831" s="17" t="n"/>
      <c r="R831" s="29" t="n"/>
      <c r="S831" s="29" t="n"/>
      <c r="T831" s="29" t="n"/>
      <c r="U831" s="29" t="n"/>
      <c r="V831" s="29" t="n"/>
      <c r="W831" s="29" t="n"/>
    </row>
    <row r="832" s="134">
      <c r="A832" s="17" t="inlineStr">
        <is>
          <t>AW02-JK-AIDL-0963</t>
        </is>
      </c>
      <c r="B832" s="13" t="n">
        <v>40005</v>
      </c>
      <c r="C832" s="13" t="inlineStr">
        <is>
          <t>周边搜</t>
        </is>
      </c>
      <c r="D832" s="13" t="inlineStr">
        <is>
          <t>周边搜-美食</t>
        </is>
      </c>
      <c r="E832" s="13" t="inlineStr">
        <is>
          <t>P0</t>
        </is>
      </c>
      <c r="F832" s="13" t="inlineStr">
        <is>
          <t>周边搜 美食查询，查询日本料理type:2
按照.距离优先排序，sort： 1</t>
        </is>
      </c>
      <c r="G832" s="13" t="inlineStr">
        <is>
          <t>正常系</t>
        </is>
      </c>
      <c r="H832" s="17" t="inlineStr">
        <is>
          <t>边界值</t>
        </is>
      </c>
      <c r="I832" s="21" t="n"/>
      <c r="J83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2" s="22" t="inlineStr">
        <is>
          <t>shell:"input keyevent 4"
shell:"input keyevent 4"</t>
        </is>
      </c>
      <c r="L832" s="17" t="inlineStr">
        <is>
          <t>{
  "protocolId":40005,
  "messageType": "request",
  "versionName": "5.0.7.601114",
  "data": {
    "type": 2,
    "sort":  1
  },
  "statusCode": 0,
  "needResponse": false,
  "message": "",
  "responseCode": "",
  "requestCode": "",
  "requestAuthor": "com.aiways.aiwaysservice"
}</t>
        </is>
      </c>
      <c r="M832" s="23" t="inlineStr">
        <is>
          <t>输入json，查看返回json或查看地图</t>
        </is>
      </c>
      <c r="N832" s="17" t="inlineStr">
        <is>
          <t>无返回</t>
        </is>
      </c>
      <c r="O832" s="17" t="inlineStr">
        <is>
          <t>搜索列表展示日本料理
按照.距离优先排序</t>
        </is>
      </c>
      <c r="P832" s="17" t="n"/>
      <c r="Q832" s="17" t="n"/>
      <c r="R832" s="29" t="n"/>
      <c r="S832" s="29" t="n"/>
      <c r="T832" s="29" t="n"/>
      <c r="U832" s="29" t="n"/>
      <c r="V832" s="29" t="n"/>
      <c r="W832" s="29" t="n"/>
    </row>
    <row r="833" s="134">
      <c r="A833" s="17" t="inlineStr">
        <is>
          <t>AW02-JK-AIDL-0964</t>
        </is>
      </c>
      <c r="B833" s="13" t="n">
        <v>40005</v>
      </c>
      <c r="C833" s="13" t="inlineStr">
        <is>
          <t>周边搜</t>
        </is>
      </c>
      <c r="D833" s="13" t="inlineStr">
        <is>
          <t>周边搜-美食</t>
        </is>
      </c>
      <c r="E833" s="13" t="inlineStr">
        <is>
          <t>P0</t>
        </is>
      </c>
      <c r="F833" s="13" t="inlineStr">
        <is>
          <t>周边搜 美食查询，查询韩国料理type:3
按照.距离优先排序，sort： 1</t>
        </is>
      </c>
      <c r="G833" s="13" t="inlineStr">
        <is>
          <t>正常系</t>
        </is>
      </c>
      <c r="H833" s="17" t="inlineStr">
        <is>
          <t>边界值</t>
        </is>
      </c>
      <c r="I833" s="21" t="n"/>
      <c r="J83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3" s="22" t="inlineStr">
        <is>
          <t>shell:"input keyevent 4"
shell:"input keyevent 4"</t>
        </is>
      </c>
      <c r="L833" s="17" t="inlineStr">
        <is>
          <t>{
  "protocolId": 40005,
  "messageType": "request",
  "versionName": "5.0.7.601114",
  "data": {
    "type": 3,
    "sort":  1
  },
  "statusCode": 0,
  "needResponse": false,
  "message": "",
  "responseCode": "",
  "requestCode": "",
  "requestAuthor": "com.aiways.aiwaysservice"
}</t>
        </is>
      </c>
      <c r="M833" s="23" t="inlineStr">
        <is>
          <t>输入json，查看返回json或查看地图</t>
        </is>
      </c>
      <c r="N833" s="17" t="inlineStr">
        <is>
          <t>无返回</t>
        </is>
      </c>
      <c r="O833" s="17" t="inlineStr">
        <is>
          <t>搜索列表展示韩国料理
按照.距离优先排序</t>
        </is>
      </c>
      <c r="P833" s="17" t="n"/>
      <c r="Q833" s="17" t="n"/>
      <c r="R833" s="29" t="n"/>
      <c r="S833" s="29" t="n"/>
      <c r="T833" s="29" t="n"/>
      <c r="U833" s="29" t="n"/>
      <c r="V833" s="29" t="n"/>
      <c r="W833" s="29" t="n"/>
    </row>
    <row r="834" s="134">
      <c r="A834" s="17" t="inlineStr">
        <is>
          <t>AW02-JK-AIDL-0965</t>
        </is>
      </c>
      <c r="B834" s="13" t="n">
        <v>40005</v>
      </c>
      <c r="C834" s="13" t="inlineStr">
        <is>
          <t>周边搜</t>
        </is>
      </c>
      <c r="D834" s="13" t="inlineStr">
        <is>
          <t>周边搜-美食</t>
        </is>
      </c>
      <c r="E834" s="13" t="inlineStr">
        <is>
          <t>P0</t>
        </is>
      </c>
      <c r="F834" s="13" t="inlineStr">
        <is>
          <t>周边搜 美食查询，查询东南亚餐厅type:4
按照.距离优先排序，sort： 1</t>
        </is>
      </c>
      <c r="G834" s="13" t="inlineStr">
        <is>
          <t>正常系</t>
        </is>
      </c>
      <c r="H834" s="17" t="inlineStr">
        <is>
          <t>边界值</t>
        </is>
      </c>
      <c r="I834" s="21" t="n"/>
      <c r="J83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4" s="22" t="inlineStr">
        <is>
          <t>shell:"input keyevent 4"
shell:"input keyevent 4"</t>
        </is>
      </c>
      <c r="L834" s="17" t="inlineStr">
        <is>
          <t>{
  "protocolId": 40005,
  "messageType": "request",
  "versionName": "5.0.7.601114",
  "data": {
    "type": 4,
    "sort":  1
  },
  "statusCode": 0,
  "needResponse": false,
  "message": "",
  "responseCode": "",
  "requestCode": "",
  "requestAuthor": "com.aiways.aiwaysservice"
}</t>
        </is>
      </c>
      <c r="M834" s="23" t="inlineStr">
        <is>
          <t>输入json，查看返回json或查看地图</t>
        </is>
      </c>
      <c r="N834" s="17" t="inlineStr">
        <is>
          <t>无返回</t>
        </is>
      </c>
      <c r="O834" s="17" t="inlineStr">
        <is>
          <t>搜索列表展示东南亚餐厅
按照.距离优先排序</t>
        </is>
      </c>
      <c r="P834" s="17" t="n"/>
      <c r="Q834" s="17" t="n"/>
      <c r="R834" s="29" t="n"/>
      <c r="S834" s="29" t="n"/>
      <c r="T834" s="29" t="n"/>
      <c r="U834" s="29" t="n"/>
      <c r="V834" s="29" t="n"/>
      <c r="W834" s="29" t="n"/>
    </row>
    <row r="835" s="134">
      <c r="A835" s="17" t="inlineStr">
        <is>
          <t>AW02-JK-AIDL-0966</t>
        </is>
      </c>
      <c r="B835" s="13" t="n">
        <v>40005</v>
      </c>
      <c r="C835" s="13" t="inlineStr">
        <is>
          <t>周边搜</t>
        </is>
      </c>
      <c r="D835" s="13" t="inlineStr">
        <is>
          <t>周边搜-美食</t>
        </is>
      </c>
      <c r="E835" s="13" t="inlineStr">
        <is>
          <t>P0</t>
        </is>
      </c>
      <c r="F835" s="13" t="inlineStr">
        <is>
          <t>周边搜 美食查询，查询快餐type:5
按照.距离优先排序，sort： 1</t>
        </is>
      </c>
      <c r="G835" s="13" t="inlineStr">
        <is>
          <t>正常系</t>
        </is>
      </c>
      <c r="H835" s="17" t="inlineStr">
        <is>
          <t>边界值</t>
        </is>
      </c>
      <c r="I835" s="21" t="n"/>
      <c r="J83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5" s="22" t="inlineStr">
        <is>
          <t>shell:"input keyevent 4"
shell:"input keyevent 4"</t>
        </is>
      </c>
      <c r="L835" s="17" t="inlineStr">
        <is>
          <t>{
  "protocolId": 40005,
  "messageType": "request",
  "versionName": "5.0.7.601114",
  "data": {
    "type": 5,
    "sort":  1
  },
  "statusCode": 0,
  "needResponse": false,
  "message": "",
  "responseCode": "",
  "requestCode": "",
  "requestAuthor": "com.aiways.aiwaysservice"
}</t>
        </is>
      </c>
      <c r="M835" s="23" t="inlineStr">
        <is>
          <t>输入json，查看返回json或查看地图</t>
        </is>
      </c>
      <c r="N835" s="17" t="inlineStr">
        <is>
          <t>无返回</t>
        </is>
      </c>
      <c r="O835" s="17" t="inlineStr">
        <is>
          <t>搜索列表展示快餐
按照.距离优先排序</t>
        </is>
      </c>
      <c r="P835" s="17" t="n"/>
      <c r="Q835" s="17" t="n"/>
      <c r="R835" s="29" t="n"/>
      <c r="S835" s="29" t="n"/>
      <c r="T835" s="29" t="n"/>
      <c r="U835" s="29" t="n"/>
      <c r="V835" s="29" t="n"/>
      <c r="W835" s="29" t="n"/>
    </row>
    <row r="836" s="134">
      <c r="A836" s="17" t="inlineStr">
        <is>
          <t>AW02-JK-AIDL-0967</t>
        </is>
      </c>
      <c r="B836" s="13" t="n">
        <v>40005</v>
      </c>
      <c r="C836" s="13" t="inlineStr">
        <is>
          <t>周边搜</t>
        </is>
      </c>
      <c r="D836" s="13" t="inlineStr">
        <is>
          <t>周边搜-美食</t>
        </is>
      </c>
      <c r="E836" s="13" t="inlineStr">
        <is>
          <t>P0</t>
        </is>
      </c>
      <c r="F836" s="13" t="inlineStr">
        <is>
          <t>周边搜 美食查询，查询咖啡厅type:6
按照.距离优先排序，sort： 1</t>
        </is>
      </c>
      <c r="G836" s="13" t="inlineStr">
        <is>
          <t>正常系</t>
        </is>
      </c>
      <c r="H836" s="17" t="inlineStr">
        <is>
          <t>边界值</t>
        </is>
      </c>
      <c r="I836" s="21" t="n"/>
      <c r="J83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6" s="22" t="inlineStr">
        <is>
          <t>shell:"input keyevent 4"
shell:"input keyevent 4"</t>
        </is>
      </c>
      <c r="L836" s="17" t="inlineStr">
        <is>
          <t>{
  "protocolId": 40005,
  "messageType": "request",
  "versionName": "5.0.7.601114",
  "data": {
    "type": 6,
    "sort":  1
  },
  "statusCode": 0,
  "needResponse": false,
  "message": "",
  "responseCode": "",
  "requestCode": "",
  "requestAuthor": "com.aiways.aiwaysservice"
}</t>
        </is>
      </c>
      <c r="M836" s="23" t="inlineStr">
        <is>
          <t>输入json，查看返回json或查看地图</t>
        </is>
      </c>
      <c r="N836" s="17" t="inlineStr">
        <is>
          <t>无返回</t>
        </is>
      </c>
      <c r="O836" s="17" t="inlineStr">
        <is>
          <t>搜索列表展示咖啡厅
按照.距离优先排序</t>
        </is>
      </c>
      <c r="P836" s="17" t="n"/>
      <c r="Q836" s="17" t="n"/>
      <c r="R836" s="29" t="n"/>
      <c r="S836" s="29" t="n"/>
      <c r="T836" s="29" t="n"/>
      <c r="U836" s="29" t="n"/>
      <c r="V836" s="29" t="n"/>
      <c r="W836" s="29" t="n"/>
    </row>
    <row r="837" s="134">
      <c r="A837" s="17" t="inlineStr">
        <is>
          <t>AW02-JK-AIDL-0968</t>
        </is>
      </c>
      <c r="B837" s="13" t="n">
        <v>40005</v>
      </c>
      <c r="C837" s="13" t="inlineStr">
        <is>
          <t>周边搜</t>
        </is>
      </c>
      <c r="D837" s="13" t="inlineStr">
        <is>
          <t>周边搜-美食</t>
        </is>
      </c>
      <c r="E837" s="13" t="inlineStr">
        <is>
          <t>P0</t>
        </is>
      </c>
      <c r="F837" s="13" t="inlineStr">
        <is>
          <t>周边搜 美食查询，查询茶艺馆type:7
按照.距离优先排序，sort： 1</t>
        </is>
      </c>
      <c r="G837" s="13" t="inlineStr">
        <is>
          <t>正常系</t>
        </is>
      </c>
      <c r="H837" s="17" t="inlineStr">
        <is>
          <t>边界值</t>
        </is>
      </c>
      <c r="I837" s="21" t="n"/>
      <c r="J83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7" s="22" t="inlineStr">
        <is>
          <t>shell:"input keyevent 4"
shell:"input keyevent 4"</t>
        </is>
      </c>
      <c r="L837" s="17" t="inlineStr">
        <is>
          <t>{
  "protocolId": 40005,
  "messageType": "request",
  "versionName": "5.0.7.601114",
  "data": {
    "type": 7,
    "sort":  1
  },
  "statusCode": 0,
  "needResponse": false,
  "message": "",
  "responseCode": "",
  "requestCode": "",
  "requestAuthor": "com.aiways.aiwaysservice"
}</t>
        </is>
      </c>
      <c r="M837" s="23" t="inlineStr">
        <is>
          <t>输入json，查看返回json或查看地图</t>
        </is>
      </c>
      <c r="N837" s="17" t="inlineStr">
        <is>
          <t>无返回</t>
        </is>
      </c>
      <c r="O837" s="17" t="inlineStr">
        <is>
          <t>搜索列表展示茶艺馆
按照.距离优先排序</t>
        </is>
      </c>
      <c r="P837" s="17" t="n"/>
      <c r="Q837" s="17" t="n"/>
      <c r="R837" s="29" t="n"/>
      <c r="S837" s="29" t="n"/>
      <c r="T837" s="29" t="n"/>
      <c r="U837" s="29" t="n"/>
      <c r="V837" s="29" t="n"/>
      <c r="W837" s="29" t="n"/>
    </row>
    <row r="838" s="134">
      <c r="A838" s="17" t="inlineStr">
        <is>
          <t>AW02-JK-AIDL-0969</t>
        </is>
      </c>
      <c r="B838" s="13" t="n">
        <v>40005</v>
      </c>
      <c r="C838" s="13" t="inlineStr">
        <is>
          <t>周边搜</t>
        </is>
      </c>
      <c r="D838" s="13" t="inlineStr">
        <is>
          <t>周边搜-美食</t>
        </is>
      </c>
      <c r="E838" s="13" t="inlineStr">
        <is>
          <t>P0</t>
        </is>
      </c>
      <c r="F838" s="13" t="inlineStr">
        <is>
          <t>周边搜 美食查询，查询冷饮店type:8
按照.距离优先排序，sort： 1</t>
        </is>
      </c>
      <c r="G838" s="13" t="inlineStr">
        <is>
          <t>正常系</t>
        </is>
      </c>
      <c r="H838" s="17" t="inlineStr">
        <is>
          <t>边界值</t>
        </is>
      </c>
      <c r="I838" s="21" t="n"/>
      <c r="J83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8" s="22" t="inlineStr">
        <is>
          <t>shell:"input keyevent 4"
shell:"input keyevent 4"</t>
        </is>
      </c>
      <c r="L838" s="17" t="inlineStr">
        <is>
          <t>{
  "protocolId": 40005,
  "messageType": "request",
  "versionName": "5.0.7.601114",
  "data": {
    "type": 8,
    "sort":  1
  },
  "statusCode": 0,
  "needResponse": false,
  "message": "",
  "responseCode": "",
  "requestCode": "",
  "requestAuthor": "com.aiways.aiwaysservice"
}</t>
        </is>
      </c>
      <c r="M838" s="23" t="inlineStr">
        <is>
          <t>输入json，查看返回json或查看地图</t>
        </is>
      </c>
      <c r="N838" s="17" t="inlineStr">
        <is>
          <t>无返回</t>
        </is>
      </c>
      <c r="O838" s="17" t="inlineStr">
        <is>
          <t>搜索列表展示冷饮店
按照.距离优先排序</t>
        </is>
      </c>
      <c r="P838" s="17" t="n"/>
      <c r="Q838" s="17" t="n"/>
      <c r="R838" s="29" t="n"/>
      <c r="S838" s="29" t="n"/>
      <c r="T838" s="29" t="n"/>
      <c r="U838" s="29" t="n"/>
      <c r="V838" s="29" t="n"/>
      <c r="W838" s="29" t="n"/>
    </row>
    <row r="839" s="134">
      <c r="A839" s="17" t="inlineStr">
        <is>
          <t>AW02-JK-AIDL-0970</t>
        </is>
      </c>
      <c r="B839" s="13" t="n">
        <v>40005</v>
      </c>
      <c r="C839" s="13" t="inlineStr">
        <is>
          <t>周边搜</t>
        </is>
      </c>
      <c r="D839" s="13" t="inlineStr">
        <is>
          <t>周边搜-美食</t>
        </is>
      </c>
      <c r="E839" s="13" t="inlineStr">
        <is>
          <t>P0</t>
        </is>
      </c>
      <c r="F839" s="13" t="inlineStr">
        <is>
          <t>周边搜 美食查询，查询糕饼店
按照.距离优先排序type:9</t>
        </is>
      </c>
      <c r="G839" s="13" t="inlineStr">
        <is>
          <t>正常系</t>
        </is>
      </c>
      <c r="H839" s="17" t="inlineStr">
        <is>
          <t>边界值</t>
        </is>
      </c>
      <c r="I839" s="21" t="n"/>
      <c r="J83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39" s="22" t="inlineStr">
        <is>
          <t>shell:"input keyevent 4"
shell:"input keyevent 4"</t>
        </is>
      </c>
      <c r="L839" s="17" t="inlineStr">
        <is>
          <t>{
  "protocolId": 40005,
  "messageType": "request",
  "versionName": "5.0.7.601114",
  "data": {
    "type": 9,
    "sort":  1
  },
  "statusCode": 0,
  "needResponse": false,
  "message": "",
  "responseCode": "",
  "requestCode": "",
  "requestAuthor": "com.aiways.aiwaysservice"
}</t>
        </is>
      </c>
      <c r="M839" s="23" t="inlineStr">
        <is>
          <t>输入json，查看返回json或查看地图</t>
        </is>
      </c>
      <c r="N839" s="17" t="inlineStr">
        <is>
          <t>无返回</t>
        </is>
      </c>
      <c r="O839" s="17" t="inlineStr">
        <is>
          <t>搜索列表展示糕饼店
按照.距离优先排序</t>
        </is>
      </c>
      <c r="P839" s="17" t="n"/>
      <c r="Q839" s="17" t="n"/>
      <c r="R839" s="29" t="n"/>
      <c r="S839" s="29" t="n"/>
      <c r="T839" s="29" t="n"/>
      <c r="U839" s="29" t="n"/>
      <c r="V839" s="29" t="n"/>
      <c r="W839" s="29" t="n"/>
    </row>
    <row r="840" s="134">
      <c r="A840" s="17" t="inlineStr">
        <is>
          <t>AW02-JK-AIDL-0971</t>
        </is>
      </c>
      <c r="B840" s="13" t="n">
        <v>40005</v>
      </c>
      <c r="C840" s="13" t="inlineStr">
        <is>
          <t>周边搜</t>
        </is>
      </c>
      <c r="D840" s="13" t="inlineStr">
        <is>
          <t>周边搜-美食</t>
        </is>
      </c>
      <c r="E840" s="13" t="inlineStr">
        <is>
          <t>P0</t>
        </is>
      </c>
      <c r="F840" s="13" t="inlineStr">
        <is>
          <t>周边搜 美食查询，查询甜品店type:10
按照.距离优先排序，sort： 1</t>
        </is>
      </c>
      <c r="G840" s="13" t="inlineStr">
        <is>
          <t>正常系</t>
        </is>
      </c>
      <c r="H840" s="17" t="inlineStr">
        <is>
          <t>边界值</t>
        </is>
      </c>
      <c r="I840" s="21" t="n"/>
      <c r="J84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0" s="22" t="inlineStr">
        <is>
          <t>shell:"input keyevent 4"
shell:"input keyevent 4"</t>
        </is>
      </c>
      <c r="L840" s="17" t="inlineStr">
        <is>
          <t>{
  "protocolId": 40005,
  "messageType": "request",
  "versionName": "5.0.7.601114",
  "data": {
    "type": 10,
    "sort":  1
  },
  "statusCode": 0,
  "needResponse": false,
  "message": "",
  "responseCode": "",
  "requestCode": "",
  "requestAuthor": "com.aiways.aiwaysservice"
}</t>
        </is>
      </c>
      <c r="M840" s="23" t="inlineStr">
        <is>
          <t>输入json，查看返回json或查看地图</t>
        </is>
      </c>
      <c r="N840" s="17" t="inlineStr">
        <is>
          <t>无返回</t>
        </is>
      </c>
      <c r="O840" s="17" t="inlineStr">
        <is>
          <t>搜索列表展示甜品店
按照.距离优先排序</t>
        </is>
      </c>
      <c r="P840" s="17" t="n"/>
      <c r="Q840" s="17" t="n"/>
      <c r="R840" s="29" t="n"/>
      <c r="S840" s="29" t="n"/>
      <c r="T840" s="29" t="n"/>
      <c r="U840" s="29" t="n"/>
      <c r="V840" s="29" t="n"/>
      <c r="W840" s="29" t="n"/>
    </row>
    <row r="841" s="134">
      <c r="A841" s="17" t="inlineStr">
        <is>
          <t>AW02-JK-AIDL-0972</t>
        </is>
      </c>
      <c r="B841" s="13" t="n">
        <v>40005</v>
      </c>
      <c r="C841" s="13" t="inlineStr">
        <is>
          <t>周边搜</t>
        </is>
      </c>
      <c r="D841" s="13" t="inlineStr">
        <is>
          <t>周边搜-美食</t>
        </is>
      </c>
      <c r="E841" s="13" t="inlineStr">
        <is>
          <t>P0</t>
        </is>
      </c>
      <c r="F841" s="13" t="inlineStr">
        <is>
          <t>周边搜 美食查询，查询中餐厅type:0
按照.好评优先排序，sort： 2</t>
        </is>
      </c>
      <c r="G841" s="13" t="inlineStr">
        <is>
          <t>正常系</t>
        </is>
      </c>
      <c r="H841" s="17" t="inlineStr">
        <is>
          <t>边界值</t>
        </is>
      </c>
      <c r="I841" s="21" t="n"/>
      <c r="J84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1" s="22" t="inlineStr">
        <is>
          <t>shell:"input keyevent 4"
shell:"input keyevent 4"</t>
        </is>
      </c>
      <c r="L841" s="17" t="inlineStr">
        <is>
          <t>{
  "protocolId": 40005,
  "messageType": "request",
  "versionName": "5.0.7.601114",
  "data": {
    "type": -1,
    "sort":  2
  },
  "statusCode": 0,
  "needResponse": false,
  "message": "",
  "responseCode": "",
  "requestCode": "",
  "requestAuthor": "com.aiways.aiwaysservice"
}</t>
        </is>
      </c>
      <c r="M841" s="23" t="inlineStr">
        <is>
          <t>输入json，查看返回json或查看地图</t>
        </is>
      </c>
      <c r="N841" s="17" t="inlineStr">
        <is>
          <t>无返回</t>
        </is>
      </c>
      <c r="O841" s="17" t="inlineStr">
        <is>
          <t>默认搜索
按照.好评优先排序</t>
        </is>
      </c>
      <c r="P841" s="17" t="n"/>
      <c r="Q841" s="17" t="n"/>
      <c r="R841" s="29" t="n"/>
      <c r="S841" s="29" t="n"/>
      <c r="T841" s="29" t="n"/>
      <c r="U841" s="29" t="n"/>
      <c r="V841" s="29" t="n"/>
      <c r="W841" s="29" t="n"/>
    </row>
    <row r="842" s="134">
      <c r="A842" s="17" t="inlineStr">
        <is>
          <t>AW02-JK-AIDL-0973</t>
        </is>
      </c>
      <c r="B842" s="13" t="n">
        <v>40005</v>
      </c>
      <c r="C842" s="13" t="inlineStr">
        <is>
          <t>周边搜</t>
        </is>
      </c>
      <c r="D842" s="13" t="inlineStr">
        <is>
          <t>周边搜-美食</t>
        </is>
      </c>
      <c r="E842" s="13" t="inlineStr">
        <is>
          <t>P0</t>
        </is>
      </c>
      <c r="F842" s="13" t="inlineStr">
        <is>
          <t>周边搜 美食查询，查询中餐厅type:0
按照.好评优先排序，sort： 2</t>
        </is>
      </c>
      <c r="G842" s="13" t="inlineStr">
        <is>
          <t>正常系</t>
        </is>
      </c>
      <c r="H842" s="17" t="inlineStr">
        <is>
          <t>边界值</t>
        </is>
      </c>
      <c r="I842" s="21" t="n"/>
      <c r="J84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2" s="22" t="inlineStr">
        <is>
          <t>shell:"input keyevent 4"
shell:"input keyevent 4"</t>
        </is>
      </c>
      <c r="L842" s="17" t="inlineStr">
        <is>
          <t>{
  "protocolId": 40005,
  "messageType": "request",
  "versionName": "5.0.7.601114",
  "data": {
    "type": 0,
    "sort":  2
  },
  "statusCode": 0,
  "needResponse": false,
  "message": "",
  "responseCode": "",
  "requestCode": "",
  "requestAuthor": "com.aiways.aiwaysservice"
}</t>
        </is>
      </c>
      <c r="M842" s="23" t="inlineStr">
        <is>
          <t>输入json，查看返回json或查看地图</t>
        </is>
      </c>
      <c r="N842" s="17" t="inlineStr">
        <is>
          <t>无返回</t>
        </is>
      </c>
      <c r="O842" s="17" t="inlineStr">
        <is>
          <t>搜索列表展示中餐厅
按照.好评优先排序</t>
        </is>
      </c>
      <c r="P842" s="17" t="n"/>
      <c r="Q842" s="17" t="n"/>
      <c r="R842" s="29" t="n"/>
      <c r="S842" s="29" t="n"/>
      <c r="T842" s="29" t="n"/>
      <c r="U842" s="29" t="n"/>
      <c r="V842" s="29" t="n"/>
      <c r="W842" s="29" t="n"/>
    </row>
    <row r="843" s="134">
      <c r="A843" s="17" t="inlineStr">
        <is>
          <t>AW02-JK-AIDL-0974</t>
        </is>
      </c>
      <c r="B843" s="13" t="n">
        <v>40005</v>
      </c>
      <c r="C843" s="13" t="inlineStr">
        <is>
          <t>周边搜</t>
        </is>
      </c>
      <c r="D843" s="13" t="inlineStr">
        <is>
          <t>周边搜-美食</t>
        </is>
      </c>
      <c r="E843" s="13" t="inlineStr">
        <is>
          <t>P0</t>
        </is>
      </c>
      <c r="F843" s="13" t="inlineStr">
        <is>
          <t>周边搜 美食查询，查询西餐厅type:1
按照.好评优先排序，sort： 2</t>
        </is>
      </c>
      <c r="G843" s="13" t="inlineStr">
        <is>
          <t>正常系</t>
        </is>
      </c>
      <c r="H843" s="17" t="inlineStr">
        <is>
          <t>边界值</t>
        </is>
      </c>
      <c r="I843" s="21" t="n"/>
      <c r="J84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3" s="22" t="inlineStr">
        <is>
          <t>shell:"input keyevent 4"
shell:"input keyevent 4"</t>
        </is>
      </c>
      <c r="L843" s="17" t="inlineStr">
        <is>
          <t>{
  "protocolId": 40005,
  "messageType": "request",
  "versionName": "5.0.7.601114",
  "data": {
    "type": 1,
    "sort":  2
  },
  "statusCode": 0,
  "needResponse": false,
  "message": "",
  "responseCode": "",
  "requestCode": "",
  "requestAuthor": "com.aiways.aiwaysservice"
}</t>
        </is>
      </c>
      <c r="M843" s="23" t="inlineStr">
        <is>
          <t>输入json，查看返回json或查看地图</t>
        </is>
      </c>
      <c r="N843" s="17" t="inlineStr">
        <is>
          <t>无返回</t>
        </is>
      </c>
      <c r="O843" s="17" t="inlineStr">
        <is>
          <t>搜索列表展示西餐厅
按照.好评优先排序</t>
        </is>
      </c>
      <c r="P843" s="17" t="n"/>
      <c r="Q843" s="17" t="n"/>
      <c r="R843" s="29" t="n"/>
      <c r="S843" s="29" t="n"/>
      <c r="T843" s="29" t="n"/>
      <c r="U843" s="29" t="n"/>
      <c r="V843" s="29" t="n"/>
      <c r="W843" s="29" t="n"/>
    </row>
    <row r="844" s="134">
      <c r="A844" s="17" t="inlineStr">
        <is>
          <t>AW02-JK-AIDL-0975</t>
        </is>
      </c>
      <c r="B844" s="13" t="n">
        <v>40005</v>
      </c>
      <c r="C844" s="13" t="inlineStr">
        <is>
          <t>周边搜</t>
        </is>
      </c>
      <c r="D844" s="13" t="inlineStr">
        <is>
          <t>周边搜-美食</t>
        </is>
      </c>
      <c r="E844" s="13" t="inlineStr">
        <is>
          <t>P0</t>
        </is>
      </c>
      <c r="F844" s="13" t="inlineStr">
        <is>
          <t>周边搜 美食查询，查询日本料理type:2
按照.好评优先排序，sort： 2</t>
        </is>
      </c>
      <c r="G844" s="13" t="inlineStr">
        <is>
          <t>正常系</t>
        </is>
      </c>
      <c r="H844" s="17" t="inlineStr">
        <is>
          <t>边界值</t>
        </is>
      </c>
      <c r="I844" s="21" t="n"/>
      <c r="J84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4" s="22" t="inlineStr">
        <is>
          <t>shell:"input keyevent 4"
shell:"input keyevent 4"</t>
        </is>
      </c>
      <c r="L844" s="17" t="inlineStr">
        <is>
          <t>{
  "protocolId":40005,
  "messageType": "request",
  "versionName": "5.0.7.601114",
  "data": {
    "type": 2,
    "sort":  2
  },
  "statusCode": 0,
  "needResponse": false,
  "message": "",
  "responseCode": "",
  "requestCode": "",
  "requestAuthor": "com.aiways.aiwaysservice"
}</t>
        </is>
      </c>
      <c r="M844" s="23" t="inlineStr">
        <is>
          <t>输入json，查看返回json或查看地图</t>
        </is>
      </c>
      <c r="N844" s="17" t="inlineStr">
        <is>
          <t>无返回</t>
        </is>
      </c>
      <c r="O844" s="17" t="inlineStr">
        <is>
          <t>搜索列表展示日本料理
按照.好评优先排序</t>
        </is>
      </c>
      <c r="P844" s="17" t="n"/>
      <c r="Q844" s="17" t="n"/>
      <c r="R844" s="29" t="n"/>
      <c r="S844" s="29" t="n"/>
      <c r="T844" s="29" t="n"/>
      <c r="U844" s="29" t="n"/>
      <c r="V844" s="29" t="n"/>
      <c r="W844" s="29" t="n"/>
    </row>
    <row r="845" s="134">
      <c r="A845" s="17" t="inlineStr">
        <is>
          <t>AW02-JK-AIDL-0976</t>
        </is>
      </c>
      <c r="B845" s="13" t="n">
        <v>40005</v>
      </c>
      <c r="C845" s="13" t="inlineStr">
        <is>
          <t>周边搜</t>
        </is>
      </c>
      <c r="D845" s="13" t="inlineStr">
        <is>
          <t>周边搜-美食</t>
        </is>
      </c>
      <c r="E845" s="13" t="inlineStr">
        <is>
          <t>P0</t>
        </is>
      </c>
      <c r="F845" s="13" t="inlineStr">
        <is>
          <t>周边搜 美食查询，查询韩国料理type:3
按照.好评优先排序，sort： 2</t>
        </is>
      </c>
      <c r="G845" s="13" t="inlineStr">
        <is>
          <t>正常系</t>
        </is>
      </c>
      <c r="H845" s="17" t="inlineStr">
        <is>
          <t>边界值</t>
        </is>
      </c>
      <c r="I845" s="21" t="n"/>
      <c r="J84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5" s="22" t="inlineStr">
        <is>
          <t>shell:"input keyevent 4"
shell:"input keyevent 4"</t>
        </is>
      </c>
      <c r="L845" s="17" t="inlineStr">
        <is>
          <t>{
  "protocolId": 40005,
  "messageType": "request",
  "versionName": "5.0.7.601114",
  "data": {
    "type": 3,
    "sort":  2
  },
  "statusCode": 0,
  "needResponse": false,
  "message": "",
  "responseCode": "",
  "requestCode": "",
  "requestAuthor": "com.aiways.aiwaysservice"
}</t>
        </is>
      </c>
      <c r="M845" s="23" t="inlineStr">
        <is>
          <t>输入json，查看返回json或查看地图</t>
        </is>
      </c>
      <c r="N845" s="17" t="inlineStr">
        <is>
          <t>无返回</t>
        </is>
      </c>
      <c r="O845" s="17" t="inlineStr">
        <is>
          <t>搜索列表展示韩国料理
按照.好评优先排序</t>
        </is>
      </c>
      <c r="P845" s="17" t="n"/>
      <c r="Q845" s="17" t="n"/>
      <c r="R845" s="29" t="n"/>
      <c r="S845" s="29" t="n"/>
      <c r="T845" s="29" t="n"/>
      <c r="U845" s="29" t="n"/>
      <c r="V845" s="29" t="n"/>
      <c r="W845" s="29" t="n"/>
    </row>
    <row r="846" s="134">
      <c r="A846" s="17" t="inlineStr">
        <is>
          <t>AW02-JK-AIDL-0977</t>
        </is>
      </c>
      <c r="B846" s="13" t="n">
        <v>40005</v>
      </c>
      <c r="C846" s="13" t="inlineStr">
        <is>
          <t>周边搜</t>
        </is>
      </c>
      <c r="D846" s="13" t="inlineStr">
        <is>
          <t>周边搜-美食</t>
        </is>
      </c>
      <c r="E846" s="13" t="inlineStr">
        <is>
          <t>P0</t>
        </is>
      </c>
      <c r="F846" s="13" t="inlineStr">
        <is>
          <t>周边搜 美食查询，查询东南亚餐厅type:4
按照.好评优先排序，sort： 2</t>
        </is>
      </c>
      <c r="G846" s="13" t="inlineStr">
        <is>
          <t>正常系</t>
        </is>
      </c>
      <c r="H846" s="17" t="inlineStr">
        <is>
          <t>边界值</t>
        </is>
      </c>
      <c r="I846" s="21" t="n"/>
      <c r="J84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6" s="22" t="inlineStr">
        <is>
          <t>shell:"input keyevent 4"
shell:"input keyevent 4"</t>
        </is>
      </c>
      <c r="L846" s="17" t="inlineStr">
        <is>
          <t>{
  "protocolId": 40005,
  "messageType": "request",
  "versionName": "5.0.7.601114",
  "data": {
    "type": 4,
    "sort":  2
  },
  "statusCode": 0,
  "needResponse": false,
  "message": "",
  "responseCode": "",
  "requestCode": "",
  "requestAuthor": "com.aiways.aiwaysservice"
}</t>
        </is>
      </c>
      <c r="M846" s="23" t="inlineStr">
        <is>
          <t>输入json，查看返回json或查看地图</t>
        </is>
      </c>
      <c r="N846" s="17" t="inlineStr">
        <is>
          <t>无返回</t>
        </is>
      </c>
      <c r="O846" s="17" t="inlineStr">
        <is>
          <t>搜索列表展示东南亚餐厅
按照.好评优先排序</t>
        </is>
      </c>
      <c r="P846" s="17" t="n"/>
      <c r="Q846" s="17" t="n"/>
      <c r="R846" s="29" t="n"/>
      <c r="S846" s="29" t="n"/>
      <c r="T846" s="29" t="n"/>
      <c r="U846" s="29" t="n"/>
      <c r="V846" s="29" t="n"/>
      <c r="W846" s="29" t="n"/>
    </row>
    <row r="847" s="134">
      <c r="A847" s="17" t="inlineStr">
        <is>
          <t>AW02-JK-AIDL-0978</t>
        </is>
      </c>
      <c r="B847" s="13" t="n">
        <v>40005</v>
      </c>
      <c r="C847" s="13" t="inlineStr">
        <is>
          <t>周边搜</t>
        </is>
      </c>
      <c r="D847" s="13" t="inlineStr">
        <is>
          <t>周边搜-美食</t>
        </is>
      </c>
      <c r="E847" s="13" t="inlineStr">
        <is>
          <t>P0</t>
        </is>
      </c>
      <c r="F847" s="13" t="inlineStr">
        <is>
          <t>周边搜 美食查询，查询快餐type:5
按照.好评优先排序，sort： 2</t>
        </is>
      </c>
      <c r="G847" s="13" t="inlineStr">
        <is>
          <t>正常系</t>
        </is>
      </c>
      <c r="H847" s="17" t="inlineStr">
        <is>
          <t>边界值</t>
        </is>
      </c>
      <c r="I847" s="21" t="n"/>
      <c r="J84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7" s="22" t="inlineStr">
        <is>
          <t>shell:"input keyevent 4"
shell:"input keyevent 4"</t>
        </is>
      </c>
      <c r="L847" s="17" t="inlineStr">
        <is>
          <t>{
  "protocolId": 40005,
  "messageType": "request",
  "versionName": "5.0.7.601114",
  "data": {
    "type": 5,
    "sort":  2
  },
  "statusCode": 0,
  "needResponse": false,
  "message": "",
  "responseCode": "",
  "requestCode": "",
  "requestAuthor": "com.aiways.aiwaysservice"
}</t>
        </is>
      </c>
      <c r="M847" s="23" t="inlineStr">
        <is>
          <t>输入json，查看返回json或查看地图</t>
        </is>
      </c>
      <c r="N847" s="17" t="inlineStr">
        <is>
          <t>无返回</t>
        </is>
      </c>
      <c r="O847" s="17" t="inlineStr">
        <is>
          <t>搜索列表展示快餐
按照.好评优先排序</t>
        </is>
      </c>
      <c r="P847" s="17" t="n"/>
      <c r="Q847" s="17" t="n"/>
      <c r="R847" s="29" t="n"/>
      <c r="S847" s="29" t="n"/>
      <c r="T847" s="29" t="n"/>
      <c r="U847" s="29" t="n"/>
      <c r="V847" s="29" t="n"/>
      <c r="W847" s="29" t="n"/>
    </row>
    <row r="848" s="134">
      <c r="A848" s="17" t="inlineStr">
        <is>
          <t>AW02-JK-AIDL-0979</t>
        </is>
      </c>
      <c r="B848" s="13" t="n">
        <v>40005</v>
      </c>
      <c r="C848" s="13" t="inlineStr">
        <is>
          <t>周边搜</t>
        </is>
      </c>
      <c r="D848" s="13" t="inlineStr">
        <is>
          <t>周边搜-美食</t>
        </is>
      </c>
      <c r="E848" s="13" t="inlineStr">
        <is>
          <t>P0</t>
        </is>
      </c>
      <c r="F848" s="13" t="inlineStr">
        <is>
          <t>周边搜 美食查询，查询咖啡厅type:6
按照.好评优先排序，sort： 2</t>
        </is>
      </c>
      <c r="G848" s="13" t="inlineStr">
        <is>
          <t>正常系</t>
        </is>
      </c>
      <c r="H848" s="17" t="inlineStr">
        <is>
          <t>边界值</t>
        </is>
      </c>
      <c r="I848" s="21" t="n"/>
      <c r="J84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8" s="22" t="inlineStr">
        <is>
          <t>shell:"input keyevent 4"
shell:"input keyevent 4"</t>
        </is>
      </c>
      <c r="L848" s="17" t="inlineStr">
        <is>
          <t>{
  "protocolId": 40005,
  "messageType": "request",
  "versionName": "5.0.7.601114",
  "data": {
    "type": 6,
    "sort":  2
  },
  "statusCode": 0,
  "needResponse": false,
  "message": "",
  "responseCode": "",
  "requestCode": "",
  "requestAuthor": "com.aiways.aiwaysservice"
}</t>
        </is>
      </c>
      <c r="M848" s="23" t="inlineStr">
        <is>
          <t>输入json，查看返回json或查看地图</t>
        </is>
      </c>
      <c r="N848" s="17" t="inlineStr">
        <is>
          <t>无返回</t>
        </is>
      </c>
      <c r="O848" s="17" t="inlineStr">
        <is>
          <t>搜索列表展示咖啡厅
按照.好评优先排序</t>
        </is>
      </c>
      <c r="P848" s="17" t="n"/>
      <c r="Q848" s="17" t="n"/>
      <c r="R848" s="29" t="n"/>
      <c r="S848" s="29" t="n"/>
      <c r="T848" s="29" t="n"/>
      <c r="U848" s="29" t="n"/>
      <c r="V848" s="29" t="n"/>
      <c r="W848" s="29" t="n"/>
    </row>
    <row r="849" s="134">
      <c r="A849" s="17" t="inlineStr">
        <is>
          <t>AW02-JK-AIDL-0980</t>
        </is>
      </c>
      <c r="B849" s="13" t="n">
        <v>40005</v>
      </c>
      <c r="C849" s="13" t="inlineStr">
        <is>
          <t>周边搜</t>
        </is>
      </c>
      <c r="D849" s="13" t="inlineStr">
        <is>
          <t>周边搜-美食</t>
        </is>
      </c>
      <c r="E849" s="13" t="inlineStr">
        <is>
          <t>P0</t>
        </is>
      </c>
      <c r="F849" s="13" t="inlineStr">
        <is>
          <t>周边搜 美食查询，查询茶艺馆type:7
按照.好评优先排序，sort： 2</t>
        </is>
      </c>
      <c r="G849" s="13" t="inlineStr">
        <is>
          <t>正常系</t>
        </is>
      </c>
      <c r="H849" s="17" t="inlineStr">
        <is>
          <t>边界值</t>
        </is>
      </c>
      <c r="I849" s="21" t="n"/>
      <c r="J84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49" s="22" t="inlineStr">
        <is>
          <t>shell:"input keyevent 4"
shell:"input keyevent 4"</t>
        </is>
      </c>
      <c r="L849" s="17" t="inlineStr">
        <is>
          <t>{
  "protocolId": 40005,
  "messageType": "request",
  "versionName": "5.0.7.601114",
  "data": {
    "type": 7,
    "sort":  2
  },
  "statusCode": 0,
  "needResponse": false,
  "message": "",
  "responseCode": "",
  "requestCode": "",
  "requestAuthor": "com.aiways.aiwaysservice"
}</t>
        </is>
      </c>
      <c r="M849" s="23" t="inlineStr">
        <is>
          <t>输入json，查看返回json或查看地图</t>
        </is>
      </c>
      <c r="N849" s="17" t="inlineStr">
        <is>
          <t>无返回</t>
        </is>
      </c>
      <c r="O849" s="17" t="inlineStr">
        <is>
          <t>搜索列表展示茶艺馆
按照.好评优先排序</t>
        </is>
      </c>
      <c r="P849" s="17" t="n"/>
      <c r="Q849" s="17" t="n"/>
      <c r="R849" s="29" t="n"/>
      <c r="S849" s="29" t="n"/>
      <c r="T849" s="29" t="n"/>
      <c r="U849" s="29" t="n"/>
      <c r="V849" s="29" t="n"/>
      <c r="W849" s="29" t="n"/>
    </row>
    <row r="850" s="134">
      <c r="A850" s="17" t="inlineStr">
        <is>
          <t>AW02-JK-AIDL-0981</t>
        </is>
      </c>
      <c r="B850" s="13" t="n">
        <v>40005</v>
      </c>
      <c r="C850" s="13" t="inlineStr">
        <is>
          <t>周边搜</t>
        </is>
      </c>
      <c r="D850" s="13" t="inlineStr">
        <is>
          <t>周边搜-美食</t>
        </is>
      </c>
      <c r="E850" s="13" t="inlineStr">
        <is>
          <t>P0</t>
        </is>
      </c>
      <c r="F850" s="13" t="inlineStr">
        <is>
          <t>周边搜 美食查询，查询冷饮店type:8
按照.好评优先排序，sort： 2</t>
        </is>
      </c>
      <c r="G850" s="13" t="inlineStr">
        <is>
          <t>正常系</t>
        </is>
      </c>
      <c r="H850" s="17" t="inlineStr">
        <is>
          <t>边界值</t>
        </is>
      </c>
      <c r="I850" s="21" t="n"/>
      <c r="J85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0" s="22" t="inlineStr">
        <is>
          <t>shell:"input keyevent 4"
shell:"input keyevent 4"</t>
        </is>
      </c>
      <c r="L850" s="17" t="inlineStr">
        <is>
          <t>{
  "protocolId": 40005,
  "messageType": "request",
  "versionName": "5.0.7.601114",
  "data": {
    "type": 8,
    "sort":  2
  },
  "statusCode": 0,
  "needResponse": false,
  "message": "",
  "responseCode": "",
  "requestCode": "",
  "requestAuthor": "com.aiways.aiwaysservice"
}</t>
        </is>
      </c>
      <c r="M850" s="23" t="inlineStr">
        <is>
          <t>输入json，查看返回json或查看地图</t>
        </is>
      </c>
      <c r="N850" s="17" t="inlineStr">
        <is>
          <t>无返回</t>
        </is>
      </c>
      <c r="O850" s="17" t="inlineStr">
        <is>
          <t>搜索列表展示冷饮店
按照.好评优先排序</t>
        </is>
      </c>
      <c r="P850" s="17" t="n"/>
      <c r="Q850" s="17" t="n"/>
      <c r="R850" s="29" t="n"/>
      <c r="S850" s="29" t="n"/>
      <c r="T850" s="29" t="n"/>
      <c r="U850" s="29" t="n"/>
      <c r="V850" s="29" t="n"/>
      <c r="W850" s="29" t="n"/>
    </row>
    <row r="851" s="134">
      <c r="A851" s="17" t="inlineStr">
        <is>
          <t>AW02-JK-AIDL-0982</t>
        </is>
      </c>
      <c r="B851" s="13" t="n">
        <v>40005</v>
      </c>
      <c r="C851" s="13" t="inlineStr">
        <is>
          <t>周边搜</t>
        </is>
      </c>
      <c r="D851" s="13" t="inlineStr">
        <is>
          <t>周边搜-美食</t>
        </is>
      </c>
      <c r="E851" s="13" t="inlineStr">
        <is>
          <t>P0</t>
        </is>
      </c>
      <c r="F851" s="13" t="inlineStr">
        <is>
          <t>周边搜 美食查询，查询糕饼店type:9
按照.好评优先排序，sort： 2</t>
        </is>
      </c>
      <c r="G851" s="13" t="inlineStr">
        <is>
          <t>正常系</t>
        </is>
      </c>
      <c r="H851" s="17" t="inlineStr">
        <is>
          <t>边界值</t>
        </is>
      </c>
      <c r="I851" s="21" t="n"/>
      <c r="J85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1" s="22" t="inlineStr">
        <is>
          <t>shell:"input keyevent 4"
shell:"input keyevent 4"</t>
        </is>
      </c>
      <c r="L851" s="17" t="inlineStr">
        <is>
          <t>{
  "protocolId": 40005,
  "messageType": "request",
  "versionName": "5.0.7.601114",
  "data": {
    "type": 9,
    "sort":  2
  },
  "statusCode": 0,
  "needResponse": false,
  "message": "",
  "responseCode": "",
  "requestCode": "",
  "requestAuthor": "com.aiways.aiwaysservice"
}</t>
        </is>
      </c>
      <c r="M851" s="23" t="inlineStr">
        <is>
          <t>输入json，查看返回json或查看地图</t>
        </is>
      </c>
      <c r="N851" s="17" t="inlineStr">
        <is>
          <t>无返回</t>
        </is>
      </c>
      <c r="O851" s="17" t="inlineStr">
        <is>
          <t>搜索列表展示糕饼店
按照.好评优先排序</t>
        </is>
      </c>
      <c r="P851" s="17" t="n"/>
      <c r="Q851" s="17" t="n"/>
      <c r="R851" s="29" t="n"/>
      <c r="S851" s="29" t="n"/>
      <c r="T851" s="29" t="n"/>
      <c r="U851" s="29" t="n"/>
      <c r="V851" s="29" t="n"/>
      <c r="W851" s="29" t="n"/>
    </row>
    <row r="852" s="134">
      <c r="A852" s="17" t="inlineStr">
        <is>
          <t>AW02-JK-AIDL-0983</t>
        </is>
      </c>
      <c r="B852" s="13" t="n">
        <v>40005</v>
      </c>
      <c r="C852" s="13" t="inlineStr">
        <is>
          <t>周边搜</t>
        </is>
      </c>
      <c r="D852" s="13" t="inlineStr">
        <is>
          <t>周边搜-美食</t>
        </is>
      </c>
      <c r="E852" s="13" t="inlineStr">
        <is>
          <t>P0</t>
        </is>
      </c>
      <c r="F852" s="13" t="inlineStr">
        <is>
          <t>周边搜 美食查询，查询甜品店type:10
按照.好评优先排序，sort： 2</t>
        </is>
      </c>
      <c r="G852" s="13" t="inlineStr">
        <is>
          <t>正常系</t>
        </is>
      </c>
      <c r="H852" s="17" t="inlineStr">
        <is>
          <t>边界值</t>
        </is>
      </c>
      <c r="I852" s="21" t="n"/>
      <c r="J85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2" s="22" t="inlineStr">
        <is>
          <t>shell:"input keyevent 4"
shell:"input keyevent 4"</t>
        </is>
      </c>
      <c r="L852" s="17" t="inlineStr">
        <is>
          <t>{
  "protocolId": 40005,
  "messageType": "request",
  "versionName": "5.0.7.601114",
  "data": {
    "type": 10,
    "sort":  2
  },
  "statusCode": 0,
  "needResponse": false,
  "message": "",
  "responseCode": "",
  "requestCode": "",
  "requestAuthor": "com.aiways.aiwaysservice"
}</t>
        </is>
      </c>
      <c r="M852" s="23" t="inlineStr">
        <is>
          <t>输入json，查看返回json或查看地图</t>
        </is>
      </c>
      <c r="N852" s="17" t="inlineStr">
        <is>
          <t>无返回</t>
        </is>
      </c>
      <c r="O852" s="17" t="inlineStr">
        <is>
          <t>搜索列表展示甜品店，按照.好评优先排序</t>
        </is>
      </c>
      <c r="P852" s="17" t="n"/>
      <c r="Q852" s="17" t="n"/>
      <c r="R852" s="29" t="n"/>
      <c r="S852" s="29" t="n"/>
      <c r="T852" s="29" t="n"/>
      <c r="U852" s="29" t="n"/>
      <c r="V852" s="29" t="n"/>
      <c r="W852" s="29" t="n"/>
    </row>
    <row r="853" s="134">
      <c r="A853" s="17" t="inlineStr">
        <is>
          <t>AW02-JK-AIDL-0984</t>
        </is>
      </c>
      <c r="B853" s="13" t="n">
        <v>40005</v>
      </c>
      <c r="C853" s="13" t="inlineStr">
        <is>
          <t>周边搜</t>
        </is>
      </c>
      <c r="D853" s="13" t="inlineStr">
        <is>
          <t>周边搜-美食</t>
        </is>
      </c>
      <c r="E853" s="13" t="inlineStr">
        <is>
          <t>P0</t>
        </is>
      </c>
      <c r="F853" s="13" t="inlineStr">
        <is>
          <t>周边搜 美食查询，查询中餐厅type:0
按照.低价优先排序，sort： 3</t>
        </is>
      </c>
      <c r="G853" s="13" t="inlineStr">
        <is>
          <t>正常系</t>
        </is>
      </c>
      <c r="H853" s="17" t="inlineStr">
        <is>
          <t>边界值</t>
        </is>
      </c>
      <c r="I853" s="21" t="n"/>
      <c r="J85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3" s="22" t="inlineStr">
        <is>
          <t>shell:"input keyevent 4"
shell:"input keyevent 4"</t>
        </is>
      </c>
      <c r="L853" s="17" t="inlineStr">
        <is>
          <t>{
  "protocolId": 40005,
  "messageType": "request",
  "versionName": "5.0.7.601114",
  "data": {
    "type": -1,
    "sort":  3
  },
  "statusCode": 0,
  "needResponse": false,
  "message": "",
  "responseCode": "",
  "requestCode": "",
  "requestAuthor": "com.aiways.aiwaysservice"
}</t>
        </is>
      </c>
      <c r="M853" s="23" t="inlineStr">
        <is>
          <t>输入json，查看返回json或查看地图</t>
        </is>
      </c>
      <c r="N853" s="17" t="inlineStr">
        <is>
          <t>无返回</t>
        </is>
      </c>
      <c r="O853" s="17" t="inlineStr">
        <is>
          <t>默认搜索厅
按照.低价优先排序</t>
        </is>
      </c>
      <c r="P853" s="17" t="n"/>
      <c r="Q853" s="17" t="n"/>
      <c r="R853" s="29" t="n"/>
      <c r="S853" s="29" t="n"/>
      <c r="T853" s="29" t="n"/>
      <c r="U853" s="29" t="n"/>
      <c r="V853" s="29" t="n"/>
      <c r="W853" s="29" t="n"/>
    </row>
    <row r="854" s="134">
      <c r="A854" s="17" t="inlineStr">
        <is>
          <t>AW02-JK-AIDL-0985</t>
        </is>
      </c>
      <c r="B854" s="13" t="n">
        <v>40005</v>
      </c>
      <c r="C854" s="13" t="inlineStr">
        <is>
          <t>周边搜</t>
        </is>
      </c>
      <c r="D854" s="13" t="inlineStr">
        <is>
          <t>周边搜-美食</t>
        </is>
      </c>
      <c r="E854" s="13" t="inlineStr">
        <is>
          <t>P0</t>
        </is>
      </c>
      <c r="F854" s="13" t="inlineStr">
        <is>
          <t>周边搜 美食查询，查询中餐厅type:0
按照.低价优先排序，sort： 3</t>
        </is>
      </c>
      <c r="G854" s="13" t="inlineStr">
        <is>
          <t>正常系</t>
        </is>
      </c>
      <c r="H854" s="17" t="inlineStr">
        <is>
          <t>边界值</t>
        </is>
      </c>
      <c r="I854" s="21" t="n"/>
      <c r="J85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4" s="22" t="inlineStr">
        <is>
          <t>shell:"input keyevent 4"
shell:"input keyevent 4"</t>
        </is>
      </c>
      <c r="L854" s="17" t="inlineStr">
        <is>
          <t>{
  "protocolId": 40005,
  "messageType": "request",
  "versionName": "5.0.7.601114",
  "data": {
    "type": 0,
    "sort":  3
  },
  "statusCode": 0,
  "needResponse": false,
  "message": "",
  "responseCode": "",
  "requestCode": "",
  "requestAuthor": "com.aiways.aiwaysservice"
}</t>
        </is>
      </c>
      <c r="M854" s="23" t="inlineStr">
        <is>
          <t>输入json，查看返回json或查看地图</t>
        </is>
      </c>
      <c r="N854" s="17" t="inlineStr">
        <is>
          <t>无返回</t>
        </is>
      </c>
      <c r="O854" s="17" t="inlineStr">
        <is>
          <t>搜索列表展示中餐厅
按照.低价优先排序</t>
        </is>
      </c>
      <c r="P854" s="17" t="n"/>
      <c r="Q854" s="17" t="n"/>
      <c r="R854" s="29" t="n"/>
      <c r="S854" s="29" t="n"/>
      <c r="T854" s="29" t="n"/>
      <c r="U854" s="29" t="n"/>
      <c r="V854" s="29" t="n"/>
      <c r="W854" s="29" t="n"/>
    </row>
    <row r="855" s="134">
      <c r="A855" s="17" t="inlineStr">
        <is>
          <t>AW02-JK-AIDL-0986</t>
        </is>
      </c>
      <c r="B855" s="13" t="n">
        <v>40005</v>
      </c>
      <c r="C855" s="13" t="inlineStr">
        <is>
          <t>周边搜</t>
        </is>
      </c>
      <c r="D855" s="13" t="inlineStr">
        <is>
          <t>周边搜-美食</t>
        </is>
      </c>
      <c r="E855" s="13" t="inlineStr">
        <is>
          <t>P0</t>
        </is>
      </c>
      <c r="F855" s="13" t="inlineStr">
        <is>
          <t>周边搜 美食查询，查询西餐厅type:1
按照.低价优先排序，sort： 3</t>
        </is>
      </c>
      <c r="G855" s="13" t="inlineStr">
        <is>
          <t>正常系</t>
        </is>
      </c>
      <c r="H855" s="17" t="inlineStr">
        <is>
          <t>边界值</t>
        </is>
      </c>
      <c r="I855" s="21" t="n"/>
      <c r="J85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5" s="22" t="inlineStr">
        <is>
          <t>shell:"input keyevent 4"
shell:"input keyevent 4"</t>
        </is>
      </c>
      <c r="L855" s="17" t="inlineStr">
        <is>
          <t>{
  "protocolId": 40005,
  "messageType": "request",
  "versionName": "5.0.7.601114",
  "data": {
    "type": 1,
    "sort":  3
  },
  "statusCode": 0,
  "needResponse": false,
  "message": "",
  "responseCode": "",
  "requestCode": "",
  "requestAuthor": "com.aiways.aiwaysservice"
}</t>
        </is>
      </c>
      <c r="M855" s="23" t="inlineStr">
        <is>
          <t>输入json，查看返回json或查看地图</t>
        </is>
      </c>
      <c r="N855" s="17" t="inlineStr">
        <is>
          <t>无返回</t>
        </is>
      </c>
      <c r="O855" s="17" t="inlineStr">
        <is>
          <t>搜索列表展示西餐厅
按照.低价优先排序</t>
        </is>
      </c>
      <c r="P855" s="17" t="n"/>
      <c r="Q855" s="17" t="n"/>
      <c r="R855" s="29" t="n"/>
      <c r="S855" s="29" t="n"/>
      <c r="T855" s="29" t="n"/>
      <c r="U855" s="29" t="n"/>
      <c r="V855" s="29" t="n"/>
      <c r="W855" s="29" t="n"/>
    </row>
    <row r="856" s="134">
      <c r="A856" s="17" t="inlineStr">
        <is>
          <t>AW02-JK-AIDL-0987</t>
        </is>
      </c>
      <c r="B856" s="13" t="n">
        <v>40005</v>
      </c>
      <c r="C856" s="13" t="inlineStr">
        <is>
          <t>周边搜</t>
        </is>
      </c>
      <c r="D856" s="13" t="inlineStr">
        <is>
          <t>周边搜-美食</t>
        </is>
      </c>
      <c r="E856" s="13" t="inlineStr">
        <is>
          <t>P0</t>
        </is>
      </c>
      <c r="F856" s="13" t="inlineStr">
        <is>
          <t>周边搜 美食查询，查询日本料理type:2
按照.低价优先排序，sort： 3</t>
        </is>
      </c>
      <c r="G856" s="13" t="inlineStr">
        <is>
          <t>正常系</t>
        </is>
      </c>
      <c r="H856" s="17" t="inlineStr">
        <is>
          <t>边界值</t>
        </is>
      </c>
      <c r="I856" s="21" t="n"/>
      <c r="J85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6" s="22" t="inlineStr">
        <is>
          <t>shell:"input keyevent 4"
shell:"input keyevent 4"</t>
        </is>
      </c>
      <c r="L856" s="17" t="inlineStr">
        <is>
          <t>{
  "protocolId":40005,
  "messageType": "request",
  "versionName": "5.0.7.601114",
  "data": {
    "type": 2,
    "sort":  3
  },
  "statusCode": 0,
  "needResponse": false,
  "message": "",
  "responseCode": "",
  "requestCode": "",
  "requestAuthor": "com.aiways.aiwaysservice"
}</t>
        </is>
      </c>
      <c r="M856" s="23" t="inlineStr">
        <is>
          <t>输入json，查看返回json或查看地图</t>
        </is>
      </c>
      <c r="N856" s="17" t="inlineStr">
        <is>
          <t>无返回</t>
        </is>
      </c>
      <c r="O856" s="17" t="inlineStr">
        <is>
          <t>搜索列表展示日本料理
按照.低价优先排序</t>
        </is>
      </c>
      <c r="P856" s="17" t="n"/>
      <c r="Q856" s="17" t="n"/>
      <c r="R856" s="29" t="n"/>
      <c r="S856" s="29" t="n"/>
      <c r="T856" s="29" t="n"/>
      <c r="U856" s="29" t="n"/>
      <c r="V856" s="29" t="n"/>
      <c r="W856" s="29" t="n"/>
    </row>
    <row r="857" s="134">
      <c r="A857" s="17" t="inlineStr">
        <is>
          <t>AW02-JK-AIDL-0988</t>
        </is>
      </c>
      <c r="B857" s="13" t="n">
        <v>40005</v>
      </c>
      <c r="C857" s="13" t="inlineStr">
        <is>
          <t>周边搜</t>
        </is>
      </c>
      <c r="D857" s="13" t="inlineStr">
        <is>
          <t>周边搜-美食</t>
        </is>
      </c>
      <c r="E857" s="13" t="inlineStr">
        <is>
          <t>P0</t>
        </is>
      </c>
      <c r="F857" s="13" t="inlineStr">
        <is>
          <t xml:space="preserve">周边搜 美食查询，查询韩国料理type:3
按照.低价优先排序，sort：3 </t>
        </is>
      </c>
      <c r="G857" s="13" t="inlineStr">
        <is>
          <t>正常系</t>
        </is>
      </c>
      <c r="H857" s="17" t="inlineStr">
        <is>
          <t>边界值</t>
        </is>
      </c>
      <c r="I857" s="21" t="n"/>
      <c r="J85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7" s="22" t="inlineStr">
        <is>
          <t>shell:"input keyevent 4"
shell:"input keyevent 4"</t>
        </is>
      </c>
      <c r="L857" s="17" t="inlineStr">
        <is>
          <t>{
  "protocolId": 40005,
  "messageType": "request",
  "versionName": "5.0.7.601114",
  "data": {
    "type": 3,
    "sort":  3
  },
  "statusCode": 0,
  "needResponse": false,
  "message": "",
  "responseCode": "",
  "requestCode": "",
  "requestAuthor": "com.aiways.aiwaysservice"
}</t>
        </is>
      </c>
      <c r="M857" s="23" t="inlineStr">
        <is>
          <t>输入json，查看返回json或查看地图</t>
        </is>
      </c>
      <c r="N857" s="17" t="inlineStr">
        <is>
          <t>无返回</t>
        </is>
      </c>
      <c r="O857" s="17" t="inlineStr">
        <is>
          <t>搜索列表展示韩国料理
按照.低价优先排序</t>
        </is>
      </c>
      <c r="P857" s="17" t="n"/>
      <c r="Q857" s="17" t="n"/>
      <c r="R857" s="29" t="n"/>
      <c r="S857" s="29" t="n"/>
      <c r="T857" s="29" t="n"/>
      <c r="U857" s="29" t="n"/>
      <c r="V857" s="29" t="n"/>
      <c r="W857" s="29" t="n"/>
    </row>
    <row r="858" s="134">
      <c r="A858" s="17" t="inlineStr">
        <is>
          <t>AW02-JK-AIDL-0989</t>
        </is>
      </c>
      <c r="B858" s="13" t="n">
        <v>40005</v>
      </c>
      <c r="C858" s="13" t="inlineStr">
        <is>
          <t>周边搜</t>
        </is>
      </c>
      <c r="D858" s="13" t="inlineStr">
        <is>
          <t>周边搜-美食</t>
        </is>
      </c>
      <c r="E858" s="13" t="inlineStr">
        <is>
          <t>P0</t>
        </is>
      </c>
      <c r="F858" s="13" t="inlineStr">
        <is>
          <t>周边搜 美食查询，查询东南亚餐厅type:4
按照.低价优先排序，sort： 3</t>
        </is>
      </c>
      <c r="G858" s="13" t="inlineStr">
        <is>
          <t>正常系</t>
        </is>
      </c>
      <c r="H858" s="17" t="inlineStr">
        <is>
          <t>边界值</t>
        </is>
      </c>
      <c r="I858" s="21" t="n"/>
      <c r="J85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8" s="22" t="inlineStr">
        <is>
          <t>shell:"input keyevent 4"
shell:"input keyevent 4"</t>
        </is>
      </c>
      <c r="L858" s="17" t="inlineStr">
        <is>
          <t>{
  "protocolId": 40005,
  "messageType": "request",
  "versionName": "5.0.7.601114",
  "data": {
    "type": 4,
    "sort":  3
  },
  "statusCode": 0,
  "needResponse": false,
  "message": "",
  "responseCode": "",
  "requestCode": "",
  "requestAuthor": "com.aiways.aiwaysservice"
}</t>
        </is>
      </c>
      <c r="M858" s="23" t="inlineStr">
        <is>
          <t>输入json，查看返回json或查看地图</t>
        </is>
      </c>
      <c r="N858" s="17" t="inlineStr">
        <is>
          <t>无返回</t>
        </is>
      </c>
      <c r="O858" s="17" t="inlineStr">
        <is>
          <t>搜索列表展示东南亚餐厅
按照.低价优先排序</t>
        </is>
      </c>
      <c r="P858" s="17" t="n"/>
      <c r="Q858" s="17" t="n"/>
      <c r="R858" s="29" t="n"/>
      <c r="S858" s="29" t="n"/>
      <c r="T858" s="29" t="n"/>
      <c r="U858" s="29" t="n"/>
      <c r="V858" s="29" t="n"/>
      <c r="W858" s="29" t="n"/>
    </row>
    <row r="859" s="134">
      <c r="A859" s="17" t="inlineStr">
        <is>
          <t>AW02-JK-AIDL-0990</t>
        </is>
      </c>
      <c r="B859" s="13" t="n">
        <v>40005</v>
      </c>
      <c r="C859" s="13" t="inlineStr">
        <is>
          <t>周边搜</t>
        </is>
      </c>
      <c r="D859" s="13" t="inlineStr">
        <is>
          <t>周边搜-美食</t>
        </is>
      </c>
      <c r="E859" s="13" t="inlineStr">
        <is>
          <t>P0</t>
        </is>
      </c>
      <c r="F859" s="13" t="inlineStr">
        <is>
          <t>周边搜 美食查询，查询快餐type:5
按照.低价优先排序，sort： 3</t>
        </is>
      </c>
      <c r="G859" s="13" t="inlineStr">
        <is>
          <t>正常系</t>
        </is>
      </c>
      <c r="H859" s="17" t="inlineStr">
        <is>
          <t>边界值</t>
        </is>
      </c>
      <c r="I859" s="21" t="n"/>
      <c r="J85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59" s="22" t="inlineStr">
        <is>
          <t>shell:"input keyevent 4"
shell:"input keyevent 4"</t>
        </is>
      </c>
      <c r="L859" s="17" t="inlineStr">
        <is>
          <t>{
  "protocolId": 40005,
  "messageType": "request",
  "versionName": "5.0.7.601114",
  "data": {
    "type": 5,
    "sort":  3
  },
  "statusCode": 0,
  "needResponse": false,
  "message": "",
  "responseCode": "",
  "requestCode": "",
  "requestAuthor": "com.aiways.aiwaysservice"
}</t>
        </is>
      </c>
      <c r="M859" s="23" t="inlineStr">
        <is>
          <t>输入json，查看返回json或查看地图</t>
        </is>
      </c>
      <c r="N859" s="17" t="inlineStr">
        <is>
          <t>无返回</t>
        </is>
      </c>
      <c r="O859" s="17" t="inlineStr">
        <is>
          <t>搜索列表展示快餐
按照.低价优先排序</t>
        </is>
      </c>
      <c r="P859" s="17" t="n"/>
      <c r="Q859" s="17" t="n"/>
      <c r="R859" s="29" t="n"/>
      <c r="S859" s="29" t="n"/>
      <c r="T859" s="29" t="n"/>
      <c r="U859" s="29" t="n"/>
      <c r="V859" s="29" t="n"/>
      <c r="W859" s="29" t="n"/>
    </row>
    <row r="860" s="134">
      <c r="A860" s="17" t="inlineStr">
        <is>
          <t>AW02-JK-AIDL-0991</t>
        </is>
      </c>
      <c r="B860" s="13" t="n">
        <v>40005</v>
      </c>
      <c r="C860" s="13" t="inlineStr">
        <is>
          <t>周边搜</t>
        </is>
      </c>
      <c r="D860" s="13" t="inlineStr">
        <is>
          <t>周边搜-美食</t>
        </is>
      </c>
      <c r="E860" s="13" t="inlineStr">
        <is>
          <t>P0</t>
        </is>
      </c>
      <c r="F860" s="13" t="inlineStr">
        <is>
          <t>周边搜 美食查询，查询咖啡厅type:6
按照.低价优先排序，sort： 3</t>
        </is>
      </c>
      <c r="G860" s="13" t="inlineStr">
        <is>
          <t>正常系</t>
        </is>
      </c>
      <c r="H860" s="17" t="inlineStr">
        <is>
          <t>边界值</t>
        </is>
      </c>
      <c r="I860" s="21" t="n"/>
      <c r="J86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0" s="22" t="inlineStr">
        <is>
          <t>shell:"input keyevent 4"
shell:"input keyevent 4"</t>
        </is>
      </c>
      <c r="L860" s="17" t="inlineStr">
        <is>
          <t>{
  "protocolId": 40005,
  "messageType": "request",
  "versionName": "5.0.7.601114",
  "data": {
    "type": 6,
    "sort":  3
  },
  "statusCode": 0,
  "needResponse": false,
  "message": "",
  "responseCode": "",
  "requestCode": "",
  "requestAuthor": "com.aiways.aiwaysservice"
}</t>
        </is>
      </c>
      <c r="M860" s="23" t="inlineStr">
        <is>
          <t>输入json，查看返回json或查看地图</t>
        </is>
      </c>
      <c r="N860" s="17" t="inlineStr">
        <is>
          <t>无返回</t>
        </is>
      </c>
      <c r="O860" s="17" t="inlineStr">
        <is>
          <t>搜索列表展示咖啡厅
按照.低价优先排序</t>
        </is>
      </c>
      <c r="P860" s="17" t="n"/>
      <c r="Q860" s="17" t="n"/>
      <c r="R860" s="29" t="n"/>
      <c r="S860" s="29" t="n"/>
      <c r="T860" s="29" t="n"/>
      <c r="U860" s="29" t="n"/>
      <c r="V860" s="29" t="n"/>
      <c r="W860" s="29" t="n"/>
    </row>
    <row r="861" s="134">
      <c r="A861" s="17" t="inlineStr">
        <is>
          <t>AW02-JK-AIDL-0992</t>
        </is>
      </c>
      <c r="B861" s="13" t="n">
        <v>40005</v>
      </c>
      <c r="C861" s="13" t="inlineStr">
        <is>
          <t>周边搜</t>
        </is>
      </c>
      <c r="D861" s="13" t="inlineStr">
        <is>
          <t>周边搜-美食</t>
        </is>
      </c>
      <c r="E861" s="13" t="inlineStr">
        <is>
          <t>P0</t>
        </is>
      </c>
      <c r="F861" s="13" t="inlineStr">
        <is>
          <t>周边搜 美食查询，查询茶艺馆type:7
按照.低价优先排序，sort： 3</t>
        </is>
      </c>
      <c r="G861" s="13" t="inlineStr">
        <is>
          <t>正常系</t>
        </is>
      </c>
      <c r="H861" s="17" t="inlineStr">
        <is>
          <t>边界值</t>
        </is>
      </c>
      <c r="I861" s="21" t="n"/>
      <c r="J86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1" s="22" t="inlineStr">
        <is>
          <t>shell:"input keyevent 4"
shell:"input keyevent 4"</t>
        </is>
      </c>
      <c r="L861" s="17" t="inlineStr">
        <is>
          <t>{
  "protocolId": 40005,
  "messageType": "request",
  "versionName": "5.0.7.601114",
  "data": {
    "type": 7,
    "sort":  3
  },
  "statusCode": 0,
  "needResponse": false,
  "message": "",
  "responseCode": "",
  "requestCode": "",
  "requestAuthor": "com.aiways.aiwaysservice"
}</t>
        </is>
      </c>
      <c r="M861" s="23" t="inlineStr">
        <is>
          <t>输入json，查看返回json或查看地图</t>
        </is>
      </c>
      <c r="N861" s="17" t="inlineStr">
        <is>
          <t>无返回</t>
        </is>
      </c>
      <c r="O861" s="17" t="inlineStr">
        <is>
          <t>搜索列表展示茶艺馆
按照.低价优先排序</t>
        </is>
      </c>
      <c r="P861" s="17" t="n"/>
      <c r="Q861" s="17" t="n"/>
      <c r="R861" s="29" t="n"/>
      <c r="S861" s="29" t="n"/>
      <c r="T861" s="29" t="n"/>
      <c r="U861" s="29" t="n"/>
      <c r="V861" s="29" t="n"/>
      <c r="W861" s="29" t="n"/>
    </row>
    <row r="862" s="134">
      <c r="A862" s="17" t="inlineStr">
        <is>
          <t>AW02-JK-AIDL-0993</t>
        </is>
      </c>
      <c r="B862" s="13" t="n">
        <v>40005</v>
      </c>
      <c r="C862" s="13" t="inlineStr">
        <is>
          <t>周边搜</t>
        </is>
      </c>
      <c r="D862" s="13" t="inlineStr">
        <is>
          <t>周边搜-美食</t>
        </is>
      </c>
      <c r="E862" s="13" t="inlineStr">
        <is>
          <t>P0</t>
        </is>
      </c>
      <c r="F862" s="13" t="inlineStr">
        <is>
          <t>周边搜 美食查询，查询冷饮店type:8
按照.低价优先排序，sort： 3</t>
        </is>
      </c>
      <c r="G862" s="13" t="inlineStr">
        <is>
          <t>正常系</t>
        </is>
      </c>
      <c r="H862" s="17" t="inlineStr">
        <is>
          <t>边界值</t>
        </is>
      </c>
      <c r="I862" s="21" t="n"/>
      <c r="J86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2" s="22" t="inlineStr">
        <is>
          <t>shell:"input keyevent 4"
shell:"input keyevent 4"</t>
        </is>
      </c>
      <c r="L862" s="17" t="inlineStr">
        <is>
          <t>{
  "protocolId": 40005,
  "messageType": "request",
  "versionName": "5.0.7.601114",
  "data": {
    "type": 8,
    "sort":  3
  },
  "statusCode": 0,
  "needResponse": false,
  "message": "",
  "responseCode": "",
  "requestCode": "",
  "requestAuthor": "com.aiways.aiwaysservice"
}</t>
        </is>
      </c>
      <c r="M862" s="23" t="inlineStr">
        <is>
          <t>输入json，查看返回json或查看地图</t>
        </is>
      </c>
      <c r="N862" s="17" t="inlineStr">
        <is>
          <t>无返回</t>
        </is>
      </c>
      <c r="O862" s="17" t="inlineStr">
        <is>
          <t>搜索列表展示冷饮店
按照.低价优先排序</t>
        </is>
      </c>
      <c r="P862" s="17" t="n"/>
      <c r="Q862" s="17" t="n"/>
      <c r="R862" s="29" t="n"/>
      <c r="S862" s="29" t="n"/>
      <c r="T862" s="29" t="n"/>
      <c r="U862" s="29" t="n"/>
      <c r="V862" s="29" t="n"/>
      <c r="W862" s="29" t="n"/>
    </row>
    <row r="863" s="134">
      <c r="A863" s="17" t="inlineStr">
        <is>
          <t>AW02-JK-AIDL-0994</t>
        </is>
      </c>
      <c r="B863" s="13" t="n">
        <v>40005</v>
      </c>
      <c r="C863" s="13" t="inlineStr">
        <is>
          <t>周边搜</t>
        </is>
      </c>
      <c r="D863" s="13" t="inlineStr">
        <is>
          <t>周边搜-美食</t>
        </is>
      </c>
      <c r="E863" s="13" t="inlineStr">
        <is>
          <t>P0</t>
        </is>
      </c>
      <c r="F863" s="13" t="inlineStr">
        <is>
          <t>周边搜 美食查询，查询糕饼店type:9
按照.低价优先排序，sort： 3</t>
        </is>
      </c>
      <c r="G863" s="13" t="inlineStr">
        <is>
          <t>正常系</t>
        </is>
      </c>
      <c r="H863" s="17" t="inlineStr">
        <is>
          <t>边界值</t>
        </is>
      </c>
      <c r="I863" s="21" t="n"/>
      <c r="J86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3" s="22" t="inlineStr">
        <is>
          <t>shell:"input keyevent 4"
shell:"input keyevent 4"</t>
        </is>
      </c>
      <c r="L863" s="17" t="inlineStr">
        <is>
          <t>{
  "protocolId": 40005,
  "messageType": "request",
  "versionName": "5.0.7.601114",
  "data": {
    "type": 9,
    "sort":  3
  },
  "statusCode": 0,
  "needResponse": false,
  "message": "",
  "responseCode": "",
  "requestCode": "",
  "requestAuthor": "com.aiways.aiwaysservice"
}</t>
        </is>
      </c>
      <c r="M863" s="23" t="inlineStr">
        <is>
          <t>输入json，查看返回json或查看地图</t>
        </is>
      </c>
      <c r="N863" s="17" t="inlineStr">
        <is>
          <t>无返回</t>
        </is>
      </c>
      <c r="O863" s="17" t="inlineStr">
        <is>
          <t>搜索列表展示糕饼店
按照.低价优先排序</t>
        </is>
      </c>
      <c r="P863" s="17" t="n"/>
      <c r="Q863" s="17" t="n"/>
      <c r="R863" s="29" t="n"/>
      <c r="S863" s="29" t="n"/>
      <c r="T863" s="29" t="n"/>
      <c r="U863" s="29" t="n"/>
      <c r="V863" s="29" t="n"/>
      <c r="W863" s="29" t="n"/>
    </row>
    <row r="864" s="134">
      <c r="A864" s="17" t="inlineStr">
        <is>
          <t>AW02-JK-AIDL-0995</t>
        </is>
      </c>
      <c r="B864" s="13" t="n">
        <v>40005</v>
      </c>
      <c r="C864" s="13" t="inlineStr">
        <is>
          <t>周边搜</t>
        </is>
      </c>
      <c r="D864" s="13" t="inlineStr">
        <is>
          <t>周边搜-美食</t>
        </is>
      </c>
      <c r="E864" s="13" t="inlineStr">
        <is>
          <t>P0</t>
        </is>
      </c>
      <c r="F864" s="13" t="inlineStr">
        <is>
          <t>周边搜 美食查询，查询甜品店type:10
按照.低价优先排序，sort： 3</t>
        </is>
      </c>
      <c r="G864" s="13" t="inlineStr">
        <is>
          <t>正常系</t>
        </is>
      </c>
      <c r="H864" s="17" t="inlineStr">
        <is>
          <t>边界值</t>
        </is>
      </c>
      <c r="I864" s="21" t="n"/>
      <c r="J86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4" s="22" t="inlineStr">
        <is>
          <t>shell:"input keyevent 4"
shell:"input keyevent 4"</t>
        </is>
      </c>
      <c r="L864" s="17" t="inlineStr">
        <is>
          <t>{
  "protocolId": 40005,
  "messageType": "request",
  "versionName": "5.0.7.601114",
  "data": {
    "type": 10,
    "sort":  3
  },
  "statusCode": 0,
  "needResponse": false,
  "message": "",
  "responseCode": "",
  "requestCode": "",
  "requestAuthor": "com.aiways.aiwaysservice"
}</t>
        </is>
      </c>
      <c r="M864" s="23" t="inlineStr">
        <is>
          <t>输入json，查看返回json或查看地图</t>
        </is>
      </c>
      <c r="N864" s="17" t="inlineStr">
        <is>
          <t>无返回</t>
        </is>
      </c>
      <c r="O864" s="17" t="inlineStr">
        <is>
          <t>搜索列表展示甜品店，按照.低价优先排序</t>
        </is>
      </c>
      <c r="P864" s="17" t="n"/>
      <c r="Q864" s="17" t="n"/>
      <c r="R864" s="29" t="n"/>
      <c r="S864" s="29" t="n"/>
      <c r="T864" s="29" t="n"/>
      <c r="U864" s="29" t="n"/>
      <c r="V864" s="29" t="n"/>
      <c r="W864" s="29" t="n"/>
    </row>
    <row r="865" s="134">
      <c r="A865" s="17" t="inlineStr">
        <is>
          <t>AW02-JK-AIDL-0996</t>
        </is>
      </c>
      <c r="B865" s="13" t="n">
        <v>40005</v>
      </c>
      <c r="C865" s="13" t="inlineStr">
        <is>
          <t>周边搜</t>
        </is>
      </c>
      <c r="D865" s="13" t="inlineStr">
        <is>
          <t>周边搜-美食</t>
        </is>
      </c>
      <c r="E865" s="13" t="inlineStr">
        <is>
          <t>P0</t>
        </is>
      </c>
      <c r="F865" s="13" t="inlineStr">
        <is>
          <t>周边搜 美食查询，查询中餐厅type:0
按照.高价优先排序，sort： 4</t>
        </is>
      </c>
      <c r="G865" s="13" t="inlineStr">
        <is>
          <t>正常系</t>
        </is>
      </c>
      <c r="H865" s="17" t="inlineStr">
        <is>
          <t>边界值</t>
        </is>
      </c>
      <c r="I865" s="21" t="n"/>
      <c r="J86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5" s="22" t="inlineStr">
        <is>
          <t>shell:"input keyevent 4"
shell:"input keyevent 4"</t>
        </is>
      </c>
      <c r="L865" s="17" t="inlineStr">
        <is>
          <t>{
  "protocolId": 40005,
  "messageType": "request",
  "versionName": "5.0.7.601114",
  "data": {
    "type": -1,
    "sort":  4
  },
  "statusCode": 0,
  "needResponse": false,
  "message": "",
  "responseCode": "",
  "requestCode": "",
  "requestAuthor": "com.aiways.aiwaysservice"
}</t>
        </is>
      </c>
      <c r="M865" s="23" t="inlineStr">
        <is>
          <t>输入json，查看返回json或查看地图</t>
        </is>
      </c>
      <c r="N865" s="17" t="inlineStr">
        <is>
          <t>无返回</t>
        </is>
      </c>
      <c r="O865" s="17" t="inlineStr">
        <is>
          <t>默认搜索
按照.高价优先排序</t>
        </is>
      </c>
      <c r="P865" s="17" t="n"/>
      <c r="Q865" s="17" t="n"/>
      <c r="R865" s="29" t="n"/>
      <c r="S865" s="29" t="n"/>
      <c r="T865" s="29" t="n"/>
      <c r="U865" s="29" t="n"/>
      <c r="V865" s="29" t="n"/>
      <c r="W865" s="29" t="n"/>
    </row>
    <row r="866" s="134">
      <c r="A866" s="17" t="inlineStr">
        <is>
          <t>AW02-JK-AIDL-0997</t>
        </is>
      </c>
      <c r="B866" s="13" t="n">
        <v>40005</v>
      </c>
      <c r="C866" s="13" t="inlineStr">
        <is>
          <t>周边搜</t>
        </is>
      </c>
      <c r="D866" s="13" t="inlineStr">
        <is>
          <t>周边搜-美食</t>
        </is>
      </c>
      <c r="E866" s="13" t="inlineStr">
        <is>
          <t>P0</t>
        </is>
      </c>
      <c r="F866" s="13" t="inlineStr">
        <is>
          <t>周边搜 美食查询，查询中餐厅type:0
按照.高价优先排序，sort： 4</t>
        </is>
      </c>
      <c r="G866" s="13" t="inlineStr">
        <is>
          <t>正常系</t>
        </is>
      </c>
      <c r="H866" s="17" t="inlineStr">
        <is>
          <t>边界值</t>
        </is>
      </c>
      <c r="I866" s="21" t="n"/>
      <c r="J86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6" s="22" t="inlineStr">
        <is>
          <t>shell:"input keyevent 4"
shell:"input keyevent 4"</t>
        </is>
      </c>
      <c r="L866" s="17" t="inlineStr">
        <is>
          <t>{
  "protocolId": 40005,
  "messageType": "request",
  "versionName": "5.0.7.601114",
  "data": {
    "type": 0,
    "sort":  4
  },
  "statusCode": 0,
  "needResponse": false,
  "message": "",
  "responseCode": "",
  "requestCode": "",
  "requestAuthor": "com.aiways.aiwaysservice"
}</t>
        </is>
      </c>
      <c r="M866" s="23" t="inlineStr">
        <is>
          <t>输入json，查看返回json或查看地图</t>
        </is>
      </c>
      <c r="N866" s="17" t="inlineStr">
        <is>
          <t>无返回</t>
        </is>
      </c>
      <c r="O866" s="17" t="inlineStr">
        <is>
          <t>搜索列表展示中餐厅
按照.高价优先排序</t>
        </is>
      </c>
      <c r="P866" s="17" t="n"/>
      <c r="Q866" s="17" t="n"/>
      <c r="R866" s="29" t="n"/>
      <c r="S866" s="29" t="n"/>
      <c r="T866" s="29" t="n"/>
      <c r="U866" s="29" t="n"/>
      <c r="V866" s="29" t="n"/>
      <c r="W866" s="29" t="n"/>
    </row>
    <row r="867" s="134">
      <c r="A867" s="17" t="inlineStr">
        <is>
          <t>AW02-JK-AIDL-0998</t>
        </is>
      </c>
      <c r="B867" s="13" t="n">
        <v>40005</v>
      </c>
      <c r="C867" s="13" t="inlineStr">
        <is>
          <t>周边搜</t>
        </is>
      </c>
      <c r="D867" s="13" t="inlineStr">
        <is>
          <t>周边搜-美食</t>
        </is>
      </c>
      <c r="E867" s="13" t="inlineStr">
        <is>
          <t>P0</t>
        </is>
      </c>
      <c r="F867" s="13" t="inlineStr">
        <is>
          <t>周边搜 美食查询，查询西餐厅type:1
按照.高价优先排序，sort： 4</t>
        </is>
      </c>
      <c r="G867" s="13" t="inlineStr">
        <is>
          <t>正常系</t>
        </is>
      </c>
      <c r="H867" s="17" t="inlineStr">
        <is>
          <t>边界值</t>
        </is>
      </c>
      <c r="I867" s="21" t="n"/>
      <c r="J86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7" s="22" t="inlineStr">
        <is>
          <t>shell:"input keyevent 4"
shell:"input keyevent 4"</t>
        </is>
      </c>
      <c r="L867" s="17" t="inlineStr">
        <is>
          <t>{
  "protocolId": 40005,
  "messageType": "request",
  "versionName": "5.0.7.601114",
  "data": {
    "type": 1,
    "sort":  4
  },
  "statusCode": 0,
  "needResponse": false,
  "message": "",
  "responseCode": "",
  "requestCode": "",
  "requestAuthor": "com.aiways.aiwaysservice"
}</t>
        </is>
      </c>
      <c r="M867" s="23" t="inlineStr">
        <is>
          <t>输入json，查看返回json或查看地图</t>
        </is>
      </c>
      <c r="N867" s="17" t="inlineStr">
        <is>
          <t>无返回</t>
        </is>
      </c>
      <c r="O867" s="17" t="inlineStr">
        <is>
          <t>搜索列表展示西餐厅
按照.高价优先排序</t>
        </is>
      </c>
      <c r="P867" s="17" t="n"/>
      <c r="Q867" s="17" t="n"/>
      <c r="R867" s="29" t="n"/>
      <c r="S867" s="29" t="n"/>
      <c r="T867" s="29" t="n"/>
      <c r="U867" s="29" t="n"/>
      <c r="V867" s="29" t="n"/>
      <c r="W867" s="29" t="n"/>
    </row>
    <row r="868" s="134">
      <c r="A868" s="17" t="inlineStr">
        <is>
          <t>AW02-JK-AIDL-0999</t>
        </is>
      </c>
      <c r="B868" s="13" t="n">
        <v>40005</v>
      </c>
      <c r="C868" s="13" t="inlineStr">
        <is>
          <t>周边搜</t>
        </is>
      </c>
      <c r="D868" s="13" t="inlineStr">
        <is>
          <t>周边搜-美食</t>
        </is>
      </c>
      <c r="E868" s="13" t="inlineStr">
        <is>
          <t>P0</t>
        </is>
      </c>
      <c r="F868" s="13" t="inlineStr">
        <is>
          <t>周边搜 美食查询，查询日本料理type:2
按照.高价优先排序，sort： 4</t>
        </is>
      </c>
      <c r="G868" s="13" t="inlineStr">
        <is>
          <t>正常系</t>
        </is>
      </c>
      <c r="H868" s="17" t="inlineStr">
        <is>
          <t>边界值</t>
        </is>
      </c>
      <c r="I868" s="21" t="n"/>
      <c r="J86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8" s="22" t="inlineStr">
        <is>
          <t>shell:"input keyevent 4"
shell:"input keyevent 4"</t>
        </is>
      </c>
      <c r="L868" s="17" t="inlineStr">
        <is>
          <t>{
  "protocolId":40005,
  "messageType": "request",
  "versionName": "5.0.7.601114",
  "data": {
    "type": 2,
    "sort":  4
  },
  "statusCode": 0,
  "needResponse": false,
  "message": "",
  "responseCode": "",
  "requestCode": "",
  "requestAuthor": "com.aiways.aiwaysservice"
}</t>
        </is>
      </c>
      <c r="M868" s="23" t="inlineStr">
        <is>
          <t>输入json，查看返回json或查看地图</t>
        </is>
      </c>
      <c r="N868" s="17" t="inlineStr">
        <is>
          <t>无返回</t>
        </is>
      </c>
      <c r="O868" s="17" t="inlineStr">
        <is>
          <t>搜索列表展示日本料理
按照.高价优先排序</t>
        </is>
      </c>
      <c r="P868" s="17" t="n"/>
      <c r="Q868" s="17" t="n"/>
      <c r="R868" s="29" t="n"/>
      <c r="S868" s="29" t="n"/>
      <c r="T868" s="29" t="n"/>
      <c r="U868" s="29" t="n"/>
      <c r="V868" s="29" t="n"/>
      <c r="W868" s="29" t="n"/>
    </row>
    <row r="869" s="134">
      <c r="A869" s="17" t="inlineStr">
        <is>
          <t>AW02-JK-AIDL-1000</t>
        </is>
      </c>
      <c r="B869" s="13" t="n">
        <v>40005</v>
      </c>
      <c r="C869" s="13" t="inlineStr">
        <is>
          <t>周边搜</t>
        </is>
      </c>
      <c r="D869" s="13" t="inlineStr">
        <is>
          <t>周边搜-美食</t>
        </is>
      </c>
      <c r="E869" s="13" t="inlineStr">
        <is>
          <t>P0</t>
        </is>
      </c>
      <c r="F869" s="13" t="inlineStr">
        <is>
          <t>周边搜 美食查询，查询韩国料理type:3
按照.高价优先排序，sort： 4</t>
        </is>
      </c>
      <c r="G869" s="13" t="inlineStr">
        <is>
          <t>正常系</t>
        </is>
      </c>
      <c r="H869" s="17" t="inlineStr">
        <is>
          <t>边界值</t>
        </is>
      </c>
      <c r="I869" s="21" t="n"/>
      <c r="J86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69" s="22" t="inlineStr">
        <is>
          <t>shell:"input keyevent 4"
shell:"input keyevent 4"</t>
        </is>
      </c>
      <c r="L869" s="17" t="inlineStr">
        <is>
          <t>{
  "protocolId": 40005,
  "messageType": "request",
  "versionName": "5.0.7.601114",
  "data": {
    "type": 3,
    "sort":  4
  },
  "statusCode": 0,
  "needResponse": false,
  "message": "",
  "responseCode": "",
  "requestCode": "",
  "requestAuthor": "com.aiways.aiwaysservice"
}</t>
        </is>
      </c>
      <c r="M869" s="23" t="inlineStr">
        <is>
          <t>输入json，查看返回json或查看地图</t>
        </is>
      </c>
      <c r="N869" s="17" t="inlineStr">
        <is>
          <t>无返回</t>
        </is>
      </c>
      <c r="O869" s="17" t="inlineStr">
        <is>
          <t>搜索列表展示韩国料理
按照.高价优先排序</t>
        </is>
      </c>
      <c r="P869" s="17" t="n"/>
      <c r="Q869" s="17" t="n"/>
      <c r="R869" s="29" t="n"/>
      <c r="S869" s="29" t="n"/>
      <c r="T869" s="29" t="n"/>
      <c r="U869" s="29" t="n"/>
      <c r="V869" s="29" t="n"/>
      <c r="W869" s="29" t="n"/>
    </row>
    <row r="870" s="134">
      <c r="A870" s="17" t="inlineStr">
        <is>
          <t>AW02-JK-AIDL-1001</t>
        </is>
      </c>
      <c r="B870" s="13" t="n">
        <v>40005</v>
      </c>
      <c r="C870" s="13" t="inlineStr">
        <is>
          <t>周边搜</t>
        </is>
      </c>
      <c r="D870" s="13" t="inlineStr">
        <is>
          <t>周边搜-美食</t>
        </is>
      </c>
      <c r="E870" s="13" t="inlineStr">
        <is>
          <t>P0</t>
        </is>
      </c>
      <c r="F870" s="13" t="inlineStr">
        <is>
          <t>周边搜 美食查询，查询东南亚餐厅type:4
按照.高价优先排序，sort： 4</t>
        </is>
      </c>
      <c r="G870" s="13" t="inlineStr">
        <is>
          <t>正常系</t>
        </is>
      </c>
      <c r="H870" s="17" t="inlineStr">
        <is>
          <t>边界值</t>
        </is>
      </c>
      <c r="I870" s="21" t="n"/>
      <c r="J87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0" s="22" t="inlineStr">
        <is>
          <t>shell:"input keyevent 4"
shell:"input keyevent 4"</t>
        </is>
      </c>
      <c r="L870" s="17" t="inlineStr">
        <is>
          <t>{
  "protocolId": 40005,
  "messageType": "request",
  "versionName": "5.0.7.601114",
  "data": {
    "type": 4,
    "sort":  4
  },
  "statusCode": 0,
  "needResponse": false,
  "message": "",
  "responseCode": "",
  "requestCode": "",
  "requestAuthor": "com.aiways.aiwaysservice"
}</t>
        </is>
      </c>
      <c r="M870" s="23" t="inlineStr">
        <is>
          <t>输入json，查看返回json或查看地图</t>
        </is>
      </c>
      <c r="N870" s="17" t="inlineStr">
        <is>
          <t>无返回</t>
        </is>
      </c>
      <c r="O870" s="17" t="inlineStr">
        <is>
          <t>搜索列表展示东南亚餐厅
按照.高价优先排序</t>
        </is>
      </c>
      <c r="P870" s="17" t="n"/>
      <c r="Q870" s="17" t="n"/>
      <c r="R870" s="29" t="n"/>
      <c r="S870" s="29" t="n"/>
      <c r="T870" s="29" t="n"/>
      <c r="U870" s="29" t="n"/>
      <c r="V870" s="29" t="n"/>
      <c r="W870" s="29" t="n"/>
    </row>
    <row r="871" s="134">
      <c r="A871" s="17" t="inlineStr">
        <is>
          <t>AW02-JK-AIDL-1002</t>
        </is>
      </c>
      <c r="B871" s="13" t="n">
        <v>40005</v>
      </c>
      <c r="C871" s="13" t="inlineStr">
        <is>
          <t>周边搜</t>
        </is>
      </c>
      <c r="D871" s="13" t="inlineStr">
        <is>
          <t>周边搜-美食</t>
        </is>
      </c>
      <c r="E871" s="13" t="inlineStr">
        <is>
          <t>P0</t>
        </is>
      </c>
      <c r="F871" s="13" t="inlineStr">
        <is>
          <t>周边搜 美食查询，查询快餐type:5
按照.高价优先排序，sort： 4</t>
        </is>
      </c>
      <c r="G871" s="13" t="inlineStr">
        <is>
          <t>正常系</t>
        </is>
      </c>
      <c r="H871" s="17" t="inlineStr">
        <is>
          <t>边界值</t>
        </is>
      </c>
      <c r="I871" s="21" t="n"/>
      <c r="J87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1" s="22" t="inlineStr">
        <is>
          <t>shell:"input keyevent 4"
shell:"input keyevent 4"</t>
        </is>
      </c>
      <c r="L871" s="17" t="inlineStr">
        <is>
          <t>{
  "protocolId": 40005,
  "messageType": "request",
  "versionName": "5.0.7.601114",
  "data": {
    "type": 5,
    "sort":  4
  },
  "statusCode": 0,
  "needResponse": false,
  "message": "",
  "responseCode": "",
  "requestCode": "",
  "requestAuthor": "com.aiways.aiwaysservice"
}</t>
        </is>
      </c>
      <c r="M871" s="23" t="inlineStr">
        <is>
          <t>输入json，查看返回json或查看地图</t>
        </is>
      </c>
      <c r="N871" s="17" t="inlineStr">
        <is>
          <t>无返回</t>
        </is>
      </c>
      <c r="O871" s="17" t="inlineStr">
        <is>
          <t>搜索列表展示快餐
按照.高价优先排序</t>
        </is>
      </c>
      <c r="P871" s="17" t="n"/>
      <c r="Q871" s="17" t="n"/>
      <c r="R871" s="29" t="n"/>
      <c r="S871" s="29" t="n"/>
      <c r="T871" s="29" t="n"/>
      <c r="U871" s="29" t="n"/>
      <c r="V871" s="29" t="n"/>
      <c r="W871" s="29" t="n"/>
    </row>
    <row r="872" s="134">
      <c r="A872" s="17" t="inlineStr">
        <is>
          <t>AW02-JK-AIDL-1003</t>
        </is>
      </c>
      <c r="B872" s="13" t="n">
        <v>40005</v>
      </c>
      <c r="C872" s="13" t="inlineStr">
        <is>
          <t>周边搜</t>
        </is>
      </c>
      <c r="D872" s="13" t="inlineStr">
        <is>
          <t>周边搜-美食</t>
        </is>
      </c>
      <c r="E872" s="13" t="inlineStr">
        <is>
          <t>P0</t>
        </is>
      </c>
      <c r="F872" s="13" t="inlineStr">
        <is>
          <t>周边搜 美食查询，查询咖啡厅type:6
按照.高价优先排序，sort： 4</t>
        </is>
      </c>
      <c r="G872" s="13" t="inlineStr">
        <is>
          <t>正常系</t>
        </is>
      </c>
      <c r="H872" s="17" t="inlineStr">
        <is>
          <t>边界值</t>
        </is>
      </c>
      <c r="I872" s="21" t="n"/>
      <c r="J87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2" s="22" t="inlineStr">
        <is>
          <t>shell:"input keyevent 4"
shell:"input keyevent 4"</t>
        </is>
      </c>
      <c r="L872" s="17" t="inlineStr">
        <is>
          <t>{
  "protocolId": 40005,
  "messageType": "request",
  "versionName": "5.0.7.601114",
  "data": {
    "type": 6,
    "sort":  4
  },
  "statusCode": 0,
  "needResponse": false,
  "message": "",
  "responseCode": "",
  "requestCode": "",
  "requestAuthor": "com.aiways.aiwaysservice"
}</t>
        </is>
      </c>
      <c r="M872" s="23" t="inlineStr">
        <is>
          <t>输入json，查看返回json或查看地图</t>
        </is>
      </c>
      <c r="N872" s="17" t="inlineStr">
        <is>
          <t>无返回</t>
        </is>
      </c>
      <c r="O872" s="17" t="inlineStr">
        <is>
          <t>搜索列表展示咖啡厅
按照.高价优先排序</t>
        </is>
      </c>
      <c r="P872" s="17" t="n"/>
      <c r="Q872" s="17" t="n"/>
      <c r="R872" s="29" t="n"/>
      <c r="S872" s="29" t="n"/>
      <c r="T872" s="29" t="n"/>
      <c r="U872" s="29" t="n"/>
      <c r="V872" s="29" t="n"/>
      <c r="W872" s="29" t="n"/>
    </row>
    <row r="873" s="134">
      <c r="A873" s="17" t="inlineStr">
        <is>
          <t>AW02-JK-AIDL-1004</t>
        </is>
      </c>
      <c r="B873" s="13" t="n">
        <v>40005</v>
      </c>
      <c r="C873" s="13" t="inlineStr">
        <is>
          <t>周边搜</t>
        </is>
      </c>
      <c r="D873" s="13" t="inlineStr">
        <is>
          <t>周边搜-美食</t>
        </is>
      </c>
      <c r="E873" s="13" t="inlineStr">
        <is>
          <t>P0</t>
        </is>
      </c>
      <c r="F873" s="13" t="inlineStr">
        <is>
          <t>周边搜 美食查询，查询茶艺馆type:7
按照.高价优先排序，sort： 4</t>
        </is>
      </c>
      <c r="G873" s="13" t="inlineStr">
        <is>
          <t>正常系</t>
        </is>
      </c>
      <c r="H873" s="17" t="inlineStr">
        <is>
          <t>边界值</t>
        </is>
      </c>
      <c r="I873" s="21" t="n"/>
      <c r="J87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3" s="22" t="inlineStr">
        <is>
          <t>shell:"input keyevent 4"
shell:"input keyevent 4"</t>
        </is>
      </c>
      <c r="L873" s="17" t="inlineStr">
        <is>
          <t>{
  "protocolId": 40005,
  "messageType": "request",
  "versionName": "5.0.7.601114",
  "data": {
    "type": 7,
    "sort":  4
  },
  "statusCode": 0,
  "needResponse": false,
  "message": "",
  "responseCode": "",
  "requestCode": "",
  "requestAuthor": "com.aiways.aiwaysservice"
}</t>
        </is>
      </c>
      <c r="M873" s="23" t="inlineStr">
        <is>
          <t>输入json，查看返回json或查看地图</t>
        </is>
      </c>
      <c r="N873" s="17" t="inlineStr">
        <is>
          <t>无返回</t>
        </is>
      </c>
      <c r="O873" s="17" t="inlineStr">
        <is>
          <t>搜索列表展示茶艺馆
按照.高价优先排序</t>
        </is>
      </c>
      <c r="P873" s="17" t="n"/>
      <c r="Q873" s="17" t="n"/>
      <c r="R873" s="29" t="n"/>
      <c r="S873" s="29" t="n"/>
      <c r="T873" s="29" t="n"/>
      <c r="U873" s="29" t="n"/>
      <c r="V873" s="29" t="n"/>
      <c r="W873" s="29" t="n"/>
    </row>
    <row r="874" s="134">
      <c r="A874" s="17" t="inlineStr">
        <is>
          <t>AW02-JK-AIDL-1005</t>
        </is>
      </c>
      <c r="B874" s="13" t="n">
        <v>40005</v>
      </c>
      <c r="C874" s="13" t="inlineStr">
        <is>
          <t>周边搜</t>
        </is>
      </c>
      <c r="D874" s="13" t="inlineStr">
        <is>
          <t>周边搜-美食</t>
        </is>
      </c>
      <c r="E874" s="13" t="inlineStr">
        <is>
          <t>P0</t>
        </is>
      </c>
      <c r="F874" s="13" t="inlineStr">
        <is>
          <t>周边搜 美食查询，查询冷饮店type:8
按照.高价优先排序，sort： 4</t>
        </is>
      </c>
      <c r="G874" s="13" t="inlineStr">
        <is>
          <t>正常系</t>
        </is>
      </c>
      <c r="H874" s="17" t="inlineStr">
        <is>
          <t>边界值</t>
        </is>
      </c>
      <c r="I874" s="21" t="n"/>
      <c r="J87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4" s="22" t="inlineStr">
        <is>
          <t>shell:"input keyevent 4"
shell:"input keyevent 4"</t>
        </is>
      </c>
      <c r="L874" s="17" t="inlineStr">
        <is>
          <t>{
  "protocolId": 40005,
  "messageType": "request",
  "versionName": "5.0.7.601114",
  "data": {
    "type": 8,
    "sort":  4
  },
  "statusCode": 0,
  "needResponse": false,
  "message": "",
  "responseCode": "",
  "requestCode": "",
  "requestAuthor": "com.aiways.aiwaysservice"
}</t>
        </is>
      </c>
      <c r="M874" s="23" t="inlineStr">
        <is>
          <t>输入json，查看返回json或查看地图</t>
        </is>
      </c>
      <c r="N874" s="17" t="inlineStr">
        <is>
          <t>无返回</t>
        </is>
      </c>
      <c r="O874" s="17" t="inlineStr">
        <is>
          <t>搜索列表展示冷饮店
按照.高价优先排序</t>
        </is>
      </c>
      <c r="P874" s="17" t="n"/>
      <c r="Q874" s="17" t="n"/>
      <c r="R874" s="29" t="n"/>
      <c r="S874" s="29" t="n"/>
      <c r="T874" s="29" t="n"/>
      <c r="U874" s="29" t="n"/>
      <c r="V874" s="29" t="n"/>
      <c r="W874" s="29" t="n"/>
    </row>
    <row r="875" s="134">
      <c r="A875" s="17" t="inlineStr">
        <is>
          <t>AW02-JK-AIDL-1006</t>
        </is>
      </c>
      <c r="B875" s="13" t="n">
        <v>40005</v>
      </c>
      <c r="C875" s="13" t="inlineStr">
        <is>
          <t>周边搜</t>
        </is>
      </c>
      <c r="D875" s="13" t="inlineStr">
        <is>
          <t>周边搜-美食</t>
        </is>
      </c>
      <c r="E875" s="13" t="inlineStr">
        <is>
          <t>P0</t>
        </is>
      </c>
      <c r="F875" s="13" t="inlineStr">
        <is>
          <t>周边搜 美食查询，查询糕饼店type:9
按照.高价优先排序，sort： 4</t>
        </is>
      </c>
      <c r="G875" s="13" t="inlineStr">
        <is>
          <t>正常系</t>
        </is>
      </c>
      <c r="H875" s="17" t="inlineStr">
        <is>
          <t>边界值</t>
        </is>
      </c>
      <c r="I875" s="21" t="n"/>
      <c r="J87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5" s="22" t="inlineStr">
        <is>
          <t>shell:"input keyevent 4"
shell:"input keyevent 4"</t>
        </is>
      </c>
      <c r="L875" s="17" t="inlineStr">
        <is>
          <t>{
  "protocolId": 40005,
  "messageType": "request",
  "versionName": "5.0.7.601114",
  "data": {
    "type": 9,
    "sort":  4
  },
  "statusCode": 0,
  "needResponse": false,
  "message": "",
  "responseCode": "",
  "requestCode": "",
  "requestAuthor": "com.aiways.aiwaysservice"
}</t>
        </is>
      </c>
      <c r="M875" s="23" t="inlineStr">
        <is>
          <t>输入json，查看返回json或查看地图</t>
        </is>
      </c>
      <c r="N875" s="17" t="inlineStr">
        <is>
          <t>无返回</t>
        </is>
      </c>
      <c r="O875" s="17" t="inlineStr">
        <is>
          <t>搜索列表展示糕饼店
按照.高价优先排序</t>
        </is>
      </c>
      <c r="P875" s="17" t="n"/>
      <c r="Q875" s="17" t="n"/>
      <c r="R875" s="29" t="n"/>
      <c r="S875" s="29" t="n"/>
      <c r="T875" s="29" t="n"/>
      <c r="U875" s="29" t="n"/>
      <c r="V875" s="29" t="n"/>
      <c r="W875" s="29" t="n"/>
    </row>
    <row r="876" s="134">
      <c r="A876" s="17" t="inlineStr">
        <is>
          <t>AW02-JK-AIDL-1007</t>
        </is>
      </c>
      <c r="B876" s="13" t="n">
        <v>40005</v>
      </c>
      <c r="C876" s="13" t="inlineStr">
        <is>
          <t>周边搜</t>
        </is>
      </c>
      <c r="D876" s="13" t="inlineStr">
        <is>
          <t>周边搜-美食</t>
        </is>
      </c>
      <c r="E876" s="13" t="inlineStr">
        <is>
          <t>P0</t>
        </is>
      </c>
      <c r="F876" s="13" t="inlineStr">
        <is>
          <t>周边搜 美食查询，查询甜品店type:10
按照.高价优先排序，sort： 4</t>
        </is>
      </c>
      <c r="G876" s="13" t="inlineStr">
        <is>
          <t>正常系</t>
        </is>
      </c>
      <c r="H876" s="17" t="inlineStr">
        <is>
          <t>边界值</t>
        </is>
      </c>
      <c r="I876" s="21" t="n"/>
      <c r="J87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6" s="22" t="inlineStr">
        <is>
          <t>shell:"input keyevent 4"
shell:"input keyevent 4"</t>
        </is>
      </c>
      <c r="L876" s="17" t="inlineStr">
        <is>
          <t>{
  "protocolId": 40005,
  "messageType": "request",
  "versionName": "5.0.7.601114",
  "data": {
    "type": 10,
    "sort":  4
  },
  "statusCode": 0,
  "needResponse": false,
  "message": "",
  "responseCode": "",
  "requestCode": "",
  "requestAuthor": "com.aiways.aiwaysservice"
}</t>
        </is>
      </c>
      <c r="M876" s="23" t="inlineStr">
        <is>
          <t>输入json，查看返回json或查看地图</t>
        </is>
      </c>
      <c r="N876" s="17" t="inlineStr">
        <is>
          <t>无返回</t>
        </is>
      </c>
      <c r="O876" s="17" t="inlineStr">
        <is>
          <t>搜索列表展示甜品店，按照.高价优先排序</t>
        </is>
      </c>
      <c r="P876" s="17" t="n"/>
      <c r="Q876" s="17" t="n"/>
      <c r="R876" s="29" t="n"/>
      <c r="S876" s="29" t="n"/>
      <c r="T876" s="29" t="n"/>
      <c r="U876" s="29" t="n"/>
      <c r="V876" s="29" t="n"/>
      <c r="W876" s="29" t="n"/>
    </row>
    <row r="877" s="134">
      <c r="A877" s="17" t="inlineStr">
        <is>
          <t>AW02-JK-AIDL-1008</t>
        </is>
      </c>
      <c r="B877" s="13" t="n">
        <v>40005</v>
      </c>
      <c r="C877" s="13" t="inlineStr">
        <is>
          <t>周边搜</t>
        </is>
      </c>
      <c r="D877" s="13" t="inlineStr">
        <is>
          <t>周边搜-美食</t>
        </is>
      </c>
      <c r="E877" s="13" t="inlineStr">
        <is>
          <t>P2</t>
        </is>
      </c>
      <c r="F877" s="13" t="inlineStr">
        <is>
          <t>周边搜-type异常
type：-2</t>
        </is>
      </c>
      <c r="G877" s="13" t="inlineStr">
        <is>
          <t>异常系</t>
        </is>
      </c>
      <c r="H877" s="17" t="inlineStr">
        <is>
          <t>边界值</t>
        </is>
      </c>
      <c r="I877" s="21" t="n"/>
      <c r="J87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7" s="22" t="inlineStr">
        <is>
          <t>shell:"input keyevent 4"
shell:"input keyevent 4"</t>
        </is>
      </c>
      <c r="L877" s="17" t="inlineStr">
        <is>
          <t>{
  "protocolId": 40005,
  "messageType": "request",
  "versionName": "5.0.7.601114",
  "data": {
    "type": -2,
    "sort":  1
  },
  "statusCode": 0,
  "needResponse": false,
  "message": "",
  "responseCode": "",
  "requestCode": "",
  "requestAuthor": "com.aiways.aiwaysservice"
}</t>
        </is>
      </c>
      <c r="M877" s="23" t="inlineStr">
        <is>
          <t>输入json，查看返回json或查看地图</t>
        </is>
      </c>
      <c r="N877" s="17" t="inlineStr">
        <is>
          <t>resultCode:10001</t>
        </is>
      </c>
      <c r="O877" s="17" t="inlineStr">
        <is>
          <t>地图无动作</t>
        </is>
      </c>
      <c r="P877" s="17" t="n"/>
      <c r="Q877" s="17" t="n"/>
      <c r="R877" s="29" t="n"/>
      <c r="S877" s="29" t="n"/>
      <c r="T877" s="29" t="n"/>
      <c r="U877" s="29" t="n"/>
      <c r="V877" s="29" t="n"/>
      <c r="W877" s="29" t="n"/>
    </row>
    <row r="878" s="134">
      <c r="A878" s="17" t="inlineStr">
        <is>
          <t>AW02-JK-AIDL-1009</t>
        </is>
      </c>
      <c r="B878" s="13" t="n">
        <v>40005</v>
      </c>
      <c r="C878" s="13" t="inlineStr">
        <is>
          <t>周边搜</t>
        </is>
      </c>
      <c r="D878" s="13" t="inlineStr">
        <is>
          <t>周边搜-美食</t>
        </is>
      </c>
      <c r="E878" s="13" t="inlineStr">
        <is>
          <t>P2</t>
        </is>
      </c>
      <c r="F878" s="13" t="inlineStr">
        <is>
          <t>周边搜-type异常
type：11</t>
        </is>
      </c>
      <c r="G878" s="13" t="inlineStr">
        <is>
          <t>异常系</t>
        </is>
      </c>
      <c r="H878" s="17" t="inlineStr">
        <is>
          <t>边界值</t>
        </is>
      </c>
      <c r="I878" s="21" t="n"/>
      <c r="J87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8" s="22" t="inlineStr">
        <is>
          <t>shell:"input keyevent 4"
shell:"input keyevent 4"</t>
        </is>
      </c>
      <c r="L878" s="17" t="inlineStr">
        <is>
          <t>{
  "protocolId": 40005,
  "messageType": "request",
  "versionName": "5.0.7.601114",
  "data": {
    "type": 11,
    "sort":  1
  },
  "statusCode": 0,
  "needResponse": false,
  "message": "",
  "responseCode": "",
  "requestCode": "",
  "requestAuthor": "com.aiways.aiwaysservice"
}</t>
        </is>
      </c>
      <c r="M878" s="23" t="inlineStr">
        <is>
          <t>输入json，查看返回json或查看地图</t>
        </is>
      </c>
      <c r="N878" s="17" t="inlineStr">
        <is>
          <t>resultCode:10001</t>
        </is>
      </c>
      <c r="O878" s="17" t="inlineStr">
        <is>
          <t>地图无动作</t>
        </is>
      </c>
      <c r="P878" s="17" t="n"/>
      <c r="Q878" s="17" t="n"/>
      <c r="R878" s="29" t="n"/>
      <c r="S878" s="29" t="n"/>
      <c r="T878" s="29" t="n"/>
      <c r="U878" s="29" t="n"/>
      <c r="V878" s="29" t="n"/>
      <c r="W878" s="29" t="n"/>
    </row>
    <row r="879" s="134">
      <c r="A879" s="17" t="inlineStr">
        <is>
          <t>AW02-JK-AIDL-1010</t>
        </is>
      </c>
      <c r="B879" s="13" t="n">
        <v>40005</v>
      </c>
      <c r="C879" s="13" t="inlineStr">
        <is>
          <t>周边搜</t>
        </is>
      </c>
      <c r="D879" s="13" t="inlineStr">
        <is>
          <t>周边搜-美食</t>
        </is>
      </c>
      <c r="E879" s="13" t="inlineStr">
        <is>
          <t>P2</t>
        </is>
      </c>
      <c r="F879" s="13" t="inlineStr">
        <is>
          <t>周边搜-sort异常
sort：-2</t>
        </is>
      </c>
      <c r="G879" s="13" t="inlineStr">
        <is>
          <t>异常系</t>
        </is>
      </c>
      <c r="H879" s="17" t="inlineStr">
        <is>
          <t>边界值</t>
        </is>
      </c>
      <c r="I879" s="21" t="n"/>
      <c r="J87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79" s="22" t="inlineStr">
        <is>
          <t>shell:"input keyevent 4"
shell:"input keyevent 4"</t>
        </is>
      </c>
      <c r="L879" s="17" t="inlineStr">
        <is>
          <t>{
  "protocolId": 40005,
  "messageType": "request",
  "versionName": "5.0.7.601114",
  "data": {
    "type": 1,
    "sort":  -2
  },
  "statusCode": 0,
  "needResponse": false,
  "message": "",
  "responseCode": "",
  "requestCode": "",
  "requestAuthor": "com.aiways.aiwaysservice"
}</t>
        </is>
      </c>
      <c r="M879" s="23" t="inlineStr">
        <is>
          <t>输入json，查看返回json或查看地图</t>
        </is>
      </c>
      <c r="N879" s="17" t="inlineStr">
        <is>
          <t>resultCode:10001</t>
        </is>
      </c>
      <c r="O879" s="17" t="inlineStr">
        <is>
          <t>出现中餐厅搜索结果，按照默认排序</t>
        </is>
      </c>
      <c r="P879" s="17" t="n"/>
      <c r="Q879" s="17" t="n"/>
      <c r="R879" s="29" t="n"/>
      <c r="S879" s="29" t="n"/>
      <c r="T879" s="29" t="n"/>
      <c r="U879" s="29" t="n"/>
      <c r="V879" s="29" t="n"/>
      <c r="W879" s="29" t="n"/>
    </row>
    <row r="880" s="134">
      <c r="A880" s="17" t="inlineStr">
        <is>
          <t>AW02-JK-AIDL-1011</t>
        </is>
      </c>
      <c r="B880" s="13" t="n">
        <v>40005</v>
      </c>
      <c r="C880" s="13" t="inlineStr">
        <is>
          <t>周边搜</t>
        </is>
      </c>
      <c r="D880" s="13" t="inlineStr">
        <is>
          <t>周边搜-美食</t>
        </is>
      </c>
      <c r="E880" s="13" t="inlineStr">
        <is>
          <t>P2</t>
        </is>
      </c>
      <c r="F880" s="13" t="inlineStr">
        <is>
          <t>周边搜-sort异常
sort：5</t>
        </is>
      </c>
      <c r="G880" s="13" t="inlineStr">
        <is>
          <t>异常系</t>
        </is>
      </c>
      <c r="H880" s="17" t="inlineStr">
        <is>
          <t>边界值</t>
        </is>
      </c>
      <c r="I880" s="21" t="n"/>
      <c r="J88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0" s="22" t="inlineStr">
        <is>
          <t>shell:"input keyevent 4"
shell:"input keyevent 4"</t>
        </is>
      </c>
      <c r="L880" s="17" t="inlineStr">
        <is>
          <t>{
  "protocolId": 40005,
  "messageType": "request",
  "versionName": "5.0.7.601114",
  "data": {
    "type": 1,
    "sort":  5
  },
  "statusCode": 0,
  "needResponse": false,
  "message": "",
  "responseCode": "",
  "requestCode": "",
  "requestAuthor": "com.aiways.aiwaysservice"
}</t>
        </is>
      </c>
      <c r="M880" s="23" t="inlineStr">
        <is>
          <t>输入json，查看返回json或查看地图</t>
        </is>
      </c>
      <c r="N880" s="17" t="inlineStr">
        <is>
          <t>resultCode:10001</t>
        </is>
      </c>
      <c r="O880" s="17" t="inlineStr">
        <is>
          <t>出现中餐厅搜索结果，按照默认排序</t>
        </is>
      </c>
      <c r="P880" s="17" t="n"/>
      <c r="Q880" s="17" t="n"/>
      <c r="R880" s="29" t="n"/>
      <c r="S880" s="29" t="n"/>
      <c r="T880" s="29" t="n"/>
      <c r="U880" s="29" t="n"/>
      <c r="V880" s="29" t="n"/>
      <c r="W880" s="29" t="n"/>
    </row>
    <row r="881" s="134">
      <c r="A881" s="17" t="inlineStr">
        <is>
          <t>AW02-JK-AIDL-1012</t>
        </is>
      </c>
      <c r="B881" s="13" t="n">
        <v>40006</v>
      </c>
      <c r="C881" s="17" t="inlineStr">
        <is>
          <t>周边搜</t>
        </is>
      </c>
      <c r="D881" s="17" t="inlineStr">
        <is>
          <t>周边搜 -酒店</t>
        </is>
      </c>
      <c r="E881" s="17" t="inlineStr">
        <is>
          <t>P0</t>
        </is>
      </c>
      <c r="F881" s="17" t="inlineStr">
        <is>
          <t>周边搜 -酒店
价格分类：0：¥100以内
排序方式：0：推荐排序</t>
        </is>
      </c>
      <c r="G881" s="13" t="inlineStr">
        <is>
          <t>正常系</t>
        </is>
      </c>
      <c r="H881" s="17" t="inlineStr">
        <is>
          <t>等价划分法</t>
        </is>
      </c>
      <c r="I881" s="17" t="n"/>
      <c r="J88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1" s="22" t="inlineStr">
        <is>
          <t>shell:"input keyevent 4"
shell:"input keyevent 4"</t>
        </is>
      </c>
      <c r="L881" s="17" t="inlineStr">
        <is>
          <t>{
  "protocolId": 40006,
  "messageType": "request",
  "versionName": "5.0.7.601114",
  "data": {
    "price": 0,
    "level": -1,
    "type": -1,
    "brand": -1,
    "sort": 0
  },
  "statusCode": 0,
  "needResponse": false,
  "message": "",
  "responseCode": "",
  "requestCode": "",
  "requestAuthor": "com.aiways.aiwaysservice"
}</t>
        </is>
      </c>
      <c r="M881" s="23" t="inlineStr">
        <is>
          <t>输入json，查看返回json或查看地图</t>
        </is>
      </c>
      <c r="N881" s="17" t="inlineStr">
        <is>
          <t>无返回</t>
        </is>
      </c>
      <c r="O881" s="17" t="inlineStr">
        <is>
          <t>筛选价格在100以内的酒店，按照推荐排序展示</t>
        </is>
      </c>
      <c r="P881" s="17" t="n"/>
      <c r="Q881" s="17" t="n"/>
      <c r="R881" s="29" t="n"/>
      <c r="S881" s="29" t="n"/>
      <c r="T881" s="29" t="n"/>
      <c r="U881" s="29" t="n"/>
      <c r="V881" s="29" t="n"/>
      <c r="W881" s="29" t="n"/>
    </row>
    <row r="882" s="134">
      <c r="A882" s="17" t="inlineStr">
        <is>
          <t>AW02-JK-AIDL-1013</t>
        </is>
      </c>
      <c r="B882" s="13" t="n">
        <v>40006</v>
      </c>
      <c r="C882" s="17" t="inlineStr">
        <is>
          <t>周边搜</t>
        </is>
      </c>
      <c r="D882" s="17" t="inlineStr">
        <is>
          <t>周边搜 -酒店</t>
        </is>
      </c>
      <c r="E882" s="17" t="inlineStr">
        <is>
          <t>P0</t>
        </is>
      </c>
      <c r="F882" s="17" t="inlineStr">
        <is>
          <t>周边搜 -酒店
价格分类：0：¥100以内
排序方式：1: 距离优先</t>
        </is>
      </c>
      <c r="G882" s="13" t="inlineStr">
        <is>
          <t>正常系</t>
        </is>
      </c>
      <c r="H882" s="17" t="inlineStr">
        <is>
          <t>等价划分法</t>
        </is>
      </c>
      <c r="I882" s="17" t="n"/>
      <c r="J88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2" s="22" t="inlineStr">
        <is>
          <t>shell:"input keyevent 4"
shell:"input keyevent 4"</t>
        </is>
      </c>
      <c r="L882" s="17" t="inlineStr">
        <is>
          <t>{
  "protocolId": 40006,
  "messageType": "request",
  "versionName": "5.0.7.601114",
  "data": {
    "price": 0,
    "level": -1,
    "type": -1,
    "brand": -1,
    "sort": 1
  },
  "statusCode": 0,
  "needResponse": false,
  "message": "",
  "responseCode": "",
  "requestCode": "",
  "requestAuthor": "com.aiways.aiwaysservice"
}</t>
        </is>
      </c>
      <c r="M882" s="23" t="inlineStr">
        <is>
          <t>输入json，查看返回json或查看地图</t>
        </is>
      </c>
      <c r="N882" s="17" t="inlineStr">
        <is>
          <t>无返回</t>
        </is>
      </c>
      <c r="O882" s="17" t="inlineStr">
        <is>
          <t>筛选价格在100以内的酒店，按照距离优先展示</t>
        </is>
      </c>
      <c r="P882" s="17" t="n"/>
      <c r="Q882" s="17" t="n"/>
      <c r="R882" s="29" t="n"/>
      <c r="S882" s="29" t="n"/>
      <c r="T882" s="29" t="n"/>
      <c r="U882" s="29" t="n"/>
      <c r="V882" s="29" t="n"/>
      <c r="W882" s="29" t="n"/>
    </row>
    <row r="883" s="134">
      <c r="A883" s="17" t="inlineStr">
        <is>
          <t>AW02-JK-AIDL-1014</t>
        </is>
      </c>
      <c r="B883" s="13" t="n">
        <v>40006</v>
      </c>
      <c r="C883" s="17" t="inlineStr">
        <is>
          <t>周边搜</t>
        </is>
      </c>
      <c r="D883" s="17" t="inlineStr">
        <is>
          <t>周边搜 -酒店</t>
        </is>
      </c>
      <c r="E883" s="17" t="inlineStr">
        <is>
          <t>P0</t>
        </is>
      </c>
      <c r="F883" s="17" t="inlineStr">
        <is>
          <t>周边搜 -酒店
价格分类：0：¥100以内
排序方式：2:好评优先</t>
        </is>
      </c>
      <c r="G883" s="13" t="inlineStr">
        <is>
          <t>正常系</t>
        </is>
      </c>
      <c r="H883" s="17" t="inlineStr">
        <is>
          <t>等价划分法</t>
        </is>
      </c>
      <c r="I883" s="17" t="n"/>
      <c r="J88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3" s="22" t="inlineStr">
        <is>
          <t>shell:"input keyevent 4"
shell:"input keyevent 4"</t>
        </is>
      </c>
      <c r="L883" s="17" t="inlineStr">
        <is>
          <t>{
  "protocolId": 40006,
  "messageType": "request",
  "versionName": "5.0.7.601114",
  "data": {
    "price": 0,
    "level": -1,
    "type": -1,
    "brand": -1,
    "sort": 2
  },
  "statusCode": 0,
  "needResponse": false,
  "message": "",
  "responseCode": "",
  "requestCode": "",
  "requestAuthor": "com.aiways.aiwaysservice"
}</t>
        </is>
      </c>
      <c r="M883" s="23" t="inlineStr">
        <is>
          <t>输入json，查看返回json或查看地图</t>
        </is>
      </c>
      <c r="N883" s="17" t="inlineStr">
        <is>
          <t>无返回</t>
        </is>
      </c>
      <c r="O883" s="17" t="inlineStr">
        <is>
          <t>筛选价格在100以内的酒店，按照好评优先展示</t>
        </is>
      </c>
      <c r="P883" s="17" t="n"/>
      <c r="Q883" s="17" t="n"/>
      <c r="R883" s="29" t="n"/>
      <c r="S883" s="29" t="n"/>
      <c r="T883" s="29" t="n"/>
      <c r="U883" s="29" t="n"/>
      <c r="V883" s="29" t="n"/>
      <c r="W883" s="29" t="n"/>
    </row>
    <row r="884" s="134">
      <c r="A884" s="17" t="inlineStr">
        <is>
          <t>AW02-JK-AIDL-1015</t>
        </is>
      </c>
      <c r="B884" s="13" t="n">
        <v>40006</v>
      </c>
      <c r="C884" s="17" t="inlineStr">
        <is>
          <t>周边搜</t>
        </is>
      </c>
      <c r="D884" s="17" t="inlineStr">
        <is>
          <t>周边搜 -酒店</t>
        </is>
      </c>
      <c r="E884" s="17" t="inlineStr">
        <is>
          <t>P0</t>
        </is>
      </c>
      <c r="F884" s="17" t="inlineStr">
        <is>
          <t>周边搜 -酒店
价格分类：0：¥100以内
排序方式：3:低价优先</t>
        </is>
      </c>
      <c r="G884" s="13" t="inlineStr">
        <is>
          <t>正常系</t>
        </is>
      </c>
      <c r="H884" s="17" t="inlineStr">
        <is>
          <t>等价划分法</t>
        </is>
      </c>
      <c r="I884" s="17" t="n"/>
      <c r="J88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4" s="22" t="inlineStr">
        <is>
          <t>shell:"input keyevent 4"
shell:"input keyevent 4"</t>
        </is>
      </c>
      <c r="L884" s="17" t="inlineStr">
        <is>
          <t>{
  "protocolId": 40006,
  "messageType": "request",
  "versionName": "5.0.7.601114",
  "data": {
    "price": 0,
    "level": -1,
    "type": -1,
    "brand": -1,
    "sort": 3
  },
  "statusCode": 0,
  "needResponse": false,
  "message": "",
  "responseCode": "",
  "requestCode": "",
  "requestAuthor": "com.aiways.aiwaysservice"
}</t>
        </is>
      </c>
      <c r="M884" s="23" t="inlineStr">
        <is>
          <t>输入json，查看返回json或查看地图</t>
        </is>
      </c>
      <c r="N884" s="17" t="inlineStr">
        <is>
          <t>无返回</t>
        </is>
      </c>
      <c r="O884" s="17" t="inlineStr">
        <is>
          <t>筛选价格在100以内的酒店，按照低价优先展示</t>
        </is>
      </c>
      <c r="P884" s="17" t="n"/>
      <c r="Q884" s="17" t="n"/>
      <c r="R884" s="29" t="n"/>
      <c r="S884" s="29" t="n"/>
      <c r="T884" s="29" t="n"/>
      <c r="U884" s="29" t="n"/>
      <c r="V884" s="29" t="n"/>
      <c r="W884" s="29" t="n"/>
    </row>
    <row r="885" s="134">
      <c r="A885" s="17" t="inlineStr">
        <is>
          <t>AW02-JK-AIDL-1016</t>
        </is>
      </c>
      <c r="B885" s="13" t="n">
        <v>40006</v>
      </c>
      <c r="C885" s="17" t="inlineStr">
        <is>
          <t>周边搜</t>
        </is>
      </c>
      <c r="D885" s="17" t="inlineStr">
        <is>
          <t>周边搜 -酒店</t>
        </is>
      </c>
      <c r="E885" s="17" t="inlineStr">
        <is>
          <t>P0</t>
        </is>
      </c>
      <c r="F885" s="17" t="inlineStr">
        <is>
          <t>周边搜 -酒店
价格分类：0：¥100以内
排序方式：4:高价优先</t>
        </is>
      </c>
      <c r="G885" s="13" t="inlineStr">
        <is>
          <t>正常系</t>
        </is>
      </c>
      <c r="H885" s="17" t="inlineStr">
        <is>
          <t>等价划分法</t>
        </is>
      </c>
      <c r="I885" s="17" t="n"/>
      <c r="J88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5" s="22" t="inlineStr">
        <is>
          <t>shell:"input keyevent 4"
shell:"input keyevent 4"</t>
        </is>
      </c>
      <c r="L885" s="17" t="inlineStr">
        <is>
          <t>{
  "protocolId": 40006,
  "messageType": "request",
  "versionName": "5.0.7.601114",
  "data": {
    "price": 0,
    "level": -1,
    "type": -1,
    "brand": -1,
    "sort": 4
  },
  "statusCode": 0,
  "needResponse": false,
  "message": "",
  "responseCode": "",
  "requestCode": "",
  "requestAuthor": "com.aiways.aiwaysservice"
}</t>
        </is>
      </c>
      <c r="M885" s="23" t="inlineStr">
        <is>
          <t>输入json，查看返回json或查看地图</t>
        </is>
      </c>
      <c r="N885" s="17" t="inlineStr">
        <is>
          <t>无返回</t>
        </is>
      </c>
      <c r="O885" s="17" t="inlineStr">
        <is>
          <t>筛选价格在100以内的酒店，按照高价优先展示</t>
        </is>
      </c>
      <c r="P885" s="17" t="n"/>
      <c r="Q885" s="17" t="n"/>
      <c r="R885" s="29" t="n"/>
      <c r="S885" s="29" t="n"/>
      <c r="T885" s="29" t="n"/>
      <c r="U885" s="29" t="n"/>
      <c r="V885" s="29" t="n"/>
      <c r="W885" s="29" t="n"/>
    </row>
    <row r="886" s="134">
      <c r="A886" s="17" t="inlineStr">
        <is>
          <t>AW02-JK-AIDL-1017</t>
        </is>
      </c>
      <c r="B886" s="13" t="n">
        <v>40006</v>
      </c>
      <c r="C886" s="17" t="inlineStr">
        <is>
          <t>周边搜</t>
        </is>
      </c>
      <c r="D886" s="17" t="inlineStr">
        <is>
          <t>周边搜 -酒店</t>
        </is>
      </c>
      <c r="E886" s="17" t="inlineStr">
        <is>
          <t>P2</t>
        </is>
      </c>
      <c r="F886" s="17" t="inlineStr">
        <is>
          <t>周边搜 -酒店
价格分类：0：¥100以内
排序方式：
异常值：-1</t>
        </is>
      </c>
      <c r="G886" s="13" t="inlineStr">
        <is>
          <t>异常系</t>
        </is>
      </c>
      <c r="H886" s="17" t="inlineStr">
        <is>
          <t>等价划分法</t>
        </is>
      </c>
      <c r="I886" s="17" t="n"/>
      <c r="J88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6" s="22" t="inlineStr">
        <is>
          <t>shell:"input keyevent 4"
shell:"input keyevent 4"</t>
        </is>
      </c>
      <c r="L886" s="17" t="inlineStr">
        <is>
          <t>{
  "protocolId": 40006,
  "messageType": "request",
  "versionName": "5.0.7.601114",
  "data": {
    "price": 0,
    "level": -1,
    "type": -1,
    "brand": -1,
    "sort": -1
  },
  "statusCode": 0,
  "needResponse": false,
  "message": "",
  "responseCode": "",
  "requestCode": "",
  "requestAuthor": "com.aiways.aiwaysservice"
}</t>
        </is>
      </c>
      <c r="M886" s="23" t="inlineStr">
        <is>
          <t>输入json，查看返回json或查看地图</t>
        </is>
      </c>
      <c r="N886" s="17" t="inlineStr">
        <is>
          <t>resultCode:10001</t>
        </is>
      </c>
      <c r="O886" s="17" t="inlineStr">
        <is>
          <t>筛选价格在100以内的酒店，按照默认排序</t>
        </is>
      </c>
      <c r="P886" s="17" t="n"/>
      <c r="Q886" s="17" t="n"/>
      <c r="R886" s="29" t="n"/>
      <c r="S886" s="29" t="n"/>
      <c r="T886" s="29" t="n"/>
      <c r="U886" s="29" t="n"/>
      <c r="V886" s="29" t="n"/>
      <c r="W886" s="29" t="n"/>
    </row>
    <row r="887" s="134">
      <c r="A887" s="17" t="inlineStr">
        <is>
          <t>AW02-JK-AIDL-1018</t>
        </is>
      </c>
      <c r="B887" s="13" t="n">
        <v>40006</v>
      </c>
      <c r="C887" s="17" t="inlineStr">
        <is>
          <t>周边搜</t>
        </is>
      </c>
      <c r="D887" s="17" t="inlineStr">
        <is>
          <t>周边搜 -酒店</t>
        </is>
      </c>
      <c r="E887" s="17" t="inlineStr">
        <is>
          <t>P2</t>
        </is>
      </c>
      <c r="F887" s="17" t="inlineStr">
        <is>
          <t>周边搜 -酒店
价格分类：0：¥100以内
排序方式：
异常值：5</t>
        </is>
      </c>
      <c r="G887" s="13" t="inlineStr">
        <is>
          <t>异常系</t>
        </is>
      </c>
      <c r="H887" s="17" t="inlineStr">
        <is>
          <t>等价划分法</t>
        </is>
      </c>
      <c r="I887" s="17" t="n"/>
      <c r="J88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7" s="22" t="inlineStr">
        <is>
          <t>shell:"input keyevent 4"
shell:"input keyevent 4"</t>
        </is>
      </c>
      <c r="L887" s="17" t="inlineStr">
        <is>
          <t>{
  "protocolId": 40006,
  "messageType": "request",
  "versionName": "5.0.7.601114",
  "data": {
    "price": 0,
    "level": -1,
    "type": -1,
    "brand": -1,
    "sort": 5
  },
  "statusCode": 0,
  "needResponse": false,
  "message": "",
  "responseCode": "",
  "requestCode": "",
  "requestAuthor": "com.aiways.aiwaysservice"
}</t>
        </is>
      </c>
      <c r="M887" s="23" t="inlineStr">
        <is>
          <t>输入json，查看返回json或查看地图</t>
        </is>
      </c>
      <c r="N887" s="17" t="inlineStr">
        <is>
          <t>resultCode:10001</t>
        </is>
      </c>
      <c r="O887" s="17" t="inlineStr">
        <is>
          <t>筛选价格在100以内的酒店，按照默认排序</t>
        </is>
      </c>
      <c r="P887" s="17" t="n"/>
      <c r="Q887" s="17" t="n"/>
      <c r="R887" s="29" t="n"/>
      <c r="S887" s="29" t="n"/>
      <c r="T887" s="29" t="n"/>
      <c r="U887" s="29" t="n"/>
      <c r="V887" s="29" t="n"/>
      <c r="W887" s="29" t="n"/>
    </row>
    <row r="888" s="134">
      <c r="A888" s="17" t="inlineStr">
        <is>
          <t>AW02-JK-AIDL-1019</t>
        </is>
      </c>
      <c r="B888" s="13" t="n">
        <v>40006</v>
      </c>
      <c r="C888" s="17" t="inlineStr">
        <is>
          <t>周边搜</t>
        </is>
      </c>
      <c r="D888" s="17" t="inlineStr">
        <is>
          <t>周边搜 -酒店</t>
        </is>
      </c>
      <c r="E888" s="17" t="inlineStr">
        <is>
          <t>P0</t>
        </is>
      </c>
      <c r="F888" s="17" t="inlineStr">
        <is>
          <t>周边搜 -酒店
价格分类：1：¥101-¥300
排序方式：0：推荐排序</t>
        </is>
      </c>
      <c r="G888" s="13" t="inlineStr">
        <is>
          <t>正常系</t>
        </is>
      </c>
      <c r="H888" s="17" t="inlineStr">
        <is>
          <t>等价划分法</t>
        </is>
      </c>
      <c r="I888" s="17" t="n"/>
      <c r="J88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8" s="22" t="inlineStr">
        <is>
          <t>shell:"input keyevent 4"
shell:"input keyevent 4"</t>
        </is>
      </c>
      <c r="L888" s="17" t="inlineStr">
        <is>
          <t>{
  "protocolId": 40006,
  "messageType": "request",
  "versionName": "5.0.7.601114",
  "data": {
    "price": 1,
    "level": -1,
    "type": -1,
    "brand": -1,
    "sort": 0
  },
  "statusCode": 0,
  "needResponse": false,
  "message": "",
  "responseCode": "",
  "requestCode": "",
  "requestAuthor": "com.aiways.aiwaysservice"
}</t>
        </is>
      </c>
      <c r="M888" s="23" t="inlineStr">
        <is>
          <t>输入json，查看返回json或查看地图</t>
        </is>
      </c>
      <c r="N888" s="17" t="inlineStr">
        <is>
          <t>无返回</t>
        </is>
      </c>
      <c r="O888" s="17" t="inlineStr">
        <is>
          <t>筛选价格在¥101-¥300以内的酒店，按照推荐排序展示</t>
        </is>
      </c>
      <c r="P888" s="17" t="n"/>
      <c r="Q888" s="17" t="n"/>
      <c r="R888" s="29" t="n"/>
      <c r="S888" s="29" t="n"/>
      <c r="T888" s="29" t="n"/>
      <c r="U888" s="29" t="n"/>
      <c r="V888" s="29" t="n"/>
      <c r="W888" s="29" t="n"/>
    </row>
    <row r="889" s="134">
      <c r="A889" s="17" t="inlineStr">
        <is>
          <t>AW02-JK-AIDL-1020</t>
        </is>
      </c>
      <c r="B889" s="13" t="n">
        <v>40006</v>
      </c>
      <c r="C889" s="17" t="inlineStr">
        <is>
          <t>周边搜</t>
        </is>
      </c>
      <c r="D889" s="17" t="inlineStr">
        <is>
          <t>周边搜 -酒店</t>
        </is>
      </c>
      <c r="E889" s="17" t="inlineStr">
        <is>
          <t>P0</t>
        </is>
      </c>
      <c r="F889" s="17" t="inlineStr">
        <is>
          <t>周边搜 -酒店
价格分类：1：¥101-¥300
排序方式：1: 距离优先</t>
        </is>
      </c>
      <c r="G889" s="13" t="inlineStr">
        <is>
          <t>正常系</t>
        </is>
      </c>
      <c r="H889" s="17" t="inlineStr">
        <is>
          <t>等价划分法</t>
        </is>
      </c>
      <c r="I889" s="17" t="n"/>
      <c r="J88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89" s="22" t="inlineStr">
        <is>
          <t>shell:"input keyevent 4"
shell:"input keyevent 4"</t>
        </is>
      </c>
      <c r="L889" s="17" t="inlineStr">
        <is>
          <t>{
  "protocolId": 40006,
  "messageType": "request",
  "versionName": "5.0.7.601114",
  "data": {
    "price": 1,
    "level": -1,
    "type": -1,
    "brand": -1,
    "sort": 1
  },
  "statusCode": 0,
  "needResponse": false,
  "message": "",
  "responseCode": "",
  "requestCode": "",
  "requestAuthor": "com.aiways.aiwaysservice"
}</t>
        </is>
      </c>
      <c r="M889" s="23" t="inlineStr">
        <is>
          <t>输入json，查看返回json或查看地图</t>
        </is>
      </c>
      <c r="N889" s="17" t="inlineStr">
        <is>
          <t>无返回</t>
        </is>
      </c>
      <c r="O889" s="17" t="inlineStr">
        <is>
          <t>筛选价格在¥101-¥300以内的酒店，按照距离优先展示</t>
        </is>
      </c>
      <c r="P889" s="17" t="n"/>
      <c r="Q889" s="17" t="n"/>
      <c r="R889" s="29" t="n"/>
      <c r="S889" s="29" t="n"/>
      <c r="T889" s="29" t="n"/>
      <c r="U889" s="29" t="n"/>
      <c r="V889" s="29" t="n"/>
      <c r="W889" s="29" t="n"/>
    </row>
    <row r="890" s="134">
      <c r="A890" s="17" t="inlineStr">
        <is>
          <t>AW02-JK-AIDL-1021</t>
        </is>
      </c>
      <c r="B890" s="13" t="n">
        <v>40006</v>
      </c>
      <c r="C890" s="17" t="inlineStr">
        <is>
          <t>周边搜</t>
        </is>
      </c>
      <c r="D890" s="17" t="inlineStr">
        <is>
          <t>周边搜 -酒店</t>
        </is>
      </c>
      <c r="E890" s="17" t="inlineStr">
        <is>
          <t>P0</t>
        </is>
      </c>
      <c r="F890" s="17" t="inlineStr">
        <is>
          <t>周边搜 -酒店
价格分类：1：¥101-¥300
排序方式：2:好评优先</t>
        </is>
      </c>
      <c r="G890" s="13" t="inlineStr">
        <is>
          <t>正常系</t>
        </is>
      </c>
      <c r="H890" s="17" t="inlineStr">
        <is>
          <t>等价划分法</t>
        </is>
      </c>
      <c r="I890" s="17" t="n"/>
      <c r="J89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0" s="22" t="inlineStr">
        <is>
          <t>shell:"input keyevent 4"
shell:"input keyevent 4"</t>
        </is>
      </c>
      <c r="L890" s="17" t="inlineStr">
        <is>
          <t>{
  "protocolId": 40006,
  "messageType": "request",
  "versionName": "5.0.7.601114",
  "data": {
    "price": 1,
    "level": -1,
    "type": -1,
    "brand": -1,
    "sort": 2
  },
  "statusCode": 0,
  "needResponse": false,
  "message": "",
  "responseCode": "",
  "requestCode": "",
  "requestAuthor": "com.aiways.aiwaysservice"
}</t>
        </is>
      </c>
      <c r="M890" s="23" t="inlineStr">
        <is>
          <t>输入json，查看返回json或查看地图</t>
        </is>
      </c>
      <c r="N890" s="17" t="inlineStr">
        <is>
          <t>无返回</t>
        </is>
      </c>
      <c r="O890" s="17" t="inlineStr">
        <is>
          <t>筛选价格在¥101-¥300以内的酒店，按照好评优先展示</t>
        </is>
      </c>
      <c r="P890" s="17" t="n"/>
      <c r="Q890" s="17" t="n"/>
      <c r="R890" s="29" t="n"/>
      <c r="S890" s="29" t="n"/>
      <c r="T890" s="29" t="n"/>
      <c r="U890" s="29" t="n"/>
      <c r="V890" s="29" t="n"/>
      <c r="W890" s="29" t="n"/>
    </row>
    <row r="891" s="134">
      <c r="A891" s="17" t="inlineStr">
        <is>
          <t>AW02-JK-AIDL-1022</t>
        </is>
      </c>
      <c r="B891" s="13" t="n">
        <v>40006</v>
      </c>
      <c r="C891" s="17" t="inlineStr">
        <is>
          <t>周边搜</t>
        </is>
      </c>
      <c r="D891" s="17" t="inlineStr">
        <is>
          <t>周边搜 -酒店</t>
        </is>
      </c>
      <c r="E891" s="17" t="inlineStr">
        <is>
          <t>P0</t>
        </is>
      </c>
      <c r="F891" s="17" t="inlineStr">
        <is>
          <t>周边搜 -酒店
价格分类：1：¥101-¥300
排序方式：3:低价优先</t>
        </is>
      </c>
      <c r="G891" s="13" t="inlineStr">
        <is>
          <t>正常系</t>
        </is>
      </c>
      <c r="H891" s="17" t="inlineStr">
        <is>
          <t>等价划分法</t>
        </is>
      </c>
      <c r="I891" s="17" t="n"/>
      <c r="J89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1" s="22" t="inlineStr">
        <is>
          <t>shell:"input keyevent 4"
shell:"input keyevent 4"</t>
        </is>
      </c>
      <c r="L891" s="17" t="inlineStr">
        <is>
          <t>{
  "protocolId": 40006,
  "messageType": "request",
  "versionName": "5.0.7.601114",
  "data": {
    "price": 1,
    "level": -1,
    "type": -1,
    "brand": -1,
    "sort": 3
  },
  "statusCode": 0,
  "needResponse": false,
  "message": "",
  "responseCode": "",
  "requestCode": "",
  "requestAuthor": "com.aiways.aiwaysservice"
}</t>
        </is>
      </c>
      <c r="M891" s="23" t="inlineStr">
        <is>
          <t>输入json，查看返回json或查看地图</t>
        </is>
      </c>
      <c r="N891" s="17" t="inlineStr">
        <is>
          <t>无返回</t>
        </is>
      </c>
      <c r="O891" s="17" t="inlineStr">
        <is>
          <t>筛选价格在¥101-¥300以内的酒店，按照低价优先展示</t>
        </is>
      </c>
      <c r="P891" s="17" t="n"/>
      <c r="Q891" s="17" t="n"/>
      <c r="R891" s="29" t="n"/>
      <c r="S891" s="29" t="n"/>
      <c r="T891" s="29" t="n"/>
      <c r="U891" s="29" t="n"/>
      <c r="V891" s="29" t="n"/>
      <c r="W891" s="29" t="n"/>
    </row>
    <row r="892" s="134">
      <c r="A892" s="17" t="inlineStr">
        <is>
          <t>AW02-JK-AIDL-1023</t>
        </is>
      </c>
      <c r="B892" s="13" t="n">
        <v>40006</v>
      </c>
      <c r="C892" s="17" t="inlineStr">
        <is>
          <t>周边搜</t>
        </is>
      </c>
      <c r="D892" s="17" t="inlineStr">
        <is>
          <t>周边搜 -酒店</t>
        </is>
      </c>
      <c r="E892" s="17" t="inlineStr">
        <is>
          <t>P0</t>
        </is>
      </c>
      <c r="F892" s="17" t="inlineStr">
        <is>
          <t>周边搜 -酒店
价格分类：1：¥101-¥300
排序方式：4:高价优先</t>
        </is>
      </c>
      <c r="G892" s="13" t="inlineStr">
        <is>
          <t>正常系</t>
        </is>
      </c>
      <c r="H892" s="17" t="inlineStr">
        <is>
          <t>等价划分法</t>
        </is>
      </c>
      <c r="I892" s="17" t="n"/>
      <c r="J89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2" s="22" t="inlineStr">
        <is>
          <t>shell:"input keyevent 4"
shell:"input keyevent 4"</t>
        </is>
      </c>
      <c r="L892" s="17" t="inlineStr">
        <is>
          <t>{
  "protocolId": 40006,
  "messageType": "request",
  "versionName": "5.0.7.601114",
  "data": {
    "price": 1,
    "level": -1,
    "type": -1,
    "brand": -1,
    "sort": 4
  },
  "statusCode": 0,
  "needResponse": false,
  "message": "",
  "responseCode": "",
  "requestCode": "",
  "requestAuthor": "com.aiways.aiwaysservice"
}</t>
        </is>
      </c>
      <c r="M892" s="23" t="inlineStr">
        <is>
          <t>输入json，查看返回json或查看地图</t>
        </is>
      </c>
      <c r="N892" s="17" t="inlineStr">
        <is>
          <t>无返回</t>
        </is>
      </c>
      <c r="O892" s="17" t="inlineStr">
        <is>
          <t>筛选价格在¥101-¥300以内的酒店，按照高价优先展示</t>
        </is>
      </c>
      <c r="P892" s="17" t="n"/>
      <c r="Q892" s="17" t="n"/>
      <c r="R892" s="29" t="n"/>
      <c r="S892" s="29" t="n"/>
      <c r="T892" s="29" t="n"/>
      <c r="U892" s="29" t="n"/>
      <c r="V892" s="29" t="n"/>
      <c r="W892" s="29" t="n"/>
    </row>
    <row r="893" s="134">
      <c r="A893" s="17" t="inlineStr">
        <is>
          <t>AW02-JK-AIDL-1024</t>
        </is>
      </c>
      <c r="B893" s="13" t="n">
        <v>40006</v>
      </c>
      <c r="C893" s="17" t="inlineStr">
        <is>
          <t>周边搜</t>
        </is>
      </c>
      <c r="D893" s="17" t="inlineStr">
        <is>
          <t>周边搜 -酒店</t>
        </is>
      </c>
      <c r="E893" s="17" t="inlineStr">
        <is>
          <t>P2</t>
        </is>
      </c>
      <c r="F893" s="17" t="inlineStr">
        <is>
          <t>周边搜 -酒店
价格分类：1：¥101-¥300
排序方式：
异常值：-1</t>
        </is>
      </c>
      <c r="G893" s="13" t="inlineStr">
        <is>
          <t>异常系</t>
        </is>
      </c>
      <c r="H893" s="17" t="inlineStr">
        <is>
          <t>等价划分法</t>
        </is>
      </c>
      <c r="I893" s="17" t="n"/>
      <c r="J89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3" s="22" t="inlineStr">
        <is>
          <t>shell:"input keyevent 4"
shell:"input keyevent 4"</t>
        </is>
      </c>
      <c r="L893" s="17" t="inlineStr">
        <is>
          <t>{
  "protocolId": 40006,
  "messageType": "request",
  "versionName": "5.0.7.601114",
  "data": {
    "price": 1,
    "level": -1,
    "type": -1,
    "brand": -1,
    "sort": -1
  },
  "statusCode": 0,
  "needResponse": false,
  "message": "",
  "responseCode": "",
  "requestCode": "",
  "requestAuthor": "com.aiways.aiwaysservice"
}</t>
        </is>
      </c>
      <c r="M893" s="23" t="inlineStr">
        <is>
          <t>输入json，查看返回json或查看地图</t>
        </is>
      </c>
      <c r="N893" s="17" t="inlineStr">
        <is>
          <t>resultCode:10001</t>
        </is>
      </c>
      <c r="O893" s="17" t="inlineStr">
        <is>
          <t>筛选价格在¥101-¥300以内的酒店，按照默认排序</t>
        </is>
      </c>
      <c r="P893" s="17" t="n"/>
      <c r="Q893" s="17" t="n"/>
      <c r="R893" s="29" t="n"/>
      <c r="S893" s="29" t="n"/>
      <c r="T893" s="29" t="n"/>
      <c r="U893" s="29" t="n"/>
      <c r="V893" s="29" t="n"/>
      <c r="W893" s="29" t="n"/>
    </row>
    <row r="894" s="134">
      <c r="A894" s="17" t="inlineStr">
        <is>
          <t>AW02-JK-AIDL-1025</t>
        </is>
      </c>
      <c r="B894" s="13" t="n">
        <v>40006</v>
      </c>
      <c r="C894" s="17" t="inlineStr">
        <is>
          <t>周边搜</t>
        </is>
      </c>
      <c r="D894" s="17" t="inlineStr">
        <is>
          <t>周边搜 -酒店</t>
        </is>
      </c>
      <c r="E894" s="17" t="inlineStr">
        <is>
          <t>P2</t>
        </is>
      </c>
      <c r="F894" s="17" t="inlineStr">
        <is>
          <t>周边搜 -酒店
价格分类：1：¥101-¥300
排序方式：
异常值：5</t>
        </is>
      </c>
      <c r="G894" s="13" t="inlineStr">
        <is>
          <t>异常系</t>
        </is>
      </c>
      <c r="H894" s="17" t="inlineStr">
        <is>
          <t>等价划分法</t>
        </is>
      </c>
      <c r="I894" s="17" t="n"/>
      <c r="J89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4" s="22" t="inlineStr">
        <is>
          <t>shell:"input keyevent 4"
shell:"input keyevent 4"</t>
        </is>
      </c>
      <c r="L894" s="17" t="inlineStr">
        <is>
          <t>{
  "protocolId": 40006,
  "messageType": "request",
  "versionName": "5.0.7.601114",
  "data": {
    "price": 1,
    "level": -1,
    "type": -1,
    "brand": -1,
    "sort": 5
  },
  "statusCode": 0,
  "needResponse": false,
  "message": "",
  "responseCode": "",
  "requestCode": "",
  "requestAuthor": "com.aiways.aiwaysservice"
}</t>
        </is>
      </c>
      <c r="M894" s="23" t="inlineStr">
        <is>
          <t>输入json，查看返回json或查看地图</t>
        </is>
      </c>
      <c r="N894" s="17" t="inlineStr">
        <is>
          <t>resultCode:10001</t>
        </is>
      </c>
      <c r="O894" s="17" t="inlineStr">
        <is>
          <t>筛选价格在¥101-¥300以内的酒店，按照默认排序</t>
        </is>
      </c>
      <c r="P894" s="17" t="n"/>
      <c r="Q894" s="17" t="n"/>
      <c r="R894" s="29" t="n"/>
      <c r="S894" s="29" t="n"/>
      <c r="T894" s="29" t="n"/>
      <c r="U894" s="29" t="n"/>
      <c r="V894" s="29" t="n"/>
      <c r="W894" s="29" t="n"/>
    </row>
    <row r="895" s="134">
      <c r="A895" s="17" t="inlineStr">
        <is>
          <t>AW02-JK-AIDL-1026</t>
        </is>
      </c>
      <c r="B895" s="13" t="n">
        <v>40006</v>
      </c>
      <c r="C895" s="17" t="inlineStr">
        <is>
          <t>周边搜</t>
        </is>
      </c>
      <c r="D895" s="17" t="inlineStr">
        <is>
          <t>周边搜 -酒店</t>
        </is>
      </c>
      <c r="E895" s="17" t="inlineStr">
        <is>
          <t>P0</t>
        </is>
      </c>
      <c r="F895" s="17" t="inlineStr">
        <is>
          <t>周边搜 -酒店
价格分类：2：¥301-¥450
排序方式：0：推荐排序</t>
        </is>
      </c>
      <c r="G895" s="13" t="inlineStr">
        <is>
          <t>正常系</t>
        </is>
      </c>
      <c r="H895" s="17" t="inlineStr">
        <is>
          <t>等价划分法</t>
        </is>
      </c>
      <c r="I895" s="17" t="n"/>
      <c r="J89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5" s="22" t="inlineStr">
        <is>
          <t>shell:"input keyevent 4"
shell:"input keyevent 4"</t>
        </is>
      </c>
      <c r="L895" s="17" t="inlineStr">
        <is>
          <t>{
  "protocolId": 40006,
  "messageType": "request",
  "versionName": "5.0.7.601114",
  "data": {
    "price": 2,
    "level": -1,
    "type": -1,
    "brand": -1,
    "sort": 0
  },
  "statusCode": 0,
  "needResponse": false,
  "message": "",
  "responseCode": "",
  "requestCode": "",
  "requestAuthor": "com.aiways.aiwaysservice"
}</t>
        </is>
      </c>
      <c r="M895" s="23" t="inlineStr">
        <is>
          <t>输入json，查看返回json或查看地图</t>
        </is>
      </c>
      <c r="N895" s="17" t="inlineStr">
        <is>
          <t>无返回</t>
        </is>
      </c>
      <c r="O895" s="17" t="inlineStr">
        <is>
          <t>筛选价格在¥301-¥450以内的酒店，按照推荐排序展示</t>
        </is>
      </c>
      <c r="P895" s="17" t="n"/>
      <c r="Q895" s="17" t="n"/>
      <c r="R895" s="29" t="n"/>
      <c r="S895" s="29" t="n"/>
      <c r="T895" s="29" t="n"/>
      <c r="U895" s="29" t="n"/>
      <c r="V895" s="29" t="n"/>
      <c r="W895" s="29" t="n"/>
    </row>
    <row r="896" s="134">
      <c r="A896" s="17" t="inlineStr">
        <is>
          <t>AW02-JK-AIDL-1027</t>
        </is>
      </c>
      <c r="B896" s="13" t="n">
        <v>40006</v>
      </c>
      <c r="C896" s="17" t="inlineStr">
        <is>
          <t>周边搜</t>
        </is>
      </c>
      <c r="D896" s="17" t="inlineStr">
        <is>
          <t>周边搜 -酒店</t>
        </is>
      </c>
      <c r="E896" s="17" t="inlineStr">
        <is>
          <t>P0</t>
        </is>
      </c>
      <c r="F896" s="17" t="inlineStr">
        <is>
          <t>周边搜 -酒店
价格分类：2：¥301-¥450
排序方式：1: 距离优先</t>
        </is>
      </c>
      <c r="G896" s="13" t="inlineStr">
        <is>
          <t>正常系</t>
        </is>
      </c>
      <c r="H896" s="17" t="inlineStr">
        <is>
          <t>等价划分法</t>
        </is>
      </c>
      <c r="I896" s="17" t="n"/>
      <c r="J89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6" s="22" t="inlineStr">
        <is>
          <t>shell:"input keyevent 4"
shell:"input keyevent 4"</t>
        </is>
      </c>
      <c r="L896" s="17" t="inlineStr">
        <is>
          <t>{
  "protocolId": 40006,
  "messageType": "request",
  "versionName": "5.0.7.601114",
  "data": {
    "price": 2,
    "level": -1,
    "type": -1,
    "brand": -1,
    "sort": 1
  },
  "statusCode": 0,
  "needResponse": false,
  "message": "",
  "responseCode": "",
  "requestCode": "",
  "requestAuthor": "com.aiways.aiwaysservice"
}</t>
        </is>
      </c>
      <c r="M896" s="23" t="inlineStr">
        <is>
          <t>输入json，查看返回json或查看地图</t>
        </is>
      </c>
      <c r="N896" s="17" t="inlineStr">
        <is>
          <t>无返回</t>
        </is>
      </c>
      <c r="O896" s="17" t="inlineStr">
        <is>
          <t>筛选价格在¥301-¥450以内的酒店，按照距离优先展示</t>
        </is>
      </c>
      <c r="P896" s="17" t="n"/>
      <c r="Q896" s="17" t="n"/>
      <c r="R896" s="29" t="n"/>
      <c r="S896" s="29" t="n"/>
      <c r="T896" s="29" t="n"/>
      <c r="U896" s="29" t="n"/>
      <c r="V896" s="29" t="n"/>
      <c r="W896" s="29" t="n"/>
    </row>
    <row r="897" s="134">
      <c r="A897" s="17" t="inlineStr">
        <is>
          <t>AW02-JK-AIDL-1028</t>
        </is>
      </c>
      <c r="B897" s="13" t="n">
        <v>40006</v>
      </c>
      <c r="C897" s="17" t="inlineStr">
        <is>
          <t>周边搜</t>
        </is>
      </c>
      <c r="D897" s="17" t="inlineStr">
        <is>
          <t>周边搜 -酒店</t>
        </is>
      </c>
      <c r="E897" s="17" t="inlineStr">
        <is>
          <t>P0</t>
        </is>
      </c>
      <c r="F897" s="17" t="inlineStr">
        <is>
          <t>周边搜 -酒店
价格分类：2：¥301-¥450
排序方式：2:好评优先</t>
        </is>
      </c>
      <c r="G897" s="13" t="inlineStr">
        <is>
          <t>正常系</t>
        </is>
      </c>
      <c r="H897" s="17" t="inlineStr">
        <is>
          <t>等价划分法</t>
        </is>
      </c>
      <c r="I897" s="17" t="n"/>
      <c r="J89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7" s="22" t="inlineStr">
        <is>
          <t>shell:"input keyevent 4"
shell:"input keyevent 4"</t>
        </is>
      </c>
      <c r="L897" s="17" t="inlineStr">
        <is>
          <t>{
  "protocolId": 40006,
  "messageType": "request",
  "versionName": "5.0.7.601114",
  "data": {
    "price": 2,
    "level": -1,
    "type": -1,
    "brand": -1,
    "sort": 2
  },
  "statusCode": 0,
  "needResponse": false,
  "message": "",
  "responseCode": "",
  "requestCode": "",
  "requestAuthor": "com.aiways.aiwaysservice"
}</t>
        </is>
      </c>
      <c r="M897" s="23" t="inlineStr">
        <is>
          <t>输入json，查看返回json或查看地图</t>
        </is>
      </c>
      <c r="N897" s="17" t="inlineStr">
        <is>
          <t>无返回</t>
        </is>
      </c>
      <c r="O897" s="17" t="inlineStr">
        <is>
          <t>筛选价格在¥301-¥450以内的酒店，按照好评优先展示</t>
        </is>
      </c>
      <c r="P897" s="17" t="n"/>
      <c r="Q897" s="17" t="n"/>
      <c r="R897" s="29" t="n"/>
      <c r="S897" s="29" t="n"/>
      <c r="T897" s="29" t="n"/>
      <c r="U897" s="29" t="n"/>
      <c r="V897" s="29" t="n"/>
      <c r="W897" s="29" t="n"/>
    </row>
    <row r="898" s="134">
      <c r="A898" s="17" t="inlineStr">
        <is>
          <t>AW02-JK-AIDL-1029</t>
        </is>
      </c>
      <c r="B898" s="13" t="n">
        <v>40006</v>
      </c>
      <c r="C898" s="17" t="inlineStr">
        <is>
          <t>周边搜</t>
        </is>
      </c>
      <c r="D898" s="17" t="inlineStr">
        <is>
          <t>周边搜 -酒店</t>
        </is>
      </c>
      <c r="E898" s="17" t="inlineStr">
        <is>
          <t>P0</t>
        </is>
      </c>
      <c r="F898" s="17" t="inlineStr">
        <is>
          <t>周边搜 -酒店
价格分类：2：¥301-¥450
排序方式：3:低价优先</t>
        </is>
      </c>
      <c r="G898" s="13" t="inlineStr">
        <is>
          <t>正常系</t>
        </is>
      </c>
      <c r="H898" s="17" t="inlineStr">
        <is>
          <t>等价划分法</t>
        </is>
      </c>
      <c r="I898" s="17" t="n"/>
      <c r="J89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8" s="22" t="inlineStr">
        <is>
          <t>shell:"input keyevent 4"
shell:"input keyevent 4"</t>
        </is>
      </c>
      <c r="L898" s="17" t="inlineStr">
        <is>
          <t>{
  "protocolId": 40006,
  "messageType": "request",
  "versionName": "5.0.7.601114",
  "data": {
    "price": 2,
    "level": -1,
    "type": -1,
    "brand": -1,
    "sort": 3
  },
  "statusCode": 0,
  "needResponse": false,
  "message": "",
  "responseCode": "",
  "requestCode": "",
  "requestAuthor": "com.aiways.aiwaysservice"
}</t>
        </is>
      </c>
      <c r="M898" s="23" t="inlineStr">
        <is>
          <t>输入json，查看返回json或查看地图</t>
        </is>
      </c>
      <c r="N898" s="17" t="inlineStr">
        <is>
          <t>无返回</t>
        </is>
      </c>
      <c r="O898" s="17" t="inlineStr">
        <is>
          <t>筛选价格在¥301-¥450以内的酒店，按照低价优先展示</t>
        </is>
      </c>
      <c r="P898" s="17" t="n"/>
      <c r="Q898" s="17" t="n"/>
      <c r="R898" s="29" t="n"/>
      <c r="S898" s="29" t="n"/>
      <c r="T898" s="29" t="n"/>
      <c r="U898" s="29" t="n"/>
      <c r="V898" s="29" t="n"/>
      <c r="W898" s="29" t="n"/>
    </row>
    <row r="899" s="134">
      <c r="A899" s="17" t="inlineStr">
        <is>
          <t>AW02-JK-AIDL-1030</t>
        </is>
      </c>
      <c r="B899" s="13" t="n">
        <v>40006</v>
      </c>
      <c r="C899" s="17" t="inlineStr">
        <is>
          <t>周边搜</t>
        </is>
      </c>
      <c r="D899" s="17" t="inlineStr">
        <is>
          <t>周边搜 -酒店</t>
        </is>
      </c>
      <c r="E899" s="17" t="inlineStr">
        <is>
          <t>P0</t>
        </is>
      </c>
      <c r="F899" s="17" t="inlineStr">
        <is>
          <t>周边搜 -酒店
价格分类：2：¥301-¥450
排序方式：4:高价优先</t>
        </is>
      </c>
      <c r="G899" s="13" t="inlineStr">
        <is>
          <t>正常系</t>
        </is>
      </c>
      <c r="H899" s="17" t="inlineStr">
        <is>
          <t>等价划分法</t>
        </is>
      </c>
      <c r="I899" s="17" t="n"/>
      <c r="J89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899" s="22" t="inlineStr">
        <is>
          <t>shell:"input keyevent 4"
shell:"input keyevent 4"</t>
        </is>
      </c>
      <c r="L899" s="17" t="inlineStr">
        <is>
          <t>{
  "protocolId": 40006,
  "messageType": "request",
  "versionName": "5.0.7.601114",
  "data": {
    "price": 2,
    "level": -1,
    "type": -1,
    "brand": -1,
    "sort": 4
  },
  "statusCode": 0,
  "needResponse": false,
  "message": "",
  "responseCode": "",
  "requestCode": "",
  "requestAuthor": "com.aiways.aiwaysservice"
}</t>
        </is>
      </c>
      <c r="M899" s="23" t="inlineStr">
        <is>
          <t>输入json，查看返回json或查看地图</t>
        </is>
      </c>
      <c r="N899" s="17" t="inlineStr">
        <is>
          <t>无返回</t>
        </is>
      </c>
      <c r="O899" s="17" t="inlineStr">
        <is>
          <t>筛选价格在¥301-¥450以内的酒店，按照高价优先展示</t>
        </is>
      </c>
      <c r="P899" s="17" t="n"/>
      <c r="Q899" s="17" t="n"/>
      <c r="R899" s="29" t="n"/>
      <c r="S899" s="29" t="n"/>
      <c r="T899" s="29" t="n"/>
      <c r="U899" s="29" t="n"/>
      <c r="V899" s="29" t="n"/>
      <c r="W899" s="29" t="n"/>
    </row>
    <row r="900" s="134">
      <c r="A900" s="17" t="inlineStr">
        <is>
          <t>AW02-JK-AIDL-1031</t>
        </is>
      </c>
      <c r="B900" s="13" t="n">
        <v>40006</v>
      </c>
      <c r="C900" s="17" t="inlineStr">
        <is>
          <t>周边搜</t>
        </is>
      </c>
      <c r="D900" s="17" t="inlineStr">
        <is>
          <t>周边搜 -酒店</t>
        </is>
      </c>
      <c r="E900" s="17" t="inlineStr">
        <is>
          <t>P2</t>
        </is>
      </c>
      <c r="F900" s="17" t="inlineStr">
        <is>
          <t>周边搜 -酒店
价格分类：2：¥301-¥450
排序方式：
异常值：-1</t>
        </is>
      </c>
      <c r="G900" s="13" t="inlineStr">
        <is>
          <t>异常系</t>
        </is>
      </c>
      <c r="H900" s="17" t="inlineStr">
        <is>
          <t>等价划分法</t>
        </is>
      </c>
      <c r="I900" s="17" t="n"/>
      <c r="J90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0" s="22" t="inlineStr">
        <is>
          <t>shell:"input keyevent 4"
shell:"input keyevent 4"</t>
        </is>
      </c>
      <c r="L900" s="17" t="inlineStr">
        <is>
          <t>{
  "protocolId": 40006,
  "messageType": "request",
  "versionName": "5.0.7.601114",
  "data": {
    "price": 2,
    "level": -1,
    "type": -1,
    "brand": -1,
    "sort": -1
  },
  "statusCode": 0,
  "needResponse": false,
  "message": "",
  "responseCode": "",
  "requestCode": "",
  "requestAuthor": "com.aiways.aiwaysservice"
}</t>
        </is>
      </c>
      <c r="M900" s="23" t="inlineStr">
        <is>
          <t>输入json，查看返回json或查看地图</t>
        </is>
      </c>
      <c r="N900" s="17" t="inlineStr">
        <is>
          <t>resultCode:10001</t>
        </is>
      </c>
      <c r="O900" s="17" t="inlineStr">
        <is>
          <t>筛选价格在¥301-¥450以内的酒店，按照默认排序</t>
        </is>
      </c>
      <c r="P900" s="17" t="n"/>
      <c r="Q900" s="17" t="n"/>
      <c r="R900" s="29" t="n"/>
      <c r="S900" s="29" t="n"/>
      <c r="T900" s="29" t="n"/>
      <c r="U900" s="29" t="n"/>
      <c r="V900" s="29" t="n"/>
      <c r="W900" s="29" t="n"/>
    </row>
    <row r="901" s="134">
      <c r="A901" s="17" t="inlineStr">
        <is>
          <t>AW02-JK-AIDL-1032</t>
        </is>
      </c>
      <c r="B901" s="13" t="n">
        <v>40006</v>
      </c>
      <c r="C901" s="17" t="inlineStr">
        <is>
          <t>周边搜</t>
        </is>
      </c>
      <c r="D901" s="17" t="inlineStr">
        <is>
          <t>周边搜 -酒店</t>
        </is>
      </c>
      <c r="E901" s="17" t="inlineStr">
        <is>
          <t>P2</t>
        </is>
      </c>
      <c r="F901" s="17" t="inlineStr">
        <is>
          <t>周边搜 -酒店
价格分类：2：¥301-¥450
排序方式：
异常值：5</t>
        </is>
      </c>
      <c r="G901" s="13" t="inlineStr">
        <is>
          <t>异常系</t>
        </is>
      </c>
      <c r="H901" s="17" t="inlineStr">
        <is>
          <t>等价划分法</t>
        </is>
      </c>
      <c r="I901" s="17" t="n"/>
      <c r="J90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1" s="22" t="inlineStr">
        <is>
          <t>shell:"input keyevent 4"
shell:"input keyevent 4"</t>
        </is>
      </c>
      <c r="L901" s="17" t="inlineStr">
        <is>
          <t>{
  "protocolId": 40006,
  "messageType": "request",
  "versionName": "5.0.7.601114",
  "data": {
    "price": 2,
    "level": -1,
    "type": -1,
    "brand": -1,
    "sort": 5
  },
  "statusCode": 0,
  "needResponse": false,
  "message": "",
  "responseCode": "",
  "requestCode": "",
  "requestAuthor": "com.aiways.aiwaysservice"
}</t>
        </is>
      </c>
      <c r="M901" s="23" t="inlineStr">
        <is>
          <t>输入json，查看返回json或查看地图</t>
        </is>
      </c>
      <c r="N901" s="17" t="inlineStr">
        <is>
          <t>resultCode:10001</t>
        </is>
      </c>
      <c r="O901" s="17" t="inlineStr">
        <is>
          <t>筛选价格在¥301-¥450以内的酒店，按照默认排序</t>
        </is>
      </c>
      <c r="P901" s="17" t="n"/>
      <c r="Q901" s="17" t="n"/>
      <c r="R901" s="29" t="n"/>
      <c r="S901" s="29" t="n"/>
      <c r="T901" s="29" t="n"/>
      <c r="U901" s="29" t="n"/>
      <c r="V901" s="29" t="n"/>
      <c r="W901" s="29" t="n"/>
    </row>
    <row r="902" s="134">
      <c r="A902" s="17" t="inlineStr">
        <is>
          <t>AW02-JK-AIDL-1033</t>
        </is>
      </c>
      <c r="B902" s="13" t="n">
        <v>40006</v>
      </c>
      <c r="C902" s="17" t="inlineStr">
        <is>
          <t>周边搜</t>
        </is>
      </c>
      <c r="D902" s="17" t="inlineStr">
        <is>
          <t>周边搜 -酒店</t>
        </is>
      </c>
      <c r="E902" s="17" t="inlineStr">
        <is>
          <t>P0</t>
        </is>
      </c>
      <c r="F902" s="17" t="inlineStr">
        <is>
          <t>周边搜 -酒店
价格分类：3:¥451-¥600
排序方式：0：推荐排序</t>
        </is>
      </c>
      <c r="G902" s="13" t="inlineStr">
        <is>
          <t>正常系</t>
        </is>
      </c>
      <c r="H902" s="17" t="inlineStr">
        <is>
          <t>等价划分法</t>
        </is>
      </c>
      <c r="I902" s="17" t="n"/>
      <c r="J90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2" s="22" t="inlineStr">
        <is>
          <t>shell:"input keyevent 4"
shell:"input keyevent 4"</t>
        </is>
      </c>
      <c r="L902" s="17" t="inlineStr">
        <is>
          <t>{
  "protocolId": 40006,
  "messageType": "request",
  "versionName": "5.0.7.601114",
  "data": {
    "price": 3,
    "level": -1,
    "type": -1,
    "brand": -1,
    "sort": 0
  },
  "statusCode": 0,
  "needResponse": false,
  "message": "",
  "responseCode": "",
  "requestCode": "",
  "requestAuthor": "com.aiways.aiwaysservice"
}</t>
        </is>
      </c>
      <c r="M902" s="23" t="inlineStr">
        <is>
          <t>输入json，查看返回json或查看地图</t>
        </is>
      </c>
      <c r="N902" s="17" t="inlineStr">
        <is>
          <t>无返回</t>
        </is>
      </c>
      <c r="O902" s="17" t="inlineStr">
        <is>
          <t>筛选价格在¥451-¥600以内的酒店，按照推荐排序展示</t>
        </is>
      </c>
      <c r="P902" s="17" t="n"/>
      <c r="Q902" s="17" t="n"/>
      <c r="R902" s="29" t="n"/>
      <c r="S902" s="29" t="n"/>
      <c r="T902" s="29" t="n"/>
      <c r="U902" s="29" t="n"/>
      <c r="V902" s="29" t="n"/>
      <c r="W902" s="29" t="n"/>
    </row>
    <row r="903" s="134">
      <c r="A903" s="17" t="inlineStr">
        <is>
          <t>AW02-JK-AIDL-1034</t>
        </is>
      </c>
      <c r="B903" s="13" t="n">
        <v>40006</v>
      </c>
      <c r="C903" s="17" t="inlineStr">
        <is>
          <t>周边搜</t>
        </is>
      </c>
      <c r="D903" s="17" t="inlineStr">
        <is>
          <t>周边搜 -酒店</t>
        </is>
      </c>
      <c r="E903" s="17" t="inlineStr">
        <is>
          <t>P0</t>
        </is>
      </c>
      <c r="F903" s="17" t="inlineStr">
        <is>
          <t>周边搜 -酒店
价格分类：3:¥451-¥600
排序方式：1: 距离优先</t>
        </is>
      </c>
      <c r="G903" s="13" t="inlineStr">
        <is>
          <t>正常系</t>
        </is>
      </c>
      <c r="H903" s="17" t="inlineStr">
        <is>
          <t>等价划分法</t>
        </is>
      </c>
      <c r="I903" s="17" t="n"/>
      <c r="J90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3" s="22" t="inlineStr">
        <is>
          <t>shell:"input keyevent 4"
shell:"input keyevent 4"</t>
        </is>
      </c>
      <c r="L903" s="17" t="inlineStr">
        <is>
          <t>{
  "protocolId": 40006,
  "messageType": "request",
  "versionName": "5.0.7.601114",
  "data": {
    "price": 3,
    "level": -1,
    "type": -1,
    "brand": -1,
    "sort": 1
  },
  "statusCode": 0,
  "needResponse": false,
  "message": "",
  "responseCode": "",
  "requestCode": "",
  "requestAuthor": "com.aiways.aiwaysservice"
}</t>
        </is>
      </c>
      <c r="M903" s="23" t="inlineStr">
        <is>
          <t>输入json，查看返回json或查看地图</t>
        </is>
      </c>
      <c r="N903" s="17" t="inlineStr">
        <is>
          <t>无返回</t>
        </is>
      </c>
      <c r="O903" s="17" t="inlineStr">
        <is>
          <t>筛选价格在¥451-¥600以内的酒店，按照距离优先展示</t>
        </is>
      </c>
      <c r="P903" s="17" t="n"/>
      <c r="Q903" s="17" t="n"/>
      <c r="R903" s="29" t="n"/>
      <c r="S903" s="29" t="n"/>
      <c r="T903" s="29" t="n"/>
      <c r="U903" s="29" t="n"/>
      <c r="V903" s="29" t="n"/>
      <c r="W903" s="29" t="n"/>
    </row>
    <row r="904" s="134">
      <c r="A904" s="17" t="inlineStr">
        <is>
          <t>AW02-JK-AIDL-1035</t>
        </is>
      </c>
      <c r="B904" s="13" t="n">
        <v>40006</v>
      </c>
      <c r="C904" s="17" t="inlineStr">
        <is>
          <t>周边搜</t>
        </is>
      </c>
      <c r="D904" s="17" t="inlineStr">
        <is>
          <t>周边搜 -酒店</t>
        </is>
      </c>
      <c r="E904" s="17" t="inlineStr">
        <is>
          <t>P0</t>
        </is>
      </c>
      <c r="F904" s="17" t="inlineStr">
        <is>
          <t>周边搜 -酒店
价格分类：3:¥451-¥600
排序方式：2:好评优先</t>
        </is>
      </c>
      <c r="G904" s="13" t="inlineStr">
        <is>
          <t>正常系</t>
        </is>
      </c>
      <c r="H904" s="17" t="inlineStr">
        <is>
          <t>等价划分法</t>
        </is>
      </c>
      <c r="I904" s="17" t="n"/>
      <c r="J90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4" s="22" t="inlineStr">
        <is>
          <t>shell:"input keyevent 4"
shell:"input keyevent 4"</t>
        </is>
      </c>
      <c r="L904" s="17" t="inlineStr">
        <is>
          <t>{
  "protocolId": 40006,
  "messageType": "request",
  "versionName": "5.0.7.601114",
  "data": {
    "price": 3,
    "level": -1,
    "type": -1,
    "brand": -1,
    "sort": 2
  },
  "statusCode": 0,
  "needResponse": false,
  "message": "",
  "responseCode": "",
  "requestCode": "",
  "requestAuthor": "com.aiways.aiwaysservice"
}</t>
        </is>
      </c>
      <c r="M904" s="23" t="inlineStr">
        <is>
          <t>输入json，查看返回json或查看地图</t>
        </is>
      </c>
      <c r="N904" s="17" t="inlineStr">
        <is>
          <t>无返回</t>
        </is>
      </c>
      <c r="O904" s="17" t="inlineStr">
        <is>
          <t>筛选价格在¥451-¥600以内的酒店，按照好评优先展示</t>
        </is>
      </c>
      <c r="P904" s="17" t="n"/>
      <c r="Q904" s="17" t="n"/>
      <c r="R904" s="29" t="n"/>
      <c r="S904" s="29" t="n"/>
      <c r="T904" s="29" t="n"/>
      <c r="U904" s="29" t="n"/>
      <c r="V904" s="29" t="n"/>
      <c r="W904" s="29" t="n"/>
    </row>
    <row r="905" s="134">
      <c r="A905" s="17" t="inlineStr">
        <is>
          <t>AW02-JK-AIDL-1036</t>
        </is>
      </c>
      <c r="B905" s="13" t="n">
        <v>40006</v>
      </c>
      <c r="C905" s="17" t="inlineStr">
        <is>
          <t>周边搜</t>
        </is>
      </c>
      <c r="D905" s="17" t="inlineStr">
        <is>
          <t>周边搜 -酒店</t>
        </is>
      </c>
      <c r="E905" s="17" t="inlineStr">
        <is>
          <t>P0</t>
        </is>
      </c>
      <c r="F905" s="17" t="inlineStr">
        <is>
          <t>周边搜 -酒店
价格分类：3:¥451-¥600
排序方式：3:低价优先</t>
        </is>
      </c>
      <c r="G905" s="13" t="inlineStr">
        <is>
          <t>正常系</t>
        </is>
      </c>
      <c r="H905" s="17" t="inlineStr">
        <is>
          <t>等价划分法</t>
        </is>
      </c>
      <c r="I905" s="17" t="n"/>
      <c r="J90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5" s="22" t="inlineStr">
        <is>
          <t>shell:"input keyevent 4"
shell:"input keyevent 4"</t>
        </is>
      </c>
      <c r="L905" s="17" t="inlineStr">
        <is>
          <t>{
  "protocolId": 40006,
  "messageType": "request",
  "versionName": "5.0.7.601114",
  "data": {
    "price": 3,
    "level": -1,
    "type": -1,
    "brand": -1,
    "sort": 3
  },
  "statusCode": 0,
  "needResponse": false,
  "message": "",
  "responseCode": "",
  "requestCode": "",
  "requestAuthor": "com.aiways.aiwaysservice"
}</t>
        </is>
      </c>
      <c r="M905" s="23" t="inlineStr">
        <is>
          <t>输入json，查看返回json或查看地图</t>
        </is>
      </c>
      <c r="N905" s="17" t="inlineStr">
        <is>
          <t>无返回</t>
        </is>
      </c>
      <c r="O905" s="17" t="inlineStr">
        <is>
          <t>筛选价格在¥451-¥600以内的酒店，按照低价优先展示</t>
        </is>
      </c>
      <c r="P905" s="17" t="n"/>
      <c r="Q905" s="17" t="n"/>
      <c r="R905" s="29" t="n"/>
      <c r="S905" s="29" t="n"/>
      <c r="T905" s="29" t="n"/>
      <c r="U905" s="29" t="n"/>
      <c r="V905" s="29" t="n"/>
      <c r="W905" s="29" t="n"/>
    </row>
    <row r="906" s="134">
      <c r="A906" s="17" t="inlineStr">
        <is>
          <t>AW02-JK-AIDL-1037</t>
        </is>
      </c>
      <c r="B906" s="13" t="n">
        <v>40006</v>
      </c>
      <c r="C906" s="17" t="inlineStr">
        <is>
          <t>周边搜</t>
        </is>
      </c>
      <c r="D906" s="17" t="inlineStr">
        <is>
          <t>周边搜 -酒店</t>
        </is>
      </c>
      <c r="E906" s="17" t="inlineStr">
        <is>
          <t>P0</t>
        </is>
      </c>
      <c r="F906" s="17" t="inlineStr">
        <is>
          <t>周边搜 -酒店
价格分类：3:¥451-¥600
排序方式：4:高价优先</t>
        </is>
      </c>
      <c r="G906" s="13" t="inlineStr">
        <is>
          <t>正常系</t>
        </is>
      </c>
      <c r="H906" s="17" t="inlineStr">
        <is>
          <t>等价划分法</t>
        </is>
      </c>
      <c r="I906" s="17" t="n"/>
      <c r="J90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6" s="22" t="inlineStr">
        <is>
          <t>shell:"input keyevent 4"
shell:"input keyevent 4"</t>
        </is>
      </c>
      <c r="L906" s="17" t="inlineStr">
        <is>
          <t>{
  "protocolId": 40006,
  "messageType": "request",
  "versionName": "5.0.7.601114",
  "data": {
    "price": 3,
    "level": -1,
    "type": -1,
    "brand": -1,
    "sort": 4
  },
  "statusCode": 0,
  "needResponse": false,
  "message": "",
  "responseCode": "",
  "requestCode": "",
  "requestAuthor": "com.aiways.aiwaysservice"
}</t>
        </is>
      </c>
      <c r="M906" s="23" t="inlineStr">
        <is>
          <t>输入json，查看返回json或查看地图</t>
        </is>
      </c>
      <c r="N906" s="17" t="inlineStr">
        <is>
          <t>无返回</t>
        </is>
      </c>
      <c r="O906" s="17" t="inlineStr">
        <is>
          <t>筛选价格在¥451-¥600以内的酒店，按照高价优先展示</t>
        </is>
      </c>
      <c r="P906" s="17" t="n"/>
      <c r="Q906" s="17" t="n"/>
      <c r="R906" s="29" t="n"/>
      <c r="S906" s="29" t="n"/>
      <c r="T906" s="29" t="n"/>
      <c r="U906" s="29" t="n"/>
      <c r="V906" s="29" t="n"/>
      <c r="W906" s="29" t="n"/>
    </row>
    <row r="907" s="134">
      <c r="A907" s="17" t="inlineStr">
        <is>
          <t>AW02-JK-AIDL-1038</t>
        </is>
      </c>
      <c r="B907" s="13" t="n">
        <v>40006</v>
      </c>
      <c r="C907" s="17" t="inlineStr">
        <is>
          <t>周边搜</t>
        </is>
      </c>
      <c r="D907" s="17" t="inlineStr">
        <is>
          <t>周边搜 -酒店</t>
        </is>
      </c>
      <c r="E907" s="17" t="inlineStr">
        <is>
          <t>P2</t>
        </is>
      </c>
      <c r="F907" s="17" t="inlineStr">
        <is>
          <t>周边搜 -酒店
价格分类：3:¥451-¥600
排序方式：
异常值：-1</t>
        </is>
      </c>
      <c r="G907" s="13" t="inlineStr">
        <is>
          <t>异常系</t>
        </is>
      </c>
      <c r="H907" s="17" t="inlineStr">
        <is>
          <t>等价划分法</t>
        </is>
      </c>
      <c r="I907" s="17" t="n"/>
      <c r="J90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7" s="22" t="inlineStr">
        <is>
          <t>shell:"input keyevent 4"
shell:"input keyevent 4"</t>
        </is>
      </c>
      <c r="L907" s="17" t="inlineStr">
        <is>
          <t>{
  "protocolId": 40006,
  "messageType": "request",
  "versionName": "5.0.7.601114",
  "data": {
    "price": 3,
    "level": -1,
    "type": -1,
    "brand": -1,
    "sort": -1
  },
  "statusCode": 0,
  "needResponse": false,
  "message": "",
  "responseCode": "",
  "requestCode": "",
  "requestAuthor": "com.aiways.aiwaysservice"
}</t>
        </is>
      </c>
      <c r="M907" s="23" t="inlineStr">
        <is>
          <t>输入json，查看返回json或查看地图</t>
        </is>
      </c>
      <c r="N907" s="17" t="inlineStr">
        <is>
          <t>resultCode:10001</t>
        </is>
      </c>
      <c r="O907" s="17" t="inlineStr">
        <is>
          <t>筛选价格在¥451-¥600以内的酒店，按照默认排序</t>
        </is>
      </c>
      <c r="P907" s="17" t="n"/>
      <c r="Q907" s="17" t="n"/>
      <c r="R907" s="29" t="n"/>
      <c r="S907" s="29" t="n"/>
      <c r="T907" s="29" t="n"/>
      <c r="U907" s="29" t="n"/>
      <c r="V907" s="29" t="n"/>
      <c r="W907" s="29" t="n"/>
    </row>
    <row r="908" s="134">
      <c r="A908" s="17" t="inlineStr">
        <is>
          <t>AW02-JK-AIDL-1039</t>
        </is>
      </c>
      <c r="B908" s="13" t="n">
        <v>40006</v>
      </c>
      <c r="C908" s="17" t="inlineStr">
        <is>
          <t>周边搜</t>
        </is>
      </c>
      <c r="D908" s="17" t="inlineStr">
        <is>
          <t>周边搜 -酒店</t>
        </is>
      </c>
      <c r="E908" s="17" t="inlineStr">
        <is>
          <t>P2</t>
        </is>
      </c>
      <c r="F908" s="17" t="inlineStr">
        <is>
          <t>周边搜 -酒店
价格分类：3:¥451-¥600
排序方式：
异常值：5</t>
        </is>
      </c>
      <c r="G908" s="13" t="inlineStr">
        <is>
          <t>异常系</t>
        </is>
      </c>
      <c r="H908" s="17" t="inlineStr">
        <is>
          <t>等价划分法</t>
        </is>
      </c>
      <c r="I908" s="17" t="n"/>
      <c r="J90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8" s="22" t="inlineStr">
        <is>
          <t>shell:"input keyevent 4"
shell:"input keyevent 4"</t>
        </is>
      </c>
      <c r="L908" s="17" t="inlineStr">
        <is>
          <t>{
  "protocolId": 40006,
  "messageType": "request",
  "versionName": "5.0.7.601114",
  "data": {
    "price": 3,
    "level": -1,
    "type": -1,
    "brand": -1,
    "sort": 5
  },
  "statusCode": 0,
  "needResponse": false,
  "message": "",
  "responseCode": "",
  "requestCode": "",
  "requestAuthor": "com.aiways.aiwaysservice"
}</t>
        </is>
      </c>
      <c r="M908" s="23" t="inlineStr">
        <is>
          <t>输入json，查看返回json或查看地图</t>
        </is>
      </c>
      <c r="N908" s="17" t="inlineStr">
        <is>
          <t>resultCode:10001</t>
        </is>
      </c>
      <c r="O908" s="17" t="inlineStr">
        <is>
          <t>筛选价格在¥451-¥600以内的酒店，按照默认排序</t>
        </is>
      </c>
      <c r="P908" s="17" t="n"/>
      <c r="Q908" s="17" t="n"/>
      <c r="R908" s="29" t="n"/>
      <c r="S908" s="29" t="n"/>
      <c r="T908" s="29" t="n"/>
      <c r="U908" s="29" t="n"/>
      <c r="V908" s="29" t="n"/>
      <c r="W908" s="29" t="n"/>
    </row>
    <row r="909" s="134">
      <c r="A909" s="17" t="inlineStr">
        <is>
          <t>AW02-JK-AIDL-1040</t>
        </is>
      </c>
      <c r="B909" s="13" t="n">
        <v>40006</v>
      </c>
      <c r="C909" s="17" t="inlineStr">
        <is>
          <t>周边搜</t>
        </is>
      </c>
      <c r="D909" s="17" t="inlineStr">
        <is>
          <t>周边搜 -酒店</t>
        </is>
      </c>
      <c r="E909" s="17" t="inlineStr">
        <is>
          <t>P0</t>
        </is>
      </c>
      <c r="F909" s="17" t="inlineStr">
        <is>
          <t>周边搜 -酒店
价格分类：4:¥601-¥1000
排序方式：0：推荐排序</t>
        </is>
      </c>
      <c r="G909" s="13" t="inlineStr">
        <is>
          <t>正常系</t>
        </is>
      </c>
      <c r="H909" s="17" t="inlineStr">
        <is>
          <t>等价划分法</t>
        </is>
      </c>
      <c r="I909" s="17" t="n"/>
      <c r="J90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09" s="22" t="inlineStr">
        <is>
          <t>shell:"input keyevent 4"
shell:"input keyevent 4"</t>
        </is>
      </c>
      <c r="L909" s="17" t="inlineStr">
        <is>
          <t>{
  "protocolId": 40006,
  "messageType": "request",
  "versionName": "5.0.7.601114",
  "data": {
    "price": 4,
    "level": -1,
    "type": -1,
    "brand": -1,
    "sort": 0
  },
  "statusCode": 0,
  "needResponse": false,
  "message": "",
  "responseCode": "",
  "requestCode": "",
  "requestAuthor": "com.aiways.aiwaysservice"
}</t>
        </is>
      </c>
      <c r="M909" s="23" t="inlineStr">
        <is>
          <t>输入json，查看返回json或查看地图</t>
        </is>
      </c>
      <c r="N909" s="17" t="inlineStr">
        <is>
          <t>无返回</t>
        </is>
      </c>
      <c r="O909" s="17" t="inlineStr">
        <is>
          <t>筛选价格在¥601-¥1000以内的酒店，按照推荐排序展示</t>
        </is>
      </c>
      <c r="P909" s="17" t="n"/>
      <c r="Q909" s="17" t="n"/>
      <c r="R909" s="29" t="n"/>
      <c r="S909" s="29" t="n"/>
      <c r="T909" s="29" t="n"/>
      <c r="U909" s="29" t="n"/>
      <c r="V909" s="29" t="n"/>
      <c r="W909" s="29" t="n"/>
    </row>
    <row r="910" s="134">
      <c r="A910" s="17" t="inlineStr">
        <is>
          <t>AW02-JK-AIDL-1041</t>
        </is>
      </c>
      <c r="B910" s="13" t="n">
        <v>40006</v>
      </c>
      <c r="C910" s="17" t="inlineStr">
        <is>
          <t>周边搜</t>
        </is>
      </c>
      <c r="D910" s="17" t="inlineStr">
        <is>
          <t>周边搜 -酒店</t>
        </is>
      </c>
      <c r="E910" s="17" t="inlineStr">
        <is>
          <t>P0</t>
        </is>
      </c>
      <c r="F910" s="17" t="inlineStr">
        <is>
          <t>周边搜 -酒店
价格分类：4:¥601-¥1000
排序方式：1: 距离优先</t>
        </is>
      </c>
      <c r="G910" s="13" t="inlineStr">
        <is>
          <t>正常系</t>
        </is>
      </c>
      <c r="H910" s="17" t="inlineStr">
        <is>
          <t>等价划分法</t>
        </is>
      </c>
      <c r="I910" s="17" t="n"/>
      <c r="J91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0" s="22" t="inlineStr">
        <is>
          <t>shell:"input keyevent 4"
shell:"input keyevent 4"</t>
        </is>
      </c>
      <c r="L910" s="17" t="inlineStr">
        <is>
          <t>{
  "protocolId": 40006,
  "messageType": "request",
  "versionName": "5.0.7.601114",
  "data": {
    "price": 4,
    "level": -1,
    "type": -1,
    "brand": -1,
    "sort": 1
  },
  "statusCode": 0,
  "needResponse": false,
  "message": "",
  "responseCode": "",
  "requestCode": "",
  "requestAuthor": "com.aiways.aiwaysservice"
}</t>
        </is>
      </c>
      <c r="M910" s="23" t="inlineStr">
        <is>
          <t>输入json，查看返回json或查看地图</t>
        </is>
      </c>
      <c r="N910" s="17" t="inlineStr">
        <is>
          <t>无返回</t>
        </is>
      </c>
      <c r="O910" s="17" t="inlineStr">
        <is>
          <t>筛选价格在¥601-¥1000以内的酒店，按照距离优先展示</t>
        </is>
      </c>
      <c r="P910" s="17" t="n"/>
      <c r="Q910" s="17" t="n"/>
      <c r="R910" s="29" t="n"/>
      <c r="S910" s="29" t="n"/>
      <c r="T910" s="29" t="n"/>
      <c r="U910" s="29" t="n"/>
      <c r="V910" s="29" t="n"/>
      <c r="W910" s="29" t="n"/>
    </row>
    <row r="911" s="134">
      <c r="A911" s="17" t="inlineStr">
        <is>
          <t>AW02-JK-AIDL-1042</t>
        </is>
      </c>
      <c r="B911" s="13" t="n">
        <v>40006</v>
      </c>
      <c r="C911" s="17" t="inlineStr">
        <is>
          <t>周边搜</t>
        </is>
      </c>
      <c r="D911" s="17" t="inlineStr">
        <is>
          <t>周边搜 -酒店</t>
        </is>
      </c>
      <c r="E911" s="17" t="inlineStr">
        <is>
          <t>P0</t>
        </is>
      </c>
      <c r="F911" s="17" t="inlineStr">
        <is>
          <t>周边搜 -酒店
价格分类：4:¥601-¥1000
排序方式：2:好评优先</t>
        </is>
      </c>
      <c r="G911" s="13" t="inlineStr">
        <is>
          <t>正常系</t>
        </is>
      </c>
      <c r="H911" s="17" t="inlineStr">
        <is>
          <t>等价划分法</t>
        </is>
      </c>
      <c r="I911" s="17" t="n"/>
      <c r="J91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1" s="22" t="inlineStr">
        <is>
          <t>shell:"input keyevent 4"
shell:"input keyevent 4"</t>
        </is>
      </c>
      <c r="L911" s="17" t="inlineStr">
        <is>
          <t>{
  "protocolId": 40006,
  "messageType": "request",
  "versionName": "5.0.7.601114",
  "data": {
    "price": 4,
    "level": -1,
    "type": -1,
    "brand": -1,
    "sort": 2
  },
  "statusCode": 0,
  "needResponse": false,
  "message": "",
  "responseCode": "",
  "requestCode": "",
  "requestAuthor": "com.aiways.aiwaysservice"
}</t>
        </is>
      </c>
      <c r="M911" s="23" t="inlineStr">
        <is>
          <t>输入json，查看返回json或查看地图</t>
        </is>
      </c>
      <c r="N911" s="17" t="inlineStr">
        <is>
          <t>无返回</t>
        </is>
      </c>
      <c r="O911" s="17" t="inlineStr">
        <is>
          <t>筛选价格在¥601-¥1000以内的酒店，按照好评优先展示</t>
        </is>
      </c>
      <c r="P911" s="17" t="n"/>
      <c r="Q911" s="17" t="n"/>
      <c r="R911" s="29" t="n"/>
      <c r="S911" s="29" t="n"/>
      <c r="T911" s="29" t="n"/>
      <c r="U911" s="29" t="n"/>
      <c r="V911" s="29" t="n"/>
      <c r="W911" s="29" t="n"/>
    </row>
    <row r="912" s="134">
      <c r="A912" s="17" t="inlineStr">
        <is>
          <t>AW02-JK-AIDL-1043</t>
        </is>
      </c>
      <c r="B912" s="13" t="n">
        <v>40006</v>
      </c>
      <c r="C912" s="17" t="inlineStr">
        <is>
          <t>周边搜</t>
        </is>
      </c>
      <c r="D912" s="17" t="inlineStr">
        <is>
          <t>周边搜 -酒店</t>
        </is>
      </c>
      <c r="E912" s="17" t="inlineStr">
        <is>
          <t>P0</t>
        </is>
      </c>
      <c r="F912" s="17" t="inlineStr">
        <is>
          <t>周边搜 -酒店
价格分类：4:¥601-¥1000
排序方式：3:低价优先</t>
        </is>
      </c>
      <c r="G912" s="13" t="inlineStr">
        <is>
          <t>正常系</t>
        </is>
      </c>
      <c r="H912" s="17" t="inlineStr">
        <is>
          <t>等价划分法</t>
        </is>
      </c>
      <c r="I912" s="17" t="n"/>
      <c r="J91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2" s="22" t="inlineStr">
        <is>
          <t>shell:"input keyevent 4"
shell:"input keyevent 4"</t>
        </is>
      </c>
      <c r="L912" s="17" t="inlineStr">
        <is>
          <t>{
  "protocolId": 40006,
  "messageType": "request",
  "versionName": "5.0.7.601114",
  "data": {
    "price": 4,
    "level": -1,
    "type": -1,
    "brand": -1,
    "sort": 3
  },
  "statusCode": 0,
  "needResponse": false,
  "message": "",
  "responseCode": "",
  "requestCode": "",
  "requestAuthor": "com.aiways.aiwaysservice"
}</t>
        </is>
      </c>
      <c r="M912" s="23" t="inlineStr">
        <is>
          <t>输入json，查看返回json或查看地图</t>
        </is>
      </c>
      <c r="N912" s="17" t="inlineStr">
        <is>
          <t>无返回</t>
        </is>
      </c>
      <c r="O912" s="17" t="inlineStr">
        <is>
          <t>筛选价格在¥601-¥1000以内的酒店，按照低价优先展示</t>
        </is>
      </c>
      <c r="P912" s="17" t="n"/>
      <c r="Q912" s="17" t="n"/>
      <c r="R912" s="29" t="n"/>
      <c r="S912" s="29" t="n"/>
      <c r="T912" s="29" t="n"/>
      <c r="U912" s="29" t="n"/>
      <c r="V912" s="29" t="n"/>
      <c r="W912" s="29" t="n"/>
    </row>
    <row r="913" s="134">
      <c r="A913" s="17" t="inlineStr">
        <is>
          <t>AW02-JK-AIDL-1044</t>
        </is>
      </c>
      <c r="B913" s="13" t="n">
        <v>40006</v>
      </c>
      <c r="C913" s="17" t="inlineStr">
        <is>
          <t>周边搜</t>
        </is>
      </c>
      <c r="D913" s="17" t="inlineStr">
        <is>
          <t>周边搜 -酒店</t>
        </is>
      </c>
      <c r="E913" s="17" t="inlineStr">
        <is>
          <t>P0</t>
        </is>
      </c>
      <c r="F913" s="17" t="inlineStr">
        <is>
          <t>周边搜 -酒店
价格分类：4:¥601-¥1000
排序方式：4:高价优先</t>
        </is>
      </c>
      <c r="G913" s="13" t="inlineStr">
        <is>
          <t>正常系</t>
        </is>
      </c>
      <c r="H913" s="17" t="inlineStr">
        <is>
          <t>等价划分法</t>
        </is>
      </c>
      <c r="I913" s="17" t="n"/>
      <c r="J91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3" s="22" t="inlineStr">
        <is>
          <t>shell:"input keyevent 4"
shell:"input keyevent 4"</t>
        </is>
      </c>
      <c r="L913" s="17" t="inlineStr">
        <is>
          <t>{
  "protocolId": 40006,
  "messageType": "request",
  "versionName": "5.0.7.601114",
  "data": {
    "price": 4,
    "level": -1,
    "type": -1,
    "brand": -1,
    "sort": 4
  },
  "statusCode": 0,
  "needResponse": false,
  "message": "",
  "responseCode": "",
  "requestCode": "",
  "requestAuthor": "com.aiways.aiwaysservice"
}</t>
        </is>
      </c>
      <c r="M913" s="23" t="inlineStr">
        <is>
          <t>输入json，查看返回json或查看地图</t>
        </is>
      </c>
      <c r="N913" s="17" t="inlineStr">
        <is>
          <t>无返回</t>
        </is>
      </c>
      <c r="O913" s="17" t="inlineStr">
        <is>
          <t>筛选价格在¥601-¥1000以内的酒店，按照高价优先展示</t>
        </is>
      </c>
      <c r="P913" s="17" t="n"/>
      <c r="Q913" s="17" t="n"/>
      <c r="R913" s="29" t="n"/>
      <c r="S913" s="29" t="n"/>
      <c r="T913" s="29" t="n"/>
      <c r="U913" s="29" t="n"/>
      <c r="V913" s="29" t="n"/>
      <c r="W913" s="29" t="n"/>
    </row>
    <row r="914" s="134">
      <c r="A914" s="17" t="inlineStr">
        <is>
          <t>AW02-JK-AIDL-1045</t>
        </is>
      </c>
      <c r="B914" s="13" t="n">
        <v>40006</v>
      </c>
      <c r="C914" s="17" t="inlineStr">
        <is>
          <t>周边搜</t>
        </is>
      </c>
      <c r="D914" s="17" t="inlineStr">
        <is>
          <t>周边搜 -酒店</t>
        </is>
      </c>
      <c r="E914" s="17" t="inlineStr">
        <is>
          <t>P2</t>
        </is>
      </c>
      <c r="F914" s="17" t="inlineStr">
        <is>
          <t>周边搜 -酒店
价格分类：4:¥601-¥1000
排序方式：
异常值：-1</t>
        </is>
      </c>
      <c r="G914" s="13" t="inlineStr">
        <is>
          <t>异常系</t>
        </is>
      </c>
      <c r="H914" s="17" t="inlineStr">
        <is>
          <t>等价划分法</t>
        </is>
      </c>
      <c r="I914" s="17" t="n"/>
      <c r="J91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4" s="22" t="inlineStr">
        <is>
          <t>shell:"input keyevent 4"
shell:"input keyevent 4"</t>
        </is>
      </c>
      <c r="L914" s="17" t="inlineStr">
        <is>
          <t>{
  "protocolId": 40006,
  "messageType": "request",
  "versionName": "5.0.7.601114",
  "data": {
    "price": 4,
    "level": -1,
    "type": -1,
    "brand": -1,
    "sort": -1
  },
  "statusCode": 0,
  "needResponse": false,
  "message": "",
  "responseCode": "",
  "requestCode": "",
  "requestAuthor": "com.aiways.aiwaysservice"
}</t>
        </is>
      </c>
      <c r="M914" s="23" t="inlineStr">
        <is>
          <t>输入json，查看返回json或查看地图</t>
        </is>
      </c>
      <c r="N914" s="17" t="inlineStr">
        <is>
          <t>resultCode:10001</t>
        </is>
      </c>
      <c r="O914" s="17" t="inlineStr">
        <is>
          <t>筛选价格在¥601-¥1000以内的酒店，按照默认排序</t>
        </is>
      </c>
      <c r="P914" s="17" t="n"/>
      <c r="Q914" s="17" t="n"/>
      <c r="R914" s="29" t="n"/>
      <c r="S914" s="29" t="n"/>
      <c r="T914" s="29" t="n"/>
      <c r="U914" s="29" t="n"/>
      <c r="V914" s="29" t="n"/>
      <c r="W914" s="29" t="n"/>
    </row>
    <row r="915" s="134">
      <c r="A915" s="17" t="inlineStr">
        <is>
          <t>AW02-JK-AIDL-1046</t>
        </is>
      </c>
      <c r="B915" s="13" t="n">
        <v>40006</v>
      </c>
      <c r="C915" s="17" t="inlineStr">
        <is>
          <t>周边搜</t>
        </is>
      </c>
      <c r="D915" s="17" t="inlineStr">
        <is>
          <t>周边搜 -酒店</t>
        </is>
      </c>
      <c r="E915" s="17" t="inlineStr">
        <is>
          <t>P2</t>
        </is>
      </c>
      <c r="F915" s="17" t="inlineStr">
        <is>
          <t>周边搜 -酒店
价格分类：4:¥601-¥1000
排序方式：
异常值：5</t>
        </is>
      </c>
      <c r="G915" s="13" t="inlineStr">
        <is>
          <t>异常系</t>
        </is>
      </c>
      <c r="H915" s="17" t="inlineStr">
        <is>
          <t>等价划分法</t>
        </is>
      </c>
      <c r="I915" s="17" t="n"/>
      <c r="J91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5" s="22" t="inlineStr">
        <is>
          <t>shell:"input keyevent 4"
shell:"input keyevent 4"</t>
        </is>
      </c>
      <c r="L915" s="17" t="inlineStr">
        <is>
          <t>{
  "protocolId": 40006,
  "messageType": "request",
  "versionName": "5.0.7.601114",
  "data": {
    "price": 4,
    "level": -1,
    "type": -1,
    "brand": -1,
    "sort": 5
  },
  "statusCode": 0,
  "needResponse": false,
  "message": "",
  "responseCode": "",
  "requestCode": "",
  "requestAuthor": "com.aiways.aiwaysservice"
}</t>
        </is>
      </c>
      <c r="M915" s="23" t="inlineStr">
        <is>
          <t>输入json，查看返回json或查看地图</t>
        </is>
      </c>
      <c r="N915" s="17" t="inlineStr">
        <is>
          <t>resultCode:10001</t>
        </is>
      </c>
      <c r="O915" s="17" t="inlineStr">
        <is>
          <t>筛选价格在¥601-¥1000以内的酒店，按照默认排序</t>
        </is>
      </c>
      <c r="P915" s="17" t="n"/>
      <c r="Q915" s="17" t="n"/>
      <c r="R915" s="29" t="n"/>
      <c r="S915" s="29" t="n"/>
      <c r="T915" s="29" t="n"/>
      <c r="U915" s="29" t="n"/>
      <c r="V915" s="29" t="n"/>
      <c r="W915" s="29" t="n"/>
    </row>
    <row r="916" s="134">
      <c r="A916" s="17" t="inlineStr">
        <is>
          <t>AW02-JK-AIDL-1047</t>
        </is>
      </c>
      <c r="B916" s="13" t="n">
        <v>40006</v>
      </c>
      <c r="C916" s="17" t="inlineStr">
        <is>
          <t>周边搜</t>
        </is>
      </c>
      <c r="D916" s="17" t="inlineStr">
        <is>
          <t>周边搜 -酒店</t>
        </is>
      </c>
      <c r="E916" s="17" t="inlineStr">
        <is>
          <t>P0</t>
        </is>
      </c>
      <c r="F916" s="17" t="inlineStr">
        <is>
          <t>周边搜 -酒店
价格分类：5:¥1000以上
排序方式：0：推荐排序</t>
        </is>
      </c>
      <c r="G916" s="13" t="inlineStr">
        <is>
          <t>正常系</t>
        </is>
      </c>
      <c r="H916" s="17" t="inlineStr">
        <is>
          <t>等价划分法</t>
        </is>
      </c>
      <c r="I916" s="17" t="n"/>
      <c r="J91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6" s="22" t="inlineStr">
        <is>
          <t>shell:"input keyevent 4"
shell:"input keyevent 4"</t>
        </is>
      </c>
      <c r="L916" s="17" t="inlineStr">
        <is>
          <t>{
  "protocolId": 40006,
  "messageType": "request",
  "versionName": "5.0.7.601114",
  "data": {
    "price": 5,
    "level": -1,
    "type": -1,
    "brand": -1,
    "sort": 0
  },
  "statusCode": 0,
  "needResponse": false,
  "message": "",
  "responseCode": "",
  "requestCode": "",
  "requestAuthor": "com.aiways.aiwaysservice"
}</t>
        </is>
      </c>
      <c r="M916" s="23" t="inlineStr">
        <is>
          <t>输入json，查看返回json或查看地图</t>
        </is>
      </c>
      <c r="N916" s="17" t="inlineStr">
        <is>
          <t>无返回</t>
        </is>
      </c>
      <c r="O916" s="17" t="inlineStr">
        <is>
          <t>筛选价格在¥1000以上的酒店，按照推荐排序展示</t>
        </is>
      </c>
      <c r="P916" s="17" t="n"/>
      <c r="Q916" s="17" t="n"/>
      <c r="R916" s="29" t="n"/>
      <c r="S916" s="29" t="n"/>
      <c r="T916" s="29" t="n"/>
      <c r="U916" s="29" t="n"/>
      <c r="V916" s="29" t="n"/>
      <c r="W916" s="29" t="n"/>
    </row>
    <row r="917" s="134">
      <c r="A917" s="17" t="inlineStr">
        <is>
          <t>AW02-JK-AIDL-1048</t>
        </is>
      </c>
      <c r="B917" s="13" t="n">
        <v>40006</v>
      </c>
      <c r="C917" s="17" t="inlineStr">
        <is>
          <t>周边搜</t>
        </is>
      </c>
      <c r="D917" s="17" t="inlineStr">
        <is>
          <t>周边搜 -酒店</t>
        </is>
      </c>
      <c r="E917" s="17" t="inlineStr">
        <is>
          <t>P0</t>
        </is>
      </c>
      <c r="F917" s="17" t="inlineStr">
        <is>
          <t>周边搜 -酒店
价格分类：5:¥1000以上
排序方式：1: 距离优先</t>
        </is>
      </c>
      <c r="G917" s="13" t="inlineStr">
        <is>
          <t>正常系</t>
        </is>
      </c>
      <c r="H917" s="17" t="inlineStr">
        <is>
          <t>等价划分法</t>
        </is>
      </c>
      <c r="I917" s="17" t="n"/>
      <c r="J91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7" s="22" t="inlineStr">
        <is>
          <t>shell:"input keyevent 4"
shell:"input keyevent 4"</t>
        </is>
      </c>
      <c r="L917" s="17" t="inlineStr">
        <is>
          <t>{
  "protocolId": 40006,
  "messageType": "request",
  "versionName": "5.0.7.601114",
  "data": {
    "price": 5,
    "level": -1,
    "type": -1,
    "brand": -1,
    "sort": 1
  },
  "statusCode": 0,
  "needResponse": false,
  "message": "",
  "responseCode": "",
  "requestCode": "",
  "requestAuthor": "com.aiways.aiwaysservice"
}</t>
        </is>
      </c>
      <c r="M917" s="23" t="inlineStr">
        <is>
          <t>输入json，查看返回json或查看地图</t>
        </is>
      </c>
      <c r="N917" s="17" t="inlineStr">
        <is>
          <t>无返回</t>
        </is>
      </c>
      <c r="O917" s="17" t="inlineStr">
        <is>
          <t>筛选价格在¥1000以上的酒店，按照距离优先展示</t>
        </is>
      </c>
      <c r="P917" s="17" t="n"/>
      <c r="Q917" s="17" t="n"/>
      <c r="R917" s="29" t="n"/>
      <c r="S917" s="29" t="n"/>
      <c r="T917" s="29" t="n"/>
      <c r="U917" s="29" t="n"/>
      <c r="V917" s="29" t="n"/>
      <c r="W917" s="29" t="n"/>
    </row>
    <row r="918" s="134">
      <c r="A918" s="17" t="inlineStr">
        <is>
          <t>AW02-JK-AIDL-1049</t>
        </is>
      </c>
      <c r="B918" s="13" t="n">
        <v>40006</v>
      </c>
      <c r="C918" s="17" t="inlineStr">
        <is>
          <t>周边搜</t>
        </is>
      </c>
      <c r="D918" s="17" t="inlineStr">
        <is>
          <t>周边搜 -酒店</t>
        </is>
      </c>
      <c r="E918" s="17" t="inlineStr">
        <is>
          <t>P0</t>
        </is>
      </c>
      <c r="F918" s="17" t="inlineStr">
        <is>
          <t>周边搜 -酒店
价格分类：5:¥1000以上
排序方式：2:好评优先</t>
        </is>
      </c>
      <c r="G918" s="13" t="inlineStr">
        <is>
          <t>正常系</t>
        </is>
      </c>
      <c r="H918" s="17" t="inlineStr">
        <is>
          <t>等价划分法</t>
        </is>
      </c>
      <c r="I918" s="17" t="n"/>
      <c r="J91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8" s="22" t="inlineStr">
        <is>
          <t>shell:"input keyevent 4"
shell:"input keyevent 4"</t>
        </is>
      </c>
      <c r="L918" s="17" t="inlineStr">
        <is>
          <t>{
  "protocolId": 40006,
  "messageType": "request",
  "versionName": "5.0.7.601114",
  "data": {
    "price": 5,
    "level": -1,
    "type": -1,
    "brand": -1,
    "sort": 2
  },
  "statusCode": 0,
  "needResponse": false,
  "message": "",
  "responseCode": "",
  "requestCode": "",
  "requestAuthor": "com.aiways.aiwaysservice"
}</t>
        </is>
      </c>
      <c r="M918" s="23" t="inlineStr">
        <is>
          <t>输入json，查看返回json或查看地图</t>
        </is>
      </c>
      <c r="N918" s="17" t="inlineStr">
        <is>
          <t>无返回</t>
        </is>
      </c>
      <c r="O918" s="17" t="inlineStr">
        <is>
          <t>筛选价格在¥1000以上的酒店，按照好评优先展示</t>
        </is>
      </c>
      <c r="P918" s="17" t="n"/>
      <c r="Q918" s="17" t="n"/>
      <c r="R918" s="29" t="n"/>
      <c r="S918" s="29" t="n"/>
      <c r="T918" s="29" t="n"/>
      <c r="U918" s="29" t="n"/>
      <c r="V918" s="29" t="n"/>
      <c r="W918" s="29" t="n"/>
    </row>
    <row r="919" s="134">
      <c r="A919" s="17" t="inlineStr">
        <is>
          <t>AW02-JK-AIDL-1050</t>
        </is>
      </c>
      <c r="B919" s="13" t="n">
        <v>40006</v>
      </c>
      <c r="C919" s="17" t="inlineStr">
        <is>
          <t>周边搜</t>
        </is>
      </c>
      <c r="D919" s="17" t="inlineStr">
        <is>
          <t>周边搜 -酒店</t>
        </is>
      </c>
      <c r="E919" s="17" t="inlineStr">
        <is>
          <t>P0</t>
        </is>
      </c>
      <c r="F919" s="17" t="inlineStr">
        <is>
          <t>周边搜 -酒店
价格分类：5:¥1000以上
排序方式：3:低价优先</t>
        </is>
      </c>
      <c r="G919" s="13" t="inlineStr">
        <is>
          <t>正常系</t>
        </is>
      </c>
      <c r="H919" s="17" t="inlineStr">
        <is>
          <t>等价划分法</t>
        </is>
      </c>
      <c r="I919" s="17" t="n"/>
      <c r="J91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19" s="22" t="inlineStr">
        <is>
          <t>shell:"input keyevent 4"
shell:"input keyevent 4"</t>
        </is>
      </c>
      <c r="L919" s="17" t="inlineStr">
        <is>
          <t>{
  "protocolId": 40006,
  "messageType": "request",
  "versionName": "5.0.7.601114",
  "data": {
    "price": 5,
    "level": -1,
    "type": -1,
    "brand": -1,
    "sort": 3
  },
  "statusCode": 0,
  "needResponse": false,
  "message": "",
  "responseCode": "",
  "requestCode": "",
  "requestAuthor": "com.aiways.aiwaysservice"
}</t>
        </is>
      </c>
      <c r="M919" s="23" t="inlineStr">
        <is>
          <t>输入json，查看返回json或查看地图</t>
        </is>
      </c>
      <c r="N919" s="17" t="inlineStr">
        <is>
          <t>无返回</t>
        </is>
      </c>
      <c r="O919" s="17" t="inlineStr">
        <is>
          <t>筛选价格在¥1000以上的酒店，按照低价优先展示</t>
        </is>
      </c>
      <c r="P919" s="17" t="n"/>
      <c r="Q919" s="17" t="n"/>
      <c r="R919" s="29" t="n"/>
      <c r="S919" s="29" t="n"/>
      <c r="T919" s="29" t="n"/>
      <c r="U919" s="29" t="n"/>
      <c r="V919" s="29" t="n"/>
      <c r="W919" s="29" t="n"/>
    </row>
    <row r="920" s="134">
      <c r="A920" s="17" t="inlineStr">
        <is>
          <t>AW02-JK-AIDL-1051</t>
        </is>
      </c>
      <c r="B920" s="13" t="n">
        <v>40006</v>
      </c>
      <c r="C920" s="17" t="inlineStr">
        <is>
          <t>周边搜</t>
        </is>
      </c>
      <c r="D920" s="17" t="inlineStr">
        <is>
          <t>周边搜 -酒店</t>
        </is>
      </c>
      <c r="E920" s="17" t="inlineStr">
        <is>
          <t>P0</t>
        </is>
      </c>
      <c r="F920" s="17" t="inlineStr">
        <is>
          <t>周边搜 -酒店
价格分类：5:¥1000以上
排序方式：4:高价优先</t>
        </is>
      </c>
      <c r="G920" s="13" t="inlineStr">
        <is>
          <t>正常系</t>
        </is>
      </c>
      <c r="H920" s="17" t="inlineStr">
        <is>
          <t>等价划分法</t>
        </is>
      </c>
      <c r="I920" s="17" t="n"/>
      <c r="J92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0" s="22" t="inlineStr">
        <is>
          <t>shell:"input keyevent 4"
shell:"input keyevent 4"</t>
        </is>
      </c>
      <c r="L920" s="17" t="inlineStr">
        <is>
          <t>{
  "protocolId": 40006,
  "messageType": "request",
  "versionName": "5.0.7.601114",
  "data": {
    "price": 5,
    "level": -1,
    "type": -1,
    "brand": -1,
    "sort": 4
  },
  "statusCode": 0,
  "needResponse": false,
  "message": "",
  "responseCode": "",
  "requestCode": "",
  "requestAuthor": "com.aiways.aiwaysservice"
}</t>
        </is>
      </c>
      <c r="M920" s="23" t="inlineStr">
        <is>
          <t>输入json，查看返回json或查看地图</t>
        </is>
      </c>
      <c r="N920" s="17" t="inlineStr">
        <is>
          <t>无返回</t>
        </is>
      </c>
      <c r="O920" s="17" t="inlineStr">
        <is>
          <t>筛选价格在¥1000以上的酒店，按照高价优先展示</t>
        </is>
      </c>
      <c r="P920" s="17" t="n"/>
      <c r="Q920" s="17" t="n"/>
      <c r="R920" s="29" t="n"/>
      <c r="S920" s="29" t="n"/>
      <c r="T920" s="29" t="n"/>
      <c r="U920" s="29" t="n"/>
      <c r="V920" s="29" t="n"/>
      <c r="W920" s="29" t="n"/>
    </row>
    <row r="921" s="134">
      <c r="A921" s="17" t="inlineStr">
        <is>
          <t>AW02-JK-AIDL-1052</t>
        </is>
      </c>
      <c r="B921" s="13" t="n">
        <v>40006</v>
      </c>
      <c r="C921" s="17" t="inlineStr">
        <is>
          <t>周边搜</t>
        </is>
      </c>
      <c r="D921" s="17" t="inlineStr">
        <is>
          <t>周边搜 -酒店</t>
        </is>
      </c>
      <c r="E921" s="17" t="inlineStr">
        <is>
          <t>P2</t>
        </is>
      </c>
      <c r="F921" s="17" t="inlineStr">
        <is>
          <t>周边搜 -酒店
价格分类：5:¥1000以上
排序方式：
异常值：-1</t>
        </is>
      </c>
      <c r="G921" s="13" t="inlineStr">
        <is>
          <t>异常系</t>
        </is>
      </c>
      <c r="H921" s="17" t="inlineStr">
        <is>
          <t>等价划分法</t>
        </is>
      </c>
      <c r="I921" s="17" t="n"/>
      <c r="J92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1" s="22" t="inlineStr">
        <is>
          <t>shell:"input keyevent 4"
shell:"input keyevent 4"</t>
        </is>
      </c>
      <c r="L921" s="17" t="inlineStr">
        <is>
          <t>{
  "protocolId": 40006,
  "messageType": "request",
  "versionName": "5.0.7.601114",
  "data": {
    "price": 5,
    "level": -1,
    "type": -1,
    "brand": -1,
    "sort": -1
  },
  "statusCode": 0,
  "needResponse": false,
  "message": "",
  "responseCode": "",
  "requestCode": "",
  "requestAuthor": "com.aiways.aiwaysservice"
}</t>
        </is>
      </c>
      <c r="M921" s="23" t="inlineStr">
        <is>
          <t>输入json，查看返回json或查看地图</t>
        </is>
      </c>
      <c r="N921" s="17" t="inlineStr">
        <is>
          <t>resultCode:10001</t>
        </is>
      </c>
      <c r="O921" s="17" t="inlineStr">
        <is>
          <t>筛选价格在¥1000以上的酒店，按照默认排序</t>
        </is>
      </c>
      <c r="P921" s="17" t="n"/>
      <c r="Q921" s="17" t="n"/>
      <c r="R921" s="29" t="n"/>
      <c r="S921" s="29" t="n"/>
      <c r="T921" s="29" t="n"/>
      <c r="U921" s="29" t="n"/>
      <c r="V921" s="29" t="n"/>
      <c r="W921" s="29" t="n"/>
    </row>
    <row r="922" s="134">
      <c r="A922" s="17" t="inlineStr">
        <is>
          <t>AW02-JK-AIDL-1053</t>
        </is>
      </c>
      <c r="B922" s="13" t="n">
        <v>40006</v>
      </c>
      <c r="C922" s="17" t="inlineStr">
        <is>
          <t>周边搜</t>
        </is>
      </c>
      <c r="D922" s="17" t="inlineStr">
        <is>
          <t>周边搜 -酒店</t>
        </is>
      </c>
      <c r="E922" s="17" t="inlineStr">
        <is>
          <t>P2</t>
        </is>
      </c>
      <c r="F922" s="17" t="inlineStr">
        <is>
          <t>周边搜 -酒店
价格分类：5:¥1000以上
排序方式：
异常值：5</t>
        </is>
      </c>
      <c r="G922" s="13" t="inlineStr">
        <is>
          <t>异常系</t>
        </is>
      </c>
      <c r="H922" s="17" t="inlineStr">
        <is>
          <t>等价划分法</t>
        </is>
      </c>
      <c r="I922" s="17" t="n"/>
      <c r="J92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2" s="22" t="inlineStr">
        <is>
          <t>shell:"input keyevent 4"
shell:"input keyevent 4"</t>
        </is>
      </c>
      <c r="L922" s="17" t="inlineStr">
        <is>
          <t>{
  "protocolId": 40006,
  "messageType": "request",
  "versionName": "5.0.7.601114",
  "data": {
    "price": 5,
    "level": -1,
    "type": -1,
    "brand": -1,
    "sort": 5
  },
  "statusCode": 0,
  "needResponse": false,
  "message": "",
  "responseCode": "",
  "requestCode": "",
  "requestAuthor": "com.aiways.aiwaysservice"
}</t>
        </is>
      </c>
      <c r="M922" s="23" t="inlineStr">
        <is>
          <t>输入json，查看返回json或查看地图</t>
        </is>
      </c>
      <c r="N922" s="17" t="inlineStr">
        <is>
          <t>resultCode:10001</t>
        </is>
      </c>
      <c r="O922" s="17" t="inlineStr">
        <is>
          <t>筛选价格在¥1000以上的酒店，按照默认排序</t>
        </is>
      </c>
      <c r="P922" s="17" t="n"/>
      <c r="Q922" s="17" t="n"/>
      <c r="R922" s="29" t="n"/>
      <c r="S922" s="29" t="n"/>
      <c r="T922" s="29" t="n"/>
      <c r="U922" s="29" t="n"/>
      <c r="V922" s="29" t="n"/>
      <c r="W922" s="29" t="n"/>
    </row>
    <row r="923" s="134">
      <c r="A923" s="17" t="inlineStr">
        <is>
          <t>AW02-JK-AIDL-1054</t>
        </is>
      </c>
      <c r="B923" s="13" t="n">
        <v>40006</v>
      </c>
      <c r="C923" s="17" t="inlineStr">
        <is>
          <t>周边搜</t>
        </is>
      </c>
      <c r="D923" s="17" t="inlineStr">
        <is>
          <t>周边搜 -酒店</t>
        </is>
      </c>
      <c r="E923" s="17" t="inlineStr">
        <is>
          <t>P0</t>
        </is>
      </c>
      <c r="F923" s="17" t="inlineStr">
        <is>
          <t>周边搜 -酒店
酒店星级：0: 五星级酒店
排序方式：0：推荐排序</t>
        </is>
      </c>
      <c r="G923" s="13" t="inlineStr">
        <is>
          <t>正常系</t>
        </is>
      </c>
      <c r="H923" s="17" t="inlineStr">
        <is>
          <t>等价划分法</t>
        </is>
      </c>
      <c r="I923" s="17" t="n"/>
      <c r="J92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3" s="22" t="inlineStr">
        <is>
          <t>shell:"input keyevent 4"
shell:"input keyevent 4"</t>
        </is>
      </c>
      <c r="L923" s="17" t="inlineStr">
        <is>
          <t>{
  "protocolId": 40006,
  "messageType": "request",
  "versionName": "5.0.7.601114",
  "data": {
    "price": -1,
    "level": 0,
    "type": -1,
    "brand": -1,
    "sort": 0
  },
  "statusCode": 0,
  "needResponse": false,
  "message": "",
  "responseCode": "",
  "requestCode": "",
  "requestAuthor": "com.aiways.aiwaysservice"
}</t>
        </is>
      </c>
      <c r="M923" s="23" t="inlineStr">
        <is>
          <t>输入json，查看返回json或查看地图</t>
        </is>
      </c>
      <c r="N923" s="17" t="inlineStr">
        <is>
          <t>无返回</t>
        </is>
      </c>
      <c r="O923" s="17" t="inlineStr">
        <is>
          <t>筛选星级是五星级酒店，按照推荐排序展示</t>
        </is>
      </c>
      <c r="P923" s="17" t="n"/>
      <c r="Q923" s="17" t="n"/>
      <c r="R923" s="29" t="n"/>
      <c r="S923" s="29" t="n"/>
      <c r="T923" s="29" t="n"/>
      <c r="U923" s="29" t="n"/>
      <c r="V923" s="29" t="n"/>
      <c r="W923" s="29" t="n"/>
    </row>
    <row r="924" s="134">
      <c r="A924" s="17" t="inlineStr">
        <is>
          <t>AW02-JK-AIDL-1055</t>
        </is>
      </c>
      <c r="B924" s="13" t="n">
        <v>40006</v>
      </c>
      <c r="C924" s="17" t="inlineStr">
        <is>
          <t>周边搜</t>
        </is>
      </c>
      <c r="D924" s="17" t="inlineStr">
        <is>
          <t>周边搜 -酒店</t>
        </is>
      </c>
      <c r="E924" s="17" t="inlineStr">
        <is>
          <t>P0</t>
        </is>
      </c>
      <c r="F924" s="17" t="inlineStr">
        <is>
          <t>周边搜 -酒店
酒店星级：0: 五星级酒店
排序方式：1: 距离优先</t>
        </is>
      </c>
      <c r="G924" s="13" t="inlineStr">
        <is>
          <t>正常系</t>
        </is>
      </c>
      <c r="H924" s="17" t="inlineStr">
        <is>
          <t>等价划分法</t>
        </is>
      </c>
      <c r="I924" s="17" t="n"/>
      <c r="J92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4" s="22" t="inlineStr">
        <is>
          <t>shell:"input keyevent 4"
shell:"input keyevent 4"</t>
        </is>
      </c>
      <c r="L924" s="17" t="inlineStr">
        <is>
          <t>{
  "protocolId": 40006,
  "messageType": "request",
  "versionName": "5.0.7.601114",
  "data": {
    "price": -1,
    "level": 0,
    "type": -1,
    "brand": -1,
    "sort": 1
  },
  "statusCode": 0,
  "needResponse": false,
  "message": "",
  "responseCode": "",
  "requestCode": "",
  "requestAuthor": "com.aiways.aiwaysservice"
}</t>
        </is>
      </c>
      <c r="M924" s="23" t="inlineStr">
        <is>
          <t>输入json，查看返回json或查看地图</t>
        </is>
      </c>
      <c r="N924" s="17" t="inlineStr">
        <is>
          <t>无返回</t>
        </is>
      </c>
      <c r="O924" s="17" t="inlineStr">
        <is>
          <t>筛选星级是五星级酒店，按照距离优先展示</t>
        </is>
      </c>
      <c r="P924" s="17" t="n"/>
      <c r="Q924" s="17" t="n"/>
      <c r="R924" s="29" t="n"/>
      <c r="S924" s="29" t="n"/>
      <c r="T924" s="29" t="n"/>
      <c r="U924" s="29" t="n"/>
      <c r="V924" s="29" t="n"/>
      <c r="W924" s="29" t="n"/>
    </row>
    <row r="925" s="134">
      <c r="A925" s="17" t="inlineStr">
        <is>
          <t>AW02-JK-AIDL-1056</t>
        </is>
      </c>
      <c r="B925" s="13" t="n">
        <v>40006</v>
      </c>
      <c r="C925" s="17" t="inlineStr">
        <is>
          <t>周边搜</t>
        </is>
      </c>
      <c r="D925" s="17" t="inlineStr">
        <is>
          <t>周边搜 -酒店</t>
        </is>
      </c>
      <c r="E925" s="17" t="inlineStr">
        <is>
          <t>P0</t>
        </is>
      </c>
      <c r="F925" s="17" t="inlineStr">
        <is>
          <t>周边搜 -酒店
酒店星级：0: 五星级酒店
排序方式：2:好评优先</t>
        </is>
      </c>
      <c r="G925" s="13" t="inlineStr">
        <is>
          <t>正常系</t>
        </is>
      </c>
      <c r="H925" s="17" t="inlineStr">
        <is>
          <t>等价划分法</t>
        </is>
      </c>
      <c r="I925" s="17" t="n"/>
      <c r="J92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5" s="22" t="inlineStr">
        <is>
          <t>shell:"input keyevent 4"
shell:"input keyevent 4"</t>
        </is>
      </c>
      <c r="L925" s="17" t="inlineStr">
        <is>
          <t>{
  "protocolId": 40006,
  "messageType": "request",
  "versionName": "5.0.7.601114",
  "data": {
    "price": -1,
    "level": 0,
    "type": -1,
    "brand": -1,
    "sort": 2
  },
  "statusCode": 0,
  "needResponse": false,
  "message": "",
  "responseCode": "",
  "requestCode": "",
  "requestAuthor": "com.aiways.aiwaysservice"
}</t>
        </is>
      </c>
      <c r="M925" s="23" t="inlineStr">
        <is>
          <t>输入json，查看返回json或查看地图</t>
        </is>
      </c>
      <c r="N925" s="17" t="inlineStr">
        <is>
          <t>无返回</t>
        </is>
      </c>
      <c r="O925" s="17" t="inlineStr">
        <is>
          <t>筛选星级是五星级酒店，按照好评优先展示</t>
        </is>
      </c>
      <c r="P925" s="17" t="n"/>
      <c r="Q925" s="17" t="n"/>
      <c r="R925" s="29" t="n"/>
      <c r="S925" s="29" t="n"/>
      <c r="T925" s="29" t="n"/>
      <c r="U925" s="29" t="n"/>
      <c r="V925" s="29" t="n"/>
      <c r="W925" s="29" t="n"/>
    </row>
    <row r="926" s="134">
      <c r="A926" s="17" t="inlineStr">
        <is>
          <t>AW02-JK-AIDL-1057</t>
        </is>
      </c>
      <c r="B926" s="13" t="n">
        <v>40006</v>
      </c>
      <c r="C926" s="17" t="inlineStr">
        <is>
          <t>周边搜</t>
        </is>
      </c>
      <c r="D926" s="17" t="inlineStr">
        <is>
          <t>周边搜 -酒店</t>
        </is>
      </c>
      <c r="E926" s="17" t="inlineStr">
        <is>
          <t>P0</t>
        </is>
      </c>
      <c r="F926" s="17" t="inlineStr">
        <is>
          <t>周边搜 -酒店
酒店星级：0: 五星级酒店
排序方式：3:低价优先</t>
        </is>
      </c>
      <c r="G926" s="13" t="inlineStr">
        <is>
          <t>正常系</t>
        </is>
      </c>
      <c r="H926" s="17" t="inlineStr">
        <is>
          <t>等价划分法</t>
        </is>
      </c>
      <c r="I926" s="17" t="n"/>
      <c r="J92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6" s="22" t="inlineStr">
        <is>
          <t>shell:"input keyevent 4"
shell:"input keyevent 4"</t>
        </is>
      </c>
      <c r="L926" s="17" t="inlineStr">
        <is>
          <t>{
  "protocolId": 40006,
  "messageType": "request",
  "versionName": "5.0.7.601114",
  "data": {
    "price": -1,
    "level": 0,
    "type": -1,
    "brand": -1,
    "sort": 3
  },
  "statusCode": 0,
  "needResponse": false,
  "message": "",
  "responseCode": "",
  "requestCode": "",
  "requestAuthor": "com.aiways.aiwaysservice"
}</t>
        </is>
      </c>
      <c r="M926" s="23" t="inlineStr">
        <is>
          <t>输入json，查看返回json或查看地图</t>
        </is>
      </c>
      <c r="N926" s="17" t="inlineStr">
        <is>
          <t>无返回</t>
        </is>
      </c>
      <c r="O926" s="17" t="inlineStr">
        <is>
          <t>筛选星级是五星级酒店，按照低价优先展示</t>
        </is>
      </c>
      <c r="P926" s="17" t="n"/>
      <c r="Q926" s="17" t="n"/>
      <c r="R926" s="29" t="n"/>
      <c r="S926" s="29" t="n"/>
      <c r="T926" s="29" t="n"/>
      <c r="U926" s="29" t="n"/>
      <c r="V926" s="29" t="n"/>
      <c r="W926" s="29" t="n"/>
    </row>
    <row r="927" s="134">
      <c r="A927" s="17" t="inlineStr">
        <is>
          <t>AW02-JK-AIDL-1058</t>
        </is>
      </c>
      <c r="B927" s="13" t="n">
        <v>40006</v>
      </c>
      <c r="C927" s="17" t="inlineStr">
        <is>
          <t>周边搜</t>
        </is>
      </c>
      <c r="D927" s="17" t="inlineStr">
        <is>
          <t>周边搜 -酒店</t>
        </is>
      </c>
      <c r="E927" s="17" t="inlineStr">
        <is>
          <t>P0</t>
        </is>
      </c>
      <c r="F927" s="17" t="inlineStr">
        <is>
          <t>周边搜 -酒店
酒店星级：0: 五星级酒店
排序方式：4:高价优先</t>
        </is>
      </c>
      <c r="G927" s="13" t="inlineStr">
        <is>
          <t>正常系</t>
        </is>
      </c>
      <c r="H927" s="17" t="inlineStr">
        <is>
          <t>等价划分法</t>
        </is>
      </c>
      <c r="I927" s="17" t="n"/>
      <c r="J92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7" s="22" t="inlineStr">
        <is>
          <t>shell:"input keyevent 4"
shell:"input keyevent 4"</t>
        </is>
      </c>
      <c r="L927" s="17" t="inlineStr">
        <is>
          <t>{
  "protocolId": 40006,
  "messageType": "request",
  "versionName": "5.0.7.601114",
  "data": {
    "price": -1,
    "level": 0,
    "type": -1,
    "brand": -1,
    "sort": 4
  },
  "statusCode": 0,
  "needResponse": false,
  "message": "",
  "responseCode": "",
  "requestCode": "",
  "requestAuthor": "com.aiways.aiwaysservice"
}</t>
        </is>
      </c>
      <c r="M927" s="23" t="inlineStr">
        <is>
          <t>输入json，查看返回json或查看地图</t>
        </is>
      </c>
      <c r="N927" s="17" t="inlineStr">
        <is>
          <t>无返回</t>
        </is>
      </c>
      <c r="O927" s="17" t="inlineStr">
        <is>
          <t>筛选星级是五星级酒店，按照高价优先展示</t>
        </is>
      </c>
      <c r="P927" s="17" t="n"/>
      <c r="Q927" s="17" t="n"/>
      <c r="R927" s="29" t="n"/>
      <c r="S927" s="29" t="n"/>
      <c r="T927" s="29" t="n"/>
      <c r="U927" s="29" t="n"/>
      <c r="V927" s="29" t="n"/>
      <c r="W927" s="29" t="n"/>
    </row>
    <row r="928" s="134">
      <c r="A928" s="17" t="inlineStr">
        <is>
          <t>AW02-JK-AIDL-1059</t>
        </is>
      </c>
      <c r="B928" s="13" t="n">
        <v>40006</v>
      </c>
      <c r="C928" s="17" t="inlineStr">
        <is>
          <t>周边搜</t>
        </is>
      </c>
      <c r="D928" s="17" t="inlineStr">
        <is>
          <t>周边搜 -酒店</t>
        </is>
      </c>
      <c r="E928" s="17" t="inlineStr">
        <is>
          <t>P2</t>
        </is>
      </c>
      <c r="F928" s="17" t="inlineStr">
        <is>
          <t>周边搜 -酒店
酒店星级：0: 五星级酒店
排序方式：
异常值：-1</t>
        </is>
      </c>
      <c r="G928" s="13" t="inlineStr">
        <is>
          <t>异常系</t>
        </is>
      </c>
      <c r="H928" s="17" t="inlineStr">
        <is>
          <t>等价划分法</t>
        </is>
      </c>
      <c r="I928" s="17" t="n"/>
      <c r="J92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8" s="22" t="inlineStr">
        <is>
          <t>shell:"input keyevent 4"
shell:"input keyevent 4"</t>
        </is>
      </c>
      <c r="L928" s="17" t="inlineStr">
        <is>
          <t>{
  "protocolId": 40006,
  "messageType": "request",
  "versionName": "5.0.7.601114",
  "data": {
    "price": -1,
    "level": 0,
    "type": -1,
    "brand": -1,
    "sort": -1
  },
  "statusCode": 0,
  "needResponse": false,
  "message": "",
  "responseCode": "",
  "requestCode": "",
  "requestAuthor": "com.aiways.aiwaysservice"
}</t>
        </is>
      </c>
      <c r="M928" s="23" t="inlineStr">
        <is>
          <t>输入json，查看返回json或查看地图</t>
        </is>
      </c>
      <c r="N928" s="17" t="inlineStr">
        <is>
          <t>resultCode:10001</t>
        </is>
      </c>
      <c r="O928" s="17" t="inlineStr">
        <is>
          <t>筛选星级是五星级酒店，按照默认排序</t>
        </is>
      </c>
      <c r="P928" s="17" t="n"/>
      <c r="Q928" s="17" t="n"/>
      <c r="R928" s="29" t="n"/>
      <c r="S928" s="29" t="n"/>
      <c r="T928" s="29" t="n"/>
      <c r="U928" s="29" t="n"/>
      <c r="V928" s="29" t="n"/>
      <c r="W928" s="29" t="n"/>
    </row>
    <row r="929" s="134">
      <c r="A929" s="17" t="inlineStr">
        <is>
          <t>AW02-JK-AIDL-1060</t>
        </is>
      </c>
      <c r="B929" s="13" t="n">
        <v>40006</v>
      </c>
      <c r="C929" s="17" t="inlineStr">
        <is>
          <t>周边搜</t>
        </is>
      </c>
      <c r="D929" s="17" t="inlineStr">
        <is>
          <t>周边搜 -酒店</t>
        </is>
      </c>
      <c r="E929" s="17" t="inlineStr">
        <is>
          <t>P2</t>
        </is>
      </c>
      <c r="F929" s="17" t="inlineStr">
        <is>
          <t>周边搜 -酒店
酒店星级：0: 五星级酒店
排序方式：
异常值：5</t>
        </is>
      </c>
      <c r="G929" s="13" t="inlineStr">
        <is>
          <t>异常系</t>
        </is>
      </c>
      <c r="H929" s="17" t="inlineStr">
        <is>
          <t>等价划分法</t>
        </is>
      </c>
      <c r="I929" s="17" t="n"/>
      <c r="J92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29" s="22" t="inlineStr">
        <is>
          <t>shell:"input keyevent 4"
shell:"input keyevent 4"
shell:"input keyevent 4"</t>
        </is>
      </c>
      <c r="L929" s="17" t="inlineStr">
        <is>
          <t>{
  "protocolId": 40006,
  "messageType": "request",
  "versionName": "5.0.7.601114",
  "data": {
    "price": -1,
    "level": 0,
    "type": -1,
    "brand": -1,
    "sort": 5
  },
  "statusCode": 0,
  "needResponse": false,
  "message": "",
  "responseCode": "",
  "requestCode": "",
  "requestAuthor": "com.aiways.aiwaysservice"
}</t>
        </is>
      </c>
      <c r="M929" s="23" t="inlineStr">
        <is>
          <t>输入json，查看返回json或查看地图</t>
        </is>
      </c>
      <c r="N929" s="17" t="inlineStr">
        <is>
          <t>resultCode:10001</t>
        </is>
      </c>
      <c r="O929" s="17" t="inlineStr">
        <is>
          <t>筛选星级是五星级酒店，按照默认排序</t>
        </is>
      </c>
      <c r="P929" s="17" t="n"/>
      <c r="Q929" s="17" t="n"/>
      <c r="R929" s="29" t="n"/>
      <c r="S929" s="29" t="n"/>
      <c r="T929" s="29" t="n"/>
      <c r="U929" s="29" t="n"/>
      <c r="V929" s="29" t="n"/>
      <c r="W929" s="29" t="n"/>
    </row>
    <row r="930" s="134">
      <c r="A930" s="17" t="inlineStr">
        <is>
          <t>AW02-JK-AIDL-1061</t>
        </is>
      </c>
      <c r="B930" s="13" t="n">
        <v>40006</v>
      </c>
      <c r="C930" s="17" t="inlineStr">
        <is>
          <t>周边搜</t>
        </is>
      </c>
      <c r="D930" s="17" t="inlineStr">
        <is>
          <t>周边搜 -酒店</t>
        </is>
      </c>
      <c r="E930" s="17" t="inlineStr">
        <is>
          <t>P0</t>
        </is>
      </c>
      <c r="F930" s="17" t="inlineStr">
        <is>
          <t>周边搜 -酒店
酒店星级：1:四星级酒店
排序方式：0：推荐排序</t>
        </is>
      </c>
      <c r="G930" s="13" t="inlineStr">
        <is>
          <t>正常系</t>
        </is>
      </c>
      <c r="H930" s="17" t="inlineStr">
        <is>
          <t>等价划分法</t>
        </is>
      </c>
      <c r="I930" s="17" t="n"/>
      <c r="J93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0" s="22" t="inlineStr">
        <is>
          <t>shell:"input keyevent 4"
shell:"input keyevent 4"</t>
        </is>
      </c>
      <c r="L930" s="17" t="inlineStr">
        <is>
          <t>{
  "protocolId": 40006,
  "messageType": "request",
  "versionName": "5.0.7.601114",
  "data": {
    "price": -1,
    "level": 1,
    "type": -1,
    "brand": -1,
    "sort": 0
  },
  "statusCode": 0,
  "needResponse": false,
  "message": "",
  "responseCode": "",
  "requestCode": "",
  "requestAuthor": "com.aiways.aiwaysservice"
}</t>
        </is>
      </c>
      <c r="M930" s="23" t="inlineStr">
        <is>
          <t>输入json，查看返回json或查看地图</t>
        </is>
      </c>
      <c r="N930" s="17" t="inlineStr">
        <is>
          <t>无返回</t>
        </is>
      </c>
      <c r="O930" s="17" t="inlineStr">
        <is>
          <t>筛选星级是四星级酒店，按照推荐排序展示</t>
        </is>
      </c>
      <c r="P930" s="17" t="n"/>
      <c r="Q930" s="17" t="n"/>
      <c r="R930" s="29" t="n"/>
      <c r="S930" s="29" t="n"/>
      <c r="T930" s="29" t="n"/>
      <c r="U930" s="29" t="n"/>
      <c r="V930" s="29" t="n"/>
      <c r="W930" s="29" t="n"/>
    </row>
    <row r="931" s="134">
      <c r="A931" s="17" t="inlineStr">
        <is>
          <t>AW02-JK-AIDL-1062</t>
        </is>
      </c>
      <c r="B931" s="13" t="n">
        <v>40006</v>
      </c>
      <c r="C931" s="17" t="inlineStr">
        <is>
          <t>周边搜</t>
        </is>
      </c>
      <c r="D931" s="17" t="inlineStr">
        <is>
          <t>周边搜 -酒店</t>
        </is>
      </c>
      <c r="E931" s="17" t="inlineStr">
        <is>
          <t>P0</t>
        </is>
      </c>
      <c r="F931" s="17" t="inlineStr">
        <is>
          <t>周边搜 -酒店
酒店星级：1:四星级酒店
排序方式：1: 距离优先</t>
        </is>
      </c>
      <c r="G931" s="13" t="inlineStr">
        <is>
          <t>正常系</t>
        </is>
      </c>
      <c r="H931" s="17" t="inlineStr">
        <is>
          <t>等价划分法</t>
        </is>
      </c>
      <c r="I931" s="17" t="n"/>
      <c r="J93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1" s="22" t="inlineStr">
        <is>
          <t>shell:"input keyevent 4"
shell:"input keyevent 4"</t>
        </is>
      </c>
      <c r="L931" s="17" t="inlineStr">
        <is>
          <t>{
  "protocolId": 40006,
  "messageType": "request",
  "versionName": "5.0.7.601114",
  "data": {
    "price": -1,
    "level": 1,
    "type": -1,
    "brand": -1,
    "sort": 1
  },
  "statusCode": 0,
  "needResponse": false,
  "message": "",
  "responseCode": "",
  "requestCode": "",
  "requestAuthor": "com.aiways.aiwaysservice"
}</t>
        </is>
      </c>
      <c r="M931" s="23" t="inlineStr">
        <is>
          <t>输入json，查看返回json或查看地图</t>
        </is>
      </c>
      <c r="N931" s="17" t="inlineStr">
        <is>
          <t>无返回</t>
        </is>
      </c>
      <c r="O931" s="17" t="inlineStr">
        <is>
          <t>筛选星级是四星级酒店，按照距离优先展示</t>
        </is>
      </c>
      <c r="P931" s="17" t="n"/>
      <c r="Q931" s="17" t="n"/>
      <c r="R931" s="29" t="n"/>
      <c r="S931" s="29" t="n"/>
      <c r="T931" s="29" t="n"/>
      <c r="U931" s="29" t="n"/>
      <c r="V931" s="29" t="n"/>
      <c r="W931" s="29" t="n"/>
    </row>
    <row r="932" s="134">
      <c r="A932" s="17" t="inlineStr">
        <is>
          <t>AW02-JK-AIDL-1063</t>
        </is>
      </c>
      <c r="B932" s="13" t="n">
        <v>40006</v>
      </c>
      <c r="C932" s="17" t="inlineStr">
        <is>
          <t>周边搜</t>
        </is>
      </c>
      <c r="D932" s="17" t="inlineStr">
        <is>
          <t>周边搜 -酒店</t>
        </is>
      </c>
      <c r="E932" s="17" t="inlineStr">
        <is>
          <t>P0</t>
        </is>
      </c>
      <c r="F932" s="17" t="inlineStr">
        <is>
          <t>周边搜 -酒店
酒店星级：1:四星级酒店
排序方式：2:好评优先</t>
        </is>
      </c>
      <c r="G932" s="13" t="inlineStr">
        <is>
          <t>正常系</t>
        </is>
      </c>
      <c r="H932" s="17" t="inlineStr">
        <is>
          <t>等价划分法</t>
        </is>
      </c>
      <c r="I932" s="17" t="n"/>
      <c r="J93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2" s="22" t="inlineStr">
        <is>
          <t>shell:"input keyevent 4"
shell:"input keyevent 4"</t>
        </is>
      </c>
      <c r="L932" s="17" t="inlineStr">
        <is>
          <t>{
  "protocolId": 40006,
  "messageType": "request",
  "versionName": "5.0.7.601114",
  "data": {
    "price": -1,
    "level": 1,
    "type": -1,
    "brand": -1,
    "sort": 2
  },
  "statusCode": 0,
  "needResponse": false,
  "message": "",
  "responseCode": "",
  "requestCode": "",
  "requestAuthor": "com.aiways.aiwaysservice"
}</t>
        </is>
      </c>
      <c r="M932" s="23" t="inlineStr">
        <is>
          <t>输入json，查看返回json或查看地图</t>
        </is>
      </c>
      <c r="N932" s="17" t="inlineStr">
        <is>
          <t>无返回</t>
        </is>
      </c>
      <c r="O932" s="17" t="inlineStr">
        <is>
          <t>筛选星级是四星级酒店，按照好评优先展示</t>
        </is>
      </c>
      <c r="P932" s="17" t="n"/>
      <c r="Q932" s="17" t="n"/>
      <c r="R932" s="29" t="n"/>
      <c r="S932" s="29" t="n"/>
      <c r="T932" s="29" t="n"/>
      <c r="U932" s="29" t="n"/>
      <c r="V932" s="29" t="n"/>
      <c r="W932" s="29" t="n"/>
    </row>
    <row r="933" s="134">
      <c r="A933" s="17" t="inlineStr">
        <is>
          <t>AW02-JK-AIDL-1064</t>
        </is>
      </c>
      <c r="B933" s="13" t="n">
        <v>40006</v>
      </c>
      <c r="C933" s="17" t="inlineStr">
        <is>
          <t>周边搜</t>
        </is>
      </c>
      <c r="D933" s="17" t="inlineStr">
        <is>
          <t>周边搜 -酒店</t>
        </is>
      </c>
      <c r="E933" s="17" t="inlineStr">
        <is>
          <t>P0</t>
        </is>
      </c>
      <c r="F933" s="17" t="inlineStr">
        <is>
          <t>周边搜 -酒店
酒店星级：1:四星级酒店
排序方式：3:低价优先</t>
        </is>
      </c>
      <c r="G933" s="13" t="inlineStr">
        <is>
          <t>正常系</t>
        </is>
      </c>
      <c r="H933" s="17" t="inlineStr">
        <is>
          <t>等价划分法</t>
        </is>
      </c>
      <c r="I933" s="17" t="n"/>
      <c r="J93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3" s="22" t="inlineStr">
        <is>
          <t>shell:"input keyevent 4"
shell:"input keyevent 4"</t>
        </is>
      </c>
      <c r="L933" s="17" t="inlineStr">
        <is>
          <t>{
  "protocolId": 40006,
  "messageType": "request",
  "versionName": "5.0.7.601114",
  "data": {
    "price": -1,
    "level": 1,
    "type": -1,
    "brand": -1,
    "sort": 3
  },
  "statusCode": 0,
  "needResponse": false,
  "message": "",
  "responseCode": "",
  "requestCode": "",
  "requestAuthor": "com.aiways.aiwaysservice"
}</t>
        </is>
      </c>
      <c r="M933" s="23" t="inlineStr">
        <is>
          <t>输入json，查看返回json或查看地图</t>
        </is>
      </c>
      <c r="N933" s="17" t="inlineStr">
        <is>
          <t>无返回</t>
        </is>
      </c>
      <c r="O933" s="17" t="inlineStr">
        <is>
          <t>筛选星级是四星级酒店，按照低价优先展示</t>
        </is>
      </c>
      <c r="P933" s="17" t="n"/>
      <c r="Q933" s="17" t="n"/>
      <c r="R933" s="29" t="n"/>
      <c r="S933" s="29" t="n"/>
      <c r="T933" s="29" t="n"/>
      <c r="U933" s="29" t="n"/>
      <c r="V933" s="29" t="n"/>
      <c r="W933" s="29" t="n"/>
    </row>
    <row r="934" s="134">
      <c r="A934" s="17" t="inlineStr">
        <is>
          <t>AW02-JK-AIDL-1065</t>
        </is>
      </c>
      <c r="B934" s="13" t="n">
        <v>40006</v>
      </c>
      <c r="C934" s="17" t="inlineStr">
        <is>
          <t>周边搜</t>
        </is>
      </c>
      <c r="D934" s="17" t="inlineStr">
        <is>
          <t>周边搜 -酒店</t>
        </is>
      </c>
      <c r="E934" s="17" t="inlineStr">
        <is>
          <t>P0</t>
        </is>
      </c>
      <c r="F934" s="17" t="inlineStr">
        <is>
          <t>周边搜 -酒店
酒店星级：1:四星级酒店
排序方式：4:高价优先</t>
        </is>
      </c>
      <c r="G934" s="13" t="inlineStr">
        <is>
          <t>正常系</t>
        </is>
      </c>
      <c r="H934" s="17" t="inlineStr">
        <is>
          <t>等价划分法</t>
        </is>
      </c>
      <c r="I934" s="17" t="n"/>
      <c r="J93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4" s="22" t="inlineStr">
        <is>
          <t>shell:"input keyevent 4"
shell:"input keyevent 4"</t>
        </is>
      </c>
      <c r="L934" s="17" t="inlineStr">
        <is>
          <t>{
  "protocolId": 40006,
  "messageType": "request",
  "versionName": "5.0.7.601114",
  "data": {
    "price": -1,
    "level": 1,
    "type": -1,
    "brand": -1,
    "sort": 4
  },
  "statusCode": 0,
  "needResponse": false,
  "message": "",
  "responseCode": "",
  "requestCode": "",
  "requestAuthor": "com.aiways.aiwaysservice"
}</t>
        </is>
      </c>
      <c r="M934" s="23" t="inlineStr">
        <is>
          <t>输入json，查看返回json或查看地图</t>
        </is>
      </c>
      <c r="N934" s="17" t="inlineStr">
        <is>
          <t>无返回</t>
        </is>
      </c>
      <c r="O934" s="17" t="inlineStr">
        <is>
          <t>筛选星级是四星级酒店，按照高价优先展示</t>
        </is>
      </c>
      <c r="P934" s="17" t="n"/>
      <c r="Q934" s="17" t="n"/>
      <c r="R934" s="29" t="n"/>
      <c r="S934" s="29" t="n"/>
      <c r="T934" s="29" t="n"/>
      <c r="U934" s="29" t="n"/>
      <c r="V934" s="29" t="n"/>
      <c r="W934" s="29" t="n"/>
    </row>
    <row r="935" s="134">
      <c r="A935" s="17" t="inlineStr">
        <is>
          <t>AW02-JK-AIDL-1066</t>
        </is>
      </c>
      <c r="B935" s="13" t="n">
        <v>40006</v>
      </c>
      <c r="C935" s="17" t="inlineStr">
        <is>
          <t>周边搜</t>
        </is>
      </c>
      <c r="D935" s="17" t="inlineStr">
        <is>
          <t>周边搜 -酒店</t>
        </is>
      </c>
      <c r="E935" s="17" t="inlineStr">
        <is>
          <t>P2</t>
        </is>
      </c>
      <c r="F935" s="17" t="inlineStr">
        <is>
          <t>周边搜 -酒店
酒店星级：1:四星级酒店
排序方式：
异常值：-1</t>
        </is>
      </c>
      <c r="G935" s="13" t="inlineStr">
        <is>
          <t>异常系</t>
        </is>
      </c>
      <c r="H935" s="17" t="inlineStr">
        <is>
          <t>等价划分法</t>
        </is>
      </c>
      <c r="I935" s="17" t="n"/>
      <c r="J93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5" s="22" t="inlineStr">
        <is>
          <t>shell:"input keyevent 4"
shell:"input keyevent 4"</t>
        </is>
      </c>
      <c r="L935" s="17" t="inlineStr">
        <is>
          <t>{
  "protocolId": 40006,
  "messageType": "request",
  "versionName": "5.0.7.601114",
  "data": {
    "price": -1,
    "level": 1,
    "type": -1,
    "brand": -1,
    "sort": -1
  },
  "statusCode": 0,
  "needResponse": false,
  "message": "",
  "responseCode": "",
  "requestCode": "",
  "requestAuthor": "com.aiways.aiwaysservice"
}</t>
        </is>
      </c>
      <c r="M935" s="23" t="inlineStr">
        <is>
          <t>输入json，查看返回json或查看地图</t>
        </is>
      </c>
      <c r="N935" s="17" t="inlineStr">
        <is>
          <t>resultCode:10001</t>
        </is>
      </c>
      <c r="O935" s="17" t="inlineStr">
        <is>
          <t>筛选星级是四星级酒店，按照默认排序</t>
        </is>
      </c>
      <c r="P935" s="17" t="n"/>
      <c r="Q935" s="17" t="n"/>
      <c r="R935" s="29" t="n"/>
      <c r="S935" s="29" t="n"/>
      <c r="T935" s="29" t="n"/>
      <c r="U935" s="29" t="n"/>
      <c r="V935" s="29" t="n"/>
      <c r="W935" s="29" t="n"/>
    </row>
    <row r="936" s="134">
      <c r="A936" s="17" t="inlineStr">
        <is>
          <t>AW02-JK-AIDL-1067</t>
        </is>
      </c>
      <c r="B936" s="13" t="n">
        <v>40006</v>
      </c>
      <c r="C936" s="17" t="inlineStr">
        <is>
          <t>周边搜</t>
        </is>
      </c>
      <c r="D936" s="17" t="inlineStr">
        <is>
          <t>周边搜 -酒店</t>
        </is>
      </c>
      <c r="E936" s="17" t="inlineStr">
        <is>
          <t>P2</t>
        </is>
      </c>
      <c r="F936" s="17" t="inlineStr">
        <is>
          <t>周边搜 -酒店
酒店星级：1:四星级酒店
排序方式：
异常值：5</t>
        </is>
      </c>
      <c r="G936" s="13" t="inlineStr">
        <is>
          <t>异常系</t>
        </is>
      </c>
      <c r="H936" s="17" t="inlineStr">
        <is>
          <t>等价划分法</t>
        </is>
      </c>
      <c r="I936" s="17" t="n"/>
      <c r="J93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6" s="22" t="inlineStr">
        <is>
          <t>shell:"input keyevent 4"
shell:"input keyevent 4"</t>
        </is>
      </c>
      <c r="L936" s="17" t="inlineStr">
        <is>
          <t>{
  "protocolId": 40006,
  "messageType": "request",
  "versionName": "5.0.7.601114",
  "data": {
    "price": -1,
    "level": 1,
    "type": -1,
    "brand": -1,
    "sort": 5
  },
  "statusCode": 0,
  "needResponse": false,
  "message": "",
  "responseCode": "",
  "requestCode": "",
  "requestAuthor": "com.aiways.aiwaysservice"
}</t>
        </is>
      </c>
      <c r="M936" s="23" t="inlineStr">
        <is>
          <t>输入json，查看返回json或查看地图</t>
        </is>
      </c>
      <c r="N936" s="17" t="inlineStr">
        <is>
          <t>resultCode:10001</t>
        </is>
      </c>
      <c r="O936" s="17" t="inlineStr">
        <is>
          <t>筛选星级是四星级酒店，按照默认排序</t>
        </is>
      </c>
      <c r="P936" s="17" t="n"/>
      <c r="Q936" s="17" t="n"/>
      <c r="R936" s="29" t="n"/>
      <c r="S936" s="29" t="n"/>
      <c r="T936" s="29" t="n"/>
      <c r="U936" s="29" t="n"/>
      <c r="V936" s="29" t="n"/>
      <c r="W936" s="29" t="n"/>
    </row>
    <row r="937" s="134">
      <c r="A937" s="17" t="inlineStr">
        <is>
          <t>AW02-JK-AIDL-1068</t>
        </is>
      </c>
      <c r="B937" s="13" t="n">
        <v>40006</v>
      </c>
      <c r="C937" s="17" t="inlineStr">
        <is>
          <t>周边搜</t>
        </is>
      </c>
      <c r="D937" s="17" t="inlineStr">
        <is>
          <t>周边搜 -酒店</t>
        </is>
      </c>
      <c r="E937" s="17" t="inlineStr">
        <is>
          <t>P0</t>
        </is>
      </c>
      <c r="F937" s="17" t="inlineStr">
        <is>
          <t>周边搜 -酒店
酒店星级：2:三星级酒店
排序方式：0：推荐排序</t>
        </is>
      </c>
      <c r="G937" s="13" t="inlineStr">
        <is>
          <t>正常系</t>
        </is>
      </c>
      <c r="H937" s="17" t="inlineStr">
        <is>
          <t>等价划分法</t>
        </is>
      </c>
      <c r="I937" s="17" t="n"/>
      <c r="J93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7" s="22" t="inlineStr">
        <is>
          <t>shell:"input keyevent 4"
shell:"input keyevent 4"</t>
        </is>
      </c>
      <c r="L937" s="17" t="inlineStr">
        <is>
          <t>{
  "protocolId": 40006,
  "messageType": "request",
  "versionName": "5.0.7.601114",
  "data": {
    "price": -1,
    "level": 2,
    "type": -1,
    "brand": -1,
    "sort": 0
  },
  "statusCode": 0,
  "needResponse": false,
  "message": "",
  "responseCode": "",
  "requestCode": "",
  "requestAuthor": "com.aiways.aiwaysservice"
}</t>
        </is>
      </c>
      <c r="M937" s="23" t="inlineStr">
        <is>
          <t>输入json，查看返回json或查看地图</t>
        </is>
      </c>
      <c r="N937" s="17" t="inlineStr">
        <is>
          <t>无返回</t>
        </is>
      </c>
      <c r="O937" s="17" t="inlineStr">
        <is>
          <t>筛选星级是三星级酒店，按照推荐排序展示</t>
        </is>
      </c>
      <c r="P937" s="17" t="n"/>
      <c r="Q937" s="17" t="n"/>
      <c r="R937" s="29" t="n"/>
      <c r="S937" s="29" t="n"/>
      <c r="T937" s="29" t="n"/>
      <c r="U937" s="29" t="n"/>
      <c r="V937" s="29" t="n"/>
      <c r="W937" s="29" t="n"/>
    </row>
    <row r="938" s="134">
      <c r="A938" s="17" t="inlineStr">
        <is>
          <t>AW02-JK-AIDL-1069</t>
        </is>
      </c>
      <c r="B938" s="13" t="n">
        <v>40006</v>
      </c>
      <c r="C938" s="17" t="inlineStr">
        <is>
          <t>周边搜</t>
        </is>
      </c>
      <c r="D938" s="17" t="inlineStr">
        <is>
          <t>周边搜 -酒店</t>
        </is>
      </c>
      <c r="E938" s="17" t="inlineStr">
        <is>
          <t>P0</t>
        </is>
      </c>
      <c r="F938" s="17" t="inlineStr">
        <is>
          <t>周边搜 -酒店
酒店星级：2:三星级酒店
排序方式：1: 距离优先</t>
        </is>
      </c>
      <c r="G938" s="13" t="inlineStr">
        <is>
          <t>正常系</t>
        </is>
      </c>
      <c r="H938" s="17" t="inlineStr">
        <is>
          <t>等价划分法</t>
        </is>
      </c>
      <c r="I938" s="17" t="n"/>
      <c r="J93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8" s="22" t="inlineStr">
        <is>
          <t>shell:"input keyevent 4"
shell:"input keyevent 4"</t>
        </is>
      </c>
      <c r="L938" s="17" t="inlineStr">
        <is>
          <t>{
  "protocolId": 40006,
  "messageType": "request",
  "versionName": "5.0.7.601114",
  "data": {
    "price": -1,
    "level": 2,
    "type": -1,
    "brand": -1,
    "sort": 1
  },
  "statusCode": 0,
  "needResponse": false,
  "message": "",
  "responseCode": "",
  "requestCode": "",
  "requestAuthor": "com.aiways.aiwaysservice"
}</t>
        </is>
      </c>
      <c r="M938" s="23" t="inlineStr">
        <is>
          <t>输入json，查看返回json或查看地图</t>
        </is>
      </c>
      <c r="N938" s="17" t="inlineStr">
        <is>
          <t>无返回</t>
        </is>
      </c>
      <c r="O938" s="17" t="inlineStr">
        <is>
          <t>筛选星级是三星级酒店，按照距离优先展示</t>
        </is>
      </c>
      <c r="P938" s="17" t="n"/>
      <c r="Q938" s="17" t="n"/>
      <c r="R938" s="29" t="n"/>
      <c r="S938" s="29" t="n"/>
      <c r="T938" s="29" t="n"/>
      <c r="U938" s="29" t="n"/>
      <c r="V938" s="29" t="n"/>
      <c r="W938" s="29" t="n"/>
    </row>
    <row r="939" s="134">
      <c r="A939" s="17" t="inlineStr">
        <is>
          <t>AW02-JK-AIDL-1070</t>
        </is>
      </c>
      <c r="B939" s="13" t="n">
        <v>40006</v>
      </c>
      <c r="C939" s="17" t="inlineStr">
        <is>
          <t>周边搜</t>
        </is>
      </c>
      <c r="D939" s="17" t="inlineStr">
        <is>
          <t>周边搜 -酒店</t>
        </is>
      </c>
      <c r="E939" s="17" t="inlineStr">
        <is>
          <t>P0</t>
        </is>
      </c>
      <c r="F939" s="17" t="inlineStr">
        <is>
          <t>周边搜 -酒店
酒店星级：2:三星级酒店
排序方式：2:好评优先</t>
        </is>
      </c>
      <c r="G939" s="13" t="inlineStr">
        <is>
          <t>正常系</t>
        </is>
      </c>
      <c r="H939" s="17" t="inlineStr">
        <is>
          <t>等价划分法</t>
        </is>
      </c>
      <c r="I939" s="17" t="n"/>
      <c r="J93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9" s="22" t="inlineStr">
        <is>
          <t>shell:"input keyevent 4"
shell:"input keyevent 4"</t>
        </is>
      </c>
      <c r="L939" s="17" t="inlineStr">
        <is>
          <t>{
  "protocolId": 40006,
  "messageType": "request",
  "versionName": "5.0.7.601114",
  "data": {
    "price": -1,
    "level": 2,
    "type": -1,
    "brand": -1,
    "sort": 2
  },
  "statusCode": 0,
  "needResponse": false,
  "message": "",
  "responseCode": "",
  "requestCode": "",
  "requestAuthor": "com.aiways.aiwaysservice"
}</t>
        </is>
      </c>
      <c r="M939" s="23" t="inlineStr">
        <is>
          <t>输入json，查看返回json或查看地图</t>
        </is>
      </c>
      <c r="N939" s="17" t="inlineStr">
        <is>
          <t>无返回</t>
        </is>
      </c>
      <c r="O939" s="17" t="inlineStr">
        <is>
          <t>筛选星级是三星级酒店，按照好评优先展示</t>
        </is>
      </c>
      <c r="P939" s="17" t="n"/>
      <c r="Q939" s="17" t="n"/>
      <c r="R939" s="29" t="n"/>
      <c r="S939" s="29" t="n"/>
      <c r="T939" s="29" t="n"/>
      <c r="U939" s="29" t="n"/>
      <c r="V939" s="29" t="n"/>
      <c r="W939" s="29" t="n"/>
    </row>
    <row r="940" s="134">
      <c r="A940" s="17" t="inlineStr">
        <is>
          <t>AW02-JK-AIDL-1071</t>
        </is>
      </c>
      <c r="B940" s="13" t="n">
        <v>40006</v>
      </c>
      <c r="C940" s="17" t="inlineStr">
        <is>
          <t>周边搜</t>
        </is>
      </c>
      <c r="D940" s="17" t="inlineStr">
        <is>
          <t>周边搜 -酒店</t>
        </is>
      </c>
      <c r="E940" s="17" t="inlineStr">
        <is>
          <t>P0</t>
        </is>
      </c>
      <c r="F940" s="17" t="inlineStr">
        <is>
          <t>周边搜 -酒店
酒店星级：2:三星级酒店
排序方式：3:低价优先</t>
        </is>
      </c>
      <c r="G940" s="13" t="inlineStr">
        <is>
          <t>正常系</t>
        </is>
      </c>
      <c r="H940" s="17" t="inlineStr">
        <is>
          <t>等价划分法</t>
        </is>
      </c>
      <c r="I940" s="17" t="n"/>
      <c r="J94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0" s="22" t="inlineStr">
        <is>
          <t>shell:"input keyevent 4"
shell:"input keyevent 4"</t>
        </is>
      </c>
      <c r="L940" s="17" t="inlineStr">
        <is>
          <t>{
  "protocolId": 40006,
  "messageType": "request",
  "versionName": "5.0.7.601114",
  "data": {
    "price": -1,
    "level": 2,
    "type": -1,
    "brand": -1,
    "sort": 3
  },
  "statusCode": 0,
  "needResponse": false,
  "message": "",
  "responseCode": "",
  "requestCode": "",
  "requestAuthor": "com.aiways.aiwaysservice"
}</t>
        </is>
      </c>
      <c r="M940" s="23" t="inlineStr">
        <is>
          <t>输入json，查看返回json或查看地图</t>
        </is>
      </c>
      <c r="N940" s="17" t="inlineStr">
        <is>
          <t>无返回</t>
        </is>
      </c>
      <c r="O940" s="17" t="inlineStr">
        <is>
          <t>筛选星级是三星级酒店，按照低价优先展示</t>
        </is>
      </c>
      <c r="P940" s="17" t="n"/>
      <c r="Q940" s="17" t="n"/>
      <c r="R940" s="29" t="n"/>
      <c r="S940" s="29" t="n"/>
      <c r="T940" s="29" t="n"/>
      <c r="U940" s="29" t="n"/>
      <c r="V940" s="29" t="n"/>
      <c r="W940" s="29" t="n"/>
    </row>
    <row r="941" s="134">
      <c r="A941" s="17" t="inlineStr">
        <is>
          <t>AW02-JK-AIDL-1072</t>
        </is>
      </c>
      <c r="B941" s="13" t="n">
        <v>40006</v>
      </c>
      <c r="C941" s="17" t="inlineStr">
        <is>
          <t>周边搜</t>
        </is>
      </c>
      <c r="D941" s="17" t="inlineStr">
        <is>
          <t>周边搜 -酒店</t>
        </is>
      </c>
      <c r="E941" s="17" t="inlineStr">
        <is>
          <t>P0</t>
        </is>
      </c>
      <c r="F941" s="17" t="inlineStr">
        <is>
          <t>周边搜 -酒店
酒店星级：2:三星级酒店
排序方式：4:高价优先</t>
        </is>
      </c>
      <c r="G941" s="13" t="inlineStr">
        <is>
          <t>正常系</t>
        </is>
      </c>
      <c r="H941" s="17" t="inlineStr">
        <is>
          <t>等价划分法</t>
        </is>
      </c>
      <c r="I941" s="17" t="n"/>
      <c r="J94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1" s="22" t="inlineStr">
        <is>
          <t>shell:"input keyevent 4"
shell:"input keyevent 4"</t>
        </is>
      </c>
      <c r="L941" s="17" t="inlineStr">
        <is>
          <t>{
  "protocolId": 40006,
  "messageType": "request",
  "versionName": "5.0.7.601114",
  "data": {
    "price": -1,
    "level": 2,
    "type": -1,
    "brand": -1,
    "sort": 4
  },
  "statusCode": 0,
  "needResponse": false,
  "message": "",
  "responseCode": "",
  "requestCode": "",
  "requestAuthor": "com.aiways.aiwaysservice"
}</t>
        </is>
      </c>
      <c r="M941" s="23" t="inlineStr">
        <is>
          <t>输入json，查看返回json或查看地图</t>
        </is>
      </c>
      <c r="N941" s="17" t="inlineStr">
        <is>
          <t>无返回</t>
        </is>
      </c>
      <c r="O941" s="17" t="inlineStr">
        <is>
          <t>筛选星级是三星级酒店，按照高价优先展示</t>
        </is>
      </c>
      <c r="P941" s="17" t="n"/>
      <c r="Q941" s="17" t="n"/>
      <c r="R941" s="29" t="n"/>
      <c r="S941" s="29" t="n"/>
      <c r="T941" s="29" t="n"/>
      <c r="U941" s="29" t="n"/>
      <c r="V941" s="29" t="n"/>
      <c r="W941" s="29" t="n"/>
    </row>
    <row r="942" s="134">
      <c r="A942" s="17" t="inlineStr">
        <is>
          <t>AW02-JK-AIDL-1073</t>
        </is>
      </c>
      <c r="B942" s="13" t="n">
        <v>40006</v>
      </c>
      <c r="C942" s="17" t="inlineStr">
        <is>
          <t>周边搜</t>
        </is>
      </c>
      <c r="D942" s="17" t="inlineStr">
        <is>
          <t>周边搜 -酒店</t>
        </is>
      </c>
      <c r="E942" s="17" t="inlineStr">
        <is>
          <t>P2</t>
        </is>
      </c>
      <c r="F942" s="17" t="inlineStr">
        <is>
          <t>周边搜 -酒店
酒店星级：2:三星级酒店
排序方式：
异常值：-1</t>
        </is>
      </c>
      <c r="G942" s="13" t="inlineStr">
        <is>
          <t>异常系</t>
        </is>
      </c>
      <c r="H942" s="17" t="inlineStr">
        <is>
          <t>等价划分法</t>
        </is>
      </c>
      <c r="I942" s="17" t="n"/>
      <c r="J94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2" s="22" t="inlineStr">
        <is>
          <t>shell:"input keyevent 4"
shell:"input keyevent 4"</t>
        </is>
      </c>
      <c r="L942" s="17" t="inlineStr">
        <is>
          <t>{
  "protocolId": 40006,
  "messageType": "request",
  "versionName": "5.0.7.601114",
  "data": {
    "price": -1,
    "level": 2,
    "type": -1,
    "brand": -1,
    "sort": -1
  },
  "statusCode": 0,
  "needResponse": false,
  "message": "",
  "responseCode": "",
  "requestCode": "",
  "requestAuthor": "com.aiways.aiwaysservice"
}</t>
        </is>
      </c>
      <c r="M942" s="23" t="inlineStr">
        <is>
          <t>输入json，查看返回json或查看地图</t>
        </is>
      </c>
      <c r="N942" s="17" t="inlineStr">
        <is>
          <t>resultCode:10001</t>
        </is>
      </c>
      <c r="O942" s="17" t="inlineStr">
        <is>
          <t>筛选星级是三星级酒店，按照默认排序</t>
        </is>
      </c>
      <c r="P942" s="17" t="n"/>
      <c r="Q942" s="17" t="n"/>
      <c r="R942" s="29" t="n"/>
      <c r="S942" s="29" t="n"/>
      <c r="T942" s="29" t="n"/>
      <c r="U942" s="29" t="n"/>
      <c r="V942" s="29" t="n"/>
      <c r="W942" s="29" t="n"/>
    </row>
    <row r="943" s="134">
      <c r="A943" s="17" t="inlineStr">
        <is>
          <t>AW02-JK-AIDL-1074</t>
        </is>
      </c>
      <c r="B943" s="13" t="n">
        <v>40006</v>
      </c>
      <c r="C943" s="17" t="inlineStr">
        <is>
          <t>周边搜</t>
        </is>
      </c>
      <c r="D943" s="17" t="inlineStr">
        <is>
          <t>周边搜 -酒店</t>
        </is>
      </c>
      <c r="E943" s="17" t="inlineStr">
        <is>
          <t>P2</t>
        </is>
      </c>
      <c r="F943" s="17" t="inlineStr">
        <is>
          <t>周边搜 -酒店
酒店星级：2:三星级酒店
排序方式：
异常值：5</t>
        </is>
      </c>
      <c r="G943" s="13" t="inlineStr">
        <is>
          <t>异常系</t>
        </is>
      </c>
      <c r="H943" s="17" t="inlineStr">
        <is>
          <t>等价划分法</t>
        </is>
      </c>
      <c r="I943" s="17" t="n"/>
      <c r="J94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3" s="22" t="inlineStr">
        <is>
          <t>shell:"input keyevent 4"
shell:"input keyevent 4"</t>
        </is>
      </c>
      <c r="L943" s="17" t="inlineStr">
        <is>
          <t>{
  "protocolId": 40006,
  "messageType": "request",
  "versionName": "5.0.7.601114",
  "data": {
    "price": -1,
    "level": 2,
    "type": -1,
    "brand": -1,
    "sort": 5
  },
  "statusCode": 0,
  "needResponse": false,
  "message": "",
  "responseCode": "",
  "requestCode": "",
  "requestAuthor": "com.aiways.aiwaysservice"
}</t>
        </is>
      </c>
      <c r="M943" s="23" t="inlineStr">
        <is>
          <t>输入json，查看返回json或查看地图</t>
        </is>
      </c>
      <c r="N943" s="17" t="inlineStr">
        <is>
          <t>resultCode:10001</t>
        </is>
      </c>
      <c r="O943" s="17" t="inlineStr">
        <is>
          <t>筛选星级是三星级酒店，按照默认排序</t>
        </is>
      </c>
      <c r="P943" s="17" t="n"/>
      <c r="Q943" s="17" t="n"/>
      <c r="R943" s="29" t="n"/>
      <c r="S943" s="29" t="n"/>
      <c r="T943" s="29" t="n"/>
      <c r="U943" s="29" t="n"/>
      <c r="V943" s="29" t="n"/>
      <c r="W943" s="29" t="n"/>
    </row>
    <row r="944" s="134">
      <c r="A944" s="17" t="inlineStr">
        <is>
          <t>AW02-JK-AIDL-1075</t>
        </is>
      </c>
      <c r="B944" s="13" t="n">
        <v>40006</v>
      </c>
      <c r="C944" s="17" t="inlineStr">
        <is>
          <t>周边搜</t>
        </is>
      </c>
      <c r="D944" s="17" t="inlineStr">
        <is>
          <t>周边搜 -酒店</t>
        </is>
      </c>
      <c r="E944" s="17" t="inlineStr">
        <is>
          <t>P0</t>
        </is>
      </c>
      <c r="F944" s="17" t="inlineStr">
        <is>
          <t>周边搜 -酒店
酒店星级：3:三星级以下
排序方式：0：推荐排序</t>
        </is>
      </c>
      <c r="G944" s="13" t="inlineStr">
        <is>
          <t>正常系</t>
        </is>
      </c>
      <c r="H944" s="17" t="inlineStr">
        <is>
          <t>等价划分法</t>
        </is>
      </c>
      <c r="I944" s="17" t="n"/>
      <c r="J94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4" s="22" t="inlineStr">
        <is>
          <t>shell:"input keyevent 4"
shell:"input keyevent 4"</t>
        </is>
      </c>
      <c r="L944" s="17" t="inlineStr">
        <is>
          <t>{
  "protocolId": 40006,
  "messageType": "request",
  "versionName": "5.0.7.601114",
  "data": {
    "price": -1,
    "level": 3,
    "type": -1,
    "brand": -1,
    "sort": 0
  },
  "statusCode": 0,
  "needResponse": false,
  "message": "",
  "responseCode": "",
  "requestCode": "",
  "requestAuthor": "com.aiways.aiwaysservice"
}</t>
        </is>
      </c>
      <c r="M944" s="23" t="inlineStr">
        <is>
          <t>输入json，查看返回json或查看地图</t>
        </is>
      </c>
      <c r="N944" s="17" t="inlineStr">
        <is>
          <t>无返回</t>
        </is>
      </c>
      <c r="O944" s="17" t="inlineStr">
        <is>
          <t>筛选星级是三星级以下，按照推荐排序展示</t>
        </is>
      </c>
      <c r="P944" s="17" t="n"/>
      <c r="Q944" s="17" t="n"/>
      <c r="R944" s="29" t="n"/>
      <c r="S944" s="29" t="n"/>
      <c r="T944" s="29" t="n"/>
      <c r="U944" s="29" t="n"/>
      <c r="V944" s="29" t="n"/>
      <c r="W944" s="29" t="n"/>
    </row>
    <row r="945" s="134">
      <c r="A945" s="17" t="inlineStr">
        <is>
          <t>AW02-JK-AIDL-1076</t>
        </is>
      </c>
      <c r="B945" s="13" t="n">
        <v>40006</v>
      </c>
      <c r="C945" s="17" t="inlineStr">
        <is>
          <t>周边搜</t>
        </is>
      </c>
      <c r="D945" s="17" t="inlineStr">
        <is>
          <t>周边搜 -酒店</t>
        </is>
      </c>
      <c r="E945" s="17" t="inlineStr">
        <is>
          <t>P0</t>
        </is>
      </c>
      <c r="F945" s="17" t="inlineStr">
        <is>
          <t>周边搜 -酒店
酒店星级：3:三星级以下
排序方式：1: 距离优先</t>
        </is>
      </c>
      <c r="G945" s="13" t="inlineStr">
        <is>
          <t>正常系</t>
        </is>
      </c>
      <c r="H945" s="17" t="inlineStr">
        <is>
          <t>等价划分法</t>
        </is>
      </c>
      <c r="I945" s="17" t="n"/>
      <c r="J94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5" s="22" t="inlineStr">
        <is>
          <t>shell:"input keyevent 4"
shell:"input keyevent 4"</t>
        </is>
      </c>
      <c r="L945" s="17" t="inlineStr">
        <is>
          <t>{
  "protocolId": 40006,
  "messageType": "request",
  "versionName": "5.0.7.601114",
  "data": {
    "price": -1,
    "level": 3,
    "type": -1,
    "brand": -1,
    "sort": 1
  },
  "statusCode": 0,
  "needResponse": false,
  "message": "",
  "responseCode": "",
  "requestCode": "",
  "requestAuthor": "com.aiways.aiwaysservice"
}</t>
        </is>
      </c>
      <c r="M945" s="23" t="inlineStr">
        <is>
          <t>输入json，查看返回json或查看地图</t>
        </is>
      </c>
      <c r="N945" s="17" t="inlineStr">
        <is>
          <t>无返回</t>
        </is>
      </c>
      <c r="O945" s="17" t="inlineStr">
        <is>
          <t>筛选星级是三星级以下，按照距离优先展示</t>
        </is>
      </c>
      <c r="P945" s="17" t="n"/>
      <c r="Q945" s="17" t="n"/>
      <c r="R945" s="29" t="n"/>
      <c r="S945" s="29" t="n"/>
      <c r="T945" s="29" t="n"/>
      <c r="U945" s="29" t="n"/>
      <c r="V945" s="29" t="n"/>
      <c r="W945" s="29" t="n"/>
    </row>
    <row r="946" s="134">
      <c r="A946" s="17" t="inlineStr">
        <is>
          <t>AW02-JK-AIDL-1077</t>
        </is>
      </c>
      <c r="B946" s="13" t="n">
        <v>40006</v>
      </c>
      <c r="C946" s="17" t="inlineStr">
        <is>
          <t>周边搜</t>
        </is>
      </c>
      <c r="D946" s="17" t="inlineStr">
        <is>
          <t>周边搜 -酒店</t>
        </is>
      </c>
      <c r="E946" s="17" t="inlineStr">
        <is>
          <t>P0</t>
        </is>
      </c>
      <c r="F946" s="17" t="inlineStr">
        <is>
          <t>周边搜 -酒店
酒店星级：3:三星级以下
排序方式：2:好评优先</t>
        </is>
      </c>
      <c r="G946" s="13" t="inlineStr">
        <is>
          <t>正常系</t>
        </is>
      </c>
      <c r="H946" s="17" t="inlineStr">
        <is>
          <t>等价划分法</t>
        </is>
      </c>
      <c r="I946" s="17" t="n"/>
      <c r="J94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6" s="22" t="inlineStr">
        <is>
          <t>shell:"input keyevent 4"
shell:"input keyevent 4"</t>
        </is>
      </c>
      <c r="L946" s="17" t="inlineStr">
        <is>
          <t>{
  "protocolId": 40006,
  "messageType": "request",
  "versionName": "5.0.7.601114",
  "data": {
    "price": -1,
    "level": 3,
    "type": -1,
    "brand": -1,
    "sort": 2
  },
  "statusCode": 0,
  "needResponse": false,
  "message": "",
  "responseCode": "",
  "requestCode": "",
  "requestAuthor": "com.aiways.aiwaysservice"
}</t>
        </is>
      </c>
      <c r="M946" s="23" t="inlineStr">
        <is>
          <t>输入json，查看返回json或查看地图</t>
        </is>
      </c>
      <c r="N946" s="17" t="inlineStr">
        <is>
          <t>无返回</t>
        </is>
      </c>
      <c r="O946" s="17" t="inlineStr">
        <is>
          <t>筛选星级是三星级以下，按照好评优先展示</t>
        </is>
      </c>
      <c r="P946" s="17" t="n"/>
      <c r="Q946" s="17" t="n"/>
      <c r="R946" s="29" t="n"/>
      <c r="S946" s="29" t="n"/>
      <c r="T946" s="29" t="n"/>
      <c r="U946" s="29" t="n"/>
      <c r="V946" s="29" t="n"/>
      <c r="W946" s="29" t="n"/>
    </row>
    <row r="947" s="134">
      <c r="A947" s="17" t="inlineStr">
        <is>
          <t>AW02-JK-AIDL-1078</t>
        </is>
      </c>
      <c r="B947" s="13" t="n">
        <v>40006</v>
      </c>
      <c r="C947" s="17" t="inlineStr">
        <is>
          <t>周边搜</t>
        </is>
      </c>
      <c r="D947" s="17" t="inlineStr">
        <is>
          <t>周边搜 -酒店</t>
        </is>
      </c>
      <c r="E947" s="17" t="inlineStr">
        <is>
          <t>P0</t>
        </is>
      </c>
      <c r="F947" s="17" t="inlineStr">
        <is>
          <t>周边搜 -酒店
酒店星级：3:三星级以下
排序方式：3:低价优先</t>
        </is>
      </c>
      <c r="G947" s="13" t="inlineStr">
        <is>
          <t>正常系</t>
        </is>
      </c>
      <c r="H947" s="17" t="inlineStr">
        <is>
          <t>等价划分法</t>
        </is>
      </c>
      <c r="I947" s="17" t="n"/>
      <c r="J94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7" s="22" t="inlineStr">
        <is>
          <t>shell:"input keyevent 4"
shell:"input keyevent 4"</t>
        </is>
      </c>
      <c r="L947" s="17" t="inlineStr">
        <is>
          <t>{
  "protocolId": 40006,
  "messageType": "request",
  "versionName": "5.0.7.601114",
  "data": {
    "price": -1,
    "level": 3,
    "type": -1,
    "brand": -1,
    "sort": 3
  },
  "statusCode": 0,
  "needResponse": false,
  "message": "",
  "responseCode": "",
  "requestCode": "",
  "requestAuthor": "com.aiways.aiwaysservice"
}</t>
        </is>
      </c>
      <c r="M947" s="23" t="inlineStr">
        <is>
          <t>输入json，查看返回json或查看地图</t>
        </is>
      </c>
      <c r="N947" s="17" t="inlineStr">
        <is>
          <t>无返回</t>
        </is>
      </c>
      <c r="O947" s="17" t="inlineStr">
        <is>
          <t>筛选星级是三星级以下，按照低价优先展示</t>
        </is>
      </c>
      <c r="P947" s="17" t="n"/>
      <c r="Q947" s="17" t="n"/>
      <c r="R947" s="29" t="n"/>
      <c r="S947" s="29" t="n"/>
      <c r="T947" s="29" t="n"/>
      <c r="U947" s="29" t="n"/>
      <c r="V947" s="29" t="n"/>
      <c r="W947" s="29" t="n"/>
    </row>
    <row r="948" s="134">
      <c r="A948" s="17" t="inlineStr">
        <is>
          <t>AW02-JK-AIDL-1079</t>
        </is>
      </c>
      <c r="B948" s="13" t="n">
        <v>40006</v>
      </c>
      <c r="C948" s="17" t="inlineStr">
        <is>
          <t>周边搜</t>
        </is>
      </c>
      <c r="D948" s="17" t="inlineStr">
        <is>
          <t>周边搜 -酒店</t>
        </is>
      </c>
      <c r="E948" s="17" t="inlineStr">
        <is>
          <t>P0</t>
        </is>
      </c>
      <c r="F948" s="17" t="inlineStr">
        <is>
          <t>周边搜 -酒店
酒店星级：3:三星级以下
排序方式：4:高价优先</t>
        </is>
      </c>
      <c r="G948" s="13" t="inlineStr">
        <is>
          <t>正常系</t>
        </is>
      </c>
      <c r="H948" s="17" t="inlineStr">
        <is>
          <t>等价划分法</t>
        </is>
      </c>
      <c r="I948" s="17" t="n"/>
      <c r="J94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8" s="22" t="inlineStr">
        <is>
          <t>shell:"input keyevent 4"
shell:"input keyevent 4"</t>
        </is>
      </c>
      <c r="L948" s="17" t="inlineStr">
        <is>
          <t>{
  "protocolId": 40006,
  "messageType": "request",
  "versionName": "5.0.7.601114",
  "data": {
    "price": -1,
    "level": 3,
    "type": -1,
    "brand": -1,
    "sort": 4
  },
  "statusCode": 0,
  "needResponse": false,
  "message": "",
  "responseCode": "",
  "requestCode": "",
  "requestAuthor": "com.aiways.aiwaysservice"
}</t>
        </is>
      </c>
      <c r="M948" s="23" t="inlineStr">
        <is>
          <t>输入json，查看返回json或查看地图</t>
        </is>
      </c>
      <c r="N948" s="17" t="inlineStr">
        <is>
          <t>无返回</t>
        </is>
      </c>
      <c r="O948" s="17" t="inlineStr">
        <is>
          <t>筛选星级是三星级以下，按照高价优先展示</t>
        </is>
      </c>
      <c r="P948" s="17" t="n"/>
      <c r="Q948" s="17" t="n"/>
      <c r="R948" s="29" t="n"/>
      <c r="S948" s="29" t="n"/>
      <c r="T948" s="29" t="n"/>
      <c r="U948" s="29" t="n"/>
      <c r="V948" s="29" t="n"/>
      <c r="W948" s="29" t="n"/>
    </row>
    <row r="949" s="134">
      <c r="A949" s="17" t="inlineStr">
        <is>
          <t>AW02-JK-AIDL-1080</t>
        </is>
      </c>
      <c r="B949" s="13" t="n">
        <v>40006</v>
      </c>
      <c r="C949" s="17" t="inlineStr">
        <is>
          <t>周边搜</t>
        </is>
      </c>
      <c r="D949" s="17" t="inlineStr">
        <is>
          <t>周边搜 -酒店</t>
        </is>
      </c>
      <c r="E949" s="17" t="inlineStr">
        <is>
          <t>P2</t>
        </is>
      </c>
      <c r="F949" s="17" t="inlineStr">
        <is>
          <t>周边搜 -酒店
酒店星级：3:三星级以下
排序方式：
异常值：-1</t>
        </is>
      </c>
      <c r="G949" s="13" t="inlineStr">
        <is>
          <t>异常系</t>
        </is>
      </c>
      <c r="H949" s="17" t="inlineStr">
        <is>
          <t>等价划分法</t>
        </is>
      </c>
      <c r="I949" s="17" t="n"/>
      <c r="J94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9" s="22" t="inlineStr">
        <is>
          <t>shell:"input keyevent 4"
shell:"input keyevent 4"</t>
        </is>
      </c>
      <c r="L949" s="17" t="inlineStr">
        <is>
          <t>{
  "protocolId": 40006,
  "messageType": "request",
  "versionName": "5.0.7.601114",
  "data": {
    "price": -1,
    "level": 3,
    "type": -1,
    "brand": -1,
    "sort": -1
  },
  "statusCode": 0,
  "needResponse": false,
  "message": "",
  "responseCode": "",
  "requestCode": "",
  "requestAuthor": "com.aiways.aiwaysservice"
}</t>
        </is>
      </c>
      <c r="M949" s="23" t="inlineStr">
        <is>
          <t>输入json，查看返回json或查看地图</t>
        </is>
      </c>
      <c r="N949" s="17" t="inlineStr">
        <is>
          <t>resultCode:10001</t>
        </is>
      </c>
      <c r="O949" s="17" t="inlineStr">
        <is>
          <t>筛选星级是三星级以下，按照默认排序</t>
        </is>
      </c>
      <c r="P949" s="17" t="n"/>
      <c r="Q949" s="17" t="n"/>
      <c r="R949" s="29" t="n"/>
      <c r="S949" s="29" t="n"/>
      <c r="T949" s="29" t="n"/>
      <c r="U949" s="29" t="n"/>
      <c r="V949" s="29" t="n"/>
      <c r="W949" s="29" t="n"/>
    </row>
    <row r="950" s="134">
      <c r="A950" s="17" t="inlineStr">
        <is>
          <t>AW02-JK-AIDL-1081</t>
        </is>
      </c>
      <c r="B950" s="13" t="n">
        <v>40006</v>
      </c>
      <c r="C950" s="17" t="inlineStr">
        <is>
          <t>周边搜</t>
        </is>
      </c>
      <c r="D950" s="17" t="inlineStr">
        <is>
          <t>周边搜 -酒店</t>
        </is>
      </c>
      <c r="E950" s="17" t="inlineStr">
        <is>
          <t>P2</t>
        </is>
      </c>
      <c r="F950" s="17" t="inlineStr">
        <is>
          <t>周边搜 -酒店
酒店星级：3:三星级以下
排序方式：
异常值：5</t>
        </is>
      </c>
      <c r="G950" s="13" t="inlineStr">
        <is>
          <t>异常系</t>
        </is>
      </c>
      <c r="H950" s="17" t="inlineStr">
        <is>
          <t>等价划分法</t>
        </is>
      </c>
      <c r="I950" s="17" t="n"/>
      <c r="J95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0" s="22" t="inlineStr">
        <is>
          <t>shell:"input keyevent 4"
shell:"input keyevent 4"</t>
        </is>
      </c>
      <c r="L950" s="17" t="inlineStr">
        <is>
          <t>{
  "protocolId": 40006,
  "messageType": "request",
  "versionName": "5.0.7.601114",
  "data": {
    "price": -1,
    "level": 3,
    "type": -1,
    "brand": -1,
    "sort": 5
  },
  "statusCode": 0,
  "needResponse": false,
  "message": "",
  "responseCode": "",
  "requestCode": "",
  "requestAuthor": "com.aiways.aiwaysservice"
}</t>
        </is>
      </c>
      <c r="M950" s="23" t="inlineStr">
        <is>
          <t>输入json，查看返回json或查看地图</t>
        </is>
      </c>
      <c r="N950" s="17" t="inlineStr">
        <is>
          <t>resultCode:10001</t>
        </is>
      </c>
      <c r="O950" s="17" t="inlineStr">
        <is>
          <t>筛选星级是三星级以下，按照默认排序</t>
        </is>
      </c>
      <c r="P950" s="17" t="n"/>
      <c r="Q950" s="17" t="n"/>
      <c r="R950" s="29" t="n"/>
      <c r="S950" s="29" t="n"/>
      <c r="T950" s="29" t="n"/>
      <c r="U950" s="29" t="n"/>
      <c r="V950" s="29" t="n"/>
      <c r="W950" s="29" t="n"/>
    </row>
    <row r="951" s="134">
      <c r="A951" s="17" t="inlineStr">
        <is>
          <t>AW02-JK-AIDL-1082</t>
        </is>
      </c>
      <c r="B951" s="13" t="n">
        <v>40006</v>
      </c>
      <c r="C951" s="17" t="inlineStr">
        <is>
          <t>周边搜</t>
        </is>
      </c>
      <c r="D951" s="17" t="inlineStr">
        <is>
          <t>周边搜 -酒店</t>
        </is>
      </c>
      <c r="E951" s="17" t="inlineStr">
        <is>
          <t>P0</t>
        </is>
      </c>
      <c r="F951" s="17" t="inlineStr">
        <is>
          <t>周边搜 -酒店
酒店类型：0: 快捷酒店
排序方式：0：推荐排序</t>
        </is>
      </c>
      <c r="G951" s="13" t="inlineStr">
        <is>
          <t>正常系</t>
        </is>
      </c>
      <c r="H951" s="17" t="inlineStr">
        <is>
          <t>等价划分法</t>
        </is>
      </c>
      <c r="I951" s="17" t="n"/>
      <c r="J95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1" s="22" t="inlineStr">
        <is>
          <t>shell:"input keyevent 4"
shell:"input keyevent 4"</t>
        </is>
      </c>
      <c r="L951" s="17" t="inlineStr">
        <is>
          <t>{
  "protocolId": 40006,
  "messageType": "request",
  "versionName": "5.0.7.601114",
  "data": {
    "price": -1,
    "level": -1,
    "type": 0,
    "brand": -1,
    "sort": 0
  },
  "statusCode": 0,
  "needResponse": false,
  "message": "",
  "responseCode": "",
  "requestCode": "",
  "requestAuthor": "com.aiways.aiwaysservice"
}</t>
        </is>
      </c>
      <c r="M951" s="23" t="inlineStr">
        <is>
          <t>输入json，查看返回json或查看地图</t>
        </is>
      </c>
      <c r="N951" s="17" t="inlineStr">
        <is>
          <t>无返回</t>
        </is>
      </c>
      <c r="O951" s="17" t="inlineStr">
        <is>
          <t>筛选酒店类型是快捷酒店，按照推荐排序展示</t>
        </is>
      </c>
      <c r="P951" s="17" t="n"/>
      <c r="Q951" s="17" t="n"/>
      <c r="R951" s="29" t="n"/>
      <c r="S951" s="29" t="n"/>
      <c r="T951" s="29" t="n"/>
      <c r="U951" s="29" t="n"/>
      <c r="V951" s="29" t="n"/>
      <c r="W951" s="29" t="n"/>
    </row>
    <row r="952" s="134">
      <c r="A952" s="17" t="inlineStr">
        <is>
          <t>AW02-JK-AIDL-1083</t>
        </is>
      </c>
      <c r="B952" s="13" t="n">
        <v>40006</v>
      </c>
      <c r="C952" s="17" t="inlineStr">
        <is>
          <t>周边搜</t>
        </is>
      </c>
      <c r="D952" s="17" t="inlineStr">
        <is>
          <t>周边搜 -酒店</t>
        </is>
      </c>
      <c r="E952" s="17" t="inlineStr">
        <is>
          <t>P0</t>
        </is>
      </c>
      <c r="F952" s="17" t="inlineStr">
        <is>
          <t>周边搜 -酒店
酒店类型：0: 快捷酒店
排序方式：1: 距离优先</t>
        </is>
      </c>
      <c r="G952" s="13" t="inlineStr">
        <is>
          <t>正常系</t>
        </is>
      </c>
      <c r="H952" s="17" t="inlineStr">
        <is>
          <t>等价划分法</t>
        </is>
      </c>
      <c r="I952" s="17" t="n"/>
      <c r="J95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2" s="22" t="inlineStr">
        <is>
          <t>shell:"input keyevent 4"
shell:"input keyevent 4"</t>
        </is>
      </c>
      <c r="L952" s="17" t="inlineStr">
        <is>
          <t>{
  "protocolId": 40006,
  "messageType": "request",
  "versionName": "5.0.7.601114",
  "data": {
    "price": -1,
    "level": -1,
    "type": 0,
    "brand": -1,
    "sort": 1
  },
  "statusCode": 0,
  "needResponse": false,
  "message": "",
  "responseCode": "",
  "requestCode": "",
  "requestAuthor": "com.aiways.aiwaysservice"
}</t>
        </is>
      </c>
      <c r="M952" s="23" t="inlineStr">
        <is>
          <t>输入json，查看返回json或查看地图</t>
        </is>
      </c>
      <c r="N952" s="17" t="inlineStr">
        <is>
          <t>无返回</t>
        </is>
      </c>
      <c r="O952" s="17" t="inlineStr">
        <is>
          <t>筛选酒店类型是快捷酒店，按照距离优先展示</t>
        </is>
      </c>
      <c r="P952" s="17" t="n"/>
      <c r="Q952" s="17" t="n"/>
      <c r="R952" s="29" t="n"/>
      <c r="S952" s="29" t="n"/>
      <c r="T952" s="29" t="n"/>
      <c r="U952" s="29" t="n"/>
      <c r="V952" s="29" t="n"/>
      <c r="W952" s="29" t="n"/>
    </row>
    <row r="953" s="134">
      <c r="A953" s="17" t="inlineStr">
        <is>
          <t>AW02-JK-AIDL-1084</t>
        </is>
      </c>
      <c r="B953" s="13" t="n">
        <v>40006</v>
      </c>
      <c r="C953" s="17" t="inlineStr">
        <is>
          <t>周边搜</t>
        </is>
      </c>
      <c r="D953" s="17" t="inlineStr">
        <is>
          <t>周边搜 -酒店</t>
        </is>
      </c>
      <c r="E953" s="17" t="inlineStr">
        <is>
          <t>P0</t>
        </is>
      </c>
      <c r="F953" s="17" t="inlineStr">
        <is>
          <t>周边搜 -酒店
酒店类型：0: 快捷酒店
排序方式：2:好评优先</t>
        </is>
      </c>
      <c r="G953" s="13" t="inlineStr">
        <is>
          <t>正常系</t>
        </is>
      </c>
      <c r="H953" s="17" t="inlineStr">
        <is>
          <t>等价划分法</t>
        </is>
      </c>
      <c r="I953" s="17" t="n"/>
      <c r="J95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3" s="22" t="inlineStr">
        <is>
          <t>shell:"input keyevent 4"
shell:"input keyevent 4"</t>
        </is>
      </c>
      <c r="L953" s="17" t="inlineStr">
        <is>
          <t>{
  "protocolId": 40006,
  "messageType": "request",
  "versionName": "5.0.7.601114",
  "data": {
    "price": -1,
    "level": -1,
    "type": 0,
    "brand": -1,
    "sort": 2
  },
  "statusCode": 0,
  "needResponse": false,
  "message": "",
  "responseCode": "",
  "requestCode": "",
  "requestAuthor": "com.aiways.aiwaysservice"
}</t>
        </is>
      </c>
      <c r="M953" s="23" t="inlineStr">
        <is>
          <t>输入json，查看返回json或查看地图</t>
        </is>
      </c>
      <c r="N953" s="17" t="inlineStr">
        <is>
          <t>无返回</t>
        </is>
      </c>
      <c r="O953" s="17" t="inlineStr">
        <is>
          <t>筛选酒店类型是快捷酒店，按照好评优先展示</t>
        </is>
      </c>
      <c r="P953" s="17" t="n"/>
      <c r="Q953" s="17" t="n"/>
      <c r="R953" s="29" t="n"/>
      <c r="S953" s="29" t="n"/>
      <c r="T953" s="29" t="n"/>
      <c r="U953" s="29" t="n"/>
      <c r="V953" s="29" t="n"/>
      <c r="W953" s="29" t="n"/>
    </row>
    <row r="954" s="134">
      <c r="A954" s="17" t="inlineStr">
        <is>
          <t>AW02-JK-AIDL-1085</t>
        </is>
      </c>
      <c r="B954" s="13" t="n">
        <v>40006</v>
      </c>
      <c r="C954" s="17" t="inlineStr">
        <is>
          <t>周边搜</t>
        </is>
      </c>
      <c r="D954" s="17" t="inlineStr">
        <is>
          <t>周边搜 -酒店</t>
        </is>
      </c>
      <c r="E954" s="17" t="inlineStr">
        <is>
          <t>P0</t>
        </is>
      </c>
      <c r="F954" s="17" t="inlineStr">
        <is>
          <t>周边搜 -酒店
酒店类型：0: 快捷酒店
排序方式：3:低价优先</t>
        </is>
      </c>
      <c r="G954" s="13" t="inlineStr">
        <is>
          <t>正常系</t>
        </is>
      </c>
      <c r="H954" s="17" t="inlineStr">
        <is>
          <t>等价划分法</t>
        </is>
      </c>
      <c r="I954" s="17" t="n"/>
      <c r="J95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4" s="22" t="inlineStr">
        <is>
          <t>shell:"input keyevent 4"
shell:"input keyevent 4"</t>
        </is>
      </c>
      <c r="L954" s="17" t="inlineStr">
        <is>
          <t>{
  "protocolId": 40006,
  "messageType": "request",
  "versionName": "5.0.7.601114",
  "data": {
    "price": -1,
    "level": -1,
    "type": 0,
    "brand": -1,
    "sort": 3
  },
  "statusCode": 0,
  "needResponse": false,
  "message": "",
  "responseCode": "",
  "requestCode": "",
  "requestAuthor": "com.aiways.aiwaysservice"
}</t>
        </is>
      </c>
      <c r="M954" s="23" t="inlineStr">
        <is>
          <t>输入json，查看返回json或查看地图</t>
        </is>
      </c>
      <c r="N954" s="17" t="inlineStr">
        <is>
          <t>无返回</t>
        </is>
      </c>
      <c r="O954" s="17" t="inlineStr">
        <is>
          <t>筛选酒店类型是快捷酒店，按照低价优先展示</t>
        </is>
      </c>
      <c r="P954" s="17" t="n"/>
      <c r="Q954" s="17" t="n"/>
      <c r="R954" s="29" t="n"/>
      <c r="S954" s="29" t="n"/>
      <c r="T954" s="29" t="n"/>
      <c r="U954" s="29" t="n"/>
      <c r="V954" s="29" t="n"/>
      <c r="W954" s="29" t="n"/>
    </row>
    <row r="955" s="134">
      <c r="A955" s="17" t="inlineStr">
        <is>
          <t>AW02-JK-AIDL-1086</t>
        </is>
      </c>
      <c r="B955" s="13" t="n">
        <v>40006</v>
      </c>
      <c r="C955" s="17" t="inlineStr">
        <is>
          <t>周边搜</t>
        </is>
      </c>
      <c r="D955" s="17" t="inlineStr">
        <is>
          <t>周边搜 -酒店</t>
        </is>
      </c>
      <c r="E955" s="17" t="inlineStr">
        <is>
          <t>P0</t>
        </is>
      </c>
      <c r="F955" s="17" t="inlineStr">
        <is>
          <t>周边搜 -酒店
酒店类型：0: 快捷酒店
排序方式：4:高价优先</t>
        </is>
      </c>
      <c r="G955" s="13" t="inlineStr">
        <is>
          <t>正常系</t>
        </is>
      </c>
      <c r="H955" s="17" t="inlineStr">
        <is>
          <t>等价划分法</t>
        </is>
      </c>
      <c r="I955" s="17" t="n"/>
      <c r="J95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5" s="22" t="inlineStr">
        <is>
          <t>shell:"input keyevent 4"
shell:"input keyevent 4"</t>
        </is>
      </c>
      <c r="L955" s="17" t="inlineStr">
        <is>
          <t>{
  "protocolId": 40006,
  "messageType": "request",
  "versionName": "5.0.7.601114",
  "data": {
    "price": -1,
    "level": -1,
    "type": 0,
    "brand": -1,
    "sort": 4
  },
  "statusCode": 0,
  "needResponse": false,
  "message": "",
  "responseCode": "",
  "requestCode": "",
  "requestAuthor": "com.aiways.aiwaysservice"
}</t>
        </is>
      </c>
      <c r="M955" s="23" t="inlineStr">
        <is>
          <t>输入json，查看返回json或查看地图</t>
        </is>
      </c>
      <c r="N955" s="17" t="inlineStr">
        <is>
          <t>无返回</t>
        </is>
      </c>
      <c r="O955" s="17" t="inlineStr">
        <is>
          <t>筛选酒店类型是快捷酒店，按照高价优先展示</t>
        </is>
      </c>
      <c r="P955" s="17" t="n"/>
      <c r="Q955" s="17" t="n"/>
      <c r="R955" s="29" t="n"/>
      <c r="S955" s="29" t="n"/>
      <c r="T955" s="29" t="n"/>
      <c r="U955" s="29" t="n"/>
      <c r="V955" s="29" t="n"/>
      <c r="W955" s="29" t="n"/>
    </row>
    <row r="956" s="134">
      <c r="A956" s="17" t="inlineStr">
        <is>
          <t>AW02-JK-AIDL-1087</t>
        </is>
      </c>
      <c r="B956" s="13" t="n">
        <v>40006</v>
      </c>
      <c r="C956" s="17" t="inlineStr">
        <is>
          <t>周边搜</t>
        </is>
      </c>
      <c r="D956" s="17" t="inlineStr">
        <is>
          <t>周边搜 -酒店</t>
        </is>
      </c>
      <c r="E956" s="17" t="inlineStr">
        <is>
          <t>P2</t>
        </is>
      </c>
      <c r="F956" s="17" t="inlineStr">
        <is>
          <t>周边搜 -酒店
酒店类型：0: 快捷酒店
排序方式：
异常值：-1</t>
        </is>
      </c>
      <c r="G956" s="13" t="inlineStr">
        <is>
          <t>异常系</t>
        </is>
      </c>
      <c r="H956" s="17" t="inlineStr">
        <is>
          <t>等价划分法</t>
        </is>
      </c>
      <c r="I956" s="17" t="n"/>
      <c r="J95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6" s="22" t="inlineStr">
        <is>
          <t>shell:"input keyevent 4"
shell:"input keyevent 4"</t>
        </is>
      </c>
      <c r="L956" s="17" t="inlineStr">
        <is>
          <t>{
  "protocolId": 40006,
  "messageType": "request",
  "versionName": "5.0.7.601114",
  "data": {
    "price": -1,
    "level": -1,
    "type": 0,
    "brand": -1,
    "sort": -1
  },
  "statusCode": 0,
  "needResponse": false,
  "message": "",
  "responseCode": "",
  "requestCode": "",
  "requestAuthor": "com.aiways.aiwaysservice"
}</t>
        </is>
      </c>
      <c r="M956" s="23" t="inlineStr">
        <is>
          <t>输入json，查看返回json或查看地图</t>
        </is>
      </c>
      <c r="N956" s="17" t="inlineStr">
        <is>
          <t>resultCode:10001</t>
        </is>
      </c>
      <c r="O956" s="17" t="inlineStr">
        <is>
          <t>筛选酒店类型是快捷酒店，按照默认排序</t>
        </is>
      </c>
      <c r="P956" s="17" t="n"/>
      <c r="Q956" s="17" t="n"/>
      <c r="R956" s="29" t="n"/>
      <c r="S956" s="29" t="n"/>
      <c r="T956" s="29" t="n"/>
      <c r="U956" s="29" t="n"/>
      <c r="V956" s="29" t="n"/>
      <c r="W956" s="29" t="n"/>
    </row>
    <row r="957" s="134">
      <c r="A957" s="17" t="inlineStr">
        <is>
          <t>AW02-JK-AIDL-1088</t>
        </is>
      </c>
      <c r="B957" s="13" t="n">
        <v>40006</v>
      </c>
      <c r="C957" s="17" t="inlineStr">
        <is>
          <t>周边搜</t>
        </is>
      </c>
      <c r="D957" s="17" t="inlineStr">
        <is>
          <t>周边搜 -酒店</t>
        </is>
      </c>
      <c r="E957" s="17" t="inlineStr">
        <is>
          <t>P2</t>
        </is>
      </c>
      <c r="F957" s="17" t="inlineStr">
        <is>
          <t>周边搜 -酒店
酒店类型：0: 快捷酒店
排序方式：
异常值：5</t>
        </is>
      </c>
      <c r="G957" s="13" t="inlineStr">
        <is>
          <t>异常系</t>
        </is>
      </c>
      <c r="H957" s="17" t="inlineStr">
        <is>
          <t>等价划分法</t>
        </is>
      </c>
      <c r="I957" s="17" t="n"/>
      <c r="J95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7" s="22" t="inlineStr">
        <is>
          <t>shell:"input keyevent 4"
shell:"input keyevent 4"</t>
        </is>
      </c>
      <c r="L957" s="17" t="inlineStr">
        <is>
          <t>{
  "protocolId": 40006,
  "messageType": "request",
  "versionName": "5.0.7.601114",
  "data": {
    "price": -1,
    "level": -1,
    "type": 0,
    "brand": -1,
    "sort": 5
  },
  "statusCode": 0,
  "needResponse": false,
  "message": "",
  "responseCode": "",
  "requestCode": "",
  "requestAuthor": "com.aiways.aiwaysservice"
}</t>
        </is>
      </c>
      <c r="M957" s="23" t="inlineStr">
        <is>
          <t>输入json，查看返回json或查看地图</t>
        </is>
      </c>
      <c r="N957" s="17" t="inlineStr">
        <is>
          <t>resultCode:10001</t>
        </is>
      </c>
      <c r="O957" s="17" t="inlineStr">
        <is>
          <t>筛选酒店类型是快捷酒店，按照默认排序</t>
        </is>
      </c>
      <c r="P957" s="17" t="n"/>
      <c r="Q957" s="17" t="n"/>
      <c r="R957" s="29" t="n"/>
      <c r="S957" s="29" t="n"/>
      <c r="T957" s="29" t="n"/>
      <c r="U957" s="29" t="n"/>
      <c r="V957" s="29" t="n"/>
      <c r="W957" s="29" t="n"/>
    </row>
    <row r="958" s="134">
      <c r="A958" s="17" t="inlineStr">
        <is>
          <t>AW02-JK-AIDL-1089</t>
        </is>
      </c>
      <c r="B958" s="13" t="n">
        <v>40006</v>
      </c>
      <c r="C958" s="17" t="inlineStr">
        <is>
          <t>周边搜</t>
        </is>
      </c>
      <c r="D958" s="17" t="inlineStr">
        <is>
          <t>周边搜 -酒店</t>
        </is>
      </c>
      <c r="E958" s="17" t="inlineStr">
        <is>
          <t>P0</t>
        </is>
      </c>
      <c r="F958" s="17" t="inlineStr">
        <is>
          <t>周边搜 -酒店
酒店类型：1:旅馆招待所
排序方式：0：推荐排序</t>
        </is>
      </c>
      <c r="G958" s="13" t="inlineStr">
        <is>
          <t>正常系</t>
        </is>
      </c>
      <c r="H958" s="17" t="inlineStr">
        <is>
          <t>等价划分法</t>
        </is>
      </c>
      <c r="I958" s="17" t="n"/>
      <c r="J95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8" s="22" t="inlineStr">
        <is>
          <t>shell:"input keyevent 4"
shell:"input keyevent 4"</t>
        </is>
      </c>
      <c r="L958" s="17" t="inlineStr">
        <is>
          <t>{
  "protocolId": 40006,
  "messageType": "request",
  "versionName": "5.0.7.601114",
  "data": {
    "price": -1,
    "level": -1,
    "type": 1,
    "brand": -1,
    "sort": 0
  },
  "statusCode": 0,
  "needResponse": false,
  "message": "",
  "responseCode": "",
  "requestCode": "",
  "requestAuthor": "com.aiways.aiwaysservice"
}</t>
        </is>
      </c>
      <c r="M958" s="23" t="inlineStr">
        <is>
          <t>输入json，查看返回json或查看地图</t>
        </is>
      </c>
      <c r="N958" s="17" t="inlineStr">
        <is>
          <t>无返回</t>
        </is>
      </c>
      <c r="O958" s="17" t="inlineStr">
        <is>
          <t>筛选酒店类型是旅馆招待所，按照推荐排序展示</t>
        </is>
      </c>
      <c r="P958" s="17" t="n"/>
      <c r="Q958" s="17" t="n"/>
      <c r="R958" s="29" t="n"/>
      <c r="S958" s="29" t="n"/>
      <c r="T958" s="29" t="n"/>
      <c r="U958" s="29" t="n"/>
      <c r="V958" s="29" t="n"/>
      <c r="W958" s="29" t="n"/>
    </row>
    <row r="959" s="134">
      <c r="A959" s="17" t="inlineStr">
        <is>
          <t>AW02-JK-AIDL-1090</t>
        </is>
      </c>
      <c r="B959" s="13" t="n">
        <v>40006</v>
      </c>
      <c r="C959" s="17" t="inlineStr">
        <is>
          <t>周边搜</t>
        </is>
      </c>
      <c r="D959" s="17" t="inlineStr">
        <is>
          <t>周边搜 -酒店</t>
        </is>
      </c>
      <c r="E959" s="17" t="inlineStr">
        <is>
          <t>P0</t>
        </is>
      </c>
      <c r="F959" s="17" t="inlineStr">
        <is>
          <t>周边搜 -酒店
酒店类型：1:旅馆招待所
排序方式：1: 距离优先</t>
        </is>
      </c>
      <c r="G959" s="13" t="inlineStr">
        <is>
          <t>正常系</t>
        </is>
      </c>
      <c r="H959" s="17" t="inlineStr">
        <is>
          <t>等价划分法</t>
        </is>
      </c>
      <c r="I959" s="17" t="n"/>
      <c r="J95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9" s="22" t="inlineStr">
        <is>
          <t>shell:"input keyevent 4"
shell:"input keyevent 4"</t>
        </is>
      </c>
      <c r="L959" s="17" t="inlineStr">
        <is>
          <t>{
  "protocolId": 40006,
  "messageType": "request",
  "versionName": "5.0.7.601114",
  "data": {
    "price": -1,
    "level": -1,
    "type": 1,
    "brand": -1,
    "sort": 1
  },
  "statusCode": 0,
  "needResponse": false,
  "message": "",
  "responseCode": "",
  "requestCode": "",
  "requestAuthor": "com.aiways.aiwaysservice"
}</t>
        </is>
      </c>
      <c r="M959" s="23" t="inlineStr">
        <is>
          <t>输入json，查看返回json或查看地图</t>
        </is>
      </c>
      <c r="N959" s="17" t="inlineStr">
        <is>
          <t>无返回</t>
        </is>
      </c>
      <c r="O959" s="17" t="inlineStr">
        <is>
          <t>筛选酒店类型是旅馆招待所，按照距离优先展示</t>
        </is>
      </c>
      <c r="P959" s="17" t="n"/>
      <c r="Q959" s="17" t="n"/>
      <c r="R959" s="29" t="n"/>
      <c r="S959" s="29" t="n"/>
      <c r="T959" s="29" t="n"/>
      <c r="U959" s="29" t="n"/>
      <c r="V959" s="29" t="n"/>
      <c r="W959" s="29" t="n"/>
    </row>
    <row r="960" s="134">
      <c r="A960" s="17" t="inlineStr">
        <is>
          <t>AW02-JK-AIDL-1091</t>
        </is>
      </c>
      <c r="B960" s="13" t="n">
        <v>40006</v>
      </c>
      <c r="C960" s="17" t="inlineStr">
        <is>
          <t>周边搜</t>
        </is>
      </c>
      <c r="D960" s="17" t="inlineStr">
        <is>
          <t>周边搜 -酒店</t>
        </is>
      </c>
      <c r="E960" s="17" t="inlineStr">
        <is>
          <t>P0</t>
        </is>
      </c>
      <c r="F960" s="17" t="inlineStr">
        <is>
          <t>周边搜 -酒店
酒店类型：1:旅馆招待所
排序方式：2:好评优先</t>
        </is>
      </c>
      <c r="G960" s="13" t="inlineStr">
        <is>
          <t>正常系</t>
        </is>
      </c>
      <c r="H960" s="17" t="inlineStr">
        <is>
          <t>等价划分法</t>
        </is>
      </c>
      <c r="I960" s="17" t="n"/>
      <c r="J96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0" s="22" t="inlineStr">
        <is>
          <t>shell:"input keyevent 4"
shell:"input keyevent 4"</t>
        </is>
      </c>
      <c r="L960" s="17" t="inlineStr">
        <is>
          <t>{
  "protocolId": 40006,
  "messageType": "request",
  "versionName": "5.0.7.601114",
  "data": {
    "price": -1,
    "level": -1,
    "type": 1,
    "brand": -1,
    "sort": 2
  },
  "statusCode": 0,
  "needResponse": false,
  "message": "",
  "responseCode": "",
  "requestCode": "",
  "requestAuthor": "com.aiways.aiwaysservice"
}</t>
        </is>
      </c>
      <c r="M960" s="23" t="inlineStr">
        <is>
          <t>输入json，查看返回json或查看地图</t>
        </is>
      </c>
      <c r="N960" s="17" t="inlineStr">
        <is>
          <t>无返回</t>
        </is>
      </c>
      <c r="O960" s="17" t="inlineStr">
        <is>
          <t>筛选酒店类型是旅馆招待所，按照好评优先展示</t>
        </is>
      </c>
      <c r="P960" s="17" t="n"/>
      <c r="Q960" s="17" t="n"/>
      <c r="R960" s="29" t="n"/>
      <c r="S960" s="29" t="n"/>
      <c r="T960" s="29" t="n"/>
      <c r="U960" s="29" t="n"/>
      <c r="V960" s="29" t="n"/>
      <c r="W960" s="29" t="n"/>
    </row>
    <row r="961" s="134">
      <c r="A961" s="17" t="inlineStr">
        <is>
          <t>AW02-JK-AIDL-1092</t>
        </is>
      </c>
      <c r="B961" s="13" t="n">
        <v>40006</v>
      </c>
      <c r="C961" s="17" t="inlineStr">
        <is>
          <t>周边搜</t>
        </is>
      </c>
      <c r="D961" s="17" t="inlineStr">
        <is>
          <t>周边搜 -酒店</t>
        </is>
      </c>
      <c r="E961" s="17" t="inlineStr">
        <is>
          <t>P0</t>
        </is>
      </c>
      <c r="F961" s="17" t="inlineStr">
        <is>
          <t>周边搜 -酒店
酒店类型：1:旅馆招待所
排序方式：3:低价优先</t>
        </is>
      </c>
      <c r="G961" s="13" t="inlineStr">
        <is>
          <t>正常系</t>
        </is>
      </c>
      <c r="H961" s="17" t="inlineStr">
        <is>
          <t>等价划分法</t>
        </is>
      </c>
      <c r="I961" s="17" t="n"/>
      <c r="J96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1" s="22" t="inlineStr">
        <is>
          <t>shell:"input keyevent 4"
shell:"input keyevent 4"</t>
        </is>
      </c>
      <c r="L961" s="17" t="inlineStr">
        <is>
          <t>{
  "protocolId": 40006,
  "messageType": "request",
  "versionName": "5.0.7.601114",
  "data": {
    "price": -1,
    "level": -1,
    "type": 1,
    "brand": -1,
    "sort": 3
  },
  "statusCode": 0,
  "needResponse": false,
  "message": "",
  "responseCode": "",
  "requestCode": "",
  "requestAuthor": "com.aiways.aiwaysservice"
}</t>
        </is>
      </c>
      <c r="M961" s="23" t="inlineStr">
        <is>
          <t>输入json，查看返回json或查看地图</t>
        </is>
      </c>
      <c r="N961" s="17" t="inlineStr">
        <is>
          <t>无返回</t>
        </is>
      </c>
      <c r="O961" s="17" t="inlineStr">
        <is>
          <t>筛选酒店类型是旅馆招待所，按照低价优先展示</t>
        </is>
      </c>
      <c r="P961" s="17" t="n"/>
      <c r="Q961" s="17" t="n"/>
      <c r="R961" s="29" t="n"/>
      <c r="S961" s="29" t="n"/>
      <c r="T961" s="29" t="n"/>
      <c r="U961" s="29" t="n"/>
      <c r="V961" s="29" t="n"/>
      <c r="W961" s="29" t="n"/>
    </row>
    <row r="962" s="134">
      <c r="A962" s="17" t="inlineStr">
        <is>
          <t>AW02-JK-AIDL-1093</t>
        </is>
      </c>
      <c r="B962" s="13" t="n">
        <v>40006</v>
      </c>
      <c r="C962" s="17" t="inlineStr">
        <is>
          <t>周边搜</t>
        </is>
      </c>
      <c r="D962" s="17" t="inlineStr">
        <is>
          <t>周边搜 -酒店</t>
        </is>
      </c>
      <c r="E962" s="17" t="inlineStr">
        <is>
          <t>P0</t>
        </is>
      </c>
      <c r="F962" s="17" t="inlineStr">
        <is>
          <t>周边搜 -酒店
酒店类型：1:旅馆招待所
排序方式：4:高价优先</t>
        </is>
      </c>
      <c r="G962" s="13" t="inlineStr">
        <is>
          <t>正常系</t>
        </is>
      </c>
      <c r="H962" s="17" t="inlineStr">
        <is>
          <t>等价划分法</t>
        </is>
      </c>
      <c r="I962" s="17" t="n"/>
      <c r="J96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2" s="22" t="inlineStr">
        <is>
          <t>shell:"input keyevent 4"
shell:"input keyevent 4"</t>
        </is>
      </c>
      <c r="L962" s="17" t="inlineStr">
        <is>
          <t>{
  "protocolId": 40006,
  "messageType": "request",
  "versionName": "5.0.7.601114",
  "data": {
    "price": -1,
    "level": -1,
    "type": 1,
    "brand": -1,
    "sort": 4
  },
  "statusCode": 0,
  "needResponse": false,
  "message": "",
  "responseCode": "",
  "requestCode": "",
  "requestAuthor": "com.aiways.aiwaysservice"
}</t>
        </is>
      </c>
      <c r="M962" s="23" t="inlineStr">
        <is>
          <t>输入json，查看返回json或查看地图</t>
        </is>
      </c>
      <c r="N962" s="17" t="inlineStr">
        <is>
          <t>无返回</t>
        </is>
      </c>
      <c r="O962" s="17" t="inlineStr">
        <is>
          <t>筛选酒店类型是旅馆招待所，按照高价优先展示</t>
        </is>
      </c>
      <c r="P962" s="17" t="n"/>
      <c r="Q962" s="17" t="n"/>
      <c r="R962" s="29" t="n"/>
      <c r="S962" s="29" t="n"/>
      <c r="T962" s="29" t="n"/>
      <c r="U962" s="29" t="n"/>
      <c r="V962" s="29" t="n"/>
      <c r="W962" s="29" t="n"/>
    </row>
    <row r="963" s="134">
      <c r="A963" s="17" t="inlineStr">
        <is>
          <t>AW02-JK-AIDL-1094</t>
        </is>
      </c>
      <c r="B963" s="13" t="n">
        <v>40006</v>
      </c>
      <c r="C963" s="17" t="inlineStr">
        <is>
          <t>周边搜</t>
        </is>
      </c>
      <c r="D963" s="17" t="inlineStr">
        <is>
          <t>周边搜 -酒店</t>
        </is>
      </c>
      <c r="E963" s="17" t="inlineStr">
        <is>
          <t>P2</t>
        </is>
      </c>
      <c r="F963" s="17" t="inlineStr">
        <is>
          <t>周边搜 -酒店
酒店类型：1:旅馆招待所
排序方式：
异常值：-1</t>
        </is>
      </c>
      <c r="G963" s="13" t="inlineStr">
        <is>
          <t>异常系</t>
        </is>
      </c>
      <c r="H963" s="17" t="inlineStr">
        <is>
          <t>等价划分法</t>
        </is>
      </c>
      <c r="I963" s="17" t="n"/>
      <c r="J96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3" s="22" t="inlineStr">
        <is>
          <t>shell:"input keyevent 4"
shell:"input keyevent 4"</t>
        </is>
      </c>
      <c r="L963" s="17" t="inlineStr">
        <is>
          <t>{
  "protocolId": 40006,
  "messageType": "request",
  "versionName": "5.0.7.601114",
  "data": {
    "price": -1,
    "level": -1,
    "type": 1,
    "brand": -1,
    "sort": -1
  },
  "statusCode": 0,
  "needResponse": false,
  "message": "",
  "responseCode": "",
  "requestCode": "",
  "requestAuthor": "com.aiways.aiwaysservice"
}</t>
        </is>
      </c>
      <c r="M963" s="23" t="inlineStr">
        <is>
          <t>输入json，查看返回json或查看地图</t>
        </is>
      </c>
      <c r="N963" s="17" t="inlineStr">
        <is>
          <t>resultCode:10001</t>
        </is>
      </c>
      <c r="O963" s="17" t="inlineStr">
        <is>
          <t>筛选酒店类型是旅馆招待所，按照默认排序</t>
        </is>
      </c>
      <c r="P963" s="17" t="n"/>
      <c r="Q963" s="17" t="n"/>
      <c r="R963" s="29" t="n"/>
      <c r="S963" s="29" t="n"/>
      <c r="T963" s="29" t="n"/>
      <c r="U963" s="29" t="n"/>
      <c r="V963" s="29" t="n"/>
      <c r="W963" s="29" t="n"/>
    </row>
    <row r="964" s="134">
      <c r="A964" s="17" t="inlineStr">
        <is>
          <t>AW02-JK-AIDL-1095</t>
        </is>
      </c>
      <c r="B964" s="13" t="n">
        <v>40006</v>
      </c>
      <c r="C964" s="17" t="inlineStr">
        <is>
          <t>周边搜</t>
        </is>
      </c>
      <c r="D964" s="17" t="inlineStr">
        <is>
          <t>周边搜 -酒店</t>
        </is>
      </c>
      <c r="E964" s="17" t="inlineStr">
        <is>
          <t>P2</t>
        </is>
      </c>
      <c r="F964" s="17" t="inlineStr">
        <is>
          <t>周边搜 -酒店
酒店类型：1:旅馆招待所
排序方式：
异常值：5</t>
        </is>
      </c>
      <c r="G964" s="13" t="inlineStr">
        <is>
          <t>异常系</t>
        </is>
      </c>
      <c r="H964" s="17" t="inlineStr">
        <is>
          <t>等价划分法</t>
        </is>
      </c>
      <c r="I964" s="17" t="n"/>
      <c r="J96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4" s="22" t="inlineStr">
        <is>
          <t>shell:"input keyevent 4"
shell:"input keyevent 4"</t>
        </is>
      </c>
      <c r="L964" s="17" t="inlineStr">
        <is>
          <t>{
  "protocolId": 40006,
  "messageType": "request",
  "versionName": "5.0.7.601114",
  "data": {
    "price": -1,
    "level": -1,
    "type": 1,
    "brand": -1,
    "sort": 5
  },
  "statusCode": 0,
  "needResponse": false,
  "message": "",
  "responseCode": "",
  "requestCode": "",
  "requestAuthor": "com.aiways.aiwaysservice"
}</t>
        </is>
      </c>
      <c r="M964" s="23" t="inlineStr">
        <is>
          <t>输入json，查看返回json或查看地图</t>
        </is>
      </c>
      <c r="N964" s="17" t="inlineStr">
        <is>
          <t>resultCode:10001</t>
        </is>
      </c>
      <c r="O964" s="17" t="inlineStr">
        <is>
          <t>筛选酒店类型是旅馆招待所，按照默认排序</t>
        </is>
      </c>
      <c r="P964" s="17" t="n"/>
      <c r="Q964" s="17" t="n"/>
      <c r="R964" s="29" t="n"/>
      <c r="S964" s="29" t="n"/>
      <c r="T964" s="29" t="n"/>
      <c r="U964" s="29" t="n"/>
      <c r="V964" s="29" t="n"/>
      <c r="W964" s="29" t="n"/>
    </row>
    <row r="965" s="134">
      <c r="A965" s="17" t="inlineStr">
        <is>
          <t>AW02-JK-AIDL-1096</t>
        </is>
      </c>
      <c r="B965" s="13" t="n">
        <v>40006</v>
      </c>
      <c r="C965" s="17" t="inlineStr">
        <is>
          <t>周边搜</t>
        </is>
      </c>
      <c r="D965" s="17" t="inlineStr">
        <is>
          <t>周边搜 -酒店</t>
        </is>
      </c>
      <c r="E965" s="17" t="inlineStr">
        <is>
          <t>P0</t>
        </is>
      </c>
      <c r="F965" s="17" t="inlineStr">
        <is>
          <t>周边搜 -酒店
酒店类型：2:客栈/青年旅店
排序方式：0：推荐排序</t>
        </is>
      </c>
      <c r="G965" s="13" t="inlineStr">
        <is>
          <t>正常系</t>
        </is>
      </c>
      <c r="H965" s="17" t="inlineStr">
        <is>
          <t>等价划分法</t>
        </is>
      </c>
      <c r="I965" s="17" t="n"/>
      <c r="J96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5" s="22" t="inlineStr">
        <is>
          <t>shell:"input keyevent 4"
shell:"input keyevent 4"</t>
        </is>
      </c>
      <c r="L965" s="17" t="inlineStr">
        <is>
          <t>{
  "protocolId": 40006,
  "messageType": "request",
  "versionName": "5.0.7.601114",
  "data": {
    "price": -1,
    "level": -1,
    "type": 2,
    "brand": -1,
    "sort": 0
  },
  "statusCode": 0,
  "needResponse": false,
  "message": "",
  "responseCode": "",
  "requestCode": "",
  "requestAuthor": "com.aiways.aiwaysservice"
}</t>
        </is>
      </c>
      <c r="M965" s="23" t="inlineStr">
        <is>
          <t>输入json，查看返回json或查看地图</t>
        </is>
      </c>
      <c r="N965" s="17" t="inlineStr">
        <is>
          <t>无返回</t>
        </is>
      </c>
      <c r="O965" s="17" t="inlineStr">
        <is>
          <t>筛选酒店类型是客栈/青年旅店，按照推荐排序展示</t>
        </is>
      </c>
      <c r="P965" s="17" t="n"/>
      <c r="Q965" s="17" t="n"/>
      <c r="R965" s="29" t="n"/>
      <c r="S965" s="29" t="n"/>
      <c r="T965" s="29" t="n"/>
      <c r="U965" s="29" t="n"/>
      <c r="V965" s="29" t="n"/>
      <c r="W965" s="29" t="n"/>
    </row>
    <row r="966" s="134">
      <c r="A966" s="17" t="inlineStr">
        <is>
          <t>AW02-JK-AIDL-1097</t>
        </is>
      </c>
      <c r="B966" s="13" t="n">
        <v>40006</v>
      </c>
      <c r="C966" s="17" t="inlineStr">
        <is>
          <t>周边搜</t>
        </is>
      </c>
      <c r="D966" s="17" t="inlineStr">
        <is>
          <t>周边搜 -酒店</t>
        </is>
      </c>
      <c r="E966" s="17" t="inlineStr">
        <is>
          <t>P0</t>
        </is>
      </c>
      <c r="F966" s="17" t="inlineStr">
        <is>
          <t>周边搜 -酒店
酒店类型：2:客栈/青年旅店
排序方式：1: 距离优先</t>
        </is>
      </c>
      <c r="G966" s="13" t="inlineStr">
        <is>
          <t>正常系</t>
        </is>
      </c>
      <c r="H966" s="17" t="inlineStr">
        <is>
          <t>等价划分法</t>
        </is>
      </c>
      <c r="I966" s="17" t="n"/>
      <c r="J96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6" s="22" t="inlineStr">
        <is>
          <t>shell:"input keyevent 4"
shell:"input keyevent 4"</t>
        </is>
      </c>
      <c r="L966" s="17" t="inlineStr">
        <is>
          <t>{
  "protocolId": 40006,
  "messageType": "request",
  "versionName": "5.0.7.601114",
  "data": {
    "price": -1,
    "level": -1,
    "type": 2,
    "brand": -1,
    "sort": 1
  },
  "statusCode": 0,
  "needResponse": false,
  "message": "",
  "responseCode": "",
  "requestCode": "",
  "requestAuthor": "com.aiways.aiwaysservice"
}</t>
        </is>
      </c>
      <c r="M966" s="23" t="inlineStr">
        <is>
          <t>输入json，查看返回json或查看地图</t>
        </is>
      </c>
      <c r="N966" s="17" t="inlineStr">
        <is>
          <t>无返回</t>
        </is>
      </c>
      <c r="O966" s="17" t="inlineStr">
        <is>
          <t>筛选酒店类型是客栈/青年旅店，按照距离优先展示</t>
        </is>
      </c>
      <c r="P966" s="17" t="n"/>
      <c r="Q966" s="17" t="n"/>
      <c r="R966" s="29" t="n"/>
      <c r="S966" s="29" t="n"/>
      <c r="T966" s="29" t="n"/>
      <c r="U966" s="29" t="n"/>
      <c r="V966" s="29" t="n"/>
      <c r="W966" s="29" t="n"/>
    </row>
    <row r="967" s="134">
      <c r="A967" s="17" t="inlineStr">
        <is>
          <t>AW02-JK-AIDL-1098</t>
        </is>
      </c>
      <c r="B967" s="13" t="n">
        <v>40006</v>
      </c>
      <c r="C967" s="17" t="inlineStr">
        <is>
          <t>周边搜</t>
        </is>
      </c>
      <c r="D967" s="17" t="inlineStr">
        <is>
          <t>周边搜 -酒店</t>
        </is>
      </c>
      <c r="E967" s="17" t="inlineStr">
        <is>
          <t>P0</t>
        </is>
      </c>
      <c r="F967" s="17" t="inlineStr">
        <is>
          <t>周边搜 -酒店
酒店类型：2:客栈/青年旅店
排序方式：2:好评优先</t>
        </is>
      </c>
      <c r="G967" s="13" t="inlineStr">
        <is>
          <t>正常系</t>
        </is>
      </c>
      <c r="H967" s="17" t="inlineStr">
        <is>
          <t>等价划分法</t>
        </is>
      </c>
      <c r="I967" s="17" t="n"/>
      <c r="J96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7" s="22" t="inlineStr">
        <is>
          <t>shell:"input keyevent 4"
shell:"input keyevent 4"</t>
        </is>
      </c>
      <c r="L967" s="17" t="inlineStr">
        <is>
          <t>{
  "protocolId": 40006,
  "messageType": "request",
  "versionName": "5.0.7.601114",
  "data": {
    "price": -1,
    "level": -1,
    "type": 2,
    "brand": -1,
    "sort": 2
  },
  "statusCode": 0,
  "needResponse": false,
  "message": "",
  "responseCode": "",
  "requestCode": "",
  "requestAuthor": "com.aiways.aiwaysservice"
}</t>
        </is>
      </c>
      <c r="M967" s="23" t="inlineStr">
        <is>
          <t>输入json，查看返回json或查看地图</t>
        </is>
      </c>
      <c r="N967" s="17" t="inlineStr">
        <is>
          <t>无返回</t>
        </is>
      </c>
      <c r="O967" s="17" t="inlineStr">
        <is>
          <t>筛选酒店类型是客栈/青年旅店，按照好评优先展示</t>
        </is>
      </c>
      <c r="P967" s="17" t="n"/>
      <c r="Q967" s="17" t="n"/>
      <c r="R967" s="29" t="n"/>
      <c r="S967" s="29" t="n"/>
      <c r="T967" s="29" t="n"/>
      <c r="U967" s="29" t="n"/>
      <c r="V967" s="29" t="n"/>
      <c r="W967" s="29" t="n"/>
    </row>
    <row r="968" s="134">
      <c r="A968" s="17" t="inlineStr">
        <is>
          <t>AW02-JK-AIDL-1099</t>
        </is>
      </c>
      <c r="B968" s="13" t="n">
        <v>40006</v>
      </c>
      <c r="C968" s="17" t="inlineStr">
        <is>
          <t>周边搜</t>
        </is>
      </c>
      <c r="D968" s="17" t="inlineStr">
        <is>
          <t>周边搜 -酒店</t>
        </is>
      </c>
      <c r="E968" s="17" t="inlineStr">
        <is>
          <t>P0</t>
        </is>
      </c>
      <c r="F968" s="17" t="inlineStr">
        <is>
          <t>周边搜 -酒店
酒店类型：2:客栈/青年旅店
排序方式：3:低价优先</t>
        </is>
      </c>
      <c r="G968" s="13" t="inlineStr">
        <is>
          <t>正常系</t>
        </is>
      </c>
      <c r="H968" s="17" t="inlineStr">
        <is>
          <t>等价划分法</t>
        </is>
      </c>
      <c r="I968" s="17" t="n"/>
      <c r="J96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8" s="22" t="inlineStr">
        <is>
          <t>shell:"input keyevent 4"
shell:"input keyevent 4"</t>
        </is>
      </c>
      <c r="L968" s="17" t="inlineStr">
        <is>
          <t>{
  "protocolId": 40006,
  "messageType": "request",
  "versionName": "5.0.7.601114",
  "data": {
    "price": -1,
    "level": -1,
    "type": 2,
    "brand": -1,
    "sort": 3
  },
  "statusCode": 0,
  "needResponse": false,
  "message": "",
  "responseCode": "",
  "requestCode": "",
  "requestAuthor": "com.aiways.aiwaysservice"
}</t>
        </is>
      </c>
      <c r="M968" s="23" t="inlineStr">
        <is>
          <t>输入json，查看返回json或查看地图</t>
        </is>
      </c>
      <c r="N968" s="17" t="inlineStr">
        <is>
          <t>无返回</t>
        </is>
      </c>
      <c r="O968" s="17" t="inlineStr">
        <is>
          <t>筛选酒店类型是客栈/青年旅店，按照低价优先展示</t>
        </is>
      </c>
      <c r="P968" s="17" t="n"/>
      <c r="Q968" s="17" t="n"/>
      <c r="R968" s="29" t="n"/>
      <c r="S968" s="29" t="n"/>
      <c r="T968" s="29" t="n"/>
      <c r="U968" s="29" t="n"/>
      <c r="V968" s="29" t="n"/>
      <c r="W968" s="29" t="n"/>
    </row>
    <row r="969" s="134">
      <c r="A969" s="17" t="inlineStr">
        <is>
          <t>AW02-JK-AIDL-1100</t>
        </is>
      </c>
      <c r="B969" s="13" t="n">
        <v>40006</v>
      </c>
      <c r="C969" s="17" t="inlineStr">
        <is>
          <t>周边搜</t>
        </is>
      </c>
      <c r="D969" s="17" t="inlineStr">
        <is>
          <t>周边搜 -酒店</t>
        </is>
      </c>
      <c r="E969" s="17" t="inlineStr">
        <is>
          <t>P0</t>
        </is>
      </c>
      <c r="F969" s="17" t="inlineStr">
        <is>
          <t>周边搜 -酒店
酒店类型：2:客栈/青年旅店
排序方式：4:高价优先</t>
        </is>
      </c>
      <c r="G969" s="13" t="inlineStr">
        <is>
          <t>正常系</t>
        </is>
      </c>
      <c r="H969" s="17" t="inlineStr">
        <is>
          <t>等价划分法</t>
        </is>
      </c>
      <c r="I969" s="17" t="n"/>
      <c r="J96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9" s="22" t="inlineStr">
        <is>
          <t>shell:"input keyevent 4"
shell:"input keyevent 4"</t>
        </is>
      </c>
      <c r="L969" s="17" t="inlineStr">
        <is>
          <t>{
  "protocolId": 40006,
  "messageType": "request",
  "versionName": "5.0.7.601114",
  "data": {
    "price": -1,
    "level": -1,
    "type": 2,
    "brand": -1,
    "sort": 4
  },
  "statusCode": 0,
  "needResponse": false,
  "message": "",
  "responseCode": "",
  "requestCode": "",
  "requestAuthor": "com.aiways.aiwaysservice"
}</t>
        </is>
      </c>
      <c r="M969" s="23" t="inlineStr">
        <is>
          <t>输入json，查看返回json或查看地图</t>
        </is>
      </c>
      <c r="N969" s="17" t="inlineStr">
        <is>
          <t>无返回</t>
        </is>
      </c>
      <c r="O969" s="17" t="inlineStr">
        <is>
          <t>筛选酒店类型是客栈/青年旅店，按照高价优先展示</t>
        </is>
      </c>
      <c r="P969" s="17" t="n"/>
      <c r="Q969" s="17" t="n"/>
      <c r="R969" s="29" t="n"/>
      <c r="S969" s="29" t="n"/>
      <c r="T969" s="29" t="n"/>
      <c r="U969" s="29" t="n"/>
      <c r="V969" s="29" t="n"/>
      <c r="W969" s="29" t="n"/>
    </row>
    <row r="970" s="134">
      <c r="A970" s="17" t="inlineStr">
        <is>
          <t>AW02-JK-AIDL-1101</t>
        </is>
      </c>
      <c r="B970" s="13" t="n">
        <v>40006</v>
      </c>
      <c r="C970" s="17" t="inlineStr">
        <is>
          <t>周边搜</t>
        </is>
      </c>
      <c r="D970" s="17" t="inlineStr">
        <is>
          <t>周边搜 -酒店</t>
        </is>
      </c>
      <c r="E970" s="17" t="inlineStr">
        <is>
          <t>P2</t>
        </is>
      </c>
      <c r="F970" s="17" t="inlineStr">
        <is>
          <t>周边搜 -酒店
酒店类型：2:客栈/青年旅店
排序方式：
异常值：-1</t>
        </is>
      </c>
      <c r="G970" s="13" t="inlineStr">
        <is>
          <t>异常系</t>
        </is>
      </c>
      <c r="H970" s="17" t="inlineStr">
        <is>
          <t>等价划分法</t>
        </is>
      </c>
      <c r="I970" s="17" t="n"/>
      <c r="J97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0" s="22" t="inlineStr">
        <is>
          <t>shell:"input keyevent 4"
shell:"input keyevent 4"</t>
        </is>
      </c>
      <c r="L970" s="17" t="inlineStr">
        <is>
          <t>{
  "protocolId": 40006,
  "messageType": "request",
  "versionName": "5.0.7.601114",
  "data": {
    "price": -1,
    "level": -1,
    "type": 2,
    "brand": -1,
    "sort": -1
  },
  "statusCode": 0,
  "needResponse": false,
  "message": "",
  "responseCode": "",
  "requestCode": "",
  "requestAuthor": "com.aiways.aiwaysservice"
}</t>
        </is>
      </c>
      <c r="M970" s="23" t="inlineStr">
        <is>
          <t>输入json，查看返回json或查看地图</t>
        </is>
      </c>
      <c r="N970" s="17" t="inlineStr">
        <is>
          <t>resultCode:10001</t>
        </is>
      </c>
      <c r="O970" s="17" t="inlineStr">
        <is>
          <t>筛选酒店类型是客栈/青年旅店，按照默认排序</t>
        </is>
      </c>
      <c r="P970" s="17" t="n"/>
      <c r="Q970" s="17" t="n"/>
      <c r="R970" s="29" t="n"/>
      <c r="S970" s="29" t="n"/>
      <c r="T970" s="29" t="n"/>
      <c r="U970" s="29" t="n"/>
      <c r="V970" s="29" t="n"/>
      <c r="W970" s="29" t="n"/>
    </row>
    <row r="971" s="134">
      <c r="A971" s="17" t="inlineStr">
        <is>
          <t>AW02-JK-AIDL-1102</t>
        </is>
      </c>
      <c r="B971" s="13" t="n">
        <v>40006</v>
      </c>
      <c r="C971" s="17" t="inlineStr">
        <is>
          <t>周边搜</t>
        </is>
      </c>
      <c r="D971" s="17" t="inlineStr">
        <is>
          <t>周边搜 -酒店</t>
        </is>
      </c>
      <c r="E971" s="17" t="inlineStr">
        <is>
          <t>P2</t>
        </is>
      </c>
      <c r="F971" s="17" t="inlineStr">
        <is>
          <t>周边搜 -酒店
酒店类型：2:客栈/青年旅店
排序方式：
异常值：5</t>
        </is>
      </c>
      <c r="G971" s="13" t="inlineStr">
        <is>
          <t>异常系</t>
        </is>
      </c>
      <c r="H971" s="17" t="inlineStr">
        <is>
          <t>等价划分法</t>
        </is>
      </c>
      <c r="I971" s="17" t="n"/>
      <c r="J97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1" s="22" t="inlineStr">
        <is>
          <t>shell:"input keyevent 4"
shell:"input keyevent 4"</t>
        </is>
      </c>
      <c r="L971" s="17" t="inlineStr">
        <is>
          <t>{
  "protocolId": 40006,
  "messageType": "request",
  "versionName": "5.0.7.601114",
  "data": {
    "price": -1,
    "level": -1,
    "type": 2,
    "brand": -1,
    "sort": 5
  },
  "statusCode": 0,
  "needResponse": false,
  "message": "",
  "responseCode": "",
  "requestCode": "",
  "requestAuthor": "com.aiways.aiwaysservice"
}</t>
        </is>
      </c>
      <c r="M971" s="23" t="inlineStr">
        <is>
          <t>输入json，查看返回json或查看地图</t>
        </is>
      </c>
      <c r="N971" s="17" t="inlineStr">
        <is>
          <t>resultCode:10001</t>
        </is>
      </c>
      <c r="O971" s="17" t="inlineStr">
        <is>
          <t>筛选酒店类型是客栈/青年旅店，按照默认排序</t>
        </is>
      </c>
      <c r="P971" s="17" t="n"/>
      <c r="Q971" s="17" t="n"/>
      <c r="R971" s="29" t="n"/>
      <c r="S971" s="29" t="n"/>
      <c r="T971" s="29" t="n"/>
      <c r="U971" s="29" t="n"/>
      <c r="V971" s="29" t="n"/>
      <c r="W971" s="29" t="n"/>
    </row>
    <row r="972" s="134">
      <c r="A972" s="17" t="inlineStr">
        <is>
          <t>AW02-JK-AIDL-1103</t>
        </is>
      </c>
      <c r="B972" s="13" t="n">
        <v>40006</v>
      </c>
      <c r="C972" s="17" t="inlineStr">
        <is>
          <t>周边搜</t>
        </is>
      </c>
      <c r="D972" s="17" t="inlineStr">
        <is>
          <t>周边搜 -酒店</t>
        </is>
      </c>
      <c r="E972" s="17" t="inlineStr">
        <is>
          <t>P0</t>
        </is>
      </c>
      <c r="F972" s="17" t="inlineStr">
        <is>
          <t>周边搜 -酒店
酒店类型：3:度假公寓
排序方式：0：推荐排序</t>
        </is>
      </c>
      <c r="G972" s="13" t="inlineStr">
        <is>
          <t>正常系</t>
        </is>
      </c>
      <c r="H972" s="17" t="inlineStr">
        <is>
          <t>等价划分法</t>
        </is>
      </c>
      <c r="I972" s="17" t="n"/>
      <c r="J97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2" s="22" t="inlineStr">
        <is>
          <t>shell:"input keyevent 4"
shell:"input keyevent 4"</t>
        </is>
      </c>
      <c r="L972" s="17" t="inlineStr">
        <is>
          <t>{
  "protocolId": 40006,
  "messageType": "request",
  "versionName": "5.0.7.601114",
  "data": {
    "price": -1,
    "level": -1,
    "type": 3,
    "brand": -1,
    "sort": 0
  },
  "statusCode": 0,
  "needResponse": false,
  "message": "",
  "responseCode": "",
  "requestCode": "",
  "requestAuthor": "com.aiways.aiwaysservice"
}</t>
        </is>
      </c>
      <c r="M972" s="23" t="inlineStr">
        <is>
          <t>输入json，查看返回json或查看地图</t>
        </is>
      </c>
      <c r="N972" s="17" t="inlineStr">
        <is>
          <t>无返回</t>
        </is>
      </c>
      <c r="O972" s="17" t="inlineStr">
        <is>
          <t>筛选酒店类型是度假公寓，按照推荐排序展示</t>
        </is>
      </c>
      <c r="P972" s="17" t="n"/>
      <c r="Q972" s="17" t="n"/>
      <c r="R972" s="29" t="n"/>
      <c r="S972" s="29" t="n"/>
      <c r="T972" s="29" t="n"/>
      <c r="U972" s="29" t="n"/>
      <c r="V972" s="29" t="n"/>
      <c r="W972" s="29" t="n"/>
    </row>
    <row r="973" s="134">
      <c r="A973" s="17" t="inlineStr">
        <is>
          <t>AW02-JK-AIDL-1104</t>
        </is>
      </c>
      <c r="B973" s="13" t="n">
        <v>40006</v>
      </c>
      <c r="C973" s="17" t="inlineStr">
        <is>
          <t>周边搜</t>
        </is>
      </c>
      <c r="D973" s="17" t="inlineStr">
        <is>
          <t>周边搜 -酒店</t>
        </is>
      </c>
      <c r="E973" s="17" t="inlineStr">
        <is>
          <t>P0</t>
        </is>
      </c>
      <c r="F973" s="17" t="inlineStr">
        <is>
          <t>周边搜 -酒店
酒店类型：3:度假公寓
排序方式：1: 距离优先</t>
        </is>
      </c>
      <c r="G973" s="13" t="inlineStr">
        <is>
          <t>正常系</t>
        </is>
      </c>
      <c r="H973" s="17" t="inlineStr">
        <is>
          <t>等价划分法</t>
        </is>
      </c>
      <c r="I973" s="17" t="n"/>
      <c r="J97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3" s="22" t="inlineStr">
        <is>
          <t>shell:"input keyevent 4"
shell:"input keyevent 4"</t>
        </is>
      </c>
      <c r="L973" s="17" t="inlineStr">
        <is>
          <t>{
  "protocolId": 40006,
  "messageType": "request",
  "versionName": "5.0.7.601114",
  "data": {
    "price": -1,
    "level": -1,
    "type": 3,
    "brand": -1,
    "sort": 1
  },
  "statusCode": 0,
  "needResponse": false,
  "message": "",
  "responseCode": "",
  "requestCode": "",
  "requestAuthor": "com.aiways.aiwaysservice"
}</t>
        </is>
      </c>
      <c r="M973" s="23" t="inlineStr">
        <is>
          <t>输入json，查看返回json或查看地图</t>
        </is>
      </c>
      <c r="N973" s="17" t="inlineStr">
        <is>
          <t>无返回</t>
        </is>
      </c>
      <c r="O973" s="17" t="inlineStr">
        <is>
          <t>筛选酒店类型是度假公寓，按照距离优先展示</t>
        </is>
      </c>
      <c r="P973" s="17" t="n"/>
      <c r="Q973" s="17" t="n"/>
      <c r="R973" s="29" t="n"/>
      <c r="S973" s="29" t="n"/>
      <c r="T973" s="29" t="n"/>
      <c r="U973" s="29" t="n"/>
      <c r="V973" s="29" t="n"/>
      <c r="W973" s="29" t="n"/>
    </row>
    <row r="974" s="134">
      <c r="A974" s="17" t="inlineStr">
        <is>
          <t>AW02-JK-AIDL-1105</t>
        </is>
      </c>
      <c r="B974" s="13" t="n">
        <v>40006</v>
      </c>
      <c r="C974" s="17" t="inlineStr">
        <is>
          <t>周边搜</t>
        </is>
      </c>
      <c r="D974" s="17" t="inlineStr">
        <is>
          <t>周边搜 -酒店</t>
        </is>
      </c>
      <c r="E974" s="17" t="inlineStr">
        <is>
          <t>P0</t>
        </is>
      </c>
      <c r="F974" s="17" t="inlineStr">
        <is>
          <t>周边搜 -酒店
酒店类型：3:度假公寓
排序方式：2:好评优先</t>
        </is>
      </c>
      <c r="G974" s="13" t="inlineStr">
        <is>
          <t>正常系</t>
        </is>
      </c>
      <c r="H974" s="17" t="inlineStr">
        <is>
          <t>等价划分法</t>
        </is>
      </c>
      <c r="I974" s="17" t="n"/>
      <c r="J97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4" s="22" t="inlineStr">
        <is>
          <t>shell:"input keyevent 4"
shell:"input keyevent 4"</t>
        </is>
      </c>
      <c r="L974" s="17" t="inlineStr">
        <is>
          <t>{
  "protocolId": 40006,
  "messageType": "request",
  "versionName": "5.0.7.601114",
  "data": {
    "price": -1,
    "level": -1,
    "type": 3,
    "brand": -1,
    "sort": 2
  },
  "statusCode": 0,
  "needResponse": false,
  "message": "",
  "responseCode": "",
  "requestCode": "",
  "requestAuthor": "com.aiways.aiwaysservice"
}</t>
        </is>
      </c>
      <c r="M974" s="23" t="inlineStr">
        <is>
          <t>输入json，查看返回json或查看地图</t>
        </is>
      </c>
      <c r="N974" s="17" t="inlineStr">
        <is>
          <t>无返回</t>
        </is>
      </c>
      <c r="O974" s="17" t="inlineStr">
        <is>
          <t>筛选酒店类型是度假公寓，按照好评优先展示</t>
        </is>
      </c>
      <c r="P974" s="17" t="n"/>
      <c r="Q974" s="17" t="n"/>
      <c r="R974" s="29" t="n"/>
      <c r="S974" s="29" t="n"/>
      <c r="T974" s="29" t="n"/>
      <c r="U974" s="29" t="n"/>
      <c r="V974" s="29" t="n"/>
      <c r="W974" s="29" t="n"/>
    </row>
    <row r="975" s="134">
      <c r="A975" s="17" t="inlineStr">
        <is>
          <t>AW02-JK-AIDL-1106</t>
        </is>
      </c>
      <c r="B975" s="13" t="n">
        <v>40006</v>
      </c>
      <c r="C975" s="17" t="inlineStr">
        <is>
          <t>周边搜</t>
        </is>
      </c>
      <c r="D975" s="17" t="inlineStr">
        <is>
          <t>周边搜 -酒店</t>
        </is>
      </c>
      <c r="E975" s="17" t="inlineStr">
        <is>
          <t>P0</t>
        </is>
      </c>
      <c r="F975" s="17" t="inlineStr">
        <is>
          <t>周边搜 -酒店
酒店类型：3:度假公寓
排序方式：3:低价优先</t>
        </is>
      </c>
      <c r="G975" s="13" t="inlineStr">
        <is>
          <t>正常系</t>
        </is>
      </c>
      <c r="H975" s="17" t="inlineStr">
        <is>
          <t>等价划分法</t>
        </is>
      </c>
      <c r="I975" s="17" t="n"/>
      <c r="J97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5" s="22" t="inlineStr">
        <is>
          <t>shell:"input keyevent 4"
shell:"input keyevent 4"</t>
        </is>
      </c>
      <c r="L975" s="17" t="inlineStr">
        <is>
          <t>{
  "protocolId": 40006,
  "messageType": "request",
  "versionName": "5.0.7.601114",
  "data": {
    "price": -1,
    "level": -1,
    "type": 3,
    "brand": -1,
    "sort": 3
  },
  "statusCode": 0,
  "needResponse": false,
  "message": "",
  "responseCode": "",
  "requestCode": "",
  "requestAuthor": "com.aiways.aiwaysservice"
}</t>
        </is>
      </c>
      <c r="M975" s="23" t="inlineStr">
        <is>
          <t>输入json，查看返回json或查看地图</t>
        </is>
      </c>
      <c r="N975" s="17" t="inlineStr">
        <is>
          <t>无返回</t>
        </is>
      </c>
      <c r="O975" s="17" t="inlineStr">
        <is>
          <t>筛选酒店类型是度假公寓，按照低价优先展示</t>
        </is>
      </c>
      <c r="P975" s="17" t="n"/>
      <c r="Q975" s="17" t="n"/>
      <c r="R975" s="29" t="n"/>
      <c r="S975" s="29" t="n"/>
      <c r="T975" s="29" t="n"/>
      <c r="U975" s="29" t="n"/>
      <c r="V975" s="29" t="n"/>
      <c r="W975" s="29" t="n"/>
    </row>
    <row r="976" s="134">
      <c r="A976" s="17" t="inlineStr">
        <is>
          <t>AW02-JK-AIDL-1107</t>
        </is>
      </c>
      <c r="B976" s="13" t="n">
        <v>40006</v>
      </c>
      <c r="C976" s="17" t="inlineStr">
        <is>
          <t>周边搜</t>
        </is>
      </c>
      <c r="D976" s="17" t="inlineStr">
        <is>
          <t>周边搜 -酒店</t>
        </is>
      </c>
      <c r="E976" s="17" t="inlineStr">
        <is>
          <t>P0</t>
        </is>
      </c>
      <c r="F976" s="17" t="inlineStr">
        <is>
          <t>周边搜 -酒店
酒店类型：3:度假公寓
排序方式：4:高价优先</t>
        </is>
      </c>
      <c r="G976" s="13" t="inlineStr">
        <is>
          <t>正常系</t>
        </is>
      </c>
      <c r="H976" s="17" t="inlineStr">
        <is>
          <t>等价划分法</t>
        </is>
      </c>
      <c r="I976" s="17" t="n"/>
      <c r="J97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6" s="22" t="inlineStr">
        <is>
          <t>shell:"input keyevent 4"
shell:"input keyevent 4"</t>
        </is>
      </c>
      <c r="L976" s="17" t="inlineStr">
        <is>
          <t>{
  "protocolId": 40006,
  "messageType": "request",
  "versionName": "5.0.7.601114",
  "data": {
    "price": -1,
    "level": -1,
    "type": 3,
    "brand": -1,
    "sort": 4
  },
  "statusCode": 0,
  "needResponse": false,
  "message": "",
  "responseCode": "",
  "requestCode": "",
  "requestAuthor": "com.aiways.aiwaysservice"
}</t>
        </is>
      </c>
      <c r="M976" s="23" t="inlineStr">
        <is>
          <t>输入json，查看返回json或查看地图</t>
        </is>
      </c>
      <c r="N976" s="17" t="inlineStr">
        <is>
          <t>无返回</t>
        </is>
      </c>
      <c r="O976" s="17" t="inlineStr">
        <is>
          <t>筛选酒店类型是度假公寓，按照高价优先展示</t>
        </is>
      </c>
      <c r="P976" s="17" t="n"/>
      <c r="Q976" s="17" t="n"/>
      <c r="R976" s="29" t="n"/>
      <c r="S976" s="29" t="n"/>
      <c r="T976" s="29" t="n"/>
      <c r="U976" s="29" t="n"/>
      <c r="V976" s="29" t="n"/>
      <c r="W976" s="29" t="n"/>
    </row>
    <row r="977" s="134">
      <c r="A977" s="17" t="inlineStr">
        <is>
          <t>AW02-JK-AIDL-1108</t>
        </is>
      </c>
      <c r="B977" s="13" t="n">
        <v>40006</v>
      </c>
      <c r="C977" s="17" t="inlineStr">
        <is>
          <t>周边搜</t>
        </is>
      </c>
      <c r="D977" s="17" t="inlineStr">
        <is>
          <t>周边搜 -酒店</t>
        </is>
      </c>
      <c r="E977" s="17" t="inlineStr">
        <is>
          <t>P2</t>
        </is>
      </c>
      <c r="F977" s="17" t="inlineStr">
        <is>
          <t>周边搜 -酒店
酒店类型：3:度假公寓
排序方式：
异常值：-1</t>
        </is>
      </c>
      <c r="G977" s="13" t="inlineStr">
        <is>
          <t>异常系</t>
        </is>
      </c>
      <c r="H977" s="17" t="inlineStr">
        <is>
          <t>等价划分法</t>
        </is>
      </c>
      <c r="I977" s="17" t="n"/>
      <c r="J97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7" s="22" t="inlineStr">
        <is>
          <t>shell:"input keyevent 4"
shell:"input keyevent 4"</t>
        </is>
      </c>
      <c r="L977" s="17" t="inlineStr">
        <is>
          <t>{
  "protocolId": 40006,
  "messageType": "request",
  "versionName": "5.0.7.601114",
  "data": {
    "price": -1,
    "level": -1,
    "type": 3,
    "brand": -1,
    "sort": -1
  },
  "statusCode": 0,
  "needResponse": false,
  "message": "",
  "responseCode": "",
  "requestCode": "",
  "requestAuthor": "com.aiways.aiwaysservice"
}</t>
        </is>
      </c>
      <c r="M977" s="23" t="inlineStr">
        <is>
          <t>输入json，查看返回json或查看地图</t>
        </is>
      </c>
      <c r="N977" s="17" t="inlineStr">
        <is>
          <t>resultCode:10001</t>
        </is>
      </c>
      <c r="O977" s="17" t="inlineStr">
        <is>
          <t>筛选酒店类型是度假公寓，按照默认排序</t>
        </is>
      </c>
      <c r="P977" s="17" t="n"/>
      <c r="Q977" s="17" t="n"/>
      <c r="R977" s="29" t="n"/>
      <c r="S977" s="29" t="n"/>
      <c r="T977" s="29" t="n"/>
      <c r="U977" s="29" t="n"/>
      <c r="V977" s="29" t="n"/>
      <c r="W977" s="29" t="n"/>
    </row>
    <row r="978" s="134">
      <c r="A978" s="17" t="inlineStr">
        <is>
          <t>AW02-JK-AIDL-1109</t>
        </is>
      </c>
      <c r="B978" s="13" t="n">
        <v>40006</v>
      </c>
      <c r="C978" s="17" t="inlineStr">
        <is>
          <t>周边搜</t>
        </is>
      </c>
      <c r="D978" s="17" t="inlineStr">
        <is>
          <t>周边搜 -酒店</t>
        </is>
      </c>
      <c r="E978" s="17" t="inlineStr">
        <is>
          <t>P2</t>
        </is>
      </c>
      <c r="F978" s="17" t="inlineStr">
        <is>
          <t>周边搜 -酒店
酒店类型：3:度假公寓
排序方式：
异常值：5</t>
        </is>
      </c>
      <c r="G978" s="13" t="inlineStr">
        <is>
          <t>异常系</t>
        </is>
      </c>
      <c r="H978" s="17" t="inlineStr">
        <is>
          <t>等价划分法</t>
        </is>
      </c>
      <c r="I978" s="17" t="n"/>
      <c r="J97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8" s="22" t="inlineStr">
        <is>
          <t>shell:"input keyevent 4"
shell:"input keyevent 4"</t>
        </is>
      </c>
      <c r="L978" s="17" t="inlineStr">
        <is>
          <t>{
  "protocolId": 40006,
  "messageType": "request",
  "versionName": "5.0.7.601114",
  "data": {
    "price": -1,
    "level": -1,
    "type": 3,
    "brand": -1,
    "sort": 5
  },
  "statusCode": 0,
  "needResponse": false,
  "message": "",
  "responseCode": "",
  "requestCode": "",
  "requestAuthor": "com.aiways.aiwaysservice"
}</t>
        </is>
      </c>
      <c r="M978" s="23" t="inlineStr">
        <is>
          <t>输入json，查看返回json或查看地图</t>
        </is>
      </c>
      <c r="N978" s="17" t="inlineStr">
        <is>
          <t>resultCode:10001</t>
        </is>
      </c>
      <c r="O978" s="17" t="inlineStr">
        <is>
          <t>筛选酒店类型是度假公寓，按照默认排序</t>
        </is>
      </c>
      <c r="P978" s="17" t="n"/>
      <c r="Q978" s="17" t="n"/>
      <c r="R978" s="29" t="n"/>
      <c r="S978" s="29" t="n"/>
      <c r="T978" s="29" t="n"/>
      <c r="U978" s="29" t="n"/>
      <c r="V978" s="29" t="n"/>
      <c r="W978" s="29" t="n"/>
    </row>
    <row r="979" s="134">
      <c r="A979" s="17" t="inlineStr">
        <is>
          <t>AW02-JK-AIDL-1110</t>
        </is>
      </c>
      <c r="B979" s="13" t="n">
        <v>40006</v>
      </c>
      <c r="C979" s="17" t="inlineStr">
        <is>
          <t>周边搜</t>
        </is>
      </c>
      <c r="D979" s="17" t="inlineStr">
        <is>
          <t>周边搜 -酒店</t>
        </is>
      </c>
      <c r="E979" s="17" t="inlineStr">
        <is>
          <t>P0</t>
        </is>
      </c>
      <c r="F979" s="17" t="inlineStr">
        <is>
          <t>周边搜 -酒店
酒店品牌：0: 维也纳
排序方式：0：推荐排序</t>
        </is>
      </c>
      <c r="G979" s="13" t="inlineStr">
        <is>
          <t>正常系</t>
        </is>
      </c>
      <c r="H979" s="17" t="inlineStr">
        <is>
          <t>等价划分法</t>
        </is>
      </c>
      <c r="I979" s="17" t="n"/>
      <c r="J97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9" s="22" t="inlineStr">
        <is>
          <t>shell:"input keyevent 4"
shell:"input keyevent 4"</t>
        </is>
      </c>
      <c r="L979" s="17" t="inlineStr">
        <is>
          <t>{
  "protocolId": 40006,
  "messageType": "request",
  "versionName": "5.0.7.601114",
  "data": {
    "price": -1,
    "level": -1,
    "type": -1,
    "brand": 0,
    "sort": 0
  },
  "statusCode": 0,
  "needResponse": false,
  "message": "",
  "responseCode": "",
  "requestCode": "",
  "requestAuthor": "com.aiways.aiwaysservice"
}</t>
        </is>
      </c>
      <c r="M979" s="23" t="inlineStr">
        <is>
          <t>输入json，查看返回json或查看地图</t>
        </is>
      </c>
      <c r="N979" s="17" t="inlineStr">
        <is>
          <t>无返回</t>
        </is>
      </c>
      <c r="O979" s="17" t="inlineStr">
        <is>
          <t>筛选酒店品牌是维也纳，按照推荐排序展示</t>
        </is>
      </c>
      <c r="P979" s="17" t="n"/>
      <c r="Q979" s="17" t="n"/>
      <c r="R979" s="29" t="n"/>
      <c r="S979" s="29" t="n"/>
      <c r="T979" s="29" t="n"/>
      <c r="U979" s="29" t="n"/>
      <c r="V979" s="29" t="n"/>
      <c r="W979" s="29" t="n"/>
    </row>
    <row r="980" s="134">
      <c r="A980" s="17" t="inlineStr">
        <is>
          <t>AW02-JK-AIDL-1111</t>
        </is>
      </c>
      <c r="B980" s="13" t="n">
        <v>40006</v>
      </c>
      <c r="C980" s="17" t="inlineStr">
        <is>
          <t>周边搜</t>
        </is>
      </c>
      <c r="D980" s="17" t="inlineStr">
        <is>
          <t>周边搜 -酒店</t>
        </is>
      </c>
      <c r="E980" s="17" t="inlineStr">
        <is>
          <t>P0</t>
        </is>
      </c>
      <c r="F980" s="17" t="inlineStr">
        <is>
          <t>周边搜 -酒店
酒店品牌：0: 维也纳
排序方式：1: 距离优先</t>
        </is>
      </c>
      <c r="G980" s="13" t="inlineStr">
        <is>
          <t>正常系</t>
        </is>
      </c>
      <c r="H980" s="17" t="inlineStr">
        <is>
          <t>等价划分法</t>
        </is>
      </c>
      <c r="I980" s="17" t="n"/>
      <c r="J98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0" s="22" t="inlineStr">
        <is>
          <t>shell:"input keyevent 4"
shell:"input keyevent 4"</t>
        </is>
      </c>
      <c r="L980" s="17" t="inlineStr">
        <is>
          <t>{
  "protocolId": 40006,
  "messageType": "request",
  "versionName": "5.0.7.601114",
  "data": {
    "price": -1,
    "level": -1,
    "type": -1,
    "brand": 0,
    "sort": 1
  },
  "statusCode": 0,
  "needResponse": false,
  "message": "",
  "responseCode": "",
  "requestCode": "",
  "requestAuthor": "com.aiways.aiwaysservice"
}</t>
        </is>
      </c>
      <c r="M980" s="23" t="inlineStr">
        <is>
          <t>输入json，查看返回json或查看地图</t>
        </is>
      </c>
      <c r="N980" s="17" t="inlineStr">
        <is>
          <t>无返回</t>
        </is>
      </c>
      <c r="O980" s="17" t="inlineStr">
        <is>
          <t>筛选酒店品牌是维也纳，按照距离优先展示</t>
        </is>
      </c>
      <c r="P980" s="17" t="n"/>
      <c r="Q980" s="17" t="n"/>
      <c r="R980" s="29" t="n"/>
      <c r="S980" s="29" t="n"/>
      <c r="T980" s="29" t="n"/>
      <c r="U980" s="29" t="n"/>
      <c r="V980" s="29" t="n"/>
      <c r="W980" s="29" t="n"/>
    </row>
    <row r="981" s="134">
      <c r="A981" s="17" t="inlineStr">
        <is>
          <t>AW02-JK-AIDL-1112</t>
        </is>
      </c>
      <c r="B981" s="13" t="n">
        <v>40006</v>
      </c>
      <c r="C981" s="17" t="inlineStr">
        <is>
          <t>周边搜</t>
        </is>
      </c>
      <c r="D981" s="17" t="inlineStr">
        <is>
          <t>周边搜 -酒店</t>
        </is>
      </c>
      <c r="E981" s="17" t="inlineStr">
        <is>
          <t>P0</t>
        </is>
      </c>
      <c r="F981" s="17" t="inlineStr">
        <is>
          <t>周边搜 -酒店
酒店品牌：0: 维也纳
排序方式：2:好评优先</t>
        </is>
      </c>
      <c r="G981" s="13" t="inlineStr">
        <is>
          <t>正常系</t>
        </is>
      </c>
      <c r="H981" s="17" t="inlineStr">
        <is>
          <t>等价划分法</t>
        </is>
      </c>
      <c r="I981" s="17" t="n"/>
      <c r="J98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1" s="22" t="inlineStr">
        <is>
          <t>shell:"input keyevent 4"
shell:"input keyevent 4"</t>
        </is>
      </c>
      <c r="L981" s="17" t="inlineStr">
        <is>
          <t>{
  "protocolId": 40006,
  "messageType": "request",
  "versionName": "5.0.7.601114",
  "data": {
    "price": -1,
    "level": -1,
    "type": -1,
    "brand": 0,
    "sort": 2
  },
  "statusCode": 0,
  "needResponse": false,
  "message": "",
  "responseCode": "",
  "requestCode": "",
  "requestAuthor": "com.aiways.aiwaysservice"
}</t>
        </is>
      </c>
      <c r="M981" s="23" t="inlineStr">
        <is>
          <t>输入json，查看返回json或查看地图</t>
        </is>
      </c>
      <c r="N981" s="17" t="inlineStr">
        <is>
          <t>无返回</t>
        </is>
      </c>
      <c r="O981" s="17" t="inlineStr">
        <is>
          <t>筛选酒店品牌是维也纳，按照好评优先展示</t>
        </is>
      </c>
      <c r="P981" s="17" t="n"/>
      <c r="Q981" s="17" t="n"/>
      <c r="R981" s="29" t="n"/>
      <c r="S981" s="29" t="n"/>
      <c r="T981" s="29" t="n"/>
      <c r="U981" s="29" t="n"/>
      <c r="V981" s="29" t="n"/>
      <c r="W981" s="29" t="n"/>
    </row>
    <row r="982" s="134">
      <c r="A982" s="17" t="inlineStr">
        <is>
          <t>AW02-JK-AIDL-1113</t>
        </is>
      </c>
      <c r="B982" s="13" t="n">
        <v>40006</v>
      </c>
      <c r="C982" s="17" t="inlineStr">
        <is>
          <t>周边搜</t>
        </is>
      </c>
      <c r="D982" s="17" t="inlineStr">
        <is>
          <t>周边搜 -酒店</t>
        </is>
      </c>
      <c r="E982" s="17" t="inlineStr">
        <is>
          <t>P0</t>
        </is>
      </c>
      <c r="F982" s="17" t="inlineStr">
        <is>
          <t>周边搜 -酒店
酒店品牌：0: 维也纳
排序方式：3:低价优先</t>
        </is>
      </c>
      <c r="G982" s="13" t="inlineStr">
        <is>
          <t>正常系</t>
        </is>
      </c>
      <c r="H982" s="17" t="inlineStr">
        <is>
          <t>等价划分法</t>
        </is>
      </c>
      <c r="I982" s="17" t="n"/>
      <c r="J98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2" s="22" t="inlineStr">
        <is>
          <t>shell:"input keyevent 4"
shell:"input keyevent 4"</t>
        </is>
      </c>
      <c r="L982" s="17" t="inlineStr">
        <is>
          <t>{
  "protocolId": 40006,
  "messageType": "request",
  "versionName": "5.0.7.601114",
  "data": {
    "price": -1,
    "level": -1,
    "type": -1,
    "brand": 0,
    "sort": 3
  },
  "statusCode": 0,
  "needResponse": false,
  "message": "",
  "responseCode": "",
  "requestCode": "",
  "requestAuthor": "com.aiways.aiwaysservice"
}</t>
        </is>
      </c>
      <c r="M982" s="23" t="inlineStr">
        <is>
          <t>输入json，查看返回json或查看地图</t>
        </is>
      </c>
      <c r="N982" s="17" t="inlineStr">
        <is>
          <t>无返回</t>
        </is>
      </c>
      <c r="O982" s="17" t="inlineStr">
        <is>
          <t>筛选酒店品牌是维也纳，按照低价优先展示</t>
        </is>
      </c>
      <c r="P982" s="17" t="n"/>
      <c r="Q982" s="17" t="n"/>
      <c r="R982" s="29" t="n"/>
      <c r="S982" s="29" t="n"/>
      <c r="T982" s="29" t="n"/>
      <c r="U982" s="29" t="n"/>
      <c r="V982" s="29" t="n"/>
      <c r="W982" s="29" t="n"/>
    </row>
    <row r="983" s="134">
      <c r="A983" s="17" t="inlineStr">
        <is>
          <t>AW02-JK-AIDL-1114</t>
        </is>
      </c>
      <c r="B983" s="13" t="n">
        <v>40006</v>
      </c>
      <c r="C983" s="17" t="inlineStr">
        <is>
          <t>周边搜</t>
        </is>
      </c>
      <c r="D983" s="17" t="inlineStr">
        <is>
          <t>周边搜 -酒店</t>
        </is>
      </c>
      <c r="E983" s="17" t="inlineStr">
        <is>
          <t>P0</t>
        </is>
      </c>
      <c r="F983" s="17" t="inlineStr">
        <is>
          <t>周边搜 -酒店
酒店品牌：0: 维也纳
排序方式：4:高价优先</t>
        </is>
      </c>
      <c r="G983" s="13" t="inlineStr">
        <is>
          <t>正常系</t>
        </is>
      </c>
      <c r="H983" s="17" t="inlineStr">
        <is>
          <t>等价划分法</t>
        </is>
      </c>
      <c r="I983" s="17" t="n"/>
      <c r="J98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3" s="22" t="inlineStr">
        <is>
          <t>shell:"input keyevent 4"
shell:"input keyevent 4"</t>
        </is>
      </c>
      <c r="L983" s="17" t="inlineStr">
        <is>
          <t>{
  "protocolId": 40006,
  "messageType": "request",
  "versionName": "5.0.7.601114",
  "data": {
    "price": -1,
    "level": -1,
    "type": -1,
    "brand": 0,
    "sort": 4
  },
  "statusCode": 0,
  "needResponse": false,
  "message": "",
  "responseCode": "",
  "requestCode": "",
  "requestAuthor": "com.aiways.aiwaysservice"
}</t>
        </is>
      </c>
      <c r="M983" s="23" t="inlineStr">
        <is>
          <t>输入json，查看返回json或查看地图</t>
        </is>
      </c>
      <c r="N983" s="17" t="inlineStr">
        <is>
          <t>无返回</t>
        </is>
      </c>
      <c r="O983" s="17" t="inlineStr">
        <is>
          <t>筛选酒店品牌是维也纳，按照高价优先展示</t>
        </is>
      </c>
      <c r="P983" s="17" t="n"/>
      <c r="Q983" s="17" t="n"/>
      <c r="R983" s="29" t="n"/>
      <c r="S983" s="29" t="n"/>
      <c r="T983" s="29" t="n"/>
      <c r="U983" s="29" t="n"/>
      <c r="V983" s="29" t="n"/>
      <c r="W983" s="29" t="n"/>
    </row>
    <row r="984" s="134">
      <c r="A984" s="17" t="inlineStr">
        <is>
          <t>AW02-JK-AIDL-1115</t>
        </is>
      </c>
      <c r="B984" s="13" t="n">
        <v>40006</v>
      </c>
      <c r="C984" s="17" t="inlineStr">
        <is>
          <t>周边搜</t>
        </is>
      </c>
      <c r="D984" s="17" t="inlineStr">
        <is>
          <t>周边搜 -酒店</t>
        </is>
      </c>
      <c r="E984" s="17" t="inlineStr">
        <is>
          <t>P2</t>
        </is>
      </c>
      <c r="F984" s="17" t="inlineStr">
        <is>
          <t>周边搜 -酒店
酒店品牌：0: 维也纳
排序方式：
异常值：-1</t>
        </is>
      </c>
      <c r="G984" s="13" t="inlineStr">
        <is>
          <t>异常系</t>
        </is>
      </c>
      <c r="H984" s="17" t="inlineStr">
        <is>
          <t>等价划分法</t>
        </is>
      </c>
      <c r="I984" s="17" t="n"/>
      <c r="J98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4" s="22" t="inlineStr">
        <is>
          <t>shell:"input keyevent 4"
shell:"input keyevent 4"</t>
        </is>
      </c>
      <c r="L984" s="17" t="inlineStr">
        <is>
          <t>{
  "protocolId": 40006,
  "messageType": "request",
  "versionName": "5.0.7.601114",
  "data": {
    "price": -1,
    "level": -1,
    "type": -1,
    "brand": 0,
    "sort": -1
  },
  "statusCode": 0,
  "needResponse": false,
  "message": "",
  "responseCode": "",
  "requestCode": "",
  "requestAuthor": "com.aiways.aiwaysservice"
}</t>
        </is>
      </c>
      <c r="M984" s="23" t="inlineStr">
        <is>
          <t>输入json，查看返回json或查看地图</t>
        </is>
      </c>
      <c r="N984" s="17" t="inlineStr">
        <is>
          <t>resultCode:10001</t>
        </is>
      </c>
      <c r="O984" s="17" t="inlineStr">
        <is>
          <t>筛选酒店品牌是维也纳，按照默认排序</t>
        </is>
      </c>
      <c r="P984" s="17" t="n"/>
      <c r="Q984" s="17" t="n"/>
      <c r="R984" s="29" t="n"/>
      <c r="S984" s="29" t="n"/>
      <c r="T984" s="29" t="n"/>
      <c r="U984" s="29" t="n"/>
      <c r="V984" s="29" t="n"/>
      <c r="W984" s="29" t="n"/>
    </row>
    <row r="985" s="134">
      <c r="A985" s="17" t="inlineStr">
        <is>
          <t>AW02-JK-AIDL-1116</t>
        </is>
      </c>
      <c r="B985" s="13" t="n">
        <v>40006</v>
      </c>
      <c r="C985" s="17" t="inlineStr">
        <is>
          <t>周边搜</t>
        </is>
      </c>
      <c r="D985" s="17" t="inlineStr">
        <is>
          <t>周边搜 -酒店</t>
        </is>
      </c>
      <c r="E985" s="17" t="inlineStr">
        <is>
          <t>P2</t>
        </is>
      </c>
      <c r="F985" s="17" t="inlineStr">
        <is>
          <t>周边搜 -酒店
酒店品牌：0: 维也纳
排序方式：
异常值：5</t>
        </is>
      </c>
      <c r="G985" s="13" t="inlineStr">
        <is>
          <t>异常系</t>
        </is>
      </c>
      <c r="H985" s="17" t="inlineStr">
        <is>
          <t>等价划分法</t>
        </is>
      </c>
      <c r="I985" s="17" t="n"/>
      <c r="J98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5" s="22" t="inlineStr">
        <is>
          <t>shell:"input keyevent 4"
shell:"input keyevent 4"</t>
        </is>
      </c>
      <c r="L985" s="17" t="inlineStr">
        <is>
          <t>{
  "protocolId": 40006,
  "messageType": "request",
  "versionName": "5.0.7.601114",
  "data": {
    "price": -1,
    "level": -1,
    "type": -1,
    "brand": 0,
    "sort": 5
  },
  "statusCode": 0,
  "needResponse": false,
  "message": "",
  "responseCode": "",
  "requestCode": "",
  "requestAuthor": "com.aiways.aiwaysservice"
}</t>
        </is>
      </c>
      <c r="M985" s="23" t="inlineStr">
        <is>
          <t>输入json，查看返回json或查看地图</t>
        </is>
      </c>
      <c r="N985" s="17" t="inlineStr">
        <is>
          <t>resultCode:10001</t>
        </is>
      </c>
      <c r="O985" s="17" t="inlineStr">
        <is>
          <t>筛选酒店品牌是维也纳，按照默认排序</t>
        </is>
      </c>
      <c r="P985" s="17" t="n"/>
      <c r="Q985" s="17" t="n"/>
      <c r="R985" s="29" t="n"/>
      <c r="S985" s="29" t="n"/>
      <c r="T985" s="29" t="n"/>
      <c r="U985" s="29" t="n"/>
      <c r="V985" s="29" t="n"/>
      <c r="W985" s="29" t="n"/>
    </row>
    <row r="986" s="134">
      <c r="A986" s="17" t="inlineStr">
        <is>
          <t>AW02-JK-AIDL-1117</t>
        </is>
      </c>
      <c r="B986" s="13" t="n">
        <v>40006</v>
      </c>
      <c r="C986" s="17" t="inlineStr">
        <is>
          <t>周边搜</t>
        </is>
      </c>
      <c r="D986" s="17" t="inlineStr">
        <is>
          <t>周边搜 -酒店</t>
        </is>
      </c>
      <c r="E986" s="17" t="inlineStr">
        <is>
          <t>P0</t>
        </is>
      </c>
      <c r="F986" s="17" t="inlineStr">
        <is>
          <t>周边搜 -酒店
酒店品牌：1:如家
排序方式：0：推荐排序</t>
        </is>
      </c>
      <c r="G986" s="13" t="inlineStr">
        <is>
          <t>正常系</t>
        </is>
      </c>
      <c r="H986" s="17" t="inlineStr">
        <is>
          <t>等价划分法</t>
        </is>
      </c>
      <c r="I986" s="17" t="n"/>
      <c r="J98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6" s="22" t="inlineStr">
        <is>
          <t>shell:"input keyevent 4"
shell:"input keyevent 4"</t>
        </is>
      </c>
      <c r="L986" s="17" t="inlineStr">
        <is>
          <t>{
  "protocolId": 40006,
  "messageType": "request",
  "versionName": "5.0.7.601114",
  "data": {
    "price": -1,
    "level": -1,
    "type": -1,
    "brand": 1,
    "sort": 0
  },
  "statusCode": 0,
  "needResponse": false,
  "message": "",
  "responseCode": "",
  "requestCode": "",
  "requestAuthor": "com.aiways.aiwaysservice"
}</t>
        </is>
      </c>
      <c r="M986" s="23" t="inlineStr">
        <is>
          <t>输入json，查看返回json或查看地图</t>
        </is>
      </c>
      <c r="N986" s="17" t="inlineStr">
        <is>
          <t>无返回</t>
        </is>
      </c>
      <c r="O986" s="17" t="inlineStr">
        <is>
          <t>筛选酒店品牌是如家，按照推荐排序展示</t>
        </is>
      </c>
      <c r="P986" s="17" t="n"/>
      <c r="Q986" s="17" t="n"/>
      <c r="R986" s="29" t="n"/>
      <c r="S986" s="29" t="n"/>
      <c r="T986" s="29" t="n"/>
      <c r="U986" s="29" t="n"/>
      <c r="V986" s="29" t="n"/>
      <c r="W986" s="29" t="n"/>
    </row>
    <row r="987" s="134">
      <c r="A987" s="17" t="inlineStr">
        <is>
          <t>AW02-JK-AIDL-1118</t>
        </is>
      </c>
      <c r="B987" s="13" t="n">
        <v>40006</v>
      </c>
      <c r="C987" s="17" t="inlineStr">
        <is>
          <t>周边搜</t>
        </is>
      </c>
      <c r="D987" s="17" t="inlineStr">
        <is>
          <t>周边搜 -酒店</t>
        </is>
      </c>
      <c r="E987" s="17" t="inlineStr">
        <is>
          <t>P0</t>
        </is>
      </c>
      <c r="F987" s="17" t="inlineStr">
        <is>
          <t>周边搜 -酒店
酒店品牌：1:如家
排序方式：1: 距离优先</t>
        </is>
      </c>
      <c r="G987" s="13" t="inlineStr">
        <is>
          <t>正常系</t>
        </is>
      </c>
      <c r="H987" s="17" t="inlineStr">
        <is>
          <t>等价划分法</t>
        </is>
      </c>
      <c r="I987" s="17" t="n"/>
      <c r="J98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7" s="22" t="inlineStr">
        <is>
          <t>shell:"input keyevent 4"
shell:"input keyevent 4"</t>
        </is>
      </c>
      <c r="L987" s="17" t="inlineStr">
        <is>
          <t>{
  "protocolId": 40006,
  "messageType": "request",
  "versionName": "5.0.7.601114",
  "data": {
    "price": -1,
    "level": -1,
    "type": -1,
    "brand": 1,
    "sort": 1
  },
  "statusCode": 0,
  "needResponse": false,
  "message": "",
  "responseCode": "",
  "requestCode": "",
  "requestAuthor": "com.aiways.aiwaysservice"
}</t>
        </is>
      </c>
      <c r="M987" s="23" t="inlineStr">
        <is>
          <t>输入json，查看返回json或查看地图</t>
        </is>
      </c>
      <c r="N987" s="17" t="inlineStr">
        <is>
          <t>无返回</t>
        </is>
      </c>
      <c r="O987" s="17" t="inlineStr">
        <is>
          <t>筛选酒店品牌是如家，按照距离优先展示</t>
        </is>
      </c>
      <c r="P987" s="17" t="n"/>
      <c r="Q987" s="17" t="n"/>
      <c r="R987" s="29" t="n"/>
      <c r="S987" s="29" t="n"/>
      <c r="T987" s="29" t="n"/>
      <c r="U987" s="29" t="n"/>
      <c r="V987" s="29" t="n"/>
      <c r="W987" s="29" t="n"/>
    </row>
    <row r="988" s="134">
      <c r="A988" s="17" t="inlineStr">
        <is>
          <t>AW02-JK-AIDL-1119</t>
        </is>
      </c>
      <c r="B988" s="13" t="n">
        <v>40006</v>
      </c>
      <c r="C988" s="17" t="inlineStr">
        <is>
          <t>周边搜</t>
        </is>
      </c>
      <c r="D988" s="17" t="inlineStr">
        <is>
          <t>周边搜 -酒店</t>
        </is>
      </c>
      <c r="E988" s="17" t="inlineStr">
        <is>
          <t>P0</t>
        </is>
      </c>
      <c r="F988" s="17" t="inlineStr">
        <is>
          <t>周边搜 -酒店
酒店品牌：1:如家
排序方式：2:好评优先</t>
        </is>
      </c>
      <c r="G988" s="13" t="inlineStr">
        <is>
          <t>正常系</t>
        </is>
      </c>
      <c r="H988" s="17" t="inlineStr">
        <is>
          <t>等价划分法</t>
        </is>
      </c>
      <c r="I988" s="17" t="n"/>
      <c r="J98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8" s="22" t="inlineStr">
        <is>
          <t>shell:"input keyevent 4"
shell:"input keyevent 4"</t>
        </is>
      </c>
      <c r="L988" s="17" t="inlineStr">
        <is>
          <t>{
  "protocolId": 40006,
  "messageType": "request",
  "versionName": "5.0.7.601114",
  "data": {
    "price": -1,
    "level": -1,
    "type": -1,
    "brand": 1,
    "sort": 2
  },
  "statusCode": 0,
  "needResponse": false,
  "message": "",
  "responseCode": "",
  "requestCode": "",
  "requestAuthor": "com.aiways.aiwaysservice"
}</t>
        </is>
      </c>
      <c r="M988" s="23" t="inlineStr">
        <is>
          <t>输入json，查看返回json或查看地图</t>
        </is>
      </c>
      <c r="N988" s="17" t="inlineStr">
        <is>
          <t>无返回</t>
        </is>
      </c>
      <c r="O988" s="17" t="inlineStr">
        <is>
          <t>筛选酒店品牌是如家，按照好评优先展示</t>
        </is>
      </c>
      <c r="P988" s="17" t="n"/>
      <c r="Q988" s="17" t="n"/>
      <c r="R988" s="29" t="n"/>
      <c r="S988" s="29" t="n"/>
      <c r="T988" s="29" t="n"/>
      <c r="U988" s="29" t="n"/>
      <c r="V988" s="29" t="n"/>
      <c r="W988" s="29" t="n"/>
    </row>
    <row r="989" s="134">
      <c r="A989" s="17" t="inlineStr">
        <is>
          <t>AW02-JK-AIDL-1120</t>
        </is>
      </c>
      <c r="B989" s="13" t="n">
        <v>40006</v>
      </c>
      <c r="C989" s="17" t="inlineStr">
        <is>
          <t>周边搜</t>
        </is>
      </c>
      <c r="D989" s="17" t="inlineStr">
        <is>
          <t>周边搜 -酒店</t>
        </is>
      </c>
      <c r="E989" s="17" t="inlineStr">
        <is>
          <t>P0</t>
        </is>
      </c>
      <c r="F989" s="17" t="inlineStr">
        <is>
          <t>周边搜 -酒店
酒店品牌：1:如家
排序方式：3:低价优先</t>
        </is>
      </c>
      <c r="G989" s="13" t="inlineStr">
        <is>
          <t>正常系</t>
        </is>
      </c>
      <c r="H989" s="17" t="inlineStr">
        <is>
          <t>等价划分法</t>
        </is>
      </c>
      <c r="I989" s="17" t="n"/>
      <c r="J98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9" s="22" t="inlineStr">
        <is>
          <t>shell:"input keyevent 4"
shell:"input keyevent 4"</t>
        </is>
      </c>
      <c r="L989" s="17" t="inlineStr">
        <is>
          <t>{
  "protocolId": 40006,
  "messageType": "request",
  "versionName": "5.0.7.601114",
  "data": {
    "price": -1,
    "level": -1,
    "type": -1,
    "brand": 1,
    "sort": 3
  },
  "statusCode": 0,
  "needResponse": false,
  "message": "",
  "responseCode": "",
  "requestCode": "",
  "requestAuthor": "com.aiways.aiwaysservice"
}</t>
        </is>
      </c>
      <c r="M989" s="23" t="inlineStr">
        <is>
          <t>输入json，查看返回json或查看地图</t>
        </is>
      </c>
      <c r="N989" s="17" t="inlineStr">
        <is>
          <t>无返回</t>
        </is>
      </c>
      <c r="O989" s="17" t="inlineStr">
        <is>
          <t>筛选酒店品牌是如家，按照低价优先展示</t>
        </is>
      </c>
      <c r="P989" s="17" t="n"/>
      <c r="Q989" s="17" t="n"/>
      <c r="R989" s="29" t="n"/>
      <c r="S989" s="29" t="n"/>
      <c r="T989" s="29" t="n"/>
      <c r="U989" s="29" t="n"/>
      <c r="V989" s="29" t="n"/>
      <c r="W989" s="29" t="n"/>
    </row>
    <row r="990" s="134">
      <c r="A990" s="17" t="inlineStr">
        <is>
          <t>AW02-JK-AIDL-1121</t>
        </is>
      </c>
      <c r="B990" s="13" t="n">
        <v>40006</v>
      </c>
      <c r="C990" s="17" t="inlineStr">
        <is>
          <t>周边搜</t>
        </is>
      </c>
      <c r="D990" s="17" t="inlineStr">
        <is>
          <t>周边搜 -酒店</t>
        </is>
      </c>
      <c r="E990" s="17" t="inlineStr">
        <is>
          <t>P0</t>
        </is>
      </c>
      <c r="F990" s="17" t="inlineStr">
        <is>
          <t>周边搜 -酒店
酒店品牌：1:如家
排序方式：4:高价优先</t>
        </is>
      </c>
      <c r="G990" s="13" t="inlineStr">
        <is>
          <t>正常系</t>
        </is>
      </c>
      <c r="H990" s="17" t="inlineStr">
        <is>
          <t>等价划分法</t>
        </is>
      </c>
      <c r="I990" s="17" t="n"/>
      <c r="J99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0" s="22" t="inlineStr">
        <is>
          <t>shell:"input keyevent 4"
shell:"input keyevent 4"</t>
        </is>
      </c>
      <c r="L990" s="17" t="inlineStr">
        <is>
          <t>{
  "protocolId": 40006,
  "messageType": "request",
  "versionName": "5.0.7.601114",
  "data": {
    "price": -1,
    "level": -1,
    "type": -1,
    "brand": 1,
    "sort": 4
  },
  "statusCode": 0,
  "needResponse": false,
  "message": "",
  "responseCode": "",
  "requestCode": "",
  "requestAuthor": "com.aiways.aiwaysservice"
}</t>
        </is>
      </c>
      <c r="M990" s="23" t="inlineStr">
        <is>
          <t>输入json，查看返回json或查看地图</t>
        </is>
      </c>
      <c r="N990" s="17" t="inlineStr">
        <is>
          <t>无返回</t>
        </is>
      </c>
      <c r="O990" s="17" t="inlineStr">
        <is>
          <t>筛选酒店品牌是如家，按照高价优先展示</t>
        </is>
      </c>
      <c r="P990" s="17" t="n"/>
      <c r="Q990" s="17" t="n"/>
      <c r="R990" s="29" t="n"/>
      <c r="S990" s="29" t="n"/>
      <c r="T990" s="29" t="n"/>
      <c r="U990" s="29" t="n"/>
      <c r="V990" s="29" t="n"/>
      <c r="W990" s="29" t="n"/>
    </row>
    <row r="991" s="134">
      <c r="A991" s="17" t="inlineStr">
        <is>
          <t>AW02-JK-AIDL-1122</t>
        </is>
      </c>
      <c r="B991" s="13" t="n">
        <v>40006</v>
      </c>
      <c r="C991" s="17" t="inlineStr">
        <is>
          <t>周边搜</t>
        </is>
      </c>
      <c r="D991" s="17" t="inlineStr">
        <is>
          <t>周边搜 -酒店</t>
        </is>
      </c>
      <c r="E991" s="17" t="inlineStr">
        <is>
          <t>P2</t>
        </is>
      </c>
      <c r="F991" s="17" t="inlineStr">
        <is>
          <t>周边搜 -酒店
酒店品牌：1:如家
排序方式：
异常值：-1</t>
        </is>
      </c>
      <c r="G991" s="13" t="inlineStr">
        <is>
          <t>异常系</t>
        </is>
      </c>
      <c r="H991" s="17" t="inlineStr">
        <is>
          <t>等价划分法</t>
        </is>
      </c>
      <c r="I991" s="17" t="n"/>
      <c r="J99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1" s="22" t="inlineStr">
        <is>
          <t>shell:"input keyevent 4"
shell:"input keyevent 4"</t>
        </is>
      </c>
      <c r="L991" s="17" t="inlineStr">
        <is>
          <t>{
  "protocolId": 40006,
  "messageType": "request",
  "versionName": "5.0.7.601114",
  "data": {
    "price": -1,
    "level": -1,
    "type": -1,
    "brand": 1,
    "sort": -1
  },
  "statusCode": 0,
  "needResponse": false,
  "message": "",
  "responseCode": "",
  "requestCode": "",
  "requestAuthor": "com.aiways.aiwaysservice"
}</t>
        </is>
      </c>
      <c r="M991" s="23" t="inlineStr">
        <is>
          <t>输入json，查看返回json或查看地图</t>
        </is>
      </c>
      <c r="N991" s="17" t="inlineStr">
        <is>
          <t>resultCode:10001</t>
        </is>
      </c>
      <c r="O991" s="17" t="inlineStr">
        <is>
          <t>筛选酒店品牌是如家，按照默认排序</t>
        </is>
      </c>
      <c r="P991" s="17" t="n"/>
      <c r="Q991" s="17" t="n"/>
      <c r="R991" s="29" t="n"/>
      <c r="S991" s="29" t="n"/>
      <c r="T991" s="29" t="n"/>
      <c r="U991" s="29" t="n"/>
      <c r="V991" s="29" t="n"/>
      <c r="W991" s="29" t="n"/>
    </row>
    <row r="992" s="134">
      <c r="A992" s="17" t="inlineStr">
        <is>
          <t>AW02-JK-AIDL-1123</t>
        </is>
      </c>
      <c r="B992" s="13" t="n">
        <v>40006</v>
      </c>
      <c r="C992" s="17" t="inlineStr">
        <is>
          <t>周边搜</t>
        </is>
      </c>
      <c r="D992" s="17" t="inlineStr">
        <is>
          <t>周边搜 -酒店</t>
        </is>
      </c>
      <c r="E992" s="17" t="inlineStr">
        <is>
          <t>P2</t>
        </is>
      </c>
      <c r="F992" s="17" t="inlineStr">
        <is>
          <t>周边搜 -酒店
酒店品牌：1:如家
排序方式：
异常值：5</t>
        </is>
      </c>
      <c r="G992" s="13" t="inlineStr">
        <is>
          <t>异常系</t>
        </is>
      </c>
      <c r="H992" s="17" t="inlineStr">
        <is>
          <t>等价划分法</t>
        </is>
      </c>
      <c r="I992" s="17" t="n"/>
      <c r="J99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2" s="22" t="inlineStr">
        <is>
          <t>shell:"input keyevent 4"
shell:"input keyevent 4"</t>
        </is>
      </c>
      <c r="L992" s="17" t="inlineStr">
        <is>
          <t>{
  "protocolId": 40006,
  "messageType": "request",
  "versionName": "5.0.7.601114",
  "data": {
    "price": -1,
    "level": -1,
    "type": -1,
    "brand": 1,
    "sort": 5
  },
  "statusCode": 0,
  "needResponse": false,
  "message": "",
  "responseCode": "",
  "requestCode": "",
  "requestAuthor": "com.aiways.aiwaysservice"
}</t>
        </is>
      </c>
      <c r="M992" s="23" t="inlineStr">
        <is>
          <t>输入json，查看返回json或查看地图</t>
        </is>
      </c>
      <c r="N992" s="17" t="inlineStr">
        <is>
          <t>resultCode:10001</t>
        </is>
      </c>
      <c r="O992" s="17" t="inlineStr">
        <is>
          <t>筛选酒店品牌是如家，按照默认排序</t>
        </is>
      </c>
      <c r="P992" s="17" t="n"/>
      <c r="Q992" s="17" t="n"/>
      <c r="R992" s="29" t="n"/>
      <c r="S992" s="29" t="n"/>
      <c r="T992" s="29" t="n"/>
      <c r="U992" s="29" t="n"/>
      <c r="V992" s="29" t="n"/>
      <c r="W992" s="29" t="n"/>
    </row>
    <row r="993" s="134">
      <c r="A993" s="17" t="inlineStr">
        <is>
          <t>AW02-JK-AIDL-1124</t>
        </is>
      </c>
      <c r="B993" s="13" t="n">
        <v>40006</v>
      </c>
      <c r="C993" s="17" t="inlineStr">
        <is>
          <t>周边搜</t>
        </is>
      </c>
      <c r="D993" s="17" t="inlineStr">
        <is>
          <t>周边搜 -酒店</t>
        </is>
      </c>
      <c r="E993" s="17" t="inlineStr">
        <is>
          <t>P0</t>
        </is>
      </c>
      <c r="F993" s="17" t="inlineStr">
        <is>
          <t>周边搜 -酒店
酒店品牌：2:汉庭
排序方式：0：推荐排序</t>
        </is>
      </c>
      <c r="G993" s="13" t="inlineStr">
        <is>
          <t>正常系</t>
        </is>
      </c>
      <c r="H993" s="17" t="inlineStr">
        <is>
          <t>等价划分法</t>
        </is>
      </c>
      <c r="I993" s="17" t="n"/>
      <c r="J99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3" s="22" t="inlineStr">
        <is>
          <t>shell:"input keyevent 4"
shell:"input keyevent 4"</t>
        </is>
      </c>
      <c r="L993" s="17" t="inlineStr">
        <is>
          <t>{
  "protocolId": 40006,
  "messageType": "request",
  "versionName": "5.0.7.601114",
  "data": {
    "price": -1,
    "level": -1,
    "type": -1,
    "brand": 2,
    "sort": 0
  },
  "statusCode": 0,
  "needResponse": false,
  "message": "",
  "responseCode": "",
  "requestCode": "",
  "requestAuthor": "com.aiways.aiwaysservice"
}</t>
        </is>
      </c>
      <c r="M993" s="23" t="inlineStr">
        <is>
          <t>输入json，查看返回json或查看地图</t>
        </is>
      </c>
      <c r="N993" s="17" t="inlineStr">
        <is>
          <t>无返回</t>
        </is>
      </c>
      <c r="O993" s="17" t="inlineStr">
        <is>
          <t>筛选酒店品牌是汉庭，按照推荐排序展示</t>
        </is>
      </c>
      <c r="P993" s="17" t="n"/>
      <c r="Q993" s="17" t="n"/>
      <c r="R993" s="29" t="n"/>
      <c r="S993" s="29" t="n"/>
      <c r="T993" s="29" t="n"/>
      <c r="U993" s="29" t="n"/>
      <c r="V993" s="29" t="n"/>
      <c r="W993" s="29" t="n"/>
    </row>
    <row r="994" s="134">
      <c r="A994" s="17" t="inlineStr">
        <is>
          <t>AW02-JK-AIDL-1125</t>
        </is>
      </c>
      <c r="B994" s="13" t="n">
        <v>40006</v>
      </c>
      <c r="C994" s="17" t="inlineStr">
        <is>
          <t>周边搜</t>
        </is>
      </c>
      <c r="D994" s="17" t="inlineStr">
        <is>
          <t>周边搜 -酒店</t>
        </is>
      </c>
      <c r="E994" s="17" t="inlineStr">
        <is>
          <t>P0</t>
        </is>
      </c>
      <c r="F994" s="17" t="inlineStr">
        <is>
          <t>周边搜 -酒店
酒店品牌：2:汉庭
排序方式：1: 距离优先</t>
        </is>
      </c>
      <c r="G994" s="13" t="inlineStr">
        <is>
          <t>正常系</t>
        </is>
      </c>
      <c r="H994" s="17" t="inlineStr">
        <is>
          <t>等价划分法</t>
        </is>
      </c>
      <c r="I994" s="17" t="n"/>
      <c r="J99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4" s="22" t="inlineStr">
        <is>
          <t>shell:"input keyevent 4"
shell:"input keyevent 4"</t>
        </is>
      </c>
      <c r="L994" s="17" t="inlineStr">
        <is>
          <t>{
  "protocolId": 40006,
  "messageType": "request",
  "versionName": "5.0.7.601114",
  "data": {
    "price": -1,
    "level": -1,
    "type": -1,
    "brand": 2,
    "sort": 1
  },
  "statusCode": 0,
  "needResponse": false,
  "message": "",
  "responseCode": "",
  "requestCode": "",
  "requestAuthor": "com.aiways.aiwaysservice"
}</t>
        </is>
      </c>
      <c r="M994" s="23" t="inlineStr">
        <is>
          <t>输入json，查看返回json或查看地图</t>
        </is>
      </c>
      <c r="N994" s="17" t="inlineStr">
        <is>
          <t>无返回</t>
        </is>
      </c>
      <c r="O994" s="17" t="inlineStr">
        <is>
          <t>筛选酒店品牌是汉庭，按照距离优先展示</t>
        </is>
      </c>
      <c r="P994" s="17" t="n"/>
      <c r="Q994" s="17" t="n"/>
      <c r="R994" s="29" t="n"/>
      <c r="S994" s="29" t="n"/>
      <c r="T994" s="29" t="n"/>
      <c r="U994" s="29" t="n"/>
      <c r="V994" s="29" t="n"/>
      <c r="W994" s="29" t="n"/>
    </row>
    <row r="995" s="134">
      <c r="A995" s="17" t="inlineStr">
        <is>
          <t>AW02-JK-AIDL-1126</t>
        </is>
      </c>
      <c r="B995" s="13" t="n">
        <v>40006</v>
      </c>
      <c r="C995" s="17" t="inlineStr">
        <is>
          <t>周边搜</t>
        </is>
      </c>
      <c r="D995" s="17" t="inlineStr">
        <is>
          <t>周边搜 -酒店</t>
        </is>
      </c>
      <c r="E995" s="17" t="inlineStr">
        <is>
          <t>P0</t>
        </is>
      </c>
      <c r="F995" s="17" t="inlineStr">
        <is>
          <t>周边搜 -酒店
酒店品牌：2:汉庭
排序方式：2:好评优先</t>
        </is>
      </c>
      <c r="G995" s="13" t="inlineStr">
        <is>
          <t>正常系</t>
        </is>
      </c>
      <c r="H995" s="17" t="inlineStr">
        <is>
          <t>等价划分法</t>
        </is>
      </c>
      <c r="I995" s="17" t="n"/>
      <c r="J99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5" s="22" t="inlineStr">
        <is>
          <t>shell:"input keyevent 4"
shell:"input keyevent 4"</t>
        </is>
      </c>
      <c r="L995" s="17" t="inlineStr">
        <is>
          <t>{
  "protocolId": 40006,
  "messageType": "request",
  "versionName": "5.0.7.601114",
  "data": {
    "price": -1,
    "level": -1,
    "type": -1,
    "brand": 2,
    "sort": 2
  },
  "statusCode": 0,
  "needResponse": false,
  "message": "",
  "responseCode": "",
  "requestCode": "",
  "requestAuthor": "com.aiways.aiwaysservice"
}</t>
        </is>
      </c>
      <c r="M995" s="23" t="inlineStr">
        <is>
          <t>输入json，查看返回json或查看地图</t>
        </is>
      </c>
      <c r="N995" s="17" t="inlineStr">
        <is>
          <t>无返回</t>
        </is>
      </c>
      <c r="O995" s="17" t="inlineStr">
        <is>
          <t>筛选酒店品牌是汉庭，按照好评优先展示</t>
        </is>
      </c>
      <c r="P995" s="17" t="n"/>
      <c r="Q995" s="17" t="n"/>
      <c r="R995" s="29" t="n"/>
      <c r="S995" s="29" t="n"/>
      <c r="T995" s="29" t="n"/>
      <c r="U995" s="29" t="n"/>
      <c r="V995" s="29" t="n"/>
      <c r="W995" s="29" t="n"/>
    </row>
    <row r="996" s="134">
      <c r="A996" s="17" t="inlineStr">
        <is>
          <t>AW02-JK-AIDL-1127</t>
        </is>
      </c>
      <c r="B996" s="13" t="n">
        <v>40006</v>
      </c>
      <c r="C996" s="17" t="inlineStr">
        <is>
          <t>周边搜</t>
        </is>
      </c>
      <c r="D996" s="17" t="inlineStr">
        <is>
          <t>周边搜 -酒店</t>
        </is>
      </c>
      <c r="E996" s="17" t="inlineStr">
        <is>
          <t>P0</t>
        </is>
      </c>
      <c r="F996" s="17" t="inlineStr">
        <is>
          <t>周边搜 -酒店
酒店品牌：2:汉庭
排序方式：3:低价优先</t>
        </is>
      </c>
      <c r="G996" s="13" t="inlineStr">
        <is>
          <t>正常系</t>
        </is>
      </c>
      <c r="H996" s="17" t="inlineStr">
        <is>
          <t>等价划分法</t>
        </is>
      </c>
      <c r="I996" s="17" t="n"/>
      <c r="J99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6" s="22" t="inlineStr">
        <is>
          <t>shell:"input keyevent 4"
shell:"input keyevent 4"</t>
        </is>
      </c>
      <c r="L996" s="17" t="inlineStr">
        <is>
          <t>{
  "protocolId": 40006,
  "messageType": "request",
  "versionName": "5.0.7.601114",
  "data": {
    "price": -1,
    "level": -1,
    "type": -1,
    "brand": 2,
    "sort": 3
  },
  "statusCode": 0,
  "needResponse": false,
  "message": "",
  "responseCode": "",
  "requestCode": "",
  "requestAuthor": "com.aiways.aiwaysservice"
}</t>
        </is>
      </c>
      <c r="M996" s="23" t="inlineStr">
        <is>
          <t>输入json，查看返回json或查看地图</t>
        </is>
      </c>
      <c r="N996" s="17" t="inlineStr">
        <is>
          <t>无返回</t>
        </is>
      </c>
      <c r="O996" s="17" t="inlineStr">
        <is>
          <t>筛选酒店品牌是汉庭，按照低价优先展示</t>
        </is>
      </c>
      <c r="P996" s="17" t="n"/>
      <c r="Q996" s="17" t="n"/>
      <c r="R996" s="29" t="n"/>
      <c r="S996" s="29" t="n"/>
      <c r="T996" s="29" t="n"/>
      <c r="U996" s="29" t="n"/>
      <c r="V996" s="29" t="n"/>
      <c r="W996" s="29" t="n"/>
    </row>
    <row r="997" s="134">
      <c r="A997" s="17" t="inlineStr">
        <is>
          <t>AW02-JK-AIDL-1128</t>
        </is>
      </c>
      <c r="B997" s="13" t="n">
        <v>40006</v>
      </c>
      <c r="C997" s="17" t="inlineStr">
        <is>
          <t>周边搜</t>
        </is>
      </c>
      <c r="D997" s="17" t="inlineStr">
        <is>
          <t>周边搜 -酒店</t>
        </is>
      </c>
      <c r="E997" s="17" t="inlineStr">
        <is>
          <t>P0</t>
        </is>
      </c>
      <c r="F997" s="17" t="inlineStr">
        <is>
          <t>周边搜 -酒店
酒店品牌：2:汉庭
排序方式：4:高价优先</t>
        </is>
      </c>
      <c r="G997" s="13" t="inlineStr">
        <is>
          <t>正常系</t>
        </is>
      </c>
      <c r="H997" s="17" t="inlineStr">
        <is>
          <t>等价划分法</t>
        </is>
      </c>
      <c r="I997" s="17" t="n"/>
      <c r="J99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7" s="22" t="inlineStr">
        <is>
          <t>shell:"input keyevent 4"
shell:"input keyevent 4"</t>
        </is>
      </c>
      <c r="L997" s="17" t="inlineStr">
        <is>
          <t>{
  "protocolId": 40006,
  "messageType": "request",
  "versionName": "5.0.7.601114",
  "data": {
    "price": -1,
    "level": -1,
    "type": -1,
    "brand": 2,
    "sort": 4
  },
  "statusCode": 0,
  "needResponse": false,
  "message": "",
  "responseCode": "",
  "requestCode": "",
  "requestAuthor": "com.aiways.aiwaysservice"
}</t>
        </is>
      </c>
      <c r="M997" s="23" t="inlineStr">
        <is>
          <t>输入json，查看返回json或查看地图</t>
        </is>
      </c>
      <c r="N997" s="17" t="inlineStr">
        <is>
          <t>无返回</t>
        </is>
      </c>
      <c r="O997" s="17" t="inlineStr">
        <is>
          <t>筛选酒店品牌是汉庭，按照高价优先展示</t>
        </is>
      </c>
      <c r="P997" s="17" t="n"/>
      <c r="Q997" s="17" t="n"/>
      <c r="R997" s="29" t="n"/>
      <c r="S997" s="29" t="n"/>
      <c r="T997" s="29" t="n"/>
      <c r="U997" s="29" t="n"/>
      <c r="V997" s="29" t="n"/>
      <c r="W997" s="29" t="n"/>
    </row>
    <row r="998" s="134">
      <c r="A998" s="17" t="inlineStr">
        <is>
          <t>AW02-JK-AIDL-1129</t>
        </is>
      </c>
      <c r="B998" s="13" t="n">
        <v>40006</v>
      </c>
      <c r="C998" s="17" t="inlineStr">
        <is>
          <t>周边搜</t>
        </is>
      </c>
      <c r="D998" s="17" t="inlineStr">
        <is>
          <t>周边搜 -酒店</t>
        </is>
      </c>
      <c r="E998" s="17" t="inlineStr">
        <is>
          <t>P2</t>
        </is>
      </c>
      <c r="F998" s="17" t="inlineStr">
        <is>
          <t>周边搜 -酒店
酒店品牌：2:汉庭
排序方式：
异常值：-1</t>
        </is>
      </c>
      <c r="G998" s="13" t="inlineStr">
        <is>
          <t>异常系</t>
        </is>
      </c>
      <c r="H998" s="17" t="inlineStr">
        <is>
          <t>等价划分法</t>
        </is>
      </c>
      <c r="I998" s="17" t="n"/>
      <c r="J99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8" s="22" t="inlineStr">
        <is>
          <t>shell:"input keyevent 4"
shell:"input keyevent 4"</t>
        </is>
      </c>
      <c r="L998" s="17" t="inlineStr">
        <is>
          <t>{
  "protocolId": 40006,
  "messageType": "request",
  "versionName": "5.0.7.601114",
  "data": {
    "price": -1,
    "level": -1,
    "type": -1,
    "brand": 2,
    "sort": -1
  },
  "statusCode": 0,
  "needResponse": false,
  "message": "",
  "responseCode": "",
  "requestCode": "",
  "requestAuthor": "com.aiways.aiwaysservice"
}</t>
        </is>
      </c>
      <c r="M998" s="23" t="inlineStr">
        <is>
          <t>输入json，查看返回json或查看地图</t>
        </is>
      </c>
      <c r="N998" s="17" t="inlineStr">
        <is>
          <t>resultCode:10001</t>
        </is>
      </c>
      <c r="O998" s="17" t="inlineStr">
        <is>
          <t>筛选酒店品牌是汉庭，按照默认排序</t>
        </is>
      </c>
      <c r="P998" s="17" t="n"/>
      <c r="Q998" s="17" t="n"/>
      <c r="R998" s="29" t="n"/>
      <c r="S998" s="29" t="n"/>
      <c r="T998" s="29" t="n"/>
      <c r="U998" s="29" t="n"/>
      <c r="V998" s="29" t="n"/>
      <c r="W998" s="29" t="n"/>
    </row>
    <row r="999" s="134">
      <c r="A999" s="17" t="inlineStr">
        <is>
          <t>AW02-JK-AIDL-1130</t>
        </is>
      </c>
      <c r="B999" s="13" t="n">
        <v>40006</v>
      </c>
      <c r="C999" s="17" t="inlineStr">
        <is>
          <t>周边搜</t>
        </is>
      </c>
      <c r="D999" s="17" t="inlineStr">
        <is>
          <t>周边搜 -酒店</t>
        </is>
      </c>
      <c r="E999" s="17" t="inlineStr">
        <is>
          <t>P2</t>
        </is>
      </c>
      <c r="F999" s="17" t="inlineStr">
        <is>
          <t>周边搜 -酒店
酒店品牌：2:汉庭
排序方式：
异常值：5</t>
        </is>
      </c>
      <c r="G999" s="13" t="inlineStr">
        <is>
          <t>异常系</t>
        </is>
      </c>
      <c r="H999" s="17" t="inlineStr">
        <is>
          <t>等价划分法</t>
        </is>
      </c>
      <c r="I999" s="17" t="n"/>
      <c r="J99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9" s="22" t="inlineStr">
        <is>
          <t>shell:"input keyevent 4"
shell:"input keyevent 4"</t>
        </is>
      </c>
      <c r="L999" s="17" t="inlineStr">
        <is>
          <t>{
  "protocolId": 40006,
  "messageType": "request",
  "versionName": "5.0.7.601114",
  "data": {
    "price": -1,
    "level": -1,
    "type": -1,
    "brand": 2,
    "sort": 5
  },
  "statusCode": 0,
  "needResponse": false,
  "message": "",
  "responseCode": "",
  "requestCode": "",
  "requestAuthor": "com.aiways.aiwaysservice"
}</t>
        </is>
      </c>
      <c r="M999" s="23" t="inlineStr">
        <is>
          <t>输入json，查看返回json或查看地图</t>
        </is>
      </c>
      <c r="N999" s="17" t="inlineStr">
        <is>
          <t>resultCode:10001</t>
        </is>
      </c>
      <c r="O999" s="17" t="inlineStr">
        <is>
          <t>筛选酒店品牌是汉庭，按照默认排序</t>
        </is>
      </c>
      <c r="P999" s="17" t="n"/>
      <c r="Q999" s="17" t="n"/>
      <c r="R999" s="29" t="n"/>
      <c r="S999" s="29" t="n"/>
      <c r="T999" s="29" t="n"/>
      <c r="U999" s="29" t="n"/>
      <c r="V999" s="29" t="n"/>
      <c r="W999" s="29" t="n"/>
    </row>
    <row r="1000" s="134">
      <c r="A1000" s="17" t="inlineStr">
        <is>
          <t>AW02-JK-AIDL-1131</t>
        </is>
      </c>
      <c r="B1000" s="13" t="n">
        <v>40006</v>
      </c>
      <c r="C1000" s="17" t="inlineStr">
        <is>
          <t>周边搜</t>
        </is>
      </c>
      <c r="D1000" s="17" t="inlineStr">
        <is>
          <t>周边搜 -酒店</t>
        </is>
      </c>
      <c r="E1000" s="17" t="inlineStr">
        <is>
          <t>P0</t>
        </is>
      </c>
      <c r="F1000" s="17" t="inlineStr">
        <is>
          <t>周边搜 -酒店
酒店品牌：3:7天
排序方式：0：推荐排序</t>
        </is>
      </c>
      <c r="G1000" s="13" t="inlineStr">
        <is>
          <t>正常系</t>
        </is>
      </c>
      <c r="H1000" s="17" t="inlineStr">
        <is>
          <t>等价划分法</t>
        </is>
      </c>
      <c r="I1000" s="17" t="n"/>
      <c r="J100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0" s="22" t="inlineStr">
        <is>
          <t>shell:"input keyevent 4"
shell:"input keyevent 4"</t>
        </is>
      </c>
      <c r="L1000" s="17" t="inlineStr">
        <is>
          <t>{
  "protocolId": 40006,
  "messageType": "request",
  "versionName": "5.0.7.601114",
  "data": {
    "price": -1,
    "level": -1,
    "type": -1,
    "brand": 3,
    "sort": 0
  },
  "statusCode": 0,
  "needResponse": false,
  "message": "",
  "responseCode": "",
  "requestCode": "",
  "requestAuthor": "com.aiways.aiwaysservice"
}</t>
        </is>
      </c>
      <c r="M1000" s="23" t="inlineStr">
        <is>
          <t>输入json，查看返回json或查看地图</t>
        </is>
      </c>
      <c r="N1000" s="17" t="inlineStr">
        <is>
          <t>无返回</t>
        </is>
      </c>
      <c r="O1000" s="17" t="inlineStr">
        <is>
          <t>筛选酒店品牌是7天，按照推荐排序展示</t>
        </is>
      </c>
      <c r="P1000" s="17" t="n"/>
      <c r="Q1000" s="17" t="n"/>
      <c r="R1000" s="29" t="n"/>
      <c r="S1000" s="29" t="n"/>
      <c r="T1000" s="29" t="n"/>
      <c r="U1000" s="29" t="n"/>
      <c r="V1000" s="29" t="n"/>
      <c r="W1000" s="29" t="n"/>
    </row>
    <row r="1001" s="134">
      <c r="A1001" s="17" t="inlineStr">
        <is>
          <t>AW02-JK-AIDL-1132</t>
        </is>
      </c>
      <c r="B1001" s="13" t="n">
        <v>40006</v>
      </c>
      <c r="C1001" s="17" t="inlineStr">
        <is>
          <t>周边搜</t>
        </is>
      </c>
      <c r="D1001" s="17" t="inlineStr">
        <is>
          <t>周边搜 -酒店</t>
        </is>
      </c>
      <c r="E1001" s="17" t="inlineStr">
        <is>
          <t>P0</t>
        </is>
      </c>
      <c r="F1001" s="17" t="inlineStr">
        <is>
          <t>周边搜 -酒店
酒店品牌：3:7天
排序方式：1: 距离优先</t>
        </is>
      </c>
      <c r="G1001" s="13" t="inlineStr">
        <is>
          <t>正常系</t>
        </is>
      </c>
      <c r="H1001" s="17" t="inlineStr">
        <is>
          <t>等价划分法</t>
        </is>
      </c>
      <c r="I1001" s="17" t="n"/>
      <c r="J100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1" s="22" t="inlineStr">
        <is>
          <t>shell:"input keyevent 4"
shell:"input keyevent 4"</t>
        </is>
      </c>
      <c r="L1001" s="17" t="inlineStr">
        <is>
          <t>{
  "protocolId": 40006,
  "messageType": "request",
  "versionName": "5.0.7.601114",
  "data": {
    "price": -1,
    "level": -1,
    "type": -1,
    "brand": 3,
    "sort": 1
  },
  "statusCode": 0,
  "needResponse": false,
  "message": "",
  "responseCode": "",
  "requestCode": "",
  "requestAuthor": "com.aiways.aiwaysservice"
}</t>
        </is>
      </c>
      <c r="M1001" s="23" t="inlineStr">
        <is>
          <t>输入json，查看返回json或查看地图</t>
        </is>
      </c>
      <c r="N1001" s="17" t="inlineStr">
        <is>
          <t>无返回</t>
        </is>
      </c>
      <c r="O1001" s="17" t="inlineStr">
        <is>
          <t>筛选酒店品牌是7天，按照距离优先展示</t>
        </is>
      </c>
      <c r="P1001" s="17" t="n"/>
      <c r="Q1001" s="17" t="n"/>
      <c r="R1001" s="29" t="n"/>
      <c r="S1001" s="29" t="n"/>
      <c r="T1001" s="29" t="n"/>
      <c r="U1001" s="29" t="n"/>
      <c r="V1001" s="29" t="n"/>
      <c r="W1001" s="29" t="n"/>
    </row>
    <row r="1002" s="134">
      <c r="A1002" s="17" t="inlineStr">
        <is>
          <t>AW02-JK-AIDL-1133</t>
        </is>
      </c>
      <c r="B1002" s="13" t="n">
        <v>40006</v>
      </c>
      <c r="C1002" s="17" t="inlineStr">
        <is>
          <t>周边搜</t>
        </is>
      </c>
      <c r="D1002" s="17" t="inlineStr">
        <is>
          <t>周边搜 -酒店</t>
        </is>
      </c>
      <c r="E1002" s="17" t="inlineStr">
        <is>
          <t>P0</t>
        </is>
      </c>
      <c r="F1002" s="17" t="inlineStr">
        <is>
          <t>周边搜 -酒店
酒店品牌：3:7天
排序方式：2:好评优先</t>
        </is>
      </c>
      <c r="G1002" s="13" t="inlineStr">
        <is>
          <t>正常系</t>
        </is>
      </c>
      <c r="H1002" s="17" t="inlineStr">
        <is>
          <t>等价划分法</t>
        </is>
      </c>
      <c r="I1002" s="17" t="n"/>
      <c r="J100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2" s="22" t="inlineStr">
        <is>
          <t>shell:"input keyevent 4"
shell:"input keyevent 4"</t>
        </is>
      </c>
      <c r="L1002" s="17" t="inlineStr">
        <is>
          <t>{
  "protocolId": 40006,
  "messageType": "request",
  "versionName": "5.0.7.601114",
  "data": {
    "price": -1,
    "level": -1,
    "type": -1,
    "brand": 3,
    "sort": 2
  },
  "statusCode": 0,
  "needResponse": false,
  "message": "",
  "responseCode": "",
  "requestCode": "",
  "requestAuthor": "com.aiways.aiwaysservice"
}</t>
        </is>
      </c>
      <c r="M1002" s="23" t="inlineStr">
        <is>
          <t>输入json，查看返回json或查看地图</t>
        </is>
      </c>
      <c r="N1002" s="17" t="inlineStr">
        <is>
          <t>无返回</t>
        </is>
      </c>
      <c r="O1002" s="17" t="inlineStr">
        <is>
          <t>筛选酒店品牌是7天，按照好评优先展示</t>
        </is>
      </c>
      <c r="P1002" s="17" t="n"/>
      <c r="Q1002" s="17" t="n"/>
      <c r="R1002" s="29" t="n"/>
      <c r="S1002" s="29" t="n"/>
      <c r="T1002" s="29" t="n"/>
      <c r="U1002" s="29" t="n"/>
      <c r="V1002" s="29" t="n"/>
      <c r="W1002" s="29" t="n"/>
    </row>
    <row r="1003" s="134">
      <c r="A1003" s="17" t="inlineStr">
        <is>
          <t>AW02-JK-AIDL-1134</t>
        </is>
      </c>
      <c r="B1003" s="13" t="n">
        <v>40006</v>
      </c>
      <c r="C1003" s="17" t="inlineStr">
        <is>
          <t>周边搜</t>
        </is>
      </c>
      <c r="D1003" s="17" t="inlineStr">
        <is>
          <t>周边搜 -酒店</t>
        </is>
      </c>
      <c r="E1003" s="17" t="inlineStr">
        <is>
          <t>P0</t>
        </is>
      </c>
      <c r="F1003" s="17" t="inlineStr">
        <is>
          <t>周边搜 -酒店
酒店品牌：3:7天
排序方式：3:低价优先</t>
        </is>
      </c>
      <c r="G1003" s="13" t="inlineStr">
        <is>
          <t>正常系</t>
        </is>
      </c>
      <c r="H1003" s="17" t="inlineStr">
        <is>
          <t>等价划分法</t>
        </is>
      </c>
      <c r="I1003" s="17" t="n"/>
      <c r="J100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3" s="22" t="inlineStr">
        <is>
          <t>shell:"input keyevent 4"
shell:"input keyevent 4"</t>
        </is>
      </c>
      <c r="L1003" s="17" t="inlineStr">
        <is>
          <t>{
  "protocolId": 40006,
  "messageType": "request",
  "versionName": "5.0.7.601114",
  "data": {
    "price": -1,
    "level": -1,
    "type": -1,
    "brand": 3,
    "sort": 3
  },
  "statusCode": 0,
  "needResponse": false,
  "message": "",
  "responseCode": "",
  "requestCode": "",
  "requestAuthor": "com.aiways.aiwaysservice"
}</t>
        </is>
      </c>
      <c r="M1003" s="23" t="inlineStr">
        <is>
          <t>输入json，查看返回json或查看地图</t>
        </is>
      </c>
      <c r="N1003" s="17" t="inlineStr">
        <is>
          <t>无返回</t>
        </is>
      </c>
      <c r="O1003" s="17" t="inlineStr">
        <is>
          <t>筛选酒店品牌是7天，按照低价优先展示</t>
        </is>
      </c>
      <c r="P1003" s="17" t="n"/>
      <c r="Q1003" s="17" t="n"/>
      <c r="R1003" s="29" t="n"/>
      <c r="S1003" s="29" t="n"/>
      <c r="T1003" s="29" t="n"/>
      <c r="U1003" s="29" t="n"/>
      <c r="V1003" s="29" t="n"/>
      <c r="W1003" s="29" t="n"/>
    </row>
    <row r="1004" s="134">
      <c r="A1004" s="17" t="inlineStr">
        <is>
          <t>AW02-JK-AIDL-1135</t>
        </is>
      </c>
      <c r="B1004" s="13" t="n">
        <v>40006</v>
      </c>
      <c r="C1004" s="17" t="inlineStr">
        <is>
          <t>周边搜</t>
        </is>
      </c>
      <c r="D1004" s="17" t="inlineStr">
        <is>
          <t>周边搜 -酒店</t>
        </is>
      </c>
      <c r="E1004" s="17" t="inlineStr">
        <is>
          <t>P0</t>
        </is>
      </c>
      <c r="F1004" s="17" t="inlineStr">
        <is>
          <t>周边搜 -酒店
酒店品牌：3:7天
排序方式：4:高价优先</t>
        </is>
      </c>
      <c r="G1004" s="13" t="inlineStr">
        <is>
          <t>正常系</t>
        </is>
      </c>
      <c r="H1004" s="17" t="inlineStr">
        <is>
          <t>等价划分法</t>
        </is>
      </c>
      <c r="I1004" s="17" t="n"/>
      <c r="J100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4" s="22" t="inlineStr">
        <is>
          <t>shell:"input keyevent 4"
shell:"input keyevent 4"</t>
        </is>
      </c>
      <c r="L1004" s="17" t="inlineStr">
        <is>
          <t>{
  "protocolId": 40006,
  "messageType": "request",
  "versionName": "5.0.7.601114",
  "data": {
    "price": -1,
    "level": -1,
    "type": -1,
    "brand": 3,
    "sort": 4
  },
  "statusCode": 0,
  "needResponse": false,
  "message": "",
  "responseCode": "",
  "requestCode": "",
  "requestAuthor": "com.aiways.aiwaysservice"
}</t>
        </is>
      </c>
      <c r="M1004" s="23" t="inlineStr">
        <is>
          <t>输入json，查看返回json或查看地图</t>
        </is>
      </c>
      <c r="N1004" s="17" t="inlineStr">
        <is>
          <t>无返回</t>
        </is>
      </c>
      <c r="O1004" s="17" t="inlineStr">
        <is>
          <t>筛选酒店品牌是7天，按照高价优先展示</t>
        </is>
      </c>
      <c r="P1004" s="17" t="n"/>
      <c r="Q1004" s="17" t="n"/>
      <c r="R1004" s="29" t="n"/>
      <c r="S1004" s="29" t="n"/>
      <c r="T1004" s="29" t="n"/>
      <c r="U1004" s="29" t="n"/>
      <c r="V1004" s="29" t="n"/>
      <c r="W1004" s="29" t="n"/>
    </row>
    <row r="1005" s="134">
      <c r="A1005" s="17" t="inlineStr">
        <is>
          <t>AW02-JK-AIDL-1136</t>
        </is>
      </c>
      <c r="B1005" s="13" t="n">
        <v>40006</v>
      </c>
      <c r="C1005" s="17" t="inlineStr">
        <is>
          <t>周边搜</t>
        </is>
      </c>
      <c r="D1005" s="17" t="inlineStr">
        <is>
          <t>周边搜 -酒店</t>
        </is>
      </c>
      <c r="E1005" s="17" t="inlineStr">
        <is>
          <t>P2</t>
        </is>
      </c>
      <c r="F1005" s="17" t="inlineStr">
        <is>
          <t>周边搜 -酒店
酒店品牌：3:7天
排序方式：
异常值：-1</t>
        </is>
      </c>
      <c r="G1005" s="13" t="inlineStr">
        <is>
          <t>异常系</t>
        </is>
      </c>
      <c r="H1005" s="17" t="inlineStr">
        <is>
          <t>等价划分法</t>
        </is>
      </c>
      <c r="I1005" s="17" t="n"/>
      <c r="J100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5" s="22" t="inlineStr">
        <is>
          <t>shell:"input keyevent 4"
shell:"input keyevent 4"</t>
        </is>
      </c>
      <c r="L1005" s="17" t="inlineStr">
        <is>
          <t>{
  "protocolId": 40006,
  "messageType": "request",
  "versionName": "5.0.7.601114",
  "data": {
    "price": -1,
    "level": -1,
    "type": -1,
    "brand": 3,
    "sort": -1
  },
  "statusCode": 0,
  "needResponse": false,
  "message": "",
  "responseCode": "",
  "requestCode": "",
  "requestAuthor": "com.aiways.aiwaysservice"
}</t>
        </is>
      </c>
      <c r="M1005" s="23" t="inlineStr">
        <is>
          <t>输入json，查看返回json或查看地图</t>
        </is>
      </c>
      <c r="N1005" s="17" t="inlineStr">
        <is>
          <t>resultCode:10001</t>
        </is>
      </c>
      <c r="O1005" s="17" t="inlineStr">
        <is>
          <t>筛选酒店品牌是7天，按照默认排序</t>
        </is>
      </c>
      <c r="P1005" s="17" t="n"/>
      <c r="Q1005" s="17" t="n"/>
      <c r="R1005" s="29" t="n"/>
      <c r="S1005" s="29" t="n"/>
      <c r="T1005" s="29" t="n"/>
      <c r="U1005" s="29" t="n"/>
      <c r="V1005" s="29" t="n"/>
      <c r="W1005" s="29" t="n"/>
    </row>
    <row r="1006" s="134">
      <c r="A1006" s="17" t="inlineStr">
        <is>
          <t>AW02-JK-AIDL-1137</t>
        </is>
      </c>
      <c r="B1006" s="13" t="n">
        <v>40006</v>
      </c>
      <c r="C1006" s="17" t="inlineStr">
        <is>
          <t>周边搜</t>
        </is>
      </c>
      <c r="D1006" s="17" t="inlineStr">
        <is>
          <t>周边搜 -酒店</t>
        </is>
      </c>
      <c r="E1006" s="17" t="inlineStr">
        <is>
          <t>P2</t>
        </is>
      </c>
      <c r="F1006" s="17" t="inlineStr">
        <is>
          <t>周边搜 -酒店
酒店品牌：3:7天
排序方式：
异常值：5</t>
        </is>
      </c>
      <c r="G1006" s="13" t="inlineStr">
        <is>
          <t>异常系</t>
        </is>
      </c>
      <c r="H1006" s="17" t="inlineStr">
        <is>
          <t>等价划分法</t>
        </is>
      </c>
      <c r="I1006" s="17" t="n"/>
      <c r="J100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6" s="22" t="inlineStr">
        <is>
          <t>shell:"input keyevent 4"
shell:"input keyevent 4"</t>
        </is>
      </c>
      <c r="L1006" s="17" t="inlineStr">
        <is>
          <t>{
  "protocolId": 40006,
  "messageType": "request",
  "versionName": "5.0.7.601114",
  "data": {
    "price": -1,
    "level": -1,
    "type": -1,
    "brand": 3,
    "sort": 5
  },
  "statusCode": 0,
  "needResponse": false,
  "message": "",
  "responseCode": "",
  "requestCode": "",
  "requestAuthor": "com.aiways.aiwaysservice"
}</t>
        </is>
      </c>
      <c r="M1006" s="23" t="inlineStr">
        <is>
          <t>输入json，查看返回json或查看地图</t>
        </is>
      </c>
      <c r="N1006" s="17" t="inlineStr">
        <is>
          <t>resultCode:10001</t>
        </is>
      </c>
      <c r="O1006" s="17" t="inlineStr">
        <is>
          <t>筛选酒店品牌是7天，按照默认排序</t>
        </is>
      </c>
      <c r="P1006" s="17" t="n"/>
      <c r="Q1006" s="17" t="n"/>
      <c r="R1006" s="29" t="n"/>
      <c r="S1006" s="29" t="n"/>
      <c r="T1006" s="29" t="n"/>
      <c r="U1006" s="29" t="n"/>
      <c r="V1006" s="29" t="n"/>
      <c r="W1006" s="29" t="n"/>
    </row>
    <row r="1007" s="134">
      <c r="A1007" s="17" t="inlineStr">
        <is>
          <t>AW02-JK-AIDL-1138</t>
        </is>
      </c>
      <c r="B1007" s="13" t="n">
        <v>40006</v>
      </c>
      <c r="C1007" s="17" t="inlineStr">
        <is>
          <t>周边搜</t>
        </is>
      </c>
      <c r="D1007" s="17" t="inlineStr">
        <is>
          <t>周边搜 -酒店</t>
        </is>
      </c>
      <c r="E1007" s="17" t="inlineStr">
        <is>
          <t>P0</t>
        </is>
      </c>
      <c r="F1007" s="17" t="inlineStr">
        <is>
          <t>周边搜 -酒店
酒店品牌：4：全季
排序方式：0：推荐排序</t>
        </is>
      </c>
      <c r="G1007" s="13" t="inlineStr">
        <is>
          <t>正常系</t>
        </is>
      </c>
      <c r="H1007" s="17" t="inlineStr">
        <is>
          <t>等价划分法</t>
        </is>
      </c>
      <c r="I1007" s="17" t="n"/>
      <c r="J100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7" s="22" t="inlineStr">
        <is>
          <t>shell:"input keyevent 4"
shell:"input keyevent 4"</t>
        </is>
      </c>
      <c r="L1007" s="17" t="inlineStr">
        <is>
          <t>{
  "protocolId": 40006,
  "messageType": "request",
  "versionName": "5.0.7.601114",
  "data": {
    "price": -1,
    "level": -1,
    "type": -1,
    "brand": 4,
    "sort": 0
  },
  "statusCode": 0,
  "needResponse": false,
  "message": "",
  "responseCode": "",
  "requestCode": "",
  "requestAuthor": "com.aiways.aiwaysservice"
}</t>
        </is>
      </c>
      <c r="M1007" s="23" t="inlineStr">
        <is>
          <t>输入json，查看返回json或查看地图</t>
        </is>
      </c>
      <c r="N1007" s="17" t="inlineStr">
        <is>
          <t>无返回</t>
        </is>
      </c>
      <c r="O1007" s="17" t="inlineStr">
        <is>
          <t>筛选酒店品牌是全季，按照推荐排序展示</t>
        </is>
      </c>
      <c r="P1007" s="17" t="n"/>
      <c r="Q1007" s="17" t="n"/>
      <c r="R1007" s="29" t="n"/>
      <c r="S1007" s="29" t="n"/>
      <c r="T1007" s="29" t="n"/>
      <c r="U1007" s="29" t="n"/>
      <c r="V1007" s="29" t="n"/>
      <c r="W1007" s="29" t="n"/>
    </row>
    <row r="1008" s="134">
      <c r="A1008" s="17" t="inlineStr">
        <is>
          <t>AW02-JK-AIDL-1139</t>
        </is>
      </c>
      <c r="B1008" s="13" t="n">
        <v>40006</v>
      </c>
      <c r="C1008" s="17" t="inlineStr">
        <is>
          <t>周边搜</t>
        </is>
      </c>
      <c r="D1008" s="17" t="inlineStr">
        <is>
          <t>周边搜 -酒店</t>
        </is>
      </c>
      <c r="E1008" s="17" t="inlineStr">
        <is>
          <t>P0</t>
        </is>
      </c>
      <c r="F1008" s="17" t="inlineStr">
        <is>
          <t>周边搜 -酒店
酒店品牌：4：全季
排序方式：1: 距离优先</t>
        </is>
      </c>
      <c r="G1008" s="13" t="inlineStr">
        <is>
          <t>正常系</t>
        </is>
      </c>
      <c r="H1008" s="17" t="inlineStr">
        <is>
          <t>等价划分法</t>
        </is>
      </c>
      <c r="I1008" s="17" t="n"/>
      <c r="J100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8" s="22" t="inlineStr">
        <is>
          <t>shell:"input keyevent 4"
shell:"input keyevent 4"</t>
        </is>
      </c>
      <c r="L1008" s="17" t="inlineStr">
        <is>
          <t>{
  "protocolId": 40006,
  "messageType": "request",
  "versionName": "5.0.7.601114",
  "data": {
    "price": -1,
    "level": -1,
    "type": -1,
    "brand": 4,
    "sort": 1
  },
  "statusCode": 0,
  "needResponse": false,
  "message": "",
  "responseCode": "",
  "requestCode": "",
  "requestAuthor": "com.aiways.aiwaysservice"
}</t>
        </is>
      </c>
      <c r="M1008" s="23" t="inlineStr">
        <is>
          <t>输入json，查看返回json或查看地图</t>
        </is>
      </c>
      <c r="N1008" s="17" t="inlineStr">
        <is>
          <t>无返回</t>
        </is>
      </c>
      <c r="O1008" s="17" t="inlineStr">
        <is>
          <t>筛选酒店品牌是全季，按照距离优先展示</t>
        </is>
      </c>
      <c r="P1008" s="17" t="n"/>
      <c r="Q1008" s="17" t="n"/>
      <c r="R1008" s="29" t="n"/>
      <c r="S1008" s="29" t="n"/>
      <c r="T1008" s="29" t="n"/>
      <c r="U1008" s="29" t="n"/>
      <c r="V1008" s="29" t="n"/>
      <c r="W1008" s="29" t="n"/>
    </row>
    <row r="1009" s="134">
      <c r="A1009" s="17" t="inlineStr">
        <is>
          <t>AW02-JK-AIDL-1140</t>
        </is>
      </c>
      <c r="B1009" s="13" t="n">
        <v>40006</v>
      </c>
      <c r="C1009" s="17" t="inlineStr">
        <is>
          <t>周边搜</t>
        </is>
      </c>
      <c r="D1009" s="17" t="inlineStr">
        <is>
          <t>周边搜 -酒店</t>
        </is>
      </c>
      <c r="E1009" s="17" t="inlineStr">
        <is>
          <t>P0</t>
        </is>
      </c>
      <c r="F1009" s="17" t="inlineStr">
        <is>
          <t>周边搜 -酒店
酒店品牌：4：全季
排序方式：2:好评优先</t>
        </is>
      </c>
      <c r="G1009" s="13" t="inlineStr">
        <is>
          <t>正常系</t>
        </is>
      </c>
      <c r="H1009" s="17" t="inlineStr">
        <is>
          <t>等价划分法</t>
        </is>
      </c>
      <c r="I1009" s="17" t="n"/>
      <c r="J100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9" s="22" t="inlineStr">
        <is>
          <t>shell:"input keyevent 4"
shell:"input keyevent 4"</t>
        </is>
      </c>
      <c r="L1009" s="17" t="inlineStr">
        <is>
          <t>{
  "protocolId": 40006,
  "messageType": "request",
  "versionName": "5.0.7.601114",
  "data": {
    "price": -1,
    "level": -1,
    "type": -1,
    "brand": 4,
    "sort": 2
  },
  "statusCode": 0,
  "needResponse": false,
  "message": "",
  "responseCode": "",
  "requestCode": "",
  "requestAuthor": "com.aiways.aiwaysservice"
}</t>
        </is>
      </c>
      <c r="M1009" s="23" t="inlineStr">
        <is>
          <t>输入json，查看返回json或查看地图</t>
        </is>
      </c>
      <c r="N1009" s="17" t="inlineStr">
        <is>
          <t>无返回</t>
        </is>
      </c>
      <c r="O1009" s="17" t="inlineStr">
        <is>
          <t>筛选酒店品牌是全季，按照好评优先展示</t>
        </is>
      </c>
      <c r="P1009" s="17" t="n"/>
      <c r="Q1009" s="17" t="n"/>
      <c r="R1009" s="29" t="n"/>
      <c r="S1009" s="29" t="n"/>
      <c r="T1009" s="29" t="n"/>
      <c r="U1009" s="29" t="n"/>
      <c r="V1009" s="29" t="n"/>
      <c r="W1009" s="29" t="n"/>
    </row>
    <row r="1010" s="134">
      <c r="A1010" s="17" t="inlineStr">
        <is>
          <t>AW02-JK-AIDL-1141</t>
        </is>
      </c>
      <c r="B1010" s="13" t="n">
        <v>40006</v>
      </c>
      <c r="C1010" s="17" t="inlineStr">
        <is>
          <t>周边搜</t>
        </is>
      </c>
      <c r="D1010" s="17" t="inlineStr">
        <is>
          <t>周边搜 -酒店</t>
        </is>
      </c>
      <c r="E1010" s="17" t="inlineStr">
        <is>
          <t>P0</t>
        </is>
      </c>
      <c r="F1010" s="17" t="inlineStr">
        <is>
          <t>周边搜 -酒店
酒店品牌：4：全季
排序方式：3:低价优先</t>
        </is>
      </c>
      <c r="G1010" s="13" t="inlineStr">
        <is>
          <t>正常系</t>
        </is>
      </c>
      <c r="H1010" s="17" t="inlineStr">
        <is>
          <t>等价划分法</t>
        </is>
      </c>
      <c r="I1010" s="17" t="n"/>
      <c r="J101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0" s="22" t="inlineStr">
        <is>
          <t>shell:"input keyevent 4"
shell:"input keyevent 4"</t>
        </is>
      </c>
      <c r="L1010" s="17" t="inlineStr">
        <is>
          <t>{
  "protocolId": 40006,
  "messageType": "request",
  "versionName": "5.0.7.601114",
  "data": {
    "price": -1,
    "level": -1,
    "type": -1,
    "brand": 4,
    "sort": 3
  },
  "statusCode": 0,
  "needResponse": false,
  "message": "",
  "responseCode": "",
  "requestCode": "",
  "requestAuthor": "com.aiways.aiwaysservice"
}</t>
        </is>
      </c>
      <c r="M1010" s="23" t="inlineStr">
        <is>
          <t>输入json，查看返回json或查看地图</t>
        </is>
      </c>
      <c r="N1010" s="17" t="inlineStr">
        <is>
          <t>无返回</t>
        </is>
      </c>
      <c r="O1010" s="17" t="inlineStr">
        <is>
          <t>筛选酒店品牌是全季，按照低价优先展示</t>
        </is>
      </c>
      <c r="P1010" s="17" t="n"/>
      <c r="Q1010" s="17" t="n"/>
      <c r="R1010" s="29" t="n"/>
      <c r="S1010" s="29" t="n"/>
      <c r="T1010" s="29" t="n"/>
      <c r="U1010" s="29" t="n"/>
      <c r="V1010" s="29" t="n"/>
      <c r="W1010" s="29" t="n"/>
    </row>
    <row r="1011" s="134">
      <c r="A1011" s="17" t="inlineStr">
        <is>
          <t>AW02-JK-AIDL-1142</t>
        </is>
      </c>
      <c r="B1011" s="13" t="n">
        <v>40006</v>
      </c>
      <c r="C1011" s="17" t="inlineStr">
        <is>
          <t>周边搜</t>
        </is>
      </c>
      <c r="D1011" s="17" t="inlineStr">
        <is>
          <t>周边搜 -酒店</t>
        </is>
      </c>
      <c r="E1011" s="17" t="inlineStr">
        <is>
          <t>P0</t>
        </is>
      </c>
      <c r="F1011" s="17" t="inlineStr">
        <is>
          <t>周边搜 -酒店
酒店品牌：4：全季
排序方式：4:高价优先</t>
        </is>
      </c>
      <c r="G1011" s="13" t="inlineStr">
        <is>
          <t>正常系</t>
        </is>
      </c>
      <c r="H1011" s="17" t="inlineStr">
        <is>
          <t>等价划分法</t>
        </is>
      </c>
      <c r="I1011" s="17" t="n"/>
      <c r="J101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1" s="22" t="inlineStr">
        <is>
          <t>shell:"input keyevent 4"
shell:"input keyevent 4"</t>
        </is>
      </c>
      <c r="L1011" s="17" t="inlineStr">
        <is>
          <t>{
  "protocolId": 40006,
  "messageType": "request",
  "versionName": "5.0.7.601114",
  "data": {
    "price": -1,
    "level": -1,
    "type": -1,
    "brand": 4,
    "sort": 4
  },
  "statusCode": 0,
  "needResponse": false,
  "message": "",
  "responseCode": "",
  "requestCode": "",
  "requestAuthor": "com.aiways.aiwaysservice"
}</t>
        </is>
      </c>
      <c r="M1011" s="23" t="inlineStr">
        <is>
          <t>输入json，查看返回json或查看地图</t>
        </is>
      </c>
      <c r="N1011" s="17" t="inlineStr">
        <is>
          <t>无返回</t>
        </is>
      </c>
      <c r="O1011" s="17" t="inlineStr">
        <is>
          <t>筛选酒店品牌是全季，按照高价优先展示</t>
        </is>
      </c>
      <c r="P1011" s="17" t="n"/>
      <c r="Q1011" s="17" t="n"/>
      <c r="R1011" s="29" t="n"/>
      <c r="S1011" s="29" t="n"/>
      <c r="T1011" s="29" t="n"/>
      <c r="U1011" s="29" t="n"/>
      <c r="V1011" s="29" t="n"/>
      <c r="W1011" s="29" t="n"/>
    </row>
    <row r="1012" s="134">
      <c r="A1012" s="17" t="inlineStr">
        <is>
          <t>AW02-JK-AIDL-1143</t>
        </is>
      </c>
      <c r="B1012" s="13" t="n">
        <v>40006</v>
      </c>
      <c r="C1012" s="17" t="inlineStr">
        <is>
          <t>周边搜</t>
        </is>
      </c>
      <c r="D1012" s="17" t="inlineStr">
        <is>
          <t>周边搜 -酒店</t>
        </is>
      </c>
      <c r="E1012" s="17" t="inlineStr">
        <is>
          <t>P2</t>
        </is>
      </c>
      <c r="F1012" s="17" t="inlineStr">
        <is>
          <t>周边搜 -酒店
酒店品牌：4：全季
排序方式：
异常值：-1</t>
        </is>
      </c>
      <c r="G1012" s="13" t="inlineStr">
        <is>
          <t>异常系</t>
        </is>
      </c>
      <c r="H1012" s="17" t="inlineStr">
        <is>
          <t>等价划分法</t>
        </is>
      </c>
      <c r="I1012" s="17" t="n"/>
      <c r="J101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2" s="22" t="inlineStr">
        <is>
          <t>shell:"input keyevent 4"
shell:"input keyevent 4"</t>
        </is>
      </c>
      <c r="L1012" s="17" t="inlineStr">
        <is>
          <t>{
  "protocolId": 40006,
  "messageType": "request",
  "versionName": "5.0.7.601114",
  "data": {
    "price": -1,
    "level": -1,
    "type": -1,
    "brand": 4,
    "sort": -1
  },
  "statusCode": 0,
  "needResponse": false,
  "message": "",
  "responseCode": "",
  "requestCode": "",
  "requestAuthor": "com.aiways.aiwaysservice"
}</t>
        </is>
      </c>
      <c r="M1012" s="23" t="inlineStr">
        <is>
          <t>输入json，查看返回json或查看地图</t>
        </is>
      </c>
      <c r="N1012" s="17" t="inlineStr">
        <is>
          <t>resultCode:10001</t>
        </is>
      </c>
      <c r="O1012" s="17" t="inlineStr">
        <is>
          <t>筛选酒店品牌是全季，按照默认排序</t>
        </is>
      </c>
      <c r="P1012" s="17" t="n"/>
      <c r="Q1012" s="17" t="n"/>
      <c r="R1012" s="29" t="n"/>
      <c r="S1012" s="29" t="n"/>
      <c r="T1012" s="29" t="n"/>
      <c r="U1012" s="29" t="n"/>
      <c r="V1012" s="29" t="n"/>
      <c r="W1012" s="29" t="n"/>
    </row>
    <row r="1013" s="134">
      <c r="A1013" s="17" t="inlineStr">
        <is>
          <t>AW02-JK-AIDL-1144</t>
        </is>
      </c>
      <c r="B1013" s="13" t="n">
        <v>40006</v>
      </c>
      <c r="C1013" s="17" t="inlineStr">
        <is>
          <t>周边搜</t>
        </is>
      </c>
      <c r="D1013" s="17" t="inlineStr">
        <is>
          <t>周边搜 -酒店</t>
        </is>
      </c>
      <c r="E1013" s="17" t="inlineStr">
        <is>
          <t>P2</t>
        </is>
      </c>
      <c r="F1013" s="17" t="inlineStr">
        <is>
          <t>周边搜 -酒店
酒店品牌：4：全季
排序方式：
异常值：5</t>
        </is>
      </c>
      <c r="G1013" s="13" t="inlineStr">
        <is>
          <t>异常系</t>
        </is>
      </c>
      <c r="H1013" s="17" t="inlineStr">
        <is>
          <t>等价划分法</t>
        </is>
      </c>
      <c r="I1013" s="17" t="n"/>
      <c r="J101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3" s="22" t="inlineStr">
        <is>
          <t>shell:"input keyevent 4"
shell:"input keyevent 4"</t>
        </is>
      </c>
      <c r="L1013" s="17" t="inlineStr">
        <is>
          <t>{
  "protocolId": 40006,
  "messageType": "request",
  "versionName": "5.0.7.601114",
  "data": {
    "price": -1,
    "level": -1,
    "type": -1,
    "brand": 4,
    "sort": 5
  },
  "statusCode": 0,
  "needResponse": false,
  "message": "",
  "responseCode": "",
  "requestCode": "",
  "requestAuthor": "com.aiways.aiwaysservice"
}</t>
        </is>
      </c>
      <c r="M1013" s="23" t="inlineStr">
        <is>
          <t>输入json，查看返回json或查看地图</t>
        </is>
      </c>
      <c r="N1013" s="17" t="inlineStr">
        <is>
          <t>resultCode:10001</t>
        </is>
      </c>
      <c r="O1013" s="17" t="inlineStr">
        <is>
          <t>筛选酒店品牌是全季，按照默认排序</t>
        </is>
      </c>
      <c r="P1013" s="17" t="n"/>
      <c r="Q1013" s="17" t="n"/>
      <c r="R1013" s="29" t="n"/>
      <c r="S1013" s="29" t="n"/>
      <c r="T1013" s="29" t="n"/>
      <c r="U1013" s="29" t="n"/>
      <c r="V1013" s="29" t="n"/>
      <c r="W1013" s="29" t="n"/>
    </row>
    <row r="1014" s="134">
      <c r="A1014" s="17" t="inlineStr">
        <is>
          <t>AW02-JK-AIDL-1145</t>
        </is>
      </c>
      <c r="B1014" s="13" t="n">
        <v>40006</v>
      </c>
      <c r="C1014" s="17" t="inlineStr">
        <is>
          <t>周边搜</t>
        </is>
      </c>
      <c r="D1014" s="17" t="inlineStr">
        <is>
          <t>周边搜 -酒店</t>
        </is>
      </c>
      <c r="E1014" s="17" t="inlineStr">
        <is>
          <t>P0</t>
        </is>
      </c>
      <c r="F1014" s="17" t="inlineStr">
        <is>
          <t>周边搜 -酒店
酒店品牌：5：格林豪泰
排序方式：0：推荐排序</t>
        </is>
      </c>
      <c r="G1014" s="13" t="inlineStr">
        <is>
          <t>正常系</t>
        </is>
      </c>
      <c r="H1014" s="17" t="inlineStr">
        <is>
          <t>等价划分法</t>
        </is>
      </c>
      <c r="I1014" s="17" t="n"/>
      <c r="J101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4" s="22" t="inlineStr">
        <is>
          <t>shell:"input keyevent 4"
shell:"input keyevent 4"</t>
        </is>
      </c>
      <c r="L1014" s="17" t="inlineStr">
        <is>
          <t>{
  "protocolId": 40006,
  "messageType": "request",
  "versionName": "5.0.7.601114",
  "data": {
    "price": -1,
    "level": -1,
    "type": -1,
    "brand": 5,
    "sort": 0
  },
  "statusCode": 0,
  "needResponse": false,
  "message": "",
  "responseCode": "",
  "requestCode": "",
  "requestAuthor": "com.aiways.aiwaysservice"
}</t>
        </is>
      </c>
      <c r="M1014" s="23" t="inlineStr">
        <is>
          <t>输入json，查看返回json或查看地图</t>
        </is>
      </c>
      <c r="N1014" s="17" t="inlineStr">
        <is>
          <t>无返回</t>
        </is>
      </c>
      <c r="O1014" s="17" t="inlineStr">
        <is>
          <t>筛选酒店品牌是格林豪泰，按照推荐排序展示</t>
        </is>
      </c>
      <c r="P1014" s="17" t="n"/>
      <c r="Q1014" s="17" t="n"/>
      <c r="R1014" s="29" t="n"/>
      <c r="S1014" s="29" t="n"/>
      <c r="T1014" s="29" t="n"/>
      <c r="U1014" s="29" t="n"/>
      <c r="V1014" s="29" t="n"/>
      <c r="W1014" s="29" t="n"/>
    </row>
    <row r="1015" s="134">
      <c r="A1015" s="17" t="inlineStr">
        <is>
          <t>AW02-JK-AIDL-1146</t>
        </is>
      </c>
      <c r="B1015" s="13" t="n">
        <v>40006</v>
      </c>
      <c r="C1015" s="17" t="inlineStr">
        <is>
          <t>周边搜</t>
        </is>
      </c>
      <c r="D1015" s="17" t="inlineStr">
        <is>
          <t>周边搜 -酒店</t>
        </is>
      </c>
      <c r="E1015" s="17" t="inlineStr">
        <is>
          <t>P0</t>
        </is>
      </c>
      <c r="F1015" s="17" t="inlineStr">
        <is>
          <t>周边搜 -酒店
酒店品牌：5：格林豪泰
排序方式：1: 距离优先</t>
        </is>
      </c>
      <c r="G1015" s="13" t="inlineStr">
        <is>
          <t>正常系</t>
        </is>
      </c>
      <c r="H1015" s="17" t="inlineStr">
        <is>
          <t>等价划分法</t>
        </is>
      </c>
      <c r="I1015" s="17" t="n"/>
      <c r="J101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5" s="22" t="inlineStr">
        <is>
          <t>shell:"input keyevent 4"
shell:"input keyevent 4"</t>
        </is>
      </c>
      <c r="L1015" s="17" t="inlineStr">
        <is>
          <t>{
  "protocolId": 40006,
  "messageType": "request",
  "versionName": "5.0.7.601114",
  "data": {
    "price": -1,
    "level": -1,
    "type": -1,
    "brand": 5,
    "sort": 1
  },
  "statusCode": 0,
  "needResponse": false,
  "message": "",
  "responseCode": "",
  "requestCode": "",
  "requestAuthor": "com.aiways.aiwaysservice"
}</t>
        </is>
      </c>
      <c r="M1015" s="23" t="inlineStr">
        <is>
          <t>输入json，查看返回json或查看地图</t>
        </is>
      </c>
      <c r="N1015" s="17" t="inlineStr">
        <is>
          <t>无返回</t>
        </is>
      </c>
      <c r="O1015" s="17" t="inlineStr">
        <is>
          <t>筛选酒店品牌是格林豪泰，按照距离优先展示</t>
        </is>
      </c>
      <c r="P1015" s="17" t="n"/>
      <c r="Q1015" s="17" t="n"/>
      <c r="R1015" s="29" t="n"/>
      <c r="S1015" s="29" t="n"/>
      <c r="T1015" s="29" t="n"/>
      <c r="U1015" s="29" t="n"/>
      <c r="V1015" s="29" t="n"/>
      <c r="W1015" s="29" t="n"/>
    </row>
    <row r="1016" s="134">
      <c r="A1016" s="17" t="inlineStr">
        <is>
          <t>AW02-JK-AIDL-1147</t>
        </is>
      </c>
      <c r="B1016" s="13" t="n">
        <v>40006</v>
      </c>
      <c r="C1016" s="17" t="inlineStr">
        <is>
          <t>周边搜</t>
        </is>
      </c>
      <c r="D1016" s="17" t="inlineStr">
        <is>
          <t>周边搜 -酒店</t>
        </is>
      </c>
      <c r="E1016" s="17" t="inlineStr">
        <is>
          <t>P0</t>
        </is>
      </c>
      <c r="F1016" s="17" t="inlineStr">
        <is>
          <t>周边搜 -酒店
酒店品牌：5：格林豪泰
排序方式：2:好评优先</t>
        </is>
      </c>
      <c r="G1016" s="13" t="inlineStr">
        <is>
          <t>正常系</t>
        </is>
      </c>
      <c r="H1016" s="17" t="inlineStr">
        <is>
          <t>等价划分法</t>
        </is>
      </c>
      <c r="I1016" s="17" t="n"/>
      <c r="J101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6" s="22" t="inlineStr">
        <is>
          <t>shell:"input keyevent 4"
shell:"input keyevent 4"</t>
        </is>
      </c>
      <c r="L1016" s="17" t="inlineStr">
        <is>
          <t>{
  "protocolId": 40006,
  "messageType": "request",
  "versionName": "5.0.7.601114",
  "data": {
    "price": -1,
    "level": -1,
    "type": -1,
    "brand": 5,
    "sort": 2
  },
  "statusCode": 0,
  "needResponse": false,
  "message": "",
  "responseCode": "",
  "requestCode": "",
  "requestAuthor": "com.aiways.aiwaysservice"
}</t>
        </is>
      </c>
      <c r="M1016" s="23" t="inlineStr">
        <is>
          <t>输入json，查看返回json或查看地图</t>
        </is>
      </c>
      <c r="N1016" s="17" t="inlineStr">
        <is>
          <t>无返回</t>
        </is>
      </c>
      <c r="O1016" s="17" t="inlineStr">
        <is>
          <t>筛选酒店品牌是格林豪泰，按照好评优先展示</t>
        </is>
      </c>
      <c r="P1016" s="17" t="n"/>
      <c r="Q1016" s="17" t="n"/>
      <c r="R1016" s="29" t="n"/>
      <c r="S1016" s="29" t="n"/>
      <c r="T1016" s="29" t="n"/>
      <c r="U1016" s="29" t="n"/>
      <c r="V1016" s="29" t="n"/>
      <c r="W1016" s="29" t="n"/>
    </row>
    <row r="1017" s="134">
      <c r="A1017" s="17" t="inlineStr">
        <is>
          <t>AW02-JK-AIDL-1148</t>
        </is>
      </c>
      <c r="B1017" s="13" t="n">
        <v>40006</v>
      </c>
      <c r="C1017" s="17" t="inlineStr">
        <is>
          <t>周边搜</t>
        </is>
      </c>
      <c r="D1017" s="17" t="inlineStr">
        <is>
          <t>周边搜 -酒店</t>
        </is>
      </c>
      <c r="E1017" s="17" t="inlineStr">
        <is>
          <t>P0</t>
        </is>
      </c>
      <c r="F1017" s="17" t="inlineStr">
        <is>
          <t>周边搜 -酒店
酒店品牌：5：格林豪泰
排序方式：3:低价优先</t>
        </is>
      </c>
      <c r="G1017" s="13" t="inlineStr">
        <is>
          <t>正常系</t>
        </is>
      </c>
      <c r="H1017" s="17" t="inlineStr">
        <is>
          <t>等价划分法</t>
        </is>
      </c>
      <c r="I1017" s="17" t="n"/>
      <c r="J101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7" s="22" t="inlineStr">
        <is>
          <t>shell:"input keyevent 4"
shell:"input keyevent 4"</t>
        </is>
      </c>
      <c r="L1017" s="17" t="inlineStr">
        <is>
          <t>{
  "protocolId": 40006,
  "messageType": "request",
  "versionName": "5.0.7.601114",
  "data": {
    "price": -1,
    "level": -1,
    "type": -1,
    "brand": 5,
    "sort": 3
  },
  "statusCode": 0,
  "needResponse": false,
  "message": "",
  "responseCode": "",
  "requestCode": "",
  "requestAuthor": "com.aiways.aiwaysservice"
}</t>
        </is>
      </c>
      <c r="M1017" s="23" t="inlineStr">
        <is>
          <t>输入json，查看返回json或查看地图</t>
        </is>
      </c>
      <c r="N1017" s="17" t="inlineStr">
        <is>
          <t>无返回</t>
        </is>
      </c>
      <c r="O1017" s="17" t="inlineStr">
        <is>
          <t>筛选酒店品牌是格林豪泰，按照低价优先展示</t>
        </is>
      </c>
      <c r="P1017" s="17" t="n"/>
      <c r="Q1017" s="17" t="n"/>
      <c r="R1017" s="29" t="n"/>
      <c r="S1017" s="29" t="n"/>
      <c r="T1017" s="29" t="n"/>
      <c r="U1017" s="29" t="n"/>
      <c r="V1017" s="29" t="n"/>
      <c r="W1017" s="29" t="n"/>
    </row>
    <row r="1018" s="134">
      <c r="A1018" s="17" t="inlineStr">
        <is>
          <t>AW02-JK-AIDL-1149</t>
        </is>
      </c>
      <c r="B1018" s="13" t="n">
        <v>40006</v>
      </c>
      <c r="C1018" s="17" t="inlineStr">
        <is>
          <t>周边搜</t>
        </is>
      </c>
      <c r="D1018" s="17" t="inlineStr">
        <is>
          <t>周边搜 -酒店</t>
        </is>
      </c>
      <c r="E1018" s="17" t="inlineStr">
        <is>
          <t>P0</t>
        </is>
      </c>
      <c r="F1018" s="17" t="inlineStr">
        <is>
          <t>周边搜 -酒店
酒店品牌：5：格林豪泰
排序方式：4:高价优先</t>
        </is>
      </c>
      <c r="G1018" s="13" t="inlineStr">
        <is>
          <t>正常系</t>
        </is>
      </c>
      <c r="H1018" s="17" t="inlineStr">
        <is>
          <t>等价划分法</t>
        </is>
      </c>
      <c r="I1018" s="17" t="n"/>
      <c r="J101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8" s="22" t="inlineStr">
        <is>
          <t>shell:"input keyevent 4"
shell:"input keyevent 4"</t>
        </is>
      </c>
      <c r="L1018" s="17" t="inlineStr">
        <is>
          <t>{
  "protocolId": 40006,
  "messageType": "request",
  "versionName": "5.0.7.601114",
  "data": {
    "price": -1,
    "level": -1,
    "type": -1,
    "brand": 5,
    "sort": 4
  },
  "statusCode": 0,
  "needResponse": false,
  "message": "",
  "responseCode": "",
  "requestCode": "",
  "requestAuthor": "com.aiways.aiwaysservice"
}</t>
        </is>
      </c>
      <c r="M1018" s="23" t="inlineStr">
        <is>
          <t>输入json，查看返回json或查看地图</t>
        </is>
      </c>
      <c r="N1018" s="17" t="inlineStr">
        <is>
          <t>无返回</t>
        </is>
      </c>
      <c r="O1018" s="17" t="inlineStr">
        <is>
          <t>筛选酒店品牌是格林豪泰，按照高价优先展示</t>
        </is>
      </c>
      <c r="P1018" s="17" t="n"/>
      <c r="Q1018" s="17" t="n"/>
      <c r="R1018" s="29" t="n"/>
      <c r="S1018" s="29" t="n"/>
      <c r="T1018" s="29" t="n"/>
      <c r="U1018" s="29" t="n"/>
      <c r="V1018" s="29" t="n"/>
      <c r="W1018" s="29" t="n"/>
    </row>
    <row r="1019" s="134">
      <c r="A1019" s="17" t="inlineStr">
        <is>
          <t>AW02-JK-AIDL-1150</t>
        </is>
      </c>
      <c r="B1019" s="13" t="n">
        <v>40006</v>
      </c>
      <c r="C1019" s="17" t="inlineStr">
        <is>
          <t>周边搜</t>
        </is>
      </c>
      <c r="D1019" s="17" t="inlineStr">
        <is>
          <t>周边搜 -酒店</t>
        </is>
      </c>
      <c r="E1019" s="17" t="inlineStr">
        <is>
          <t>P2</t>
        </is>
      </c>
      <c r="F1019" s="17" t="inlineStr">
        <is>
          <t>周边搜 -酒店
酒店品牌：5：格林豪泰
排序方式：
异常值：-1</t>
        </is>
      </c>
      <c r="G1019" s="13" t="inlineStr">
        <is>
          <t>异常系</t>
        </is>
      </c>
      <c r="H1019" s="17" t="inlineStr">
        <is>
          <t>等价划分法</t>
        </is>
      </c>
      <c r="I1019" s="17" t="n"/>
      <c r="J101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9" s="22" t="inlineStr">
        <is>
          <t>shell:"input keyevent 4"
shell:"input keyevent 4"</t>
        </is>
      </c>
      <c r="L1019" s="17" t="inlineStr">
        <is>
          <t>{
  "protocolId": 40006,
  "messageType": "request",
  "versionName": "5.0.7.601114",
  "data": {
    "price": -1,
    "level": -1,
    "type": -1,
    "brand": 5,
    "sort": -1
  },
  "statusCode": 0,
  "needResponse": false,
  "message": "",
  "responseCode": "",
  "requestCode": "",
  "requestAuthor": "com.aiways.aiwaysservice"
}</t>
        </is>
      </c>
      <c r="M1019" s="23" t="inlineStr">
        <is>
          <t>输入json，查看返回json或查看地图</t>
        </is>
      </c>
      <c r="N1019" s="17" t="inlineStr">
        <is>
          <t>resultCode:10001</t>
        </is>
      </c>
      <c r="O1019" s="17" t="inlineStr">
        <is>
          <t>筛选酒店品牌是格林豪泰，按照默认排序</t>
        </is>
      </c>
      <c r="P1019" s="17" t="n"/>
      <c r="Q1019" s="17" t="n"/>
      <c r="R1019" s="29" t="n"/>
      <c r="S1019" s="29" t="n"/>
      <c r="T1019" s="29" t="n"/>
      <c r="U1019" s="29" t="n"/>
      <c r="V1019" s="29" t="n"/>
      <c r="W1019" s="29" t="n"/>
    </row>
    <row r="1020" s="134">
      <c r="A1020" s="17" t="inlineStr">
        <is>
          <t>AW02-JK-AIDL-1151</t>
        </is>
      </c>
      <c r="B1020" s="13" t="n">
        <v>40006</v>
      </c>
      <c r="C1020" s="17" t="inlineStr">
        <is>
          <t>周边搜</t>
        </is>
      </c>
      <c r="D1020" s="17" t="inlineStr">
        <is>
          <t>周边搜 -酒店</t>
        </is>
      </c>
      <c r="E1020" s="17" t="inlineStr">
        <is>
          <t>P2</t>
        </is>
      </c>
      <c r="F1020" s="17" t="inlineStr">
        <is>
          <t>周边搜 -酒店
酒店品牌：5：格林豪泰
排序方式：
异常值：5</t>
        </is>
      </c>
      <c r="G1020" s="13" t="inlineStr">
        <is>
          <t>异常系</t>
        </is>
      </c>
      <c r="H1020" s="17" t="inlineStr">
        <is>
          <t>等价划分法</t>
        </is>
      </c>
      <c r="I1020" s="17" t="n"/>
      <c r="J102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0" s="22" t="inlineStr">
        <is>
          <t>shell:"input keyevent 4"
shell:"input keyevent 4"</t>
        </is>
      </c>
      <c r="L1020" s="17" t="inlineStr">
        <is>
          <t>{
  "protocolId": 40006,
  "messageType": "request",
  "versionName": "5.0.7.601114",
  "data": {
    "price": -1,
    "level": -1,
    "type": -1,
    "brand": 5,
    "sort": 5
  },
  "statusCode": 0,
  "needResponse": false,
  "message": "",
  "responseCode": "",
  "requestCode": "",
  "requestAuthor": "com.aiways.aiwaysservice"
}</t>
        </is>
      </c>
      <c r="M1020" s="23" t="inlineStr">
        <is>
          <t>输入json，查看返回json或查看地图</t>
        </is>
      </c>
      <c r="N1020" s="17" t="inlineStr">
        <is>
          <t>resultCode:10001</t>
        </is>
      </c>
      <c r="O1020" s="17" t="inlineStr">
        <is>
          <t>筛选酒店品牌是格林豪泰，按照默认排序</t>
        </is>
      </c>
      <c r="P1020" s="17" t="n"/>
      <c r="Q1020" s="17" t="n"/>
      <c r="R1020" s="29" t="n"/>
      <c r="S1020" s="29" t="n"/>
      <c r="T1020" s="29" t="n"/>
      <c r="U1020" s="29" t="n"/>
      <c r="V1020" s="29" t="n"/>
      <c r="W1020" s="29" t="n"/>
    </row>
    <row r="1021" s="134">
      <c r="A1021" s="17" t="inlineStr">
        <is>
          <t>AW02-JK-AIDL-1152</t>
        </is>
      </c>
      <c r="B1021" s="13" t="n">
        <v>40006</v>
      </c>
      <c r="C1021" s="17" t="inlineStr">
        <is>
          <t>周边搜</t>
        </is>
      </c>
      <c r="D1021" s="17" t="inlineStr">
        <is>
          <t>周边搜 -酒店</t>
        </is>
      </c>
      <c r="E1021" s="17" t="inlineStr">
        <is>
          <t>P0</t>
        </is>
      </c>
      <c r="F1021" s="17" t="inlineStr">
        <is>
          <t>周边搜 -酒店
酒店品牌：6：锦江之星
排序方式：0：推荐排序</t>
        </is>
      </c>
      <c r="G1021" s="13" t="inlineStr">
        <is>
          <t>正常系</t>
        </is>
      </c>
      <c r="H1021" s="17" t="inlineStr">
        <is>
          <t>等价划分法</t>
        </is>
      </c>
      <c r="I1021" s="17" t="n"/>
      <c r="J102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1" s="22" t="inlineStr">
        <is>
          <t>shell:"input keyevent 4"
shell:"input keyevent 4"</t>
        </is>
      </c>
      <c r="L1021" s="17" t="inlineStr">
        <is>
          <t>{
  "protocolId": 40006,
  "messageType": "request",
  "versionName": "5.0.7.601114",
  "data": {
    "price": -1,
    "level": -1,
    "type": -1,
    "brand": 6,
    "sort": 0
  },
  "statusCode": 0,
  "needResponse": false,
  "message": "",
  "responseCode": "",
  "requestCode": "",
  "requestAuthor": "com.aiways.aiwaysservice"
}</t>
        </is>
      </c>
      <c r="M1021" s="23" t="inlineStr">
        <is>
          <t>输入json，查看返回json或查看地图</t>
        </is>
      </c>
      <c r="N1021" s="17" t="inlineStr">
        <is>
          <t>无返回</t>
        </is>
      </c>
      <c r="O1021" s="17" t="inlineStr">
        <is>
          <t>筛选酒店品牌是锦江之星，按照推荐排序展示</t>
        </is>
      </c>
      <c r="P1021" s="17" t="n"/>
      <c r="Q1021" s="17" t="n"/>
      <c r="R1021" s="29" t="n"/>
      <c r="S1021" s="29" t="n"/>
      <c r="T1021" s="29" t="n"/>
      <c r="U1021" s="29" t="n"/>
      <c r="V1021" s="29" t="n"/>
      <c r="W1021" s="29" t="n"/>
    </row>
    <row r="1022" s="134">
      <c r="A1022" s="17" t="inlineStr">
        <is>
          <t>AW02-JK-AIDL-1153</t>
        </is>
      </c>
      <c r="B1022" s="13" t="n">
        <v>40006</v>
      </c>
      <c r="C1022" s="17" t="inlineStr">
        <is>
          <t>周边搜</t>
        </is>
      </c>
      <c r="D1022" s="17" t="inlineStr">
        <is>
          <t>周边搜 -酒店</t>
        </is>
      </c>
      <c r="E1022" s="17" t="inlineStr">
        <is>
          <t>P0</t>
        </is>
      </c>
      <c r="F1022" s="17" t="inlineStr">
        <is>
          <t>周边搜 -酒店
酒店品牌：6：锦江之星
排序方式：1: 距离优先</t>
        </is>
      </c>
      <c r="G1022" s="13" t="inlineStr">
        <is>
          <t>正常系</t>
        </is>
      </c>
      <c r="H1022" s="17" t="inlineStr">
        <is>
          <t>等价划分法</t>
        </is>
      </c>
      <c r="I1022" s="17" t="n"/>
      <c r="J102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2" s="22" t="inlineStr">
        <is>
          <t>shell:"input keyevent 4"
shell:"input keyevent 4"</t>
        </is>
      </c>
      <c r="L1022" s="17" t="inlineStr">
        <is>
          <t>{
  "protocolId": 40006,
  "messageType": "request",
  "versionName": "5.0.7.601114",
  "data": {
    "price": -1,
    "level": -1,
    "type": -1,
    "brand": 6,
    "sort": 1
  },
  "statusCode": 0,
  "needResponse": false,
  "message": "",
  "responseCode": "",
  "requestCode": "",
  "requestAuthor": "com.aiways.aiwaysservice"
}</t>
        </is>
      </c>
      <c r="M1022" s="23" t="inlineStr">
        <is>
          <t>输入json，查看返回json或查看地图</t>
        </is>
      </c>
      <c r="N1022" s="17" t="inlineStr">
        <is>
          <t>无返回</t>
        </is>
      </c>
      <c r="O1022" s="17" t="inlineStr">
        <is>
          <t>筛选酒店品牌是锦江之星，按照距离优先展示</t>
        </is>
      </c>
      <c r="P1022" s="17" t="n"/>
      <c r="Q1022" s="17" t="n"/>
      <c r="R1022" s="29" t="n"/>
      <c r="S1022" s="29" t="n"/>
      <c r="T1022" s="29" t="n"/>
      <c r="U1022" s="29" t="n"/>
      <c r="V1022" s="29" t="n"/>
      <c r="W1022" s="29" t="n"/>
    </row>
    <row r="1023" s="134">
      <c r="A1023" s="17" t="inlineStr">
        <is>
          <t>AW02-JK-AIDL-1154</t>
        </is>
      </c>
      <c r="B1023" s="13" t="n">
        <v>40006</v>
      </c>
      <c r="C1023" s="17" t="inlineStr">
        <is>
          <t>周边搜</t>
        </is>
      </c>
      <c r="D1023" s="17" t="inlineStr">
        <is>
          <t>周边搜 -酒店</t>
        </is>
      </c>
      <c r="E1023" s="17" t="inlineStr">
        <is>
          <t>P0</t>
        </is>
      </c>
      <c r="F1023" s="17" t="inlineStr">
        <is>
          <t>周边搜 -酒店
酒店品牌：6：锦江之星
排序方式：2:好评优先</t>
        </is>
      </c>
      <c r="G1023" s="13" t="inlineStr">
        <is>
          <t>正常系</t>
        </is>
      </c>
      <c r="H1023" s="17" t="inlineStr">
        <is>
          <t>等价划分法</t>
        </is>
      </c>
      <c r="I1023" s="17" t="n"/>
      <c r="J102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3" s="22" t="inlineStr">
        <is>
          <t>shell:"input keyevent 4"
shell:"input keyevent 4"</t>
        </is>
      </c>
      <c r="L1023" s="17" t="inlineStr">
        <is>
          <t>{
  "protocolId": 40006,
  "messageType": "request",
  "versionName": "5.0.7.601114",
  "data": {
    "price": -1,
    "level": -1,
    "type": -1,
    "brand": 6,
    "sort": 2
  },
  "statusCode": 0,
  "needResponse": false,
  "message": "",
  "responseCode": "",
  "requestCode": "",
  "requestAuthor": "com.aiways.aiwaysservice"
}</t>
        </is>
      </c>
      <c r="M1023" s="23" t="inlineStr">
        <is>
          <t>输入json，查看返回json或查看地图</t>
        </is>
      </c>
      <c r="N1023" s="17" t="inlineStr">
        <is>
          <t>无返回</t>
        </is>
      </c>
      <c r="O1023" s="17" t="inlineStr">
        <is>
          <t>筛选酒店品牌是锦江之星，按照好评优先展示</t>
        </is>
      </c>
      <c r="P1023" s="17" t="n"/>
      <c r="Q1023" s="17" t="n"/>
      <c r="R1023" s="29" t="n"/>
      <c r="S1023" s="29" t="n"/>
      <c r="T1023" s="29" t="n"/>
      <c r="U1023" s="29" t="n"/>
      <c r="V1023" s="29" t="n"/>
      <c r="W1023" s="29" t="n"/>
    </row>
    <row r="1024" s="134">
      <c r="A1024" s="17" t="inlineStr">
        <is>
          <t>AW02-JK-AIDL-1155</t>
        </is>
      </c>
      <c r="B1024" s="13" t="n">
        <v>40006</v>
      </c>
      <c r="C1024" s="17" t="inlineStr">
        <is>
          <t>周边搜</t>
        </is>
      </c>
      <c r="D1024" s="17" t="inlineStr">
        <is>
          <t>周边搜 -酒店</t>
        </is>
      </c>
      <c r="E1024" s="17" t="inlineStr">
        <is>
          <t>P0</t>
        </is>
      </c>
      <c r="F1024" s="17" t="inlineStr">
        <is>
          <t>周边搜 -酒店
酒店品牌：6：锦江之星
排序方式：3:低价优先</t>
        </is>
      </c>
      <c r="G1024" s="13" t="inlineStr">
        <is>
          <t>正常系</t>
        </is>
      </c>
      <c r="H1024" s="17" t="inlineStr">
        <is>
          <t>等价划分法</t>
        </is>
      </c>
      <c r="I1024" s="17" t="n"/>
      <c r="J102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4" s="22" t="inlineStr">
        <is>
          <t>shell:"input keyevent 4"
shell:"input keyevent 4"</t>
        </is>
      </c>
      <c r="L1024" s="17" t="inlineStr">
        <is>
          <t>{
  "protocolId": 40006,
  "messageType": "request",
  "versionName": "5.0.7.601114",
  "data": {
    "price": -1,
    "level": -1,
    "type": -1,
    "brand": 6,
    "sort": 3
  },
  "statusCode": 0,
  "needResponse": false,
  "message": "",
  "responseCode": "",
  "requestCode": "",
  "requestAuthor": "com.aiways.aiwaysservice"
}</t>
        </is>
      </c>
      <c r="M1024" s="23" t="inlineStr">
        <is>
          <t>输入json，查看返回json或查看地图</t>
        </is>
      </c>
      <c r="N1024" s="17" t="inlineStr">
        <is>
          <t>无返回</t>
        </is>
      </c>
      <c r="O1024" s="17" t="inlineStr">
        <is>
          <t>筛选酒店品牌是锦江之星，按照低价优先展示</t>
        </is>
      </c>
      <c r="P1024" s="17" t="n"/>
      <c r="Q1024" s="17" t="n"/>
      <c r="R1024" s="29" t="n"/>
      <c r="S1024" s="29" t="n"/>
      <c r="T1024" s="29" t="n"/>
      <c r="U1024" s="29" t="n"/>
      <c r="V1024" s="29" t="n"/>
      <c r="W1024" s="29" t="n"/>
    </row>
    <row r="1025" s="134">
      <c r="A1025" s="17" t="inlineStr">
        <is>
          <t>AW02-JK-AIDL-1156</t>
        </is>
      </c>
      <c r="B1025" s="13" t="n">
        <v>40006</v>
      </c>
      <c r="C1025" s="17" t="inlineStr">
        <is>
          <t>周边搜</t>
        </is>
      </c>
      <c r="D1025" s="17" t="inlineStr">
        <is>
          <t>周边搜 -酒店</t>
        </is>
      </c>
      <c r="E1025" s="17" t="inlineStr">
        <is>
          <t>P0</t>
        </is>
      </c>
      <c r="F1025" s="17" t="inlineStr">
        <is>
          <t>周边搜 -酒店
酒店品牌：6：锦江之星
排序方式：4:高价优先</t>
        </is>
      </c>
      <c r="G1025" s="13" t="inlineStr">
        <is>
          <t>正常系</t>
        </is>
      </c>
      <c r="H1025" s="17" t="inlineStr">
        <is>
          <t>等价划分法</t>
        </is>
      </c>
      <c r="I1025" s="17" t="n"/>
      <c r="J102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5" s="22" t="inlineStr">
        <is>
          <t>shell:"input keyevent 4"
shell:"input keyevent 4"</t>
        </is>
      </c>
      <c r="L1025" s="17" t="inlineStr">
        <is>
          <t>{
  "protocolId": 40006,
  "messageType": "request",
  "versionName": "5.0.7.601114",
  "data": {
    "price": -1,
    "level": -1,
    "type": -1,
    "brand": 6,
    "sort": 4
  },
  "statusCode": 0,
  "needResponse": false,
  "message": "",
  "responseCode": "",
  "requestCode": "",
  "requestAuthor": "com.aiways.aiwaysservice"
}</t>
        </is>
      </c>
      <c r="M1025" s="23" t="inlineStr">
        <is>
          <t>输入json，查看返回json或查看地图</t>
        </is>
      </c>
      <c r="N1025" s="17" t="inlineStr">
        <is>
          <t>无返回</t>
        </is>
      </c>
      <c r="O1025" s="17" t="inlineStr">
        <is>
          <t>筛选酒店品牌是锦江之星，按照高价优先展示</t>
        </is>
      </c>
      <c r="P1025" s="17" t="n"/>
      <c r="Q1025" s="17" t="n"/>
      <c r="R1025" s="29" t="n"/>
      <c r="S1025" s="29" t="n"/>
      <c r="T1025" s="29" t="n"/>
      <c r="U1025" s="29" t="n"/>
      <c r="V1025" s="29" t="n"/>
      <c r="W1025" s="29" t="n"/>
    </row>
    <row r="1026" s="134">
      <c r="A1026" s="17" t="inlineStr">
        <is>
          <t>AW02-JK-AIDL-1157</t>
        </is>
      </c>
      <c r="B1026" s="13" t="n">
        <v>40006</v>
      </c>
      <c r="C1026" s="17" t="inlineStr">
        <is>
          <t>周边搜</t>
        </is>
      </c>
      <c r="D1026" s="17" t="inlineStr">
        <is>
          <t>周边搜 -酒店</t>
        </is>
      </c>
      <c r="E1026" s="17" t="inlineStr">
        <is>
          <t>P2</t>
        </is>
      </c>
      <c r="F1026" s="17" t="inlineStr">
        <is>
          <t>周边搜 -酒店
酒店品牌：6：锦江之星
排序方式：
异常值：-1</t>
        </is>
      </c>
      <c r="G1026" s="13" t="inlineStr">
        <is>
          <t>异常系</t>
        </is>
      </c>
      <c r="H1026" s="17" t="inlineStr">
        <is>
          <t>等价划分法</t>
        </is>
      </c>
      <c r="I1026" s="17" t="n"/>
      <c r="J102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6" s="22" t="inlineStr">
        <is>
          <t>shell:"input keyevent 4"
shell:"input keyevent 4"</t>
        </is>
      </c>
      <c r="L1026" s="17" t="inlineStr">
        <is>
          <t>{
  "protocolId": 40006,
  "messageType": "request",
  "versionName": "5.0.7.601114",
  "data": {
    "price": -1,
    "level": -1,
    "type": -1,
    "brand": 6,
    "sort": -1
  },
  "statusCode": 0,
  "needResponse": false,
  "message": "",
  "responseCode": "",
  "requestCode": "",
  "requestAuthor": "com.aiways.aiwaysservice"
}</t>
        </is>
      </c>
      <c r="M1026" s="23" t="inlineStr">
        <is>
          <t>输入json，查看返回json或查看地图</t>
        </is>
      </c>
      <c r="N1026" s="17" t="inlineStr">
        <is>
          <t>resultCode:10001</t>
        </is>
      </c>
      <c r="O1026" s="17" t="inlineStr">
        <is>
          <t>筛选酒店品牌是锦江之星，按照默认排序</t>
        </is>
      </c>
      <c r="P1026" s="17" t="n"/>
      <c r="Q1026" s="17" t="n"/>
      <c r="R1026" s="29" t="n"/>
      <c r="S1026" s="29" t="n"/>
      <c r="T1026" s="29" t="n"/>
      <c r="U1026" s="29" t="n"/>
      <c r="V1026" s="29" t="n"/>
      <c r="W1026" s="29" t="n"/>
    </row>
    <row r="1027" s="134">
      <c r="A1027" s="17" t="inlineStr">
        <is>
          <t>AW02-JK-AIDL-1158</t>
        </is>
      </c>
      <c r="B1027" s="13" t="n">
        <v>40006</v>
      </c>
      <c r="C1027" s="17" t="inlineStr">
        <is>
          <t>周边搜</t>
        </is>
      </c>
      <c r="D1027" s="17" t="inlineStr">
        <is>
          <t>周边搜 -酒店</t>
        </is>
      </c>
      <c r="E1027" s="17" t="inlineStr">
        <is>
          <t>P2</t>
        </is>
      </c>
      <c r="F1027" s="17" t="inlineStr">
        <is>
          <t>周边搜 -酒店
酒店品牌：6：锦江之星
排序方式：
异常值：5</t>
        </is>
      </c>
      <c r="G1027" s="13" t="inlineStr">
        <is>
          <t>异常系</t>
        </is>
      </c>
      <c r="H1027" s="17" t="inlineStr">
        <is>
          <t>等价划分法</t>
        </is>
      </c>
      <c r="I1027" s="17" t="n"/>
      <c r="J102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7" s="22" t="inlineStr">
        <is>
          <t>shell:"input keyevent 4"
shell:"input keyevent 4"</t>
        </is>
      </c>
      <c r="L1027" s="17" t="inlineStr">
        <is>
          <t>{
  "protocolId": 40006,
  "messageType": "request",
  "versionName": "5.0.7.601114",
  "data": {
    "price": -1,
    "level": -1,
    "type": -1,
    "brand": 6,
    "sort": 5
  },
  "statusCode": 0,
  "needResponse": false,
  "message": "",
  "responseCode": "",
  "requestCode": "",
  "requestAuthor": "com.aiways.aiwaysservice"
}</t>
        </is>
      </c>
      <c r="M1027" s="23" t="inlineStr">
        <is>
          <t>输入json，查看返回json或查看地图</t>
        </is>
      </c>
      <c r="N1027" s="17" t="inlineStr">
        <is>
          <t>resultCode:10001</t>
        </is>
      </c>
      <c r="O1027" s="17" t="inlineStr">
        <is>
          <t>筛选酒店品牌是锦江之星，按照默认排序</t>
        </is>
      </c>
      <c r="P1027" s="17" t="n"/>
      <c r="Q1027" s="17" t="n"/>
      <c r="R1027" s="29" t="n"/>
      <c r="S1027" s="29" t="n"/>
      <c r="T1027" s="29" t="n"/>
      <c r="U1027" s="29" t="n"/>
      <c r="V1027" s="29" t="n"/>
      <c r="W1027" s="29" t="n"/>
    </row>
    <row r="1028" s="134">
      <c r="A1028" s="17" t="inlineStr">
        <is>
          <t>AW02-JK-AIDL-1159</t>
        </is>
      </c>
      <c r="B1028" s="13" t="n">
        <v>40006</v>
      </c>
      <c r="C1028" s="17" t="inlineStr">
        <is>
          <t>周边搜</t>
        </is>
      </c>
      <c r="D1028" s="17" t="inlineStr">
        <is>
          <t>周边搜 -酒店</t>
        </is>
      </c>
      <c r="E1028" s="17" t="inlineStr">
        <is>
          <t>P0</t>
        </is>
      </c>
      <c r="F1028" s="17" t="inlineStr">
        <is>
          <t>周边搜 -酒店
酒店品牌：7：速8
排序方式：0：推荐排序</t>
        </is>
      </c>
      <c r="G1028" s="13" t="inlineStr">
        <is>
          <t>正常系</t>
        </is>
      </c>
      <c r="H1028" s="17" t="inlineStr">
        <is>
          <t>等价划分法</t>
        </is>
      </c>
      <c r="I1028" s="17" t="n"/>
      <c r="J102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8" s="22" t="inlineStr">
        <is>
          <t>shell:"input keyevent 4"
shell:"input keyevent 4"</t>
        </is>
      </c>
      <c r="L1028" s="17" t="inlineStr">
        <is>
          <t>{
  "protocolId": 40006,
  "messageType": "request",
  "versionName": "5.0.7.601114",
  "data": {
    "price": -1,
    "level": -1,
    "type": -1,
    "brand": 7,
    "sort": 0
  },
  "statusCode": 0,
  "needResponse": false,
  "message": "",
  "responseCode": "",
  "requestCode": "",
  "requestAuthor": "com.aiways.aiwaysservice"
}</t>
        </is>
      </c>
      <c r="M1028" s="23" t="inlineStr">
        <is>
          <t>输入json，查看返回json或查看地图</t>
        </is>
      </c>
      <c r="N1028" s="17" t="inlineStr">
        <is>
          <t>无返回</t>
        </is>
      </c>
      <c r="O1028" s="17" t="inlineStr">
        <is>
          <t>筛选酒店品牌是速8，按照推荐排序展示</t>
        </is>
      </c>
      <c r="P1028" s="17" t="n"/>
      <c r="Q1028" s="17" t="n"/>
      <c r="R1028" s="29" t="n"/>
      <c r="S1028" s="29" t="n"/>
      <c r="T1028" s="29" t="n"/>
      <c r="U1028" s="29" t="n"/>
      <c r="V1028" s="29" t="n"/>
      <c r="W1028" s="29" t="n"/>
    </row>
    <row r="1029" s="134">
      <c r="A1029" s="17" t="inlineStr">
        <is>
          <t>AW02-JK-AIDL-1160</t>
        </is>
      </c>
      <c r="B1029" s="13" t="n">
        <v>40006</v>
      </c>
      <c r="C1029" s="17" t="inlineStr">
        <is>
          <t>周边搜</t>
        </is>
      </c>
      <c r="D1029" s="17" t="inlineStr">
        <is>
          <t>周边搜 -酒店</t>
        </is>
      </c>
      <c r="E1029" s="17" t="inlineStr">
        <is>
          <t>P0</t>
        </is>
      </c>
      <c r="F1029" s="17" t="inlineStr">
        <is>
          <t>周边搜 -酒店
酒店品牌：7：速8
排序方式：1: 距离优先</t>
        </is>
      </c>
      <c r="G1029" s="13" t="inlineStr">
        <is>
          <t>正常系</t>
        </is>
      </c>
      <c r="H1029" s="17" t="inlineStr">
        <is>
          <t>等价划分法</t>
        </is>
      </c>
      <c r="I1029" s="17" t="n"/>
      <c r="J102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9" s="22" t="inlineStr">
        <is>
          <t>shell:"input keyevent 4"
shell:"input keyevent 4"</t>
        </is>
      </c>
      <c r="L1029" s="17" t="inlineStr">
        <is>
          <t>{
  "protocolId": 40006,
  "messageType": "request",
  "versionName": "5.0.7.601114",
  "data": {
    "price": -1,
    "level": -1,
    "type": -1,
    "brand": 7,
    "sort": 1
  },
  "statusCode": 0,
  "needResponse": false,
  "message": "",
  "responseCode": "",
  "requestCode": "",
  "requestAuthor": "com.aiways.aiwaysservice"
}</t>
        </is>
      </c>
      <c r="M1029" s="23" t="inlineStr">
        <is>
          <t>输入json，查看返回json或查看地图</t>
        </is>
      </c>
      <c r="N1029" s="17" t="inlineStr">
        <is>
          <t>无返回</t>
        </is>
      </c>
      <c r="O1029" s="17" t="inlineStr">
        <is>
          <t>筛选酒店品牌是速8，按照距离优先展示</t>
        </is>
      </c>
      <c r="P1029" s="17" t="n"/>
      <c r="Q1029" s="17" t="n"/>
      <c r="R1029" s="29" t="n"/>
      <c r="S1029" s="29" t="n"/>
      <c r="T1029" s="29" t="n"/>
      <c r="U1029" s="29" t="n"/>
      <c r="V1029" s="29" t="n"/>
      <c r="W1029" s="29" t="n"/>
    </row>
    <row r="1030" s="134">
      <c r="A1030" s="17" t="inlineStr">
        <is>
          <t>AW02-JK-AIDL-1161</t>
        </is>
      </c>
      <c r="B1030" s="13" t="n">
        <v>40006</v>
      </c>
      <c r="C1030" s="17" t="inlineStr">
        <is>
          <t>周边搜</t>
        </is>
      </c>
      <c r="D1030" s="17" t="inlineStr">
        <is>
          <t>周边搜 -酒店</t>
        </is>
      </c>
      <c r="E1030" s="17" t="inlineStr">
        <is>
          <t>P0</t>
        </is>
      </c>
      <c r="F1030" s="17" t="inlineStr">
        <is>
          <t>周边搜 -酒店
酒店品牌：7：速8
排序方式：2:好评优先</t>
        </is>
      </c>
      <c r="G1030" s="13" t="inlineStr">
        <is>
          <t>正常系</t>
        </is>
      </c>
      <c r="H1030" s="17" t="inlineStr">
        <is>
          <t>等价划分法</t>
        </is>
      </c>
      <c r="I1030" s="17" t="n"/>
      <c r="J103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0" s="22" t="inlineStr">
        <is>
          <t>shell:"input keyevent 4"
shell:"input keyevent 4"</t>
        </is>
      </c>
      <c r="L1030" s="17" t="inlineStr">
        <is>
          <t>{
  "protocolId": 40006,
  "messageType": "request",
  "versionName": "5.0.7.601114",
  "data": {
    "price": -1,
    "level": -1,
    "type": -1,
    "brand": 7,
    "sort": 2
  },
  "statusCode": 0,
  "needResponse": false,
  "message": "",
  "responseCode": "",
  "requestCode": "",
  "requestAuthor": "com.aiways.aiwaysservice"
}</t>
        </is>
      </c>
      <c r="M1030" s="23" t="inlineStr">
        <is>
          <t>输入json，查看返回json或查看地图</t>
        </is>
      </c>
      <c r="N1030" s="17" t="inlineStr">
        <is>
          <t>无返回</t>
        </is>
      </c>
      <c r="O1030" s="17" t="inlineStr">
        <is>
          <t>筛选酒店品牌是速8，按照好评优先展示</t>
        </is>
      </c>
      <c r="P1030" s="17" t="n"/>
      <c r="Q1030" s="17" t="n"/>
      <c r="R1030" s="29" t="n"/>
      <c r="S1030" s="29" t="n"/>
      <c r="T1030" s="29" t="n"/>
      <c r="U1030" s="29" t="n"/>
      <c r="V1030" s="29" t="n"/>
      <c r="W1030" s="29" t="n"/>
    </row>
    <row r="1031" s="134">
      <c r="A1031" s="17" t="inlineStr">
        <is>
          <t>AW02-JK-AIDL-1162</t>
        </is>
      </c>
      <c r="B1031" s="13" t="n">
        <v>40006</v>
      </c>
      <c r="C1031" s="17" t="inlineStr">
        <is>
          <t>周边搜</t>
        </is>
      </c>
      <c r="D1031" s="17" t="inlineStr">
        <is>
          <t>周边搜 -酒店</t>
        </is>
      </c>
      <c r="E1031" s="17" t="inlineStr">
        <is>
          <t>P0</t>
        </is>
      </c>
      <c r="F1031" s="17" t="inlineStr">
        <is>
          <t>周边搜 -酒店
酒店品牌：7：速8
排序方式：3:低价优先</t>
        </is>
      </c>
      <c r="G1031" s="13" t="inlineStr">
        <is>
          <t>正常系</t>
        </is>
      </c>
      <c r="H1031" s="17" t="inlineStr">
        <is>
          <t>等价划分法</t>
        </is>
      </c>
      <c r="I1031" s="17" t="n"/>
      <c r="J103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1" s="22" t="inlineStr">
        <is>
          <t>shell:"input keyevent 4"
shell:"input keyevent 4"</t>
        </is>
      </c>
      <c r="L1031" s="17" t="inlineStr">
        <is>
          <t>{
  "protocolId": 40006,
  "messageType": "request",
  "versionName": "5.0.7.601114",
  "data": {
    "price": -1,
    "level": -1,
    "type": -1,
    "brand": 7,
    "sort": 3
  },
  "statusCode": 0,
  "needResponse": false,
  "message": "",
  "responseCode": "",
  "requestCode": "",
  "requestAuthor": "com.aiways.aiwaysservice"
}</t>
        </is>
      </c>
      <c r="M1031" s="23" t="inlineStr">
        <is>
          <t>输入json，查看返回json或查看地图</t>
        </is>
      </c>
      <c r="N1031" s="17" t="inlineStr">
        <is>
          <t>无返回</t>
        </is>
      </c>
      <c r="O1031" s="17" t="inlineStr">
        <is>
          <t>筛选酒店品牌是速8，按照低价优先展示</t>
        </is>
      </c>
      <c r="P1031" s="17" t="n"/>
      <c r="Q1031" s="17" t="n"/>
      <c r="R1031" s="29" t="n"/>
      <c r="S1031" s="29" t="n"/>
      <c r="T1031" s="29" t="n"/>
      <c r="U1031" s="29" t="n"/>
      <c r="V1031" s="29" t="n"/>
      <c r="W1031" s="29" t="n"/>
    </row>
    <row r="1032" s="134">
      <c r="A1032" s="17" t="inlineStr">
        <is>
          <t>AW02-JK-AIDL-1163</t>
        </is>
      </c>
      <c r="B1032" s="13" t="n">
        <v>40006</v>
      </c>
      <c r="C1032" s="17" t="inlineStr">
        <is>
          <t>周边搜</t>
        </is>
      </c>
      <c r="D1032" s="17" t="inlineStr">
        <is>
          <t>周边搜 -酒店</t>
        </is>
      </c>
      <c r="E1032" s="17" t="inlineStr">
        <is>
          <t>P0</t>
        </is>
      </c>
      <c r="F1032" s="17" t="inlineStr">
        <is>
          <t>周边搜 -酒店
酒店品牌：7：速8
排序方式：4:高价优先</t>
        </is>
      </c>
      <c r="G1032" s="13" t="inlineStr">
        <is>
          <t>正常系</t>
        </is>
      </c>
      <c r="H1032" s="17" t="inlineStr">
        <is>
          <t>等价划分法</t>
        </is>
      </c>
      <c r="I1032" s="17" t="n"/>
      <c r="J103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2" s="22" t="inlineStr">
        <is>
          <t>shell:"input keyevent 4"
shell:"input keyevent 4"</t>
        </is>
      </c>
      <c r="L1032" s="17" t="inlineStr">
        <is>
          <t>{
  "protocolId": 40006,
  "messageType": "request",
  "versionName": "5.0.7.601114",
  "data": {
    "price": -1,
    "level": -1,
    "type": -1,
    "brand": 7,
    "sort": 4
  },
  "statusCode": 0,
  "needResponse": false,
  "message": "",
  "responseCode": "",
  "requestCode": "",
  "requestAuthor": "com.aiways.aiwaysservice"
}</t>
        </is>
      </c>
      <c r="M1032" s="23" t="inlineStr">
        <is>
          <t>输入json，查看返回json或查看地图</t>
        </is>
      </c>
      <c r="N1032" s="17" t="inlineStr">
        <is>
          <t>无返回</t>
        </is>
      </c>
      <c r="O1032" s="17" t="inlineStr">
        <is>
          <t>筛选酒店品牌是速8，按照高价优先展示</t>
        </is>
      </c>
      <c r="P1032" s="17" t="n"/>
      <c r="Q1032" s="17" t="n"/>
      <c r="R1032" s="29" t="n"/>
      <c r="S1032" s="29" t="n"/>
      <c r="T1032" s="29" t="n"/>
      <c r="U1032" s="29" t="n"/>
      <c r="V1032" s="29" t="n"/>
      <c r="W1032" s="29" t="n"/>
    </row>
    <row r="1033" s="134">
      <c r="A1033" s="17" t="inlineStr">
        <is>
          <t>AW02-JK-AIDL-1164</t>
        </is>
      </c>
      <c r="B1033" s="13" t="n">
        <v>40006</v>
      </c>
      <c r="C1033" s="17" t="inlineStr">
        <is>
          <t>周边搜</t>
        </is>
      </c>
      <c r="D1033" s="17" t="inlineStr">
        <is>
          <t>周边搜 -酒店</t>
        </is>
      </c>
      <c r="E1033" s="17" t="inlineStr">
        <is>
          <t>P2</t>
        </is>
      </c>
      <c r="F1033" s="17" t="inlineStr">
        <is>
          <t>周边搜 -酒店
酒店品牌：7：速8
排序方式：
异常值：-1</t>
        </is>
      </c>
      <c r="G1033" s="13" t="inlineStr">
        <is>
          <t>异常系</t>
        </is>
      </c>
      <c r="H1033" s="17" t="inlineStr">
        <is>
          <t>等价划分法</t>
        </is>
      </c>
      <c r="I1033" s="17" t="n"/>
      <c r="J103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3" s="22" t="inlineStr">
        <is>
          <t>shell:"input keyevent 4"
shell:"input keyevent 4"</t>
        </is>
      </c>
      <c r="L1033" s="17" t="inlineStr">
        <is>
          <t>{
  "protocolId": 40006,
  "messageType": "request",
  "versionName": "5.0.7.601114",
  "data": {
    "price": -1,
    "level": -1,
    "type": -1,
    "brand": 7,
    "sort": -1
  },
  "statusCode": 0,
  "needResponse": false,
  "message": "",
  "responseCode": "",
  "requestCode": "",
  "requestAuthor": "com.aiways.aiwaysservice"
}</t>
        </is>
      </c>
      <c r="M1033" s="23" t="inlineStr">
        <is>
          <t>输入json，查看返回json或查看地图</t>
        </is>
      </c>
      <c r="N1033" s="17" t="inlineStr">
        <is>
          <t>resultCode:10001</t>
        </is>
      </c>
      <c r="O1033" s="17" t="inlineStr">
        <is>
          <t>筛选酒店品牌是速8，按照默认排序</t>
        </is>
      </c>
      <c r="P1033" s="17" t="n"/>
      <c r="Q1033" s="17" t="n"/>
      <c r="R1033" s="29" t="n"/>
      <c r="S1033" s="29" t="n"/>
      <c r="T1033" s="29" t="n"/>
      <c r="U1033" s="29" t="n"/>
      <c r="V1033" s="29" t="n"/>
      <c r="W1033" s="29" t="n"/>
    </row>
    <row r="1034" s="134">
      <c r="A1034" s="17" t="inlineStr">
        <is>
          <t>AW02-JK-AIDL-1165</t>
        </is>
      </c>
      <c r="B1034" s="13" t="n">
        <v>40006</v>
      </c>
      <c r="C1034" s="17" t="inlineStr">
        <is>
          <t>周边搜</t>
        </is>
      </c>
      <c r="D1034" s="17" t="inlineStr">
        <is>
          <t>周边搜 -酒店</t>
        </is>
      </c>
      <c r="E1034" s="17" t="inlineStr">
        <is>
          <t>P2</t>
        </is>
      </c>
      <c r="F1034" s="17" t="inlineStr">
        <is>
          <t>周边搜 -酒店
酒店品牌：7：速8
排序方式：
异常值：5</t>
        </is>
      </c>
      <c r="G1034" s="13" t="inlineStr">
        <is>
          <t>异常系</t>
        </is>
      </c>
      <c r="H1034" s="17" t="inlineStr">
        <is>
          <t>等价划分法</t>
        </is>
      </c>
      <c r="I1034" s="17" t="n"/>
      <c r="J103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4" s="22" t="inlineStr">
        <is>
          <t>shell:"input keyevent 4"
shell:"input keyevent 4"</t>
        </is>
      </c>
      <c r="L1034" s="17" t="inlineStr">
        <is>
          <t>{
  "protocolId": 40006,
  "messageType": "request",
  "versionName": "5.0.7.601114",
  "data": {
    "price": -1,
    "level": -1,
    "type": -1,
    "brand": 7,
    "sort": 5
  },
  "statusCode": 0,
  "needResponse": false,
  "message": "",
  "responseCode": "",
  "requestCode": "",
  "requestAuthor": "com.aiways.aiwaysservice"
}</t>
        </is>
      </c>
      <c r="M1034" s="23" t="inlineStr">
        <is>
          <t>输入json，查看返回json或查看地图</t>
        </is>
      </c>
      <c r="N1034" s="17" t="inlineStr">
        <is>
          <t>resultCode:10001</t>
        </is>
      </c>
      <c r="O1034" s="17" t="inlineStr">
        <is>
          <t>筛选酒店品牌是速8，按照默认排序</t>
        </is>
      </c>
      <c r="P1034" s="17" t="n"/>
      <c r="Q1034" s="17" t="n"/>
      <c r="R1034" s="29" t="n"/>
      <c r="S1034" s="29" t="n"/>
      <c r="T1034" s="29" t="n"/>
      <c r="U1034" s="29" t="n"/>
      <c r="V1034" s="29" t="n"/>
      <c r="W1034" s="29" t="n"/>
    </row>
    <row r="1035" s="134">
      <c r="A1035" s="17" t="inlineStr">
        <is>
          <t>AW02-JK-AIDL-1166</t>
        </is>
      </c>
      <c r="B1035" s="13" t="n">
        <v>40006</v>
      </c>
      <c r="C1035" s="17" t="inlineStr">
        <is>
          <t>周边搜</t>
        </is>
      </c>
      <c r="D1035" s="17" t="inlineStr">
        <is>
          <t>周边搜 -酒店</t>
        </is>
      </c>
      <c r="E1035" s="17" t="inlineStr">
        <is>
          <t>P0</t>
        </is>
      </c>
      <c r="F1035" s="17" t="inlineStr">
        <is>
          <t>周边搜 -酒店
酒店品牌：8：丽枫
排序方式：0：推荐排序</t>
        </is>
      </c>
      <c r="G1035" s="13" t="inlineStr">
        <is>
          <t>正常系</t>
        </is>
      </c>
      <c r="H1035" s="17" t="inlineStr">
        <is>
          <t>等价划分法</t>
        </is>
      </c>
      <c r="I1035" s="17" t="n"/>
      <c r="J103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5" s="22" t="inlineStr">
        <is>
          <t>shell:"input keyevent 4"
shell:"input keyevent 4"</t>
        </is>
      </c>
      <c r="L1035" s="17" t="inlineStr">
        <is>
          <t>{
  "protocolId": 40006,
  "messageType": "request",
  "versionName": "5.0.7.601114",
  "data": {
    "price": -1,
    "level": -1,
    "type": -1,
    "brand": 8,
    "sort": 0
  },
  "statusCode": 0,
  "needResponse": false,
  "message": "",
  "responseCode": "",
  "requestCode": "",
  "requestAuthor": "com.aiways.aiwaysservice"
}</t>
        </is>
      </c>
      <c r="M1035" s="23" t="inlineStr">
        <is>
          <t>输入json，查看返回json或查看地图</t>
        </is>
      </c>
      <c r="N1035" s="17" t="inlineStr">
        <is>
          <t>无返回</t>
        </is>
      </c>
      <c r="O1035" s="17" t="inlineStr">
        <is>
          <t>筛选酒店品牌是丽枫，按照推荐排序展示</t>
        </is>
      </c>
      <c r="P1035" s="17" t="n"/>
      <c r="Q1035" s="17" t="n"/>
      <c r="R1035" s="29" t="n"/>
      <c r="S1035" s="29" t="n"/>
      <c r="T1035" s="29" t="n"/>
      <c r="U1035" s="29" t="n"/>
      <c r="V1035" s="29" t="n"/>
      <c r="W1035" s="29" t="n"/>
    </row>
    <row r="1036" s="134">
      <c r="A1036" s="17" t="inlineStr">
        <is>
          <t>AW02-JK-AIDL-1167</t>
        </is>
      </c>
      <c r="B1036" s="13" t="n">
        <v>40006</v>
      </c>
      <c r="C1036" s="17" t="inlineStr">
        <is>
          <t>周边搜</t>
        </is>
      </c>
      <c r="D1036" s="17" t="inlineStr">
        <is>
          <t>周边搜 -酒店</t>
        </is>
      </c>
      <c r="E1036" s="17" t="inlineStr">
        <is>
          <t>P0</t>
        </is>
      </c>
      <c r="F1036" s="17" t="inlineStr">
        <is>
          <t>周边搜 -酒店
酒店品牌：8：丽枫
排序方式：1: 距离优先</t>
        </is>
      </c>
      <c r="G1036" s="13" t="inlineStr">
        <is>
          <t>正常系</t>
        </is>
      </c>
      <c r="H1036" s="17" t="inlineStr">
        <is>
          <t>等价划分法</t>
        </is>
      </c>
      <c r="I1036" s="17" t="n"/>
      <c r="J103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6" s="22" t="inlineStr">
        <is>
          <t>shell:"input keyevent 4"
shell:"input keyevent 4"</t>
        </is>
      </c>
      <c r="L1036" s="17" t="inlineStr">
        <is>
          <t>{
  "protocolId": 40006,
  "messageType": "request",
  "versionName": "5.0.7.601114",
  "data": {
    "price": -1,
    "level": -1,
    "type": -1,
    "brand": 8,
    "sort": 1
  },
  "statusCode": 0,
  "needResponse": false,
  "message": "",
  "responseCode": "",
  "requestCode": "",
  "requestAuthor": "com.aiways.aiwaysservice"
}</t>
        </is>
      </c>
      <c r="M1036" s="23" t="inlineStr">
        <is>
          <t>输入json，查看返回json或查看地图</t>
        </is>
      </c>
      <c r="N1036" s="17" t="inlineStr">
        <is>
          <t>无返回</t>
        </is>
      </c>
      <c r="O1036" s="17" t="inlineStr">
        <is>
          <t>筛选酒店品牌是丽枫，按照距离优先展示</t>
        </is>
      </c>
      <c r="P1036" s="17" t="n"/>
      <c r="Q1036" s="17" t="n"/>
      <c r="R1036" s="29" t="n"/>
      <c r="S1036" s="29" t="n"/>
      <c r="T1036" s="29" t="n"/>
      <c r="U1036" s="29" t="n"/>
      <c r="V1036" s="29" t="n"/>
      <c r="W1036" s="29" t="n"/>
    </row>
    <row r="1037" s="134">
      <c r="A1037" s="17" t="inlineStr">
        <is>
          <t>AW02-JK-AIDL-1168</t>
        </is>
      </c>
      <c r="B1037" s="13" t="n">
        <v>40006</v>
      </c>
      <c r="C1037" s="17" t="inlineStr">
        <is>
          <t>周边搜</t>
        </is>
      </c>
      <c r="D1037" s="17" t="inlineStr">
        <is>
          <t>周边搜 -酒店</t>
        </is>
      </c>
      <c r="E1037" s="17" t="inlineStr">
        <is>
          <t>P0</t>
        </is>
      </c>
      <c r="F1037" s="17" t="inlineStr">
        <is>
          <t>周边搜 -酒店
酒店品牌：8：丽枫
排序方式：2:好评优先</t>
        </is>
      </c>
      <c r="G1037" s="13" t="inlineStr">
        <is>
          <t>正常系</t>
        </is>
      </c>
      <c r="H1037" s="17" t="inlineStr">
        <is>
          <t>等价划分法</t>
        </is>
      </c>
      <c r="I1037" s="17" t="n"/>
      <c r="J103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7" s="22" t="inlineStr">
        <is>
          <t>shell:"input keyevent 4"
shell:"input keyevent 4"</t>
        </is>
      </c>
      <c r="L1037" s="17" t="inlineStr">
        <is>
          <t>{
  "protocolId": 40006,
  "messageType": "request",
  "versionName": "5.0.7.601114",
  "data": {
    "price": -1,
    "level": -1,
    "type": -1,
    "brand": 8,
    "sort": 2
  },
  "statusCode": 0,
  "needResponse": false,
  "message": "",
  "responseCode": "",
  "requestCode": "",
  "requestAuthor": "com.aiways.aiwaysservice"
}</t>
        </is>
      </c>
      <c r="M1037" s="23" t="inlineStr">
        <is>
          <t>输入json，查看返回json或查看地图</t>
        </is>
      </c>
      <c r="N1037" s="17" t="inlineStr">
        <is>
          <t>无返回</t>
        </is>
      </c>
      <c r="O1037" s="17" t="inlineStr">
        <is>
          <t>筛选酒店品牌是丽枫，按照好评优先展示</t>
        </is>
      </c>
      <c r="P1037" s="17" t="n"/>
      <c r="Q1037" s="17" t="n"/>
      <c r="R1037" s="29" t="n"/>
      <c r="S1037" s="29" t="n"/>
      <c r="T1037" s="29" t="n"/>
      <c r="U1037" s="29" t="n"/>
      <c r="V1037" s="29" t="n"/>
      <c r="W1037" s="29" t="n"/>
    </row>
    <row r="1038" s="134">
      <c r="A1038" s="17" t="inlineStr">
        <is>
          <t>AW02-JK-AIDL-1169</t>
        </is>
      </c>
      <c r="B1038" s="13" t="n">
        <v>40006</v>
      </c>
      <c r="C1038" s="17" t="inlineStr">
        <is>
          <t>周边搜</t>
        </is>
      </c>
      <c r="D1038" s="17" t="inlineStr">
        <is>
          <t>周边搜 -酒店</t>
        </is>
      </c>
      <c r="E1038" s="17" t="inlineStr">
        <is>
          <t>P0</t>
        </is>
      </c>
      <c r="F1038" s="17" t="inlineStr">
        <is>
          <t>周边搜 -酒店
酒店品牌：8：丽枫
排序方式：3:低价优先</t>
        </is>
      </c>
      <c r="G1038" s="13" t="inlineStr">
        <is>
          <t>正常系</t>
        </is>
      </c>
      <c r="H1038" s="17" t="inlineStr">
        <is>
          <t>等价划分法</t>
        </is>
      </c>
      <c r="I1038" s="17" t="n"/>
      <c r="J103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8" s="22" t="inlineStr">
        <is>
          <t>shell:"input keyevent 4"
shell:"input keyevent 4"</t>
        </is>
      </c>
      <c r="L1038" s="17" t="inlineStr">
        <is>
          <t>{
  "protocolId": 40006,
  "messageType": "request",
  "versionName": "5.0.7.601114",
  "data": {
    "price": -1,
    "level": -1,
    "type": -1,
    "brand": 8,
    "sort": 3
  },
  "statusCode": 0,
  "needResponse": false,
  "message": "",
  "responseCode": "",
  "requestCode": "",
  "requestAuthor": "com.aiways.aiwaysservice"
}</t>
        </is>
      </c>
      <c r="M1038" s="23" t="inlineStr">
        <is>
          <t>输入json，查看返回json或查看地图</t>
        </is>
      </c>
      <c r="N1038" s="17" t="inlineStr">
        <is>
          <t>无返回</t>
        </is>
      </c>
      <c r="O1038" s="17" t="inlineStr">
        <is>
          <t>筛选酒店品牌是丽枫，按照低价优先展示</t>
        </is>
      </c>
      <c r="P1038" s="17" t="n"/>
      <c r="Q1038" s="17" t="n"/>
      <c r="R1038" s="29" t="n"/>
      <c r="S1038" s="29" t="n"/>
      <c r="T1038" s="29" t="n"/>
      <c r="U1038" s="29" t="n"/>
      <c r="V1038" s="29" t="n"/>
      <c r="W1038" s="29" t="n"/>
    </row>
    <row r="1039" s="134">
      <c r="A1039" s="17" t="inlineStr">
        <is>
          <t>AW02-JK-AIDL-1170</t>
        </is>
      </c>
      <c r="B1039" s="13" t="n">
        <v>40006</v>
      </c>
      <c r="C1039" s="17" t="inlineStr">
        <is>
          <t>周边搜</t>
        </is>
      </c>
      <c r="D1039" s="17" t="inlineStr">
        <is>
          <t>周边搜 -酒店</t>
        </is>
      </c>
      <c r="E1039" s="17" t="inlineStr">
        <is>
          <t>P0</t>
        </is>
      </c>
      <c r="F1039" s="17" t="inlineStr">
        <is>
          <t>周边搜 -酒店
酒店品牌：8：丽枫
排序方式：4:高价优先</t>
        </is>
      </c>
      <c r="G1039" s="13" t="inlineStr">
        <is>
          <t>正常系</t>
        </is>
      </c>
      <c r="H1039" s="17" t="inlineStr">
        <is>
          <t>等价划分法</t>
        </is>
      </c>
      <c r="I1039" s="17" t="n"/>
      <c r="J103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9" s="22" t="inlineStr">
        <is>
          <t>shell:"input keyevent 4"
shell:"input keyevent 4"</t>
        </is>
      </c>
      <c r="L1039" s="17" t="inlineStr">
        <is>
          <t>{
  "protocolId": 40006,
  "messageType": "request",
  "versionName": "5.0.7.601114",
  "data": {
    "price": -1,
    "level": -1,
    "type": -1,
    "brand": 8,
    "sort": 4
  },
  "statusCode": 0,
  "needResponse": false,
  "message": "",
  "responseCode": "",
  "requestCode": "",
  "requestAuthor": "com.aiways.aiwaysservice"
}</t>
        </is>
      </c>
      <c r="M1039" s="23" t="inlineStr">
        <is>
          <t>输入json，查看返回json或查看地图</t>
        </is>
      </c>
      <c r="N1039" s="17" t="inlineStr">
        <is>
          <t>无返回</t>
        </is>
      </c>
      <c r="O1039" s="17" t="inlineStr">
        <is>
          <t>筛选酒店品牌是丽枫，按照高价优先展示</t>
        </is>
      </c>
      <c r="P1039" s="17" t="n"/>
      <c r="Q1039" s="17" t="n"/>
      <c r="R1039" s="29" t="n"/>
      <c r="S1039" s="29" t="n"/>
      <c r="T1039" s="29" t="n"/>
      <c r="U1039" s="29" t="n"/>
      <c r="V1039" s="29" t="n"/>
      <c r="W1039" s="29" t="n"/>
    </row>
    <row r="1040" s="134">
      <c r="A1040" s="17" t="inlineStr">
        <is>
          <t>AW02-JK-AIDL-1171</t>
        </is>
      </c>
      <c r="B1040" s="13" t="n">
        <v>40006</v>
      </c>
      <c r="C1040" s="17" t="inlineStr">
        <is>
          <t>周边搜</t>
        </is>
      </c>
      <c r="D1040" s="17" t="inlineStr">
        <is>
          <t>周边搜 -酒店</t>
        </is>
      </c>
      <c r="E1040" s="17" t="inlineStr">
        <is>
          <t>P2</t>
        </is>
      </c>
      <c r="F1040" s="17" t="inlineStr">
        <is>
          <t>周边搜 -酒店
酒店品牌：8：丽枫
排序方式：
异常值：-1</t>
        </is>
      </c>
      <c r="G1040" s="13" t="inlineStr">
        <is>
          <t>异常系</t>
        </is>
      </c>
      <c r="H1040" s="17" t="inlineStr">
        <is>
          <t>等价划分法</t>
        </is>
      </c>
      <c r="I1040" s="17" t="n"/>
      <c r="J104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0" s="22" t="inlineStr">
        <is>
          <t>shell:"input keyevent 4"
shell:"input keyevent 4"</t>
        </is>
      </c>
      <c r="L1040" s="17" t="inlineStr">
        <is>
          <t>{
  "protocolId": 40006,
  "messageType": "request",
  "versionName": "5.0.7.601114",
  "data": {
    "price": -1,
    "level": -1,
    "type": -1,
    "brand": 8,
    "sort": -1
  },
  "statusCode": 0,
  "needResponse": false,
  "message": "",
  "responseCode": "",
  "requestCode": "",
  "requestAuthor": "com.aiways.aiwaysservice"
}</t>
        </is>
      </c>
      <c r="M1040" s="23" t="inlineStr">
        <is>
          <t>输入json，查看返回json或查看地图</t>
        </is>
      </c>
      <c r="N1040" s="17" t="inlineStr">
        <is>
          <t>resultCode:10001</t>
        </is>
      </c>
      <c r="O1040" s="17" t="inlineStr">
        <is>
          <t>筛选酒店品牌是丽枫，按照默认排序</t>
        </is>
      </c>
      <c r="P1040" s="17" t="n"/>
      <c r="Q1040" s="17" t="n"/>
      <c r="R1040" s="29" t="n"/>
      <c r="S1040" s="29" t="n"/>
      <c r="T1040" s="29" t="n"/>
      <c r="U1040" s="29" t="n"/>
      <c r="V1040" s="29" t="n"/>
      <c r="W1040" s="29" t="n"/>
    </row>
    <row r="1041" s="134">
      <c r="A1041" s="17" t="inlineStr">
        <is>
          <t>AW02-JK-AIDL-1172</t>
        </is>
      </c>
      <c r="B1041" s="13" t="n">
        <v>40006</v>
      </c>
      <c r="C1041" s="17" t="inlineStr">
        <is>
          <t>周边搜</t>
        </is>
      </c>
      <c r="D1041" s="17" t="inlineStr">
        <is>
          <t>周边搜 -酒店</t>
        </is>
      </c>
      <c r="E1041" s="17" t="inlineStr">
        <is>
          <t>P2</t>
        </is>
      </c>
      <c r="F1041" s="17" t="inlineStr">
        <is>
          <t>周边搜 -酒店
酒店品牌：8：丽枫
排序方式：
异常值：5</t>
        </is>
      </c>
      <c r="G1041" s="13" t="inlineStr">
        <is>
          <t>异常系</t>
        </is>
      </c>
      <c r="H1041" s="17" t="inlineStr">
        <is>
          <t>等价划分法</t>
        </is>
      </c>
      <c r="I1041" s="17" t="n"/>
      <c r="J104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1" s="22" t="inlineStr">
        <is>
          <t>shell:"input keyevent 4"
shell:"input keyevent 4"</t>
        </is>
      </c>
      <c r="L1041" s="17" t="inlineStr">
        <is>
          <t>{
  "protocolId": 40006,
  "messageType": "request",
  "versionName": "5.0.7.601114",
  "data": {
    "price": -1,
    "level": -1,
    "type": -1,
    "brand": 8,
    "sort": 5
  },
  "statusCode": 0,
  "needResponse": false,
  "message": "",
  "responseCode": "",
  "requestCode": "",
  "requestAuthor": "com.aiways.aiwaysservice"
}</t>
        </is>
      </c>
      <c r="M1041" s="23" t="inlineStr">
        <is>
          <t>输入json，查看返回json或查看地图</t>
        </is>
      </c>
      <c r="N1041" s="17" t="inlineStr">
        <is>
          <t>resultCode:10001</t>
        </is>
      </c>
      <c r="O1041" s="17" t="inlineStr">
        <is>
          <t>筛选酒店品牌是丽枫，按照默认排序</t>
        </is>
      </c>
      <c r="P1041" s="17" t="n"/>
      <c r="Q1041" s="17" t="n"/>
      <c r="R1041" s="29" t="n"/>
      <c r="S1041" s="29" t="n"/>
      <c r="T1041" s="29" t="n"/>
      <c r="U1041" s="29" t="n"/>
      <c r="V1041" s="29" t="n"/>
      <c r="W1041" s="29" t="n"/>
    </row>
    <row r="1042" s="134">
      <c r="A1042" s="17" t="inlineStr">
        <is>
          <t>AW02-JK-AIDL-1173</t>
        </is>
      </c>
      <c r="B1042" s="13" t="n">
        <v>40006</v>
      </c>
      <c r="C1042" s="17" t="inlineStr">
        <is>
          <t>周边搜</t>
        </is>
      </c>
      <c r="D1042" s="17" t="inlineStr">
        <is>
          <t>周边搜 -酒店</t>
        </is>
      </c>
      <c r="E1042" s="17" t="inlineStr">
        <is>
          <t>P0</t>
        </is>
      </c>
      <c r="F1042" s="17" t="inlineStr">
        <is>
          <t>周边搜 -酒店
酒店品牌：9：亚朵
排序方式：0：推荐排序</t>
        </is>
      </c>
      <c r="G1042" s="13" t="inlineStr">
        <is>
          <t>正常系</t>
        </is>
      </c>
      <c r="H1042" s="17" t="inlineStr">
        <is>
          <t>等价划分法</t>
        </is>
      </c>
      <c r="I1042" s="17" t="n"/>
      <c r="J104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2" s="22" t="inlineStr">
        <is>
          <t>shell:"input keyevent 4"
shell:"input keyevent 4"</t>
        </is>
      </c>
      <c r="L1042" s="17" t="inlineStr">
        <is>
          <t>{
  "protocolId": 40006,
  "messageType": "request",
  "versionName": "5.0.7.601114",
  "data": {
    "price": -1,
    "level": -1,
    "type": -1,
    "brand": 9,
    "sort": 0
  },
  "statusCode": 0,
  "needResponse": false,
  "message": "",
  "responseCode": "",
  "requestCode": "",
  "requestAuthor": "com.aiways.aiwaysservice"
}</t>
        </is>
      </c>
      <c r="M1042" s="23" t="inlineStr">
        <is>
          <t>输入json，查看返回json或查看地图</t>
        </is>
      </c>
      <c r="N1042" s="17" t="inlineStr">
        <is>
          <t>无返回</t>
        </is>
      </c>
      <c r="O1042" s="17" t="inlineStr">
        <is>
          <t>筛选酒店品牌是亚朵，按照推荐排序展示</t>
        </is>
      </c>
      <c r="P1042" s="17" t="n"/>
      <c r="Q1042" s="17" t="n"/>
      <c r="R1042" s="29" t="n"/>
      <c r="S1042" s="29" t="n"/>
      <c r="T1042" s="29" t="n"/>
      <c r="U1042" s="29" t="n"/>
      <c r="V1042" s="29" t="n"/>
      <c r="W1042" s="29" t="n"/>
    </row>
    <row r="1043" s="134">
      <c r="A1043" s="17" t="inlineStr">
        <is>
          <t>AW02-JK-AIDL-1174</t>
        </is>
      </c>
      <c r="B1043" s="13" t="n">
        <v>40006</v>
      </c>
      <c r="C1043" s="17" t="inlineStr">
        <is>
          <t>周边搜</t>
        </is>
      </c>
      <c r="D1043" s="17" t="inlineStr">
        <is>
          <t>周边搜 -酒店</t>
        </is>
      </c>
      <c r="E1043" s="17" t="inlineStr">
        <is>
          <t>P0</t>
        </is>
      </c>
      <c r="F1043" s="17" t="inlineStr">
        <is>
          <t>周边搜 -酒店
酒店品牌：9：亚朵
排序方式：1: 距离优先</t>
        </is>
      </c>
      <c r="G1043" s="13" t="inlineStr">
        <is>
          <t>正常系</t>
        </is>
      </c>
      <c r="H1043" s="17" t="inlineStr">
        <is>
          <t>等价划分法</t>
        </is>
      </c>
      <c r="I1043" s="17" t="n"/>
      <c r="J104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3" s="22" t="inlineStr">
        <is>
          <t>shell:"input keyevent 4"
shell:"input keyevent 4"</t>
        </is>
      </c>
      <c r="L1043" s="17" t="inlineStr">
        <is>
          <t>{
  "protocolId": 40006,
  "messageType": "request",
  "versionName": "5.0.7.601114",
  "data": {
    "price": -1,
    "level": -1,
    "type": -1,
    "brand": 9,
    "sort": 1
  },
  "statusCode": 0,
  "needResponse": false,
  "message": "",
  "responseCode": "",
  "requestCode": "",
  "requestAuthor": "com.aiways.aiwaysservice"
}</t>
        </is>
      </c>
      <c r="M1043" s="23" t="inlineStr">
        <is>
          <t>输入json，查看返回json或查看地图</t>
        </is>
      </c>
      <c r="N1043" s="17" t="inlineStr">
        <is>
          <t>无返回</t>
        </is>
      </c>
      <c r="O1043" s="17" t="inlineStr">
        <is>
          <t>筛选酒店品牌是亚朵，按照距离优先展示</t>
        </is>
      </c>
      <c r="P1043" s="17" t="n"/>
      <c r="Q1043" s="17" t="n"/>
      <c r="R1043" s="29" t="n"/>
      <c r="S1043" s="29" t="n"/>
      <c r="T1043" s="29" t="n"/>
      <c r="U1043" s="29" t="n"/>
      <c r="V1043" s="29" t="n"/>
      <c r="W1043" s="29" t="n"/>
    </row>
    <row r="1044" s="134">
      <c r="A1044" s="17" t="inlineStr">
        <is>
          <t>AW02-JK-AIDL-1175</t>
        </is>
      </c>
      <c r="B1044" s="13" t="n">
        <v>40006</v>
      </c>
      <c r="C1044" s="17" t="inlineStr">
        <is>
          <t>周边搜</t>
        </is>
      </c>
      <c r="D1044" s="17" t="inlineStr">
        <is>
          <t>周边搜 -酒店</t>
        </is>
      </c>
      <c r="E1044" s="17" t="inlineStr">
        <is>
          <t>P0</t>
        </is>
      </c>
      <c r="F1044" s="17" t="inlineStr">
        <is>
          <t>周边搜 -酒店
酒店品牌：9：亚朵
排序方式：2:好评优先</t>
        </is>
      </c>
      <c r="G1044" s="13" t="inlineStr">
        <is>
          <t>正常系</t>
        </is>
      </c>
      <c r="H1044" s="17" t="inlineStr">
        <is>
          <t>等价划分法</t>
        </is>
      </c>
      <c r="I1044" s="17" t="n"/>
      <c r="J104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4" s="22" t="inlineStr">
        <is>
          <t>shell:"input keyevent 4"
shell:"input keyevent 4"</t>
        </is>
      </c>
      <c r="L1044" s="17" t="inlineStr">
        <is>
          <t>{
  "protocolId": 40006,
  "messageType": "request",
  "versionName": "5.0.7.601114",
  "data": {
    "price": -1,
    "level": -1,
    "type": -1,
    "brand": 9,
    "sort": 2
  },
  "statusCode": 0,
  "needResponse": false,
  "message": "",
  "responseCode": "",
  "requestCode": "",
  "requestAuthor": "com.aiways.aiwaysservice"
}</t>
        </is>
      </c>
      <c r="M1044" s="23" t="inlineStr">
        <is>
          <t>输入json，查看返回json或查看地图</t>
        </is>
      </c>
      <c r="N1044" s="17" t="inlineStr">
        <is>
          <t>无返回</t>
        </is>
      </c>
      <c r="O1044" s="17" t="inlineStr">
        <is>
          <t>筛选酒店品牌是亚朵，按照好评优先展示</t>
        </is>
      </c>
      <c r="P1044" s="17" t="n"/>
      <c r="Q1044" s="17" t="n"/>
      <c r="R1044" s="29" t="n"/>
      <c r="S1044" s="29" t="n"/>
      <c r="T1044" s="29" t="n"/>
      <c r="U1044" s="29" t="n"/>
      <c r="V1044" s="29" t="n"/>
      <c r="W1044" s="29" t="n"/>
    </row>
    <row r="1045" s="134">
      <c r="A1045" s="17" t="inlineStr">
        <is>
          <t>AW02-JK-AIDL-1176</t>
        </is>
      </c>
      <c r="B1045" s="13" t="n">
        <v>40006</v>
      </c>
      <c r="C1045" s="17" t="inlineStr">
        <is>
          <t>周边搜</t>
        </is>
      </c>
      <c r="D1045" s="17" t="inlineStr">
        <is>
          <t>周边搜 -酒店</t>
        </is>
      </c>
      <c r="E1045" s="17" t="inlineStr">
        <is>
          <t>P0</t>
        </is>
      </c>
      <c r="F1045" s="17" t="inlineStr">
        <is>
          <t>周边搜 -酒店
酒店品牌：9：亚朵
排序方式：3:低价优先</t>
        </is>
      </c>
      <c r="G1045" s="13" t="inlineStr">
        <is>
          <t>正常系</t>
        </is>
      </c>
      <c r="H1045" s="17" t="inlineStr">
        <is>
          <t>等价划分法</t>
        </is>
      </c>
      <c r="I1045" s="17" t="n"/>
      <c r="J104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5" s="22" t="inlineStr">
        <is>
          <t>shell:"input keyevent 4"
shell:"input keyevent 4"</t>
        </is>
      </c>
      <c r="L1045" s="17" t="inlineStr">
        <is>
          <t>{
  "protocolId": 40006,
  "messageType": "request",
  "versionName": "5.0.7.601114",
  "data": {
    "price": -1,
    "level": -1,
    "type": -1,
    "brand": 9,
    "sort": 3
  },
  "statusCode": 0,
  "needResponse": false,
  "message": "",
  "responseCode": "",
  "requestCode": "",
  "requestAuthor": "com.aiways.aiwaysservice"
}</t>
        </is>
      </c>
      <c r="M1045" s="23" t="inlineStr">
        <is>
          <t>输入json，查看返回json或查看地图</t>
        </is>
      </c>
      <c r="N1045" s="17" t="inlineStr">
        <is>
          <t>无返回</t>
        </is>
      </c>
      <c r="O1045" s="17" t="inlineStr">
        <is>
          <t>筛选酒店品牌是亚朵，按照低价优先展示</t>
        </is>
      </c>
      <c r="P1045" s="17" t="n"/>
      <c r="Q1045" s="17" t="n"/>
      <c r="R1045" s="29" t="n"/>
      <c r="S1045" s="29" t="n"/>
      <c r="T1045" s="29" t="n"/>
      <c r="U1045" s="29" t="n"/>
      <c r="V1045" s="29" t="n"/>
      <c r="W1045" s="29" t="n"/>
    </row>
    <row r="1046" s="134">
      <c r="A1046" s="17" t="inlineStr">
        <is>
          <t>AW02-JK-AIDL-1177</t>
        </is>
      </c>
      <c r="B1046" s="13" t="n">
        <v>40006</v>
      </c>
      <c r="C1046" s="17" t="inlineStr">
        <is>
          <t>周边搜</t>
        </is>
      </c>
      <c r="D1046" s="17" t="inlineStr">
        <is>
          <t>周边搜 -酒店</t>
        </is>
      </c>
      <c r="E1046" s="17" t="inlineStr">
        <is>
          <t>P0</t>
        </is>
      </c>
      <c r="F1046" s="17" t="inlineStr">
        <is>
          <t>周边搜 -酒店
酒店品牌：9：亚朵
排序方式：4:高价优先</t>
        </is>
      </c>
      <c r="G1046" s="13" t="inlineStr">
        <is>
          <t>正常系</t>
        </is>
      </c>
      <c r="H1046" s="17" t="inlineStr">
        <is>
          <t>等价划分法</t>
        </is>
      </c>
      <c r="I1046" s="17" t="n"/>
      <c r="J104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6" s="22" t="inlineStr">
        <is>
          <t>shell:"input keyevent 4"
shell:"input keyevent 4"</t>
        </is>
      </c>
      <c r="L1046" s="17" t="inlineStr">
        <is>
          <t>{
  "protocolId": 40006,
  "messageType": "request",
  "versionName": "5.0.7.601114",
  "data": {
    "price": -1,
    "level": -1,
    "type": -1,
    "brand": 9,
    "sort": 4
  },
  "statusCode": 0,
  "needResponse": false,
  "message": "",
  "responseCode": "",
  "requestCode": "",
  "requestAuthor": "com.aiways.aiwaysservice"
}</t>
        </is>
      </c>
      <c r="M1046" s="23" t="inlineStr">
        <is>
          <t>输入json，查看返回json或查看地图</t>
        </is>
      </c>
      <c r="N1046" s="17" t="inlineStr">
        <is>
          <t>无返回</t>
        </is>
      </c>
      <c r="O1046" s="17" t="inlineStr">
        <is>
          <t>筛选酒店品牌是亚朵，按照高价优先展示</t>
        </is>
      </c>
      <c r="P1046" s="17" t="n"/>
      <c r="Q1046" s="17" t="n"/>
      <c r="R1046" s="29" t="n"/>
      <c r="S1046" s="29" t="n"/>
      <c r="T1046" s="29" t="n"/>
      <c r="U1046" s="29" t="n"/>
      <c r="V1046" s="29" t="n"/>
      <c r="W1046" s="29" t="n"/>
    </row>
    <row r="1047" s="134">
      <c r="A1047" s="17" t="inlineStr">
        <is>
          <t>AW02-JK-AIDL-1178</t>
        </is>
      </c>
      <c r="B1047" s="13" t="n">
        <v>40006</v>
      </c>
      <c r="C1047" s="17" t="inlineStr">
        <is>
          <t>周边搜</t>
        </is>
      </c>
      <c r="D1047" s="17" t="inlineStr">
        <is>
          <t>周边搜 -酒店</t>
        </is>
      </c>
      <c r="E1047" s="17" t="inlineStr">
        <is>
          <t>P2</t>
        </is>
      </c>
      <c r="F1047" s="17" t="inlineStr">
        <is>
          <t>周边搜 -酒店
酒店品牌：9：亚朵
排序方式：
异常值：-1</t>
        </is>
      </c>
      <c r="G1047" s="13" t="inlineStr">
        <is>
          <t>异常系</t>
        </is>
      </c>
      <c r="H1047" s="17" t="inlineStr">
        <is>
          <t>等价划分法</t>
        </is>
      </c>
      <c r="I1047" s="17" t="n"/>
      <c r="J104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7" s="22" t="inlineStr">
        <is>
          <t>shell:"input keyevent 4"
shell:"input keyevent 4"</t>
        </is>
      </c>
      <c r="L1047" s="17" t="inlineStr">
        <is>
          <t>{
  "protocolId": 40006,
  "messageType": "request",
  "versionName": "5.0.7.601114",
  "data": {
    "price": -1,
    "level": -1,
    "type": -1,
    "brand": 9,
    "sort": -1
  },
  "statusCode": 0,
  "needResponse": false,
  "message": "",
  "responseCode": "",
  "requestCode": "",
  "requestAuthor": "com.aiways.aiwaysservice"
}</t>
        </is>
      </c>
      <c r="M1047" s="23" t="inlineStr">
        <is>
          <t>输入json，查看返回json或查看地图</t>
        </is>
      </c>
      <c r="N1047" s="17" t="inlineStr">
        <is>
          <t>resultCode:10001</t>
        </is>
      </c>
      <c r="O1047" s="17" t="inlineStr">
        <is>
          <t>筛选酒店品牌是亚朵，按照默认排序</t>
        </is>
      </c>
      <c r="P1047" s="17" t="n"/>
      <c r="Q1047" s="17" t="n"/>
      <c r="R1047" s="29" t="n"/>
      <c r="S1047" s="29" t="n"/>
      <c r="T1047" s="29" t="n"/>
      <c r="U1047" s="29" t="n"/>
      <c r="V1047" s="29" t="n"/>
      <c r="W1047" s="29" t="n"/>
    </row>
    <row r="1048" s="134">
      <c r="A1048" s="17" t="inlineStr">
        <is>
          <t>AW02-JK-AIDL-1179</t>
        </is>
      </c>
      <c r="B1048" s="13" t="n">
        <v>40006</v>
      </c>
      <c r="C1048" s="17" t="inlineStr">
        <is>
          <t>周边搜</t>
        </is>
      </c>
      <c r="D1048" s="17" t="inlineStr">
        <is>
          <t>周边搜 -酒店</t>
        </is>
      </c>
      <c r="E1048" s="17" t="inlineStr">
        <is>
          <t>P2</t>
        </is>
      </c>
      <c r="F1048" s="17" t="inlineStr">
        <is>
          <t>周边搜 -酒店
酒店品牌：9：亚朵
排序方式：
异常值：5</t>
        </is>
      </c>
      <c r="G1048" s="13" t="inlineStr">
        <is>
          <t>异常系</t>
        </is>
      </c>
      <c r="H1048" s="17" t="inlineStr">
        <is>
          <t>等价划分法</t>
        </is>
      </c>
      <c r="I1048" s="17" t="n"/>
      <c r="J104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8" s="22" t="inlineStr">
        <is>
          <t>shell:"input keyevent 4"
shell:"input keyevent 4"</t>
        </is>
      </c>
      <c r="L1048" s="17" t="inlineStr">
        <is>
          <t>{
  "protocolId": 40006,
  "messageType": "request",
  "versionName": "5.0.7.601114",
  "data": {
    "price": -1,
    "level": -1,
    "type": -1,
    "brand": 9,
    "sort": 5
  },
  "statusCode": 0,
  "needResponse": false,
  "message": "",
  "responseCode": "",
  "requestCode": "",
  "requestAuthor": "com.aiways.aiwaysservice"
}</t>
        </is>
      </c>
      <c r="M1048" s="23" t="inlineStr">
        <is>
          <t>输入json，查看返回json或查看地图</t>
        </is>
      </c>
      <c r="N1048" s="17" t="inlineStr">
        <is>
          <t>resultCode:10001</t>
        </is>
      </c>
      <c r="O1048" s="17" t="inlineStr">
        <is>
          <t>筛选酒店品牌是亚朵，按照默认排序</t>
        </is>
      </c>
      <c r="P1048" s="17" t="n"/>
      <c r="Q1048" s="17" t="n"/>
      <c r="R1048" s="29" t="n"/>
      <c r="S1048" s="29" t="n"/>
      <c r="T1048" s="29" t="n"/>
      <c r="U1048" s="29" t="n"/>
      <c r="V1048" s="29" t="n"/>
      <c r="W1048" s="29" t="n"/>
    </row>
    <row r="1049" s="134">
      <c r="A1049" s="17" t="inlineStr">
        <is>
          <t>AW02-JK-AIDL-1180</t>
        </is>
      </c>
      <c r="B1049" s="13" t="n">
        <v>40006</v>
      </c>
      <c r="C1049" s="17" t="inlineStr">
        <is>
          <t>周边搜</t>
        </is>
      </c>
      <c r="D1049" s="17" t="inlineStr">
        <is>
          <t>周边搜 -酒店</t>
        </is>
      </c>
      <c r="E1049" s="17" t="inlineStr">
        <is>
          <t>P0</t>
        </is>
      </c>
      <c r="F1049" s="17" t="inlineStr">
        <is>
          <t>周边搜 -酒店
酒店品牌：10：城市便捷
排序方式：0：推荐排序</t>
        </is>
      </c>
      <c r="G1049" s="13" t="inlineStr">
        <is>
          <t>正常系</t>
        </is>
      </c>
      <c r="H1049" s="17" t="inlineStr">
        <is>
          <t>等价划分法</t>
        </is>
      </c>
      <c r="I1049" s="17" t="n"/>
      <c r="J104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9" s="22" t="inlineStr">
        <is>
          <t>shell:"input keyevent 4"
shell:"input keyevent 4"</t>
        </is>
      </c>
      <c r="L1049" s="17" t="inlineStr">
        <is>
          <t>{
  "protocolId": 40006,
  "messageType": "request",
  "versionName": "5.0.7.601114",
  "data": {
    "price": -1,
    "level": -1,
    "type": -1,
    "brand": 10,
    "sort": 0
  },
  "statusCode": 0,
  "needResponse": false,
  "message": "",
  "responseCode": "",
  "requestCode": "",
  "requestAuthor": "com.aiways.aiwaysservice"
}</t>
        </is>
      </c>
      <c r="M1049" s="23" t="inlineStr">
        <is>
          <t>输入json，查看返回json或查看地图</t>
        </is>
      </c>
      <c r="N1049" s="17" t="inlineStr">
        <is>
          <t>无返回</t>
        </is>
      </c>
      <c r="O1049" s="17" t="inlineStr">
        <is>
          <t>筛选酒店品牌是城市便捷，按照推荐排序展示</t>
        </is>
      </c>
      <c r="P1049" s="17" t="n"/>
      <c r="Q1049" s="17" t="n"/>
      <c r="R1049" s="29" t="n"/>
      <c r="S1049" s="29" t="n"/>
      <c r="T1049" s="29" t="n"/>
      <c r="U1049" s="29" t="n"/>
      <c r="V1049" s="29" t="n"/>
      <c r="W1049" s="29" t="n"/>
    </row>
    <row r="1050" s="134">
      <c r="A1050" s="17" t="inlineStr">
        <is>
          <t>AW02-JK-AIDL-1181</t>
        </is>
      </c>
      <c r="B1050" s="13" t="n">
        <v>40006</v>
      </c>
      <c r="C1050" s="17" t="inlineStr">
        <is>
          <t>周边搜</t>
        </is>
      </c>
      <c r="D1050" s="17" t="inlineStr">
        <is>
          <t>周边搜 -酒店</t>
        </is>
      </c>
      <c r="E1050" s="17" t="inlineStr">
        <is>
          <t>P0</t>
        </is>
      </c>
      <c r="F1050" s="17" t="inlineStr">
        <is>
          <t>周边搜 -酒店
酒店品牌：10：城市便捷
排序方式：1: 距离优先</t>
        </is>
      </c>
      <c r="G1050" s="13" t="inlineStr">
        <is>
          <t>正常系</t>
        </is>
      </c>
      <c r="H1050" s="17" t="inlineStr">
        <is>
          <t>等价划分法</t>
        </is>
      </c>
      <c r="I1050" s="17" t="n"/>
      <c r="J105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0" s="22" t="inlineStr">
        <is>
          <t>shell:"input keyevent 4"
shell:"input keyevent 4"</t>
        </is>
      </c>
      <c r="L1050" s="17" t="inlineStr">
        <is>
          <t>{
  "protocolId": 40006,
  "messageType": "request",
  "versionName": "5.0.7.601114",
  "data": {
    "price": -1,
    "level": -1,
    "type": -1,
    "brand": 10,
    "sort": 1
  },
  "statusCode": 0,
  "needResponse": false,
  "message": "",
  "responseCode": "",
  "requestCode": "",
  "requestAuthor": "com.aiways.aiwaysservice"
}</t>
        </is>
      </c>
      <c r="M1050" s="23" t="inlineStr">
        <is>
          <t>输入json，查看返回json或查看地图</t>
        </is>
      </c>
      <c r="N1050" s="17" t="inlineStr">
        <is>
          <t>无返回</t>
        </is>
      </c>
      <c r="O1050" s="17" t="inlineStr">
        <is>
          <t>筛选酒店品牌是城市便捷，按照距离优先展示</t>
        </is>
      </c>
      <c r="P1050" s="17" t="n"/>
      <c r="Q1050" s="17" t="n"/>
      <c r="R1050" s="29" t="n"/>
      <c r="S1050" s="29" t="n"/>
      <c r="T1050" s="29" t="n"/>
      <c r="U1050" s="29" t="n"/>
      <c r="V1050" s="29" t="n"/>
      <c r="W1050" s="29" t="n"/>
    </row>
    <row r="1051" s="134">
      <c r="A1051" s="17" t="inlineStr">
        <is>
          <t>AW02-JK-AIDL-1182</t>
        </is>
      </c>
      <c r="B1051" s="13" t="n">
        <v>40006</v>
      </c>
      <c r="C1051" s="17" t="inlineStr">
        <is>
          <t>周边搜</t>
        </is>
      </c>
      <c r="D1051" s="17" t="inlineStr">
        <is>
          <t>周边搜 -酒店</t>
        </is>
      </c>
      <c r="E1051" s="17" t="inlineStr">
        <is>
          <t>P0</t>
        </is>
      </c>
      <c r="F1051" s="17" t="inlineStr">
        <is>
          <t>周边搜 -酒店
酒店品牌：10：城市便捷
排序方式：2:好评优先</t>
        </is>
      </c>
      <c r="G1051" s="13" t="inlineStr">
        <is>
          <t>正常系</t>
        </is>
      </c>
      <c r="H1051" s="17" t="inlineStr">
        <is>
          <t>等价划分法</t>
        </is>
      </c>
      <c r="I1051" s="17" t="n"/>
      <c r="J105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1" s="22" t="inlineStr">
        <is>
          <t>shell:"input keyevent 4"
shell:"input keyevent 4"</t>
        </is>
      </c>
      <c r="L1051" s="17" t="inlineStr">
        <is>
          <t>{
  "protocolId": 40006,
  "messageType": "request",
  "versionName": "5.0.7.601114",
  "data": {
    "price": -1,
    "level": -1,
    "type": -1,
    "brand": 10,
    "sort": 2
  },
  "statusCode": 0,
  "needResponse": false,
  "message": "",
  "responseCode": "",
  "requestCode": "",
  "requestAuthor": "com.aiways.aiwaysservice"
}</t>
        </is>
      </c>
      <c r="M1051" s="23" t="inlineStr">
        <is>
          <t>输入json，查看返回json或查看地图</t>
        </is>
      </c>
      <c r="N1051" s="17" t="inlineStr">
        <is>
          <t>无返回</t>
        </is>
      </c>
      <c r="O1051" s="17" t="inlineStr">
        <is>
          <t>筛选酒店品牌是城市便捷，按照好评优先展示</t>
        </is>
      </c>
      <c r="P1051" s="17" t="n"/>
      <c r="Q1051" s="17" t="n"/>
      <c r="R1051" s="29" t="n"/>
      <c r="S1051" s="29" t="n"/>
      <c r="T1051" s="29" t="n"/>
      <c r="U1051" s="29" t="n"/>
      <c r="V1051" s="29" t="n"/>
      <c r="W1051" s="29" t="n"/>
    </row>
    <row r="1052" s="134">
      <c r="A1052" s="17" t="inlineStr">
        <is>
          <t>AW02-JK-AIDL-1183</t>
        </is>
      </c>
      <c r="B1052" s="13" t="n">
        <v>40006</v>
      </c>
      <c r="C1052" s="17" t="inlineStr">
        <is>
          <t>周边搜</t>
        </is>
      </c>
      <c r="D1052" s="17" t="inlineStr">
        <is>
          <t>周边搜 -酒店</t>
        </is>
      </c>
      <c r="E1052" s="17" t="inlineStr">
        <is>
          <t>P0</t>
        </is>
      </c>
      <c r="F1052" s="17" t="inlineStr">
        <is>
          <t>周边搜 -酒店
酒店品牌：10：城市便捷
排序方式：3:低价优先</t>
        </is>
      </c>
      <c r="G1052" s="13" t="inlineStr">
        <is>
          <t>正常系</t>
        </is>
      </c>
      <c r="H1052" s="17" t="inlineStr">
        <is>
          <t>等价划分法</t>
        </is>
      </c>
      <c r="I1052" s="17" t="n"/>
      <c r="J105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2" s="22" t="inlineStr">
        <is>
          <t>shell:"input keyevent 4"
shell:"input keyevent 4"</t>
        </is>
      </c>
      <c r="L1052" s="17" t="inlineStr">
        <is>
          <t>{
  "protocolId": 40006,
  "messageType": "request",
  "versionName": "5.0.7.601114",
  "data": {
    "price": -1,
    "level": -1,
    "type": -1,
    "brand": 10,
    "sort": 3
  },
  "statusCode": 0,
  "needResponse": false,
  "message": "",
  "responseCode": "",
  "requestCode": "",
  "requestAuthor": "com.aiways.aiwaysservice"
}</t>
        </is>
      </c>
      <c r="M1052" s="23" t="inlineStr">
        <is>
          <t>输入json，查看返回json或查看地图</t>
        </is>
      </c>
      <c r="N1052" s="17" t="inlineStr">
        <is>
          <t>无返回</t>
        </is>
      </c>
      <c r="O1052" s="17" t="inlineStr">
        <is>
          <t>筛选酒店品牌是城市便捷，按照低价优先展示</t>
        </is>
      </c>
      <c r="P1052" s="17" t="n"/>
      <c r="Q1052" s="17" t="n"/>
      <c r="R1052" s="29" t="n"/>
      <c r="S1052" s="29" t="n"/>
      <c r="T1052" s="29" t="n"/>
      <c r="U1052" s="29" t="n"/>
      <c r="V1052" s="29" t="n"/>
      <c r="W1052" s="29" t="n"/>
    </row>
    <row r="1053" s="134">
      <c r="A1053" s="17" t="inlineStr">
        <is>
          <t>AW02-JK-AIDL-1184</t>
        </is>
      </c>
      <c r="B1053" s="13" t="n">
        <v>40006</v>
      </c>
      <c r="C1053" s="17" t="inlineStr">
        <is>
          <t>周边搜</t>
        </is>
      </c>
      <c r="D1053" s="17" t="inlineStr">
        <is>
          <t>周边搜 -酒店</t>
        </is>
      </c>
      <c r="E1053" s="17" t="inlineStr">
        <is>
          <t>P0</t>
        </is>
      </c>
      <c r="F1053" s="17" t="inlineStr">
        <is>
          <t>周边搜 -酒店
酒店品牌：10：城市便捷
排序方式：4:高价优先</t>
        </is>
      </c>
      <c r="G1053" s="13" t="inlineStr">
        <is>
          <t>正常系</t>
        </is>
      </c>
      <c r="H1053" s="17" t="inlineStr">
        <is>
          <t>等价划分法</t>
        </is>
      </c>
      <c r="I1053" s="17" t="n"/>
      <c r="J1053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3" s="22" t="inlineStr">
        <is>
          <t>shell:"input keyevent 4"
shell:"input keyevent 4"</t>
        </is>
      </c>
      <c r="L1053" s="17" t="inlineStr">
        <is>
          <t>{
  "protocolId": 40006,
  "messageType": "request",
  "versionName": "5.0.7.601114",
  "data": {
    "price": -1,
    "level": -1,
    "type": -1,
    "brand": 10,
    "sort": 4
  },
  "statusCode": 0,
  "needResponse": false,
  "message": "",
  "responseCode": "",
  "requestCode": "",
  "requestAuthor": "com.aiways.aiwaysservice"
}</t>
        </is>
      </c>
      <c r="M1053" s="23" t="inlineStr">
        <is>
          <t>输入json，查看返回json或查看地图</t>
        </is>
      </c>
      <c r="N1053" s="17" t="inlineStr">
        <is>
          <t>无返回</t>
        </is>
      </c>
      <c r="O1053" s="17" t="inlineStr">
        <is>
          <t>筛选酒店品牌是城市便捷，按照高价优先展示</t>
        </is>
      </c>
      <c r="P1053" s="17" t="n"/>
      <c r="Q1053" s="17" t="n"/>
      <c r="R1053" s="29" t="n"/>
      <c r="S1053" s="29" t="n"/>
      <c r="T1053" s="29" t="n"/>
      <c r="U1053" s="29" t="n"/>
      <c r="V1053" s="29" t="n"/>
      <c r="W1053" s="29" t="n"/>
    </row>
    <row r="1054" s="134">
      <c r="A1054" s="17" t="inlineStr">
        <is>
          <t>AW02-JK-AIDL-1185</t>
        </is>
      </c>
      <c r="B1054" s="13" t="n">
        <v>40006</v>
      </c>
      <c r="C1054" s="17" t="inlineStr">
        <is>
          <t>周边搜</t>
        </is>
      </c>
      <c r="D1054" s="17" t="inlineStr">
        <is>
          <t>周边搜 -酒店</t>
        </is>
      </c>
      <c r="E1054" s="17" t="inlineStr">
        <is>
          <t>P2</t>
        </is>
      </c>
      <c r="F1054" s="17" t="inlineStr">
        <is>
          <t>周边搜 -酒店
酒店品牌：10：城市便捷
排序方式：
异常值：-1</t>
        </is>
      </c>
      <c r="G1054" s="13" t="inlineStr">
        <is>
          <t>异常系</t>
        </is>
      </c>
      <c r="H1054" s="17" t="inlineStr">
        <is>
          <t>等价划分法</t>
        </is>
      </c>
      <c r="I1054" s="17" t="n"/>
      <c r="J1054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4" s="22" t="inlineStr">
        <is>
          <t>shell:"input keyevent 4"
shell:"input keyevent 4"</t>
        </is>
      </c>
      <c r="L1054" s="17" t="inlineStr">
        <is>
          <t>{
  "protocolId": 40006,
  "messageType": "request",
  "versionName": "5.0.7.601114",
  "data": {
    "price": -1,
    "level": -1,
    "type": -1,
    "brand": 10,
    "sort": -1
  },
  "statusCode": 0,
  "needResponse": false,
  "message": "",
  "responseCode": "",
  "requestCode": "",
  "requestAuthor": "com.aiways.aiwaysservice"
}</t>
        </is>
      </c>
      <c r="M1054" s="23" t="inlineStr">
        <is>
          <t>输入json，查看返回json或查看地图</t>
        </is>
      </c>
      <c r="N1054" s="17" t="inlineStr">
        <is>
          <t>resultCode:10001</t>
        </is>
      </c>
      <c r="O1054" s="17" t="inlineStr">
        <is>
          <t>筛选酒店品牌是城市便捷，按照默认排序</t>
        </is>
      </c>
      <c r="P1054" s="17" t="n"/>
      <c r="Q1054" s="17" t="n"/>
      <c r="R1054" s="29" t="n"/>
      <c r="S1054" s="29" t="n"/>
      <c r="T1054" s="29" t="n"/>
      <c r="U1054" s="29" t="n"/>
      <c r="V1054" s="29" t="n"/>
      <c r="W1054" s="29" t="n"/>
    </row>
    <row r="1055" s="134">
      <c r="A1055" s="17" t="inlineStr">
        <is>
          <t>AW02-JK-AIDL-1186</t>
        </is>
      </c>
      <c r="B1055" s="13" t="n">
        <v>40006</v>
      </c>
      <c r="C1055" s="17" t="inlineStr">
        <is>
          <t>周边搜</t>
        </is>
      </c>
      <c r="D1055" s="17" t="inlineStr">
        <is>
          <t>周边搜 -酒店</t>
        </is>
      </c>
      <c r="E1055" s="17" t="inlineStr">
        <is>
          <t>P2</t>
        </is>
      </c>
      <c r="F1055" s="17" t="inlineStr">
        <is>
          <t>周边搜 -酒店
酒店品牌：10：城市便捷
排序方式：
异常值：5</t>
        </is>
      </c>
      <c r="G1055" s="13" t="inlineStr">
        <is>
          <t>异常系</t>
        </is>
      </c>
      <c r="H1055" s="17" t="inlineStr">
        <is>
          <t>等价划分法</t>
        </is>
      </c>
      <c r="I1055" s="17" t="n"/>
      <c r="J1055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5" s="22" t="inlineStr">
        <is>
          <t>shell:"input keyevent 4"
shell:"input keyevent 4"</t>
        </is>
      </c>
      <c r="L1055" s="17" t="inlineStr">
        <is>
          <t>{
  "protocolId": 40006,
  "messageType": "request",
  "versionName": "5.0.7.601114",
  "data": {
    "price": -1,
    "level": -1,
    "type": -1,
    "brand": 10,
    "sort": 5
  },
  "statusCode": 0,
  "needResponse": false,
  "message": "",
  "responseCode": "",
  "requestCode": "",
  "requestAuthor": "com.aiways.aiwaysservice"
}</t>
        </is>
      </c>
      <c r="M1055" s="23" t="inlineStr">
        <is>
          <t>输入json，查看返回json或查看地图</t>
        </is>
      </c>
      <c r="N1055" s="17" t="inlineStr">
        <is>
          <t>resultCode:10001</t>
        </is>
      </c>
      <c r="O1055" s="17" t="inlineStr">
        <is>
          <t>筛选酒店品牌是城市便捷，按照默认排序</t>
        </is>
      </c>
      <c r="P1055" s="17" t="n"/>
      <c r="Q1055" s="17" t="n"/>
      <c r="R1055" s="29" t="n"/>
      <c r="S1055" s="29" t="n"/>
      <c r="T1055" s="29" t="n"/>
      <c r="U1055" s="29" t="n"/>
      <c r="V1055" s="29" t="n"/>
      <c r="W1055" s="29" t="n"/>
    </row>
    <row r="1056" s="134">
      <c r="A1056" s="17" t="inlineStr">
        <is>
          <t>AW02-JK-AIDL-1187</t>
        </is>
      </c>
      <c r="B1056" s="13" t="n">
        <v>40006</v>
      </c>
      <c r="C1056" s="17" t="inlineStr">
        <is>
          <t>周边搜</t>
        </is>
      </c>
      <c r="D1056" s="17" t="inlineStr">
        <is>
          <t>周边搜 -酒店</t>
        </is>
      </c>
      <c r="E1056" s="17" t="inlineStr">
        <is>
          <t>P2</t>
        </is>
      </c>
      <c r="F1056" s="17" t="inlineStr">
        <is>
          <t>周边搜 -酒店
排序方式：0：推荐排序
其余均为-1</t>
        </is>
      </c>
      <c r="G1056" s="13" t="inlineStr">
        <is>
          <t>异常系</t>
        </is>
      </c>
      <c r="H1056" s="17" t="inlineStr">
        <is>
          <t>等价划分法</t>
        </is>
      </c>
      <c r="I1056" s="17" t="n"/>
      <c r="J105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6" s="22" t="inlineStr">
        <is>
          <t>shell:"input keyevent 4"
shell:"input keyevent 4"</t>
        </is>
      </c>
      <c r="L1056" s="17" t="inlineStr">
        <is>
          <t>{
  "protocolId": 40006,
  "messageType": "request",
  "versionName": "5.0.7.601114",
  "data": {
    "price": -1,
    "level": -1,
    "type": -1,
    "brand": -1,
    "sort": 0
  },
  "statusCode": 0,
  "needResponse": false,
  "message": "",
  "responseCode": "",
  "requestCode": "",
  "requestAuthor": "com.aiways.aiwaysservice"
}</t>
        </is>
      </c>
      <c r="M1056" s="23" t="inlineStr">
        <is>
          <t>输入json，查看返回json或查看地图</t>
        </is>
      </c>
      <c r="N1056" s="17" t="inlineStr">
        <is>
          <t>resultCode:10001</t>
        </is>
      </c>
      <c r="O1056" s="17" t="inlineStr">
        <is>
          <t>展示所有酒店，不做任何筛选
按照推荐排序</t>
        </is>
      </c>
      <c r="P1056" s="17" t="n"/>
      <c r="Q1056" s="17" t="n"/>
      <c r="R1056" s="29" t="n"/>
      <c r="S1056" s="29" t="n"/>
      <c r="T1056" s="29" t="n"/>
      <c r="U1056" s="29" t="n"/>
      <c r="V1056" s="29" t="n"/>
      <c r="W1056" s="29" t="n"/>
    </row>
    <row r="1057" s="134">
      <c r="A1057" s="17" t="inlineStr">
        <is>
          <t>AW02-JK-AIDL-1188</t>
        </is>
      </c>
      <c r="B1057" s="13" t="n">
        <v>40006</v>
      </c>
      <c r="C1057" s="17" t="inlineStr">
        <is>
          <t>周边搜</t>
        </is>
      </c>
      <c r="D1057" s="17" t="inlineStr">
        <is>
          <t>周边搜 -酒店</t>
        </is>
      </c>
      <c r="E1057" s="17" t="inlineStr">
        <is>
          <t>P2</t>
        </is>
      </c>
      <c r="F1057" s="17" t="inlineStr">
        <is>
          <t>周边搜 -酒店
排序方式：1: 距离优先
其余均为-1</t>
        </is>
      </c>
      <c r="G1057" s="13" t="inlineStr">
        <is>
          <t>异常系</t>
        </is>
      </c>
      <c r="H1057" s="17" t="inlineStr">
        <is>
          <t>等价划分法</t>
        </is>
      </c>
      <c r="I1057" s="17" t="n"/>
      <c r="J1057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7" s="22" t="inlineStr">
        <is>
          <t>shell:"input keyevent 4"
shell:"input keyevent 4"</t>
        </is>
      </c>
      <c r="L1057" s="17" t="inlineStr">
        <is>
          <t>{
  "protocolId": 40006,
  "messageType": "request",
  "versionName": "5.0.7.601114",
  "data": {
    "price": -1,
    "level": -1,
    "type": -1,
    "brand": -1,
    "sort": 1
  },
  "statusCode": 0,
  "needResponse": false,
  "message": "",
  "responseCode": "",
  "requestCode": "",
  "requestAuthor": "com.aiways.aiwaysservice"
}</t>
        </is>
      </c>
      <c r="M1057" s="23" t="inlineStr">
        <is>
          <t>输入json，查看返回json或查看地图</t>
        </is>
      </c>
      <c r="N1057" s="17" t="inlineStr">
        <is>
          <t>resultCode:10001</t>
        </is>
      </c>
      <c r="O1057" s="17" t="inlineStr">
        <is>
          <t>展示所有酒店，不做任何筛选
按照距离优先排序</t>
        </is>
      </c>
      <c r="P1057" s="17" t="n"/>
      <c r="Q1057" s="17" t="n"/>
      <c r="R1057" s="29" t="n"/>
      <c r="S1057" s="29" t="n"/>
      <c r="T1057" s="29" t="n"/>
      <c r="U1057" s="29" t="n"/>
      <c r="V1057" s="29" t="n"/>
      <c r="W1057" s="29" t="n"/>
    </row>
    <row r="1058" s="134">
      <c r="A1058" s="17" t="inlineStr">
        <is>
          <t>AW02-JK-AIDL-1189</t>
        </is>
      </c>
      <c r="B1058" s="13" t="n">
        <v>40006</v>
      </c>
      <c r="C1058" s="17" t="inlineStr">
        <is>
          <t>周边搜</t>
        </is>
      </c>
      <c r="D1058" s="17" t="inlineStr">
        <is>
          <t>周边搜 -酒店</t>
        </is>
      </c>
      <c r="E1058" s="17" t="inlineStr">
        <is>
          <t>P2</t>
        </is>
      </c>
      <c r="F1058" s="17" t="inlineStr">
        <is>
          <t>周边搜 -酒店
排序方式：2:好评优先
其余均为-1</t>
        </is>
      </c>
      <c r="G1058" s="13" t="inlineStr">
        <is>
          <t>异常系</t>
        </is>
      </c>
      <c r="H1058" s="17" t="inlineStr">
        <is>
          <t>等价划分法</t>
        </is>
      </c>
      <c r="I1058" s="17" t="n"/>
      <c r="J105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8" s="22" t="inlineStr">
        <is>
          <t>shell:"input keyevent 4"
shell:"input keyevent 4"</t>
        </is>
      </c>
      <c r="L1058" s="17" t="inlineStr">
        <is>
          <t>{
  "protocolId": 40006,
  "messageType": "request",
  "versionName": "5.0.7.601114",
  "data": {
    "price": -1,
    "level": -1,
    "type": -1,
    "brand": -1,
    "sort": 2
  },
  "statusCode": 0,
  "needResponse": false,
  "message": "",
  "responseCode": "",
  "requestCode": "",
  "requestAuthor": "com.aiways.aiwaysservice"
}</t>
        </is>
      </c>
      <c r="M1058" s="23" t="inlineStr">
        <is>
          <t>输入json，查看返回json或查看地图</t>
        </is>
      </c>
      <c r="N1058" s="17" t="inlineStr">
        <is>
          <t>resultCode:10001</t>
        </is>
      </c>
      <c r="O1058" s="17" t="inlineStr">
        <is>
          <t>展示所有酒店，不做任何筛选
按照好评优先排序</t>
        </is>
      </c>
      <c r="P1058" s="17" t="n"/>
      <c r="Q1058" s="17" t="n"/>
      <c r="R1058" s="29" t="n"/>
      <c r="S1058" s="29" t="n"/>
      <c r="T1058" s="29" t="n"/>
      <c r="U1058" s="29" t="n"/>
      <c r="V1058" s="29" t="n"/>
      <c r="W1058" s="29" t="n"/>
    </row>
    <row r="1059" s="134">
      <c r="A1059" s="17" t="inlineStr">
        <is>
          <t>AW02-JK-AIDL-1190</t>
        </is>
      </c>
      <c r="B1059" s="13" t="n">
        <v>40006</v>
      </c>
      <c r="C1059" s="17" t="inlineStr">
        <is>
          <t>周边搜</t>
        </is>
      </c>
      <c r="D1059" s="17" t="inlineStr">
        <is>
          <t>周边搜 -酒店</t>
        </is>
      </c>
      <c r="E1059" s="17" t="inlineStr">
        <is>
          <t>P2</t>
        </is>
      </c>
      <c r="F1059" s="17" t="inlineStr">
        <is>
          <t>周边搜 -酒店
排序方式：3:低价优先
其余均为-1</t>
        </is>
      </c>
      <c r="G1059" s="13" t="inlineStr">
        <is>
          <t>异常系</t>
        </is>
      </c>
      <c r="H1059" s="17" t="inlineStr">
        <is>
          <t>等价划分法</t>
        </is>
      </c>
      <c r="I1059" s="17" t="n"/>
      <c r="J1059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9" s="22" t="inlineStr">
        <is>
          <t>shell:"input keyevent 4"
shell:"input keyevent 4"</t>
        </is>
      </c>
      <c r="L1059" s="17" t="inlineStr">
        <is>
          <t>{
  "protocolId": 40006,
  "messageType": "request",
  "versionName": "5.0.7.601114",
  "data": {
    "price": -1,
    "level": -1,
    "type": -1,
    "brand": -1,
    "sort": 3
  },
  "statusCode": 0,
  "needResponse": false,
  "message": "",
  "responseCode": "",
  "requestCode": "",
  "requestAuthor": "com.aiways.aiwaysservice"
}</t>
        </is>
      </c>
      <c r="M1059" s="23" t="inlineStr">
        <is>
          <t>输入json，查看返回json或查看地图</t>
        </is>
      </c>
      <c r="N1059" s="17" t="inlineStr">
        <is>
          <t>resultCode:10001</t>
        </is>
      </c>
      <c r="O1059" s="17" t="inlineStr">
        <is>
          <t>展示所有酒店，不做任何筛选
按照低价优先排序</t>
        </is>
      </c>
      <c r="P1059" s="17" t="n"/>
      <c r="Q1059" s="17" t="n"/>
      <c r="R1059" s="29" t="n"/>
      <c r="S1059" s="29" t="n"/>
      <c r="T1059" s="29" t="n"/>
      <c r="U1059" s="29" t="n"/>
      <c r="V1059" s="29" t="n"/>
      <c r="W1059" s="29" t="n"/>
    </row>
    <row r="1060" s="134">
      <c r="A1060" s="17" t="inlineStr">
        <is>
          <t>AW02-JK-AIDL-1191</t>
        </is>
      </c>
      <c r="B1060" s="13" t="n">
        <v>40006</v>
      </c>
      <c r="C1060" s="17" t="inlineStr">
        <is>
          <t>周边搜</t>
        </is>
      </c>
      <c r="D1060" s="17" t="inlineStr">
        <is>
          <t>周边搜 -酒店</t>
        </is>
      </c>
      <c r="E1060" s="17" t="inlineStr">
        <is>
          <t>P2</t>
        </is>
      </c>
      <c r="F1060" s="17" t="inlineStr">
        <is>
          <t>周边搜 -酒店
排序方式：4:高价优先
其余均为-1</t>
        </is>
      </c>
      <c r="G1060" s="13" t="inlineStr">
        <is>
          <t>异常系</t>
        </is>
      </c>
      <c r="H1060" s="17" t="inlineStr">
        <is>
          <t>等价划分法</t>
        </is>
      </c>
      <c r="I1060" s="17" t="n"/>
      <c r="J106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0" s="22" t="inlineStr">
        <is>
          <t>shell:"input keyevent 4"
shell:"input keyevent 4"</t>
        </is>
      </c>
      <c r="L1060" s="17" t="inlineStr">
        <is>
          <t>{
  "protocolId": 40006,
  "messageType": "request",
  "versionName": "5.0.7.601114",
  "data": {
    "price": -1,
    "level": -1,
    "type": -1,
    "brand": -1,
    "sort": 4
  },
  "statusCode": 0,
  "needResponse": false,
  "message": "",
  "responseCode": "",
  "requestCode": "",
  "requestAuthor": "com.aiways.aiwaysservice"
}</t>
        </is>
      </c>
      <c r="M1060" s="23" t="inlineStr">
        <is>
          <t>输入json，查看返回json或查看地图</t>
        </is>
      </c>
      <c r="N1060" s="17" t="inlineStr">
        <is>
          <t>resultCode:10001</t>
        </is>
      </c>
      <c r="O1060" s="17" t="inlineStr">
        <is>
          <t>展示所有酒店，不做任何筛选
按照高价优先排序</t>
        </is>
      </c>
      <c r="P1060" s="17" t="n"/>
      <c r="Q1060" s="17" t="n"/>
      <c r="R1060" s="29" t="n"/>
      <c r="S1060" s="29" t="n"/>
      <c r="T1060" s="29" t="n"/>
      <c r="U1060" s="29" t="n"/>
      <c r="V1060" s="29" t="n"/>
      <c r="W1060" s="29" t="n"/>
    </row>
    <row r="1061" s="134">
      <c r="A1061" s="17" t="inlineStr">
        <is>
          <t>AW02-JK-AIDL-1192</t>
        </is>
      </c>
      <c r="B1061" s="13" t="n">
        <v>40006</v>
      </c>
      <c r="C1061" s="17" t="inlineStr">
        <is>
          <t>周边搜</t>
        </is>
      </c>
      <c r="D1061" s="17" t="inlineStr">
        <is>
          <t>周边搜 -酒店</t>
        </is>
      </c>
      <c r="E1061" s="17" t="inlineStr">
        <is>
          <t>P2</t>
        </is>
      </c>
      <c r="F1061" s="17" t="inlineStr">
        <is>
          <t>周边搜 -酒店
-所有类型均为-1</t>
        </is>
      </c>
      <c r="G1061" s="13" t="inlineStr">
        <is>
          <t>异常系</t>
        </is>
      </c>
      <c r="H1061" s="17" t="inlineStr">
        <is>
          <t>等价划分法</t>
        </is>
      </c>
      <c r="I1061" s="17" t="n"/>
      <c r="J106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1" s="22" t="inlineStr">
        <is>
          <t>shell:"input keyevent 4"
shell:"input keyevent 4"</t>
        </is>
      </c>
      <c r="L1061" s="17" t="inlineStr">
        <is>
          <t>{
  "protocolId": 40006,
  "messageType": "request",
  "versionName": "5.0.7.601114",
  "data": {
    "price": -1,
    "level": -1,
    "type": -1,
    "brand": -1,
    "sort": -1
  },
  "statusCode": 0,
  "needResponse": false,
  "message": "",
  "responseCode": "",
  "requestCode": "",
  "requestAuthor": "com.aiways.aiwaysservice"
}</t>
        </is>
      </c>
      <c r="M1061" s="23" t="inlineStr">
        <is>
          <t>输入json，查看返回json或查看地图</t>
        </is>
      </c>
      <c r="N1061" s="17" t="inlineStr">
        <is>
          <t>resultCode:10001</t>
        </is>
      </c>
      <c r="O1061" s="17" t="inlineStr">
        <is>
          <t>展示酒店搜索结果，不筛选和排序</t>
        </is>
      </c>
      <c r="P1061" s="17" t="n"/>
      <c r="Q1061" s="17" t="n"/>
      <c r="R1061" s="29" t="n"/>
      <c r="S1061" s="29" t="n"/>
      <c r="T1061" s="29" t="n"/>
      <c r="U1061" s="29" t="n"/>
      <c r="V1061" s="29" t="n"/>
      <c r="W1061" s="29" t="n"/>
    </row>
    <row r="1062" s="134">
      <c r="A1062" s="17" t="inlineStr">
        <is>
          <t>AW02-JK-AIDL-1193</t>
        </is>
      </c>
      <c r="B1062" s="13" t="n">
        <v>40006</v>
      </c>
      <c r="C1062" s="17" t="inlineStr">
        <is>
          <t>周边搜</t>
        </is>
      </c>
      <c r="D1062" s="17" t="inlineStr">
        <is>
          <t>周边搜 -酒店</t>
        </is>
      </c>
      <c r="E1062" s="17" t="inlineStr">
        <is>
          <t>P2</t>
        </is>
      </c>
      <c r="F1062" s="17" t="inlineStr">
        <is>
          <t>周边搜 -酒店
排序参数：5其余类型均为-1</t>
        </is>
      </c>
      <c r="G1062" s="13" t="inlineStr">
        <is>
          <t>异常系</t>
        </is>
      </c>
      <c r="H1062" s="17" t="inlineStr">
        <is>
          <t>等价划分法</t>
        </is>
      </c>
      <c r="I1062" s="17" t="n"/>
      <c r="J1062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2" s="22" t="inlineStr">
        <is>
          <t>shell:"input keyevent 4"
shell:"input keyevent 4"</t>
        </is>
      </c>
      <c r="L1062" s="17" t="inlineStr">
        <is>
          <t>{
  "protocolId": 40006,
  "messageType": "request",
  "versionName": "5.0.7.601114",
  "data": {
    "price": -1,
    "level": -1,
    "type": -1,
    "brand": -1,
    "sort": 5
  },
  "statusCode": 0,
  "needResponse": false,
  "message": "",
  "responseCode": "",
  "requestCode": "",
  "requestAuthor": "com.aiways.aiwaysservice"
}</t>
        </is>
      </c>
      <c r="M1062" s="23" t="inlineStr">
        <is>
          <t>输入json，查看返回json或查看地图</t>
        </is>
      </c>
      <c r="N1062" s="17" t="inlineStr">
        <is>
          <t>resultCode:10001</t>
        </is>
      </c>
      <c r="O1062" s="17" t="inlineStr">
        <is>
          <t>展示酒店搜索结果，不筛选和排序</t>
        </is>
      </c>
      <c r="P1062" s="17" t="n"/>
      <c r="Q1062" s="17" t="n"/>
      <c r="R1062" s="29" t="n"/>
      <c r="S1062" s="29" t="n"/>
      <c r="T1062" s="29" t="n"/>
      <c r="U1062" s="29" t="n"/>
      <c r="V1062" s="29" t="n"/>
      <c r="W1062" s="29" t="n"/>
    </row>
    <row r="1063" s="134">
      <c r="A1063" s="17" t="inlineStr">
        <is>
          <t>AW02-JK-AIDL-1194</t>
        </is>
      </c>
      <c r="B1063" s="13" t="n">
        <v>40006</v>
      </c>
      <c r="C1063" s="17" t="inlineStr">
        <is>
          <t>周边搜</t>
        </is>
      </c>
      <c r="D1063" s="17" t="inlineStr">
        <is>
          <t>周边搜 -酒店</t>
        </is>
      </c>
      <c r="E1063" s="17" t="inlineStr">
        <is>
          <t>P0</t>
        </is>
      </c>
      <c r="F1063" s="17" t="inlineStr">
        <is>
          <t>周边搜 -酒店
价格分类：0：¥100以内
排序方式：0：推荐排序</t>
        </is>
      </c>
      <c r="G1063" s="13" t="inlineStr">
        <is>
          <t>正常系</t>
        </is>
      </c>
      <c r="H1063" s="17" t="inlineStr">
        <is>
          <t>等价划分法</t>
        </is>
      </c>
      <c r="I1063" s="17" t="n"/>
      <c r="J1063" s="17" t="inlineStr">
        <is>
          <t>/</t>
        </is>
      </c>
      <c r="K1063" s="22" t="n"/>
      <c r="L1063" s="17" t="inlineStr">
        <is>
          <t>{
  "protocolId": 40006,
  "messageType": "request",
  "versionName": "5.0.7.601114",
  "data": {
    "price": 0,
    "level": -1,
    "type": -1,
    "brand": -1,
    "sort": 0
  },
  "statusCode": 0,
  "needResponse": false,
  "message": "",
  "responseCode": "",
  "requestCode": "",
  "requestAuthor": "com.aiways.aiwaysservice"
}</t>
        </is>
      </c>
      <c r="M1063" s="23" t="inlineStr">
        <is>
          <t>输入json，查看返回json或查看地图</t>
        </is>
      </c>
      <c r="N1063" s="17" t="inlineStr">
        <is>
          <t>无返回</t>
        </is>
      </c>
      <c r="O1063" s="17" t="inlineStr">
        <is>
          <t>筛选价格在100以内的酒店，按照推荐排序展示</t>
        </is>
      </c>
      <c r="P1063" s="17" t="n"/>
      <c r="Q1063" s="17" t="n"/>
      <c r="R1063" s="29" t="n"/>
      <c r="S1063" s="29" t="n"/>
      <c r="T1063" s="29" t="n"/>
      <c r="U1063" s="29" t="n"/>
      <c r="V1063" s="29" t="n"/>
      <c r="W1063" s="29" t="n"/>
    </row>
    <row r="1064" s="134">
      <c r="A1064" s="17" t="inlineStr">
        <is>
          <t>AW02-JK-AIDL-1195</t>
        </is>
      </c>
      <c r="B1064" s="13" t="n">
        <v>40006</v>
      </c>
      <c r="C1064" s="17" t="inlineStr">
        <is>
          <t>周边搜</t>
        </is>
      </c>
      <c r="D1064" s="17" t="inlineStr">
        <is>
          <t>周边搜 -酒店</t>
        </is>
      </c>
      <c r="E1064" s="17" t="inlineStr">
        <is>
          <t>P0</t>
        </is>
      </c>
      <c r="F1064" s="17" t="inlineStr">
        <is>
          <t>周边搜 -酒店
价格分类：0：¥100以内
排序方式：1: 距离优先</t>
        </is>
      </c>
      <c r="G1064" s="13" t="inlineStr">
        <is>
          <t>正常系</t>
        </is>
      </c>
      <c r="H1064" s="17" t="inlineStr">
        <is>
          <t>等价划分法</t>
        </is>
      </c>
      <c r="I1064" s="17" t="n"/>
      <c r="J1064" s="17" t="inlineStr">
        <is>
          <t>/</t>
        </is>
      </c>
      <c r="K1064" s="22" t="n"/>
      <c r="L1064" s="17" t="inlineStr">
        <is>
          <t>{
  "protocolId": 40006,
  "messageType": "request",
  "versionName": "5.0.7.601114",
  "data": {
    "price": 0,
    "level": -1,
    "type": -1,
    "brand": -1,
    "sort": 1
  },
  "statusCode": 0,
  "needResponse": false,
  "message": "",
  "responseCode": "",
  "requestCode": "",
  "requestAuthor": "com.aiways.aiwaysservice"
}</t>
        </is>
      </c>
      <c r="M1064" s="23" t="inlineStr">
        <is>
          <t>输入json，查看返回json或查看地图</t>
        </is>
      </c>
      <c r="N1064" s="17" t="inlineStr">
        <is>
          <t>无返回</t>
        </is>
      </c>
      <c r="O1064" s="17" t="inlineStr">
        <is>
          <t>筛选价格在100以内的酒店，按照距离优先展示</t>
        </is>
      </c>
      <c r="P1064" s="17" t="n"/>
      <c r="Q1064" s="17" t="n"/>
      <c r="R1064" s="29" t="n"/>
      <c r="S1064" s="29" t="n"/>
      <c r="T1064" s="29" t="n"/>
      <c r="U1064" s="29" t="n"/>
      <c r="V1064" s="29" t="n"/>
      <c r="W1064" s="29" t="n"/>
    </row>
    <row r="1065" s="134">
      <c r="A1065" s="17" t="inlineStr">
        <is>
          <t>AW02-JK-AIDL-1196</t>
        </is>
      </c>
      <c r="B1065" s="13" t="n">
        <v>40006</v>
      </c>
      <c r="C1065" s="17" t="inlineStr">
        <is>
          <t>周边搜</t>
        </is>
      </c>
      <c r="D1065" s="17" t="inlineStr">
        <is>
          <t>周边搜 -酒店</t>
        </is>
      </c>
      <c r="E1065" s="17" t="inlineStr">
        <is>
          <t>P0</t>
        </is>
      </c>
      <c r="F1065" s="17" t="inlineStr">
        <is>
          <t>周边搜 -酒店
价格分类：0：¥100以内
排序方式：2:好评优先</t>
        </is>
      </c>
      <c r="G1065" s="13" t="inlineStr">
        <is>
          <t>正常系</t>
        </is>
      </c>
      <c r="H1065" s="17" t="inlineStr">
        <is>
          <t>等价划分法</t>
        </is>
      </c>
      <c r="I1065" s="17" t="n"/>
      <c r="J1065" s="17" t="inlineStr">
        <is>
          <t>/</t>
        </is>
      </c>
      <c r="K1065" s="22" t="n"/>
      <c r="L1065" s="17" t="inlineStr">
        <is>
          <t>{
  "protocolId": 40006,
  "messageType": "request",
  "versionName": "5.0.7.601114",
  "data": {
    "price": 0,
    "level": -1,
    "type": -1,
    "brand": -1,
    "sort": 2
  },
  "statusCode": 0,
  "needResponse": false,
  "message": "",
  "responseCode": "",
  "requestCode": "",
  "requestAuthor": "com.aiways.aiwaysservice"
}</t>
        </is>
      </c>
      <c r="M1065" s="23" t="inlineStr">
        <is>
          <t>输入json，查看返回json或查看地图</t>
        </is>
      </c>
      <c r="N1065" s="17" t="inlineStr">
        <is>
          <t>无返回</t>
        </is>
      </c>
      <c r="O1065" s="17" t="inlineStr">
        <is>
          <t>筛选价格在100以内的酒店，按照好评优先展示</t>
        </is>
      </c>
      <c r="P1065" s="17" t="n"/>
      <c r="Q1065" s="17" t="n"/>
      <c r="R1065" s="29" t="n"/>
      <c r="S1065" s="29" t="n"/>
      <c r="T1065" s="29" t="n"/>
      <c r="U1065" s="29" t="n"/>
      <c r="V1065" s="29" t="n"/>
      <c r="W1065" s="29" t="n"/>
    </row>
    <row r="1066" s="134">
      <c r="A1066" s="17" t="inlineStr">
        <is>
          <t>AW02-JK-AIDL-1197</t>
        </is>
      </c>
      <c r="B1066" s="13" t="n">
        <v>40006</v>
      </c>
      <c r="C1066" s="17" t="inlineStr">
        <is>
          <t>周边搜</t>
        </is>
      </c>
      <c r="D1066" s="17" t="inlineStr">
        <is>
          <t>周边搜 -酒店</t>
        </is>
      </c>
      <c r="E1066" s="17" t="inlineStr">
        <is>
          <t>P0</t>
        </is>
      </c>
      <c r="F1066" s="17" t="inlineStr">
        <is>
          <t>周边搜 -酒店
价格分类：0：¥100以内
排序方式：3:低价优先</t>
        </is>
      </c>
      <c r="G1066" s="13" t="inlineStr">
        <is>
          <t>正常系</t>
        </is>
      </c>
      <c r="H1066" s="17" t="inlineStr">
        <is>
          <t>等价划分法</t>
        </is>
      </c>
      <c r="I1066" s="17" t="n"/>
      <c r="J1066" s="17" t="inlineStr">
        <is>
          <t>/</t>
        </is>
      </c>
      <c r="K1066" s="22" t="n"/>
      <c r="L1066" s="17" t="inlineStr">
        <is>
          <t>{
  "protocolId": 40006,
  "messageType": "request",
  "versionName": "5.0.7.601114",
  "data": {
    "price": 0,
    "level": -1,
    "type": -1,
    "brand": -1,
    "sort": 3
  },
  "statusCode": 0,
  "needResponse": false,
  "message": "",
  "responseCode": "",
  "requestCode": "",
  "requestAuthor": "com.aiways.aiwaysservice"
}</t>
        </is>
      </c>
      <c r="M1066" s="23" t="inlineStr">
        <is>
          <t>输入json，查看返回json或查看地图</t>
        </is>
      </c>
      <c r="N1066" s="17" t="inlineStr">
        <is>
          <t>无返回</t>
        </is>
      </c>
      <c r="O1066" s="17" t="inlineStr">
        <is>
          <t>筛选价格在100以内的酒店，按照低价优先展示</t>
        </is>
      </c>
      <c r="P1066" s="17" t="n"/>
      <c r="Q1066" s="17" t="n"/>
      <c r="R1066" s="29" t="n"/>
      <c r="S1066" s="29" t="n"/>
      <c r="T1066" s="29" t="n"/>
      <c r="U1066" s="29" t="n"/>
      <c r="V1066" s="29" t="n"/>
      <c r="W1066" s="29" t="n"/>
    </row>
    <row r="1067" s="134">
      <c r="A1067" s="17" t="inlineStr">
        <is>
          <t>AW02-JK-AIDL-1198</t>
        </is>
      </c>
      <c r="B1067" s="13" t="n">
        <v>40006</v>
      </c>
      <c r="C1067" s="17" t="inlineStr">
        <is>
          <t>周边搜</t>
        </is>
      </c>
      <c r="D1067" s="17" t="inlineStr">
        <is>
          <t>周边搜 -酒店</t>
        </is>
      </c>
      <c r="E1067" s="17" t="inlineStr">
        <is>
          <t>P0</t>
        </is>
      </c>
      <c r="F1067" s="17" t="inlineStr">
        <is>
          <t>周边搜 -酒店
价格分类：0：¥100以内
排序方式：4:高价优先</t>
        </is>
      </c>
      <c r="G1067" s="13" t="inlineStr">
        <is>
          <t>正常系</t>
        </is>
      </c>
      <c r="H1067" s="17" t="inlineStr">
        <is>
          <t>等价划分法</t>
        </is>
      </c>
      <c r="I1067" s="17" t="n"/>
      <c r="J1067" s="17" t="inlineStr">
        <is>
          <t>/</t>
        </is>
      </c>
      <c r="K1067" s="22" t="n"/>
      <c r="L1067" s="17" t="inlineStr">
        <is>
          <t>{
  "protocolId": 40006,
  "messageType": "request",
  "versionName": "5.0.7.601114",
  "data": {
    "price": 0,
    "level": -1,
    "type": -1,
    "brand": -1,
    "sort": 4
  },
  "statusCode": 0,
  "needResponse": false,
  "message": "",
  "responseCode": "",
  "requestCode": "",
  "requestAuthor": "com.aiways.aiwaysservice"
}</t>
        </is>
      </c>
      <c r="M1067" s="23" t="inlineStr">
        <is>
          <t>输入json，查看返回json或查看地图</t>
        </is>
      </c>
      <c r="N1067" s="17" t="inlineStr">
        <is>
          <t>无返回</t>
        </is>
      </c>
      <c r="O1067" s="17" t="inlineStr">
        <is>
          <t>筛选价格在100以内的酒店，按照高价优先展示</t>
        </is>
      </c>
      <c r="P1067" s="17" t="n"/>
      <c r="Q1067" s="17" t="n"/>
      <c r="R1067" s="29" t="n"/>
      <c r="S1067" s="29" t="n"/>
      <c r="T1067" s="29" t="n"/>
      <c r="U1067" s="29" t="n"/>
      <c r="V1067" s="29" t="n"/>
      <c r="W1067" s="29" t="n"/>
    </row>
    <row r="1068" s="134">
      <c r="A1068" s="17" t="inlineStr">
        <is>
          <t>AW02-JK-AIDL-1199</t>
        </is>
      </c>
      <c r="B1068" s="13" t="n">
        <v>40006</v>
      </c>
      <c r="C1068" s="17" t="inlineStr">
        <is>
          <t>周边搜</t>
        </is>
      </c>
      <c r="D1068" s="17" t="inlineStr">
        <is>
          <t>周边搜 -酒店</t>
        </is>
      </c>
      <c r="E1068" s="17" t="inlineStr">
        <is>
          <t>P2</t>
        </is>
      </c>
      <c r="F1068" s="17" t="inlineStr">
        <is>
          <t>周边搜 -酒店
价格分类：0：¥100以内
排序方式：
异常值：-1</t>
        </is>
      </c>
      <c r="G1068" s="13" t="inlineStr">
        <is>
          <t>异常系</t>
        </is>
      </c>
      <c r="H1068" s="17" t="inlineStr">
        <is>
          <t>等价划分法</t>
        </is>
      </c>
      <c r="I1068" s="17" t="n"/>
      <c r="J1068" s="17" t="inlineStr">
        <is>
          <t>/</t>
        </is>
      </c>
      <c r="K1068" s="22" t="n"/>
      <c r="L1068" s="17" t="inlineStr">
        <is>
          <t>{
  "protocolId": 40006,
  "messageType": "request",
  "versionName": "5.0.7.601114",
  "data": {
    "price": 0,
    "level": -1,
    "type": -1,
    "brand": -1,
    "sort": -1
  },
  "statusCode": 0,
  "needResponse": false,
  "message": "",
  "responseCode": "",
  "requestCode": "",
  "requestAuthor": "com.aiways.aiwaysservice"
}</t>
        </is>
      </c>
      <c r="M1068" s="23" t="inlineStr">
        <is>
          <t>输入json，查看返回json或查看地图</t>
        </is>
      </c>
      <c r="N1068" s="17" t="inlineStr">
        <is>
          <t>resultCode:10001</t>
        </is>
      </c>
      <c r="O1068" s="17" t="inlineStr">
        <is>
          <t>筛选价格在100以内的酒店，按照默认排序</t>
        </is>
      </c>
      <c r="P1068" s="17" t="n"/>
      <c r="Q1068" s="17" t="n"/>
      <c r="R1068" s="29" t="n"/>
      <c r="S1068" s="29" t="n"/>
      <c r="T1068" s="29" t="n"/>
      <c r="U1068" s="29" t="n"/>
      <c r="V1068" s="29" t="n"/>
      <c r="W1068" s="29" t="n"/>
    </row>
    <row r="1069" s="134">
      <c r="A1069" s="17" t="inlineStr">
        <is>
          <t>AW02-JK-AIDL-1200</t>
        </is>
      </c>
      <c r="B1069" s="13" t="n">
        <v>40006</v>
      </c>
      <c r="C1069" s="17" t="inlineStr">
        <is>
          <t>周边搜</t>
        </is>
      </c>
      <c r="D1069" s="17" t="inlineStr">
        <is>
          <t>周边搜 -酒店</t>
        </is>
      </c>
      <c r="E1069" s="17" t="inlineStr">
        <is>
          <t>P2</t>
        </is>
      </c>
      <c r="F1069" s="17" t="inlineStr">
        <is>
          <t>周边搜 -酒店
价格分类：0：¥100以内
排序方式：
异常值：5</t>
        </is>
      </c>
      <c r="G1069" s="13" t="inlineStr">
        <is>
          <t>异常系</t>
        </is>
      </c>
      <c r="H1069" s="17" t="inlineStr">
        <is>
          <t>等价划分法</t>
        </is>
      </c>
      <c r="I1069" s="17" t="n"/>
      <c r="J1069" s="17" t="inlineStr">
        <is>
          <t>/</t>
        </is>
      </c>
      <c r="K1069" s="22" t="n"/>
      <c r="L1069" s="17" t="inlineStr">
        <is>
          <t>{
  "protocolId": 40006,
  "messageType": "request",
  "versionName": "5.0.7.601114",
  "data": {
    "price": 0,
    "level": -1,
    "type": -1,
    "brand": -1,
    "sort": 5
  },
  "statusCode": 0,
  "needResponse": false,
  "message": "",
  "responseCode": "",
  "requestCode": "",
  "requestAuthor": "com.aiways.aiwaysservice"
}</t>
        </is>
      </c>
      <c r="M1069" s="23" t="inlineStr">
        <is>
          <t>输入json，查看返回json或查看地图</t>
        </is>
      </c>
      <c r="N1069" s="17" t="inlineStr">
        <is>
          <t>resultCode:10028</t>
        </is>
      </c>
      <c r="O1069" s="17" t="inlineStr">
        <is>
          <t>筛选价格在100以内的酒店，按照默认排序</t>
        </is>
      </c>
      <c r="P1069" s="17" t="n"/>
      <c r="Q1069" s="17" t="n"/>
      <c r="R1069" s="29" t="n"/>
      <c r="S1069" s="29" t="n"/>
      <c r="T1069" s="29" t="n"/>
      <c r="U1069" s="29" t="n"/>
      <c r="V1069" s="29" t="n"/>
      <c r="W1069" s="29" t="n"/>
    </row>
    <row r="1070" s="134">
      <c r="A1070" s="17" t="inlineStr">
        <is>
          <t>AW02-JK-AIDL-1201</t>
        </is>
      </c>
      <c r="B1070" s="13" t="n">
        <v>40006</v>
      </c>
      <c r="C1070" s="17" t="inlineStr">
        <is>
          <t>周边搜</t>
        </is>
      </c>
      <c r="D1070" s="17" t="inlineStr">
        <is>
          <t>周边搜 -酒店</t>
        </is>
      </c>
      <c r="E1070" s="17" t="inlineStr">
        <is>
          <t>P0</t>
        </is>
      </c>
      <c r="F1070" s="17" t="inlineStr">
        <is>
          <t>周边搜 -酒店
价格分类：1：¥101-¥300
排序方式：0：推荐排序</t>
        </is>
      </c>
      <c r="G1070" s="13" t="inlineStr">
        <is>
          <t>正常系</t>
        </is>
      </c>
      <c r="H1070" s="17" t="inlineStr">
        <is>
          <t>等价划分法</t>
        </is>
      </c>
      <c r="I1070" s="17" t="n"/>
      <c r="J1070" s="17" t="inlineStr">
        <is>
          <t>/</t>
        </is>
      </c>
      <c r="K1070" s="22" t="n"/>
      <c r="L1070" s="17" t="inlineStr">
        <is>
          <t>{
  "protocolId": 40006,
  "messageType": "request",
  "versionName": "5.0.7.601114",
  "data": {
    "price": 1,
    "level": -1,
    "type": -1,
    "brand": -1,
    "sort": 0
  },
  "statusCode": 0,
  "needResponse": false,
  "message": "",
  "responseCode": "",
  "requestCode": "",
  "requestAuthor": "com.aiways.aiwaysservice"
}</t>
        </is>
      </c>
      <c r="M1070" s="23" t="inlineStr">
        <is>
          <t>输入json，查看返回json或查看地图</t>
        </is>
      </c>
      <c r="N1070" s="17" t="inlineStr">
        <is>
          <t>无返回</t>
        </is>
      </c>
      <c r="O1070" s="17" t="inlineStr">
        <is>
          <t>筛选价格在¥101-¥300以内的酒店，按照推荐排序展示</t>
        </is>
      </c>
      <c r="P1070" s="17" t="n"/>
      <c r="Q1070" s="17" t="n"/>
      <c r="R1070" s="29" t="n"/>
      <c r="S1070" s="29" t="n"/>
      <c r="T1070" s="29" t="n"/>
      <c r="U1070" s="29" t="n"/>
      <c r="V1070" s="29" t="n"/>
      <c r="W1070" s="29" t="n"/>
    </row>
    <row r="1071" s="134">
      <c r="A1071" s="17" t="inlineStr">
        <is>
          <t>AW02-JK-AIDL-1202</t>
        </is>
      </c>
      <c r="B1071" s="13" t="n">
        <v>40006</v>
      </c>
      <c r="C1071" s="17" t="inlineStr">
        <is>
          <t>周边搜</t>
        </is>
      </c>
      <c r="D1071" s="17" t="inlineStr">
        <is>
          <t>周边搜 -酒店</t>
        </is>
      </c>
      <c r="E1071" s="17" t="inlineStr">
        <is>
          <t>P0</t>
        </is>
      </c>
      <c r="F1071" s="17" t="inlineStr">
        <is>
          <t>周边搜 -酒店
价格分类：1：¥101-¥300
排序方式：1: 距离优先</t>
        </is>
      </c>
      <c r="G1071" s="13" t="inlineStr">
        <is>
          <t>正常系</t>
        </is>
      </c>
      <c r="H1071" s="17" t="inlineStr">
        <is>
          <t>等价划分法</t>
        </is>
      </c>
      <c r="I1071" s="17" t="n"/>
      <c r="J1071" s="17" t="inlineStr">
        <is>
          <t>/</t>
        </is>
      </c>
      <c r="K1071" s="22" t="n"/>
      <c r="L1071" s="17" t="inlineStr">
        <is>
          <t>{
  "protocolId": 40006,
  "messageType": "request",
  "versionName": "5.0.7.601114",
  "data": {
    "price": 1,
    "level": -1,
    "type": -1,
    "brand": -1,
    "sort": 1
  },
  "statusCode": 0,
  "needResponse": false,
  "message": "",
  "responseCode": "",
  "requestCode": "",
  "requestAuthor": "com.aiways.aiwaysservice"
}</t>
        </is>
      </c>
      <c r="M1071" s="23" t="inlineStr">
        <is>
          <t>输入json，查看返回json或查看地图</t>
        </is>
      </c>
      <c r="N1071" s="17" t="inlineStr">
        <is>
          <t>无返回</t>
        </is>
      </c>
      <c r="O1071" s="17" t="inlineStr">
        <is>
          <t>筛选价格在¥101-¥300以内的酒店，按照距离优先展示</t>
        </is>
      </c>
      <c r="P1071" s="17" t="n"/>
      <c r="Q1071" s="17" t="n"/>
      <c r="R1071" s="29" t="n"/>
      <c r="S1071" s="29" t="n"/>
      <c r="T1071" s="29" t="n"/>
      <c r="U1071" s="29" t="n"/>
      <c r="V1071" s="29" t="n"/>
      <c r="W1071" s="29" t="n"/>
    </row>
    <row r="1072" s="134">
      <c r="A1072" s="17" t="inlineStr">
        <is>
          <t>AW02-JK-AIDL-1203</t>
        </is>
      </c>
      <c r="B1072" s="13" t="n">
        <v>40006</v>
      </c>
      <c r="C1072" s="17" t="inlineStr">
        <is>
          <t>周边搜</t>
        </is>
      </c>
      <c r="D1072" s="17" t="inlineStr">
        <is>
          <t>周边搜 -酒店</t>
        </is>
      </c>
      <c r="E1072" s="17" t="inlineStr">
        <is>
          <t>P0</t>
        </is>
      </c>
      <c r="F1072" s="17" t="inlineStr">
        <is>
          <t>周边搜 -酒店
价格分类：1：¥101-¥300
排序方式：2:好评优先</t>
        </is>
      </c>
      <c r="G1072" s="13" t="inlineStr">
        <is>
          <t>正常系</t>
        </is>
      </c>
      <c r="H1072" s="17" t="inlineStr">
        <is>
          <t>等价划分法</t>
        </is>
      </c>
      <c r="I1072" s="17" t="n"/>
      <c r="J1072" s="17" t="inlineStr">
        <is>
          <t>/</t>
        </is>
      </c>
      <c r="K1072" s="22" t="n"/>
      <c r="L1072" s="17" t="inlineStr">
        <is>
          <t>{
  "protocolId": 40006,
  "messageType": "request",
  "versionName": "5.0.7.601114",
  "data": {
    "price": 1,
    "level": -1,
    "type": -1,
    "brand": -1,
    "sort": 2
  },
  "statusCode": 0,
  "needResponse": false,
  "message": "",
  "responseCode": "",
  "requestCode": "",
  "requestAuthor": "com.aiways.aiwaysservice"
}</t>
        </is>
      </c>
      <c r="M1072" s="23" t="inlineStr">
        <is>
          <t>输入json，查看返回json或查看地图</t>
        </is>
      </c>
      <c r="N1072" s="17" t="inlineStr">
        <is>
          <t>无返回</t>
        </is>
      </c>
      <c r="O1072" s="17" t="inlineStr">
        <is>
          <t>筛选价格在¥101-¥300以内的酒店，按照好评优先展示</t>
        </is>
      </c>
      <c r="P1072" s="17" t="n"/>
      <c r="Q1072" s="17" t="n"/>
      <c r="R1072" s="29" t="n"/>
      <c r="S1072" s="29" t="n"/>
      <c r="T1072" s="29" t="n"/>
      <c r="U1072" s="29" t="n"/>
      <c r="V1072" s="29" t="n"/>
      <c r="W1072" s="29" t="n"/>
    </row>
    <row r="1073" s="134">
      <c r="A1073" s="17" t="inlineStr">
        <is>
          <t>AW02-JK-AIDL-1204</t>
        </is>
      </c>
      <c r="B1073" s="13" t="n">
        <v>40006</v>
      </c>
      <c r="C1073" s="17" t="inlineStr">
        <is>
          <t>周边搜</t>
        </is>
      </c>
      <c r="D1073" s="17" t="inlineStr">
        <is>
          <t>周边搜 -酒店</t>
        </is>
      </c>
      <c r="E1073" s="17" t="inlineStr">
        <is>
          <t>P0</t>
        </is>
      </c>
      <c r="F1073" s="17" t="inlineStr">
        <is>
          <t>周边搜 -酒店
价格分类：1：¥101-¥300
排序方式：3:低价优先</t>
        </is>
      </c>
      <c r="G1073" s="13" t="inlineStr">
        <is>
          <t>正常系</t>
        </is>
      </c>
      <c r="H1073" s="17" t="inlineStr">
        <is>
          <t>等价划分法</t>
        </is>
      </c>
      <c r="I1073" s="17" t="n"/>
      <c r="J1073" s="17" t="inlineStr">
        <is>
          <t>/</t>
        </is>
      </c>
      <c r="K1073" s="22" t="n"/>
      <c r="L1073" s="17" t="inlineStr">
        <is>
          <t>{
  "protocolId": 40006,
  "messageType": "request",
  "versionName": "5.0.7.601114",
  "data": {
    "price": 1,
    "level": -1,
    "type": -1,
    "brand": -1,
    "sort": 3
  },
  "statusCode": 0,
  "needResponse": false,
  "message": "",
  "responseCode": "",
  "requestCode": "",
  "requestAuthor": "com.aiways.aiwaysservice"
}</t>
        </is>
      </c>
      <c r="M1073" s="23" t="inlineStr">
        <is>
          <t>输入json，查看返回json或查看地图</t>
        </is>
      </c>
      <c r="N1073" s="17" t="inlineStr">
        <is>
          <t>无返回</t>
        </is>
      </c>
      <c r="O1073" s="17" t="inlineStr">
        <is>
          <t>筛选价格在¥101-¥300以内的酒店，按照低价优先展示</t>
        </is>
      </c>
      <c r="P1073" s="17" t="n"/>
      <c r="Q1073" s="17" t="n"/>
      <c r="R1073" s="29" t="n"/>
      <c r="S1073" s="29" t="n"/>
      <c r="T1073" s="29" t="n"/>
      <c r="U1073" s="29" t="n"/>
      <c r="V1073" s="29" t="n"/>
      <c r="W1073" s="29" t="n"/>
    </row>
    <row r="1074" s="134">
      <c r="A1074" s="17" t="inlineStr">
        <is>
          <t>AW02-JK-AIDL-1205</t>
        </is>
      </c>
      <c r="B1074" s="13" t="n">
        <v>40006</v>
      </c>
      <c r="C1074" s="17" t="inlineStr">
        <is>
          <t>周边搜</t>
        </is>
      </c>
      <c r="D1074" s="17" t="inlineStr">
        <is>
          <t>周边搜 -酒店</t>
        </is>
      </c>
      <c r="E1074" s="17" t="inlineStr">
        <is>
          <t>P0</t>
        </is>
      </c>
      <c r="F1074" s="17" t="inlineStr">
        <is>
          <t>周边搜 -酒店
价格分类：1：¥101-¥300
排序方式：4:高价优先</t>
        </is>
      </c>
      <c r="G1074" s="13" t="inlineStr">
        <is>
          <t>正常系</t>
        </is>
      </c>
      <c r="H1074" s="17" t="inlineStr">
        <is>
          <t>等价划分法</t>
        </is>
      </c>
      <c r="I1074" s="17" t="n"/>
      <c r="J1074" s="17" t="inlineStr">
        <is>
          <t>/</t>
        </is>
      </c>
      <c r="K1074" s="22" t="n"/>
      <c r="L1074" s="17" t="inlineStr">
        <is>
          <t>{
  "protocolId": 40006,
  "messageType": "request",
  "versionName": "5.0.7.601114",
  "data": {
    "price": 1,
    "level": -1,
    "type": -1,
    "brand": -1,
    "sort": 4
  },
  "statusCode": 0,
  "needResponse": false,
  "message": "",
  "responseCode": "",
  "requestCode": "",
  "requestAuthor": "com.aiways.aiwaysservice"
}</t>
        </is>
      </c>
      <c r="M1074" s="23" t="inlineStr">
        <is>
          <t>输入json，查看返回json或查看地图</t>
        </is>
      </c>
      <c r="N1074" s="17" t="inlineStr">
        <is>
          <t>无返回</t>
        </is>
      </c>
      <c r="O1074" s="17" t="inlineStr">
        <is>
          <t>筛选价格在¥101-¥300以内的酒店，按照高价优先展示</t>
        </is>
      </c>
      <c r="P1074" s="17" t="n"/>
      <c r="Q1074" s="17" t="n"/>
      <c r="R1074" s="29" t="n"/>
      <c r="S1074" s="29" t="n"/>
      <c r="T1074" s="29" t="n"/>
      <c r="U1074" s="29" t="n"/>
      <c r="V1074" s="29" t="n"/>
      <c r="W1074" s="29" t="n"/>
    </row>
    <row r="1075" s="134">
      <c r="A1075" s="17" t="inlineStr">
        <is>
          <t>AW02-JK-AIDL-1206</t>
        </is>
      </c>
      <c r="B1075" s="13" t="n">
        <v>40006</v>
      </c>
      <c r="C1075" s="17" t="inlineStr">
        <is>
          <t>周边搜</t>
        </is>
      </c>
      <c r="D1075" s="17" t="inlineStr">
        <is>
          <t>周边搜 -酒店</t>
        </is>
      </c>
      <c r="E1075" s="17" t="inlineStr">
        <is>
          <t>P2</t>
        </is>
      </c>
      <c r="F1075" s="17" t="inlineStr">
        <is>
          <t>周边搜 -酒店
价格分类：1：¥101-¥300
排序方式：
异常值：-1</t>
        </is>
      </c>
      <c r="G1075" s="13" t="inlineStr">
        <is>
          <t>异常系</t>
        </is>
      </c>
      <c r="H1075" s="17" t="inlineStr">
        <is>
          <t>等价划分法</t>
        </is>
      </c>
      <c r="I1075" s="17" t="n"/>
      <c r="J1075" s="17" t="inlineStr">
        <is>
          <t>/</t>
        </is>
      </c>
      <c r="K1075" s="22" t="n"/>
      <c r="L1075" s="17" t="inlineStr">
        <is>
          <t>{
  "protocolId": 40006,
  "messageType": "request",
  "versionName": "5.0.7.601114",
  "data": {
    "price": 1,
    "level": -1,
    "type": -1,
    "brand": -1,
    "sort": -1
  },
  "statusCode": 0,
  "needResponse": false,
  "message": "",
  "responseCode": "",
  "requestCode": "",
  "requestAuthor": "com.aiways.aiwaysservice"
}</t>
        </is>
      </c>
      <c r="M1075" s="23" t="inlineStr">
        <is>
          <t>输入json，查看返回json或查看地图</t>
        </is>
      </c>
      <c r="N1075" s="17" t="inlineStr">
        <is>
          <t>resultCode:10028</t>
        </is>
      </c>
      <c r="O1075" s="17" t="inlineStr">
        <is>
          <t>筛选价格在¥101-¥300以内的酒店，按照默认排序</t>
        </is>
      </c>
      <c r="P1075" s="17" t="n"/>
      <c r="Q1075" s="17" t="n"/>
      <c r="R1075" s="29" t="n"/>
      <c r="S1075" s="29" t="n"/>
      <c r="T1075" s="29" t="n"/>
      <c r="U1075" s="29" t="n"/>
      <c r="V1075" s="29" t="n"/>
      <c r="W1075" s="29" t="n"/>
    </row>
    <row r="1076" s="134">
      <c r="A1076" s="17" t="inlineStr">
        <is>
          <t>AW02-JK-AIDL-1207</t>
        </is>
      </c>
      <c r="B1076" s="13" t="n">
        <v>40006</v>
      </c>
      <c r="C1076" s="17" t="inlineStr">
        <is>
          <t>周边搜</t>
        </is>
      </c>
      <c r="D1076" s="17" t="inlineStr">
        <is>
          <t>周边搜 -酒店</t>
        </is>
      </c>
      <c r="E1076" s="17" t="inlineStr">
        <is>
          <t>P2</t>
        </is>
      </c>
      <c r="F1076" s="17" t="inlineStr">
        <is>
          <t>周边搜 -酒店
价格分类：1：¥101-¥300
排序方式：
异常值：5</t>
        </is>
      </c>
      <c r="G1076" s="13" t="inlineStr">
        <is>
          <t>异常系</t>
        </is>
      </c>
      <c r="H1076" s="17" t="inlineStr">
        <is>
          <t>等价划分法</t>
        </is>
      </c>
      <c r="I1076" s="17" t="n"/>
      <c r="J1076" s="17" t="inlineStr">
        <is>
          <t>/</t>
        </is>
      </c>
      <c r="K1076" s="22" t="n"/>
      <c r="L1076" s="17" t="inlineStr">
        <is>
          <t>{
  "protocolId": 40006,
  "messageType": "request",
  "versionName": "5.0.7.601114",
  "data": {
    "price": 1,
    "level": -1,
    "type": -1,
    "brand": -1,
    "sort": 5
  },
  "statusCode": 0,
  "needResponse": false,
  "message": "",
  "responseCode": "",
  "requestCode": "",
  "requestAuthor": "com.aiways.aiwaysservice"
}</t>
        </is>
      </c>
      <c r="M1076" s="23" t="inlineStr">
        <is>
          <t>输入json，查看返回json或查看地图</t>
        </is>
      </c>
      <c r="N1076" s="17" t="inlineStr">
        <is>
          <t>resultCode:10028</t>
        </is>
      </c>
      <c r="O1076" s="17" t="inlineStr">
        <is>
          <t>筛选价格在¥101-¥300以内的酒店，按照默认排序</t>
        </is>
      </c>
      <c r="P1076" s="17" t="n"/>
      <c r="Q1076" s="17" t="n"/>
      <c r="R1076" s="29" t="n"/>
      <c r="S1076" s="29" t="n"/>
      <c r="T1076" s="29" t="n"/>
      <c r="U1076" s="29" t="n"/>
      <c r="V1076" s="29" t="n"/>
      <c r="W1076" s="29" t="n"/>
    </row>
    <row r="1077" s="134">
      <c r="A1077" s="17" t="inlineStr">
        <is>
          <t>AW02-JK-AIDL-1208</t>
        </is>
      </c>
      <c r="B1077" s="13" t="n">
        <v>40006</v>
      </c>
      <c r="C1077" s="17" t="inlineStr">
        <is>
          <t>周边搜</t>
        </is>
      </c>
      <c r="D1077" s="17" t="inlineStr">
        <is>
          <t>周边搜 -酒店</t>
        </is>
      </c>
      <c r="E1077" s="17" t="inlineStr">
        <is>
          <t>P0</t>
        </is>
      </c>
      <c r="F1077" s="17" t="inlineStr">
        <is>
          <t>周边搜 -酒店
价格分类：2：¥301-¥450
排序方式：0：推荐排序</t>
        </is>
      </c>
      <c r="G1077" s="13" t="inlineStr">
        <is>
          <t>正常系</t>
        </is>
      </c>
      <c r="H1077" s="17" t="inlineStr">
        <is>
          <t>等价划分法</t>
        </is>
      </c>
      <c r="I1077" s="17" t="n"/>
      <c r="J1077" s="17" t="inlineStr">
        <is>
          <t>/</t>
        </is>
      </c>
      <c r="K1077" s="22" t="n"/>
      <c r="L1077" s="17" t="inlineStr">
        <is>
          <t>{
  "protocolId": 40006,
  "messageType": "request",
  "versionName": "5.0.7.601114",
  "data": {
    "price": 2,
    "level": -1,
    "type": -1,
    "brand": -1,
    "sort": 0
  },
  "statusCode": 0,
  "needResponse": false,
  "message": "",
  "responseCode": "",
  "requestCode": "",
  "requestAuthor": "com.aiways.aiwaysservice"
}</t>
        </is>
      </c>
      <c r="M1077" s="23" t="inlineStr">
        <is>
          <t>输入json，查看返回json或查看地图</t>
        </is>
      </c>
      <c r="N1077" s="17" t="inlineStr">
        <is>
          <t>无返回</t>
        </is>
      </c>
      <c r="O1077" s="17" t="inlineStr">
        <is>
          <t>筛选价格在¥301-¥450以内的酒店，按照推荐排序展示</t>
        </is>
      </c>
      <c r="P1077" s="17" t="n"/>
      <c r="Q1077" s="17" t="n"/>
      <c r="R1077" s="29" t="n"/>
      <c r="S1077" s="29" t="n"/>
      <c r="T1077" s="29" t="n"/>
      <c r="U1077" s="29" t="n"/>
      <c r="V1077" s="29" t="n"/>
      <c r="W1077" s="29" t="n"/>
    </row>
    <row r="1078" s="134">
      <c r="A1078" s="17" t="inlineStr">
        <is>
          <t>AW02-JK-AIDL-1209</t>
        </is>
      </c>
      <c r="B1078" s="13" t="n">
        <v>40006</v>
      </c>
      <c r="C1078" s="17" t="inlineStr">
        <is>
          <t>周边搜</t>
        </is>
      </c>
      <c r="D1078" s="17" t="inlineStr">
        <is>
          <t>周边搜 -酒店</t>
        </is>
      </c>
      <c r="E1078" s="17" t="inlineStr">
        <is>
          <t>P0</t>
        </is>
      </c>
      <c r="F1078" s="17" t="inlineStr">
        <is>
          <t>周边搜 -酒店
价格分类：2：¥301-¥450
排序方式：1: 距离优先</t>
        </is>
      </c>
      <c r="G1078" s="13" t="inlineStr">
        <is>
          <t>正常系</t>
        </is>
      </c>
      <c r="H1078" s="17" t="inlineStr">
        <is>
          <t>等价划分法</t>
        </is>
      </c>
      <c r="I1078" s="17" t="n"/>
      <c r="J1078" s="17" t="inlineStr">
        <is>
          <t>/</t>
        </is>
      </c>
      <c r="K1078" s="22" t="n"/>
      <c r="L1078" s="17" t="inlineStr">
        <is>
          <t>{
  "protocolId": 40006,
  "messageType": "request",
  "versionName": "5.0.7.601114",
  "data": {
    "price": 2,
    "level": -1,
    "type": -1,
    "brand": -1,
    "sort": 1
  },
  "statusCode": 0,
  "needResponse": false,
  "message": "",
  "responseCode": "",
  "requestCode": "",
  "requestAuthor": "com.aiways.aiwaysservice"
}</t>
        </is>
      </c>
      <c r="M1078" s="23" t="inlineStr">
        <is>
          <t>输入json，查看返回json或查看地图</t>
        </is>
      </c>
      <c r="N1078" s="17" t="inlineStr">
        <is>
          <t>无返回</t>
        </is>
      </c>
      <c r="O1078" s="17" t="inlineStr">
        <is>
          <t>筛选价格在¥301-¥450以内的酒店，按照距离优先展示</t>
        </is>
      </c>
      <c r="P1078" s="17" t="n"/>
      <c r="Q1078" s="17" t="n"/>
      <c r="R1078" s="29" t="n"/>
      <c r="S1078" s="29" t="n"/>
      <c r="T1078" s="29" t="n"/>
      <c r="U1078" s="29" t="n"/>
      <c r="V1078" s="29" t="n"/>
      <c r="W1078" s="29" t="n"/>
    </row>
    <row r="1079" s="134">
      <c r="A1079" s="17" t="inlineStr">
        <is>
          <t>AW02-JK-AIDL-1210</t>
        </is>
      </c>
      <c r="B1079" s="13" t="n">
        <v>40006</v>
      </c>
      <c r="C1079" s="17" t="inlineStr">
        <is>
          <t>周边搜</t>
        </is>
      </c>
      <c r="D1079" s="17" t="inlineStr">
        <is>
          <t>周边搜 -酒店</t>
        </is>
      </c>
      <c r="E1079" s="17" t="inlineStr">
        <is>
          <t>P0</t>
        </is>
      </c>
      <c r="F1079" s="17" t="inlineStr">
        <is>
          <t>周边搜 -酒店
价格分类：2：¥301-¥450
排序方式：2:好评优先</t>
        </is>
      </c>
      <c r="G1079" s="13" t="inlineStr">
        <is>
          <t>正常系</t>
        </is>
      </c>
      <c r="H1079" s="17" t="inlineStr">
        <is>
          <t>等价划分法</t>
        </is>
      </c>
      <c r="I1079" s="17" t="n"/>
      <c r="J1079" s="17" t="inlineStr">
        <is>
          <t>/</t>
        </is>
      </c>
      <c r="K1079" s="22" t="n"/>
      <c r="L1079" s="17" t="inlineStr">
        <is>
          <t>{
  "protocolId": 40006,
  "messageType": "request",
  "versionName": "5.0.7.601114",
  "data": {
    "price": 2,
    "level": -1,
    "type": -1,
    "brand": -1,
    "sort": 2
  },
  "statusCode": 0,
  "needResponse": false,
  "message": "",
  "responseCode": "",
  "requestCode": "",
  "requestAuthor": "com.aiways.aiwaysservice"
}</t>
        </is>
      </c>
      <c r="M1079" s="23" t="inlineStr">
        <is>
          <t>输入json，查看返回json或查看地图</t>
        </is>
      </c>
      <c r="N1079" s="17" t="inlineStr">
        <is>
          <t>无返回</t>
        </is>
      </c>
      <c r="O1079" s="17" t="inlineStr">
        <is>
          <t>筛选价格在¥301-¥450以内的酒店，按照好评优先展示</t>
        </is>
      </c>
      <c r="P1079" s="17" t="n"/>
      <c r="Q1079" s="17" t="n"/>
      <c r="R1079" s="29" t="n"/>
      <c r="S1079" s="29" t="n"/>
      <c r="T1079" s="29" t="n"/>
      <c r="U1079" s="29" t="n"/>
      <c r="V1079" s="29" t="n"/>
      <c r="W1079" s="29" t="n"/>
    </row>
    <row r="1080" s="134">
      <c r="A1080" s="17" t="inlineStr">
        <is>
          <t>AW02-JK-AIDL-1211</t>
        </is>
      </c>
      <c r="B1080" s="13" t="n">
        <v>40006</v>
      </c>
      <c r="C1080" s="17" t="inlineStr">
        <is>
          <t>周边搜</t>
        </is>
      </c>
      <c r="D1080" s="17" t="inlineStr">
        <is>
          <t>周边搜 -酒店</t>
        </is>
      </c>
      <c r="E1080" s="17" t="inlineStr">
        <is>
          <t>P0</t>
        </is>
      </c>
      <c r="F1080" s="17" t="inlineStr">
        <is>
          <t>周边搜 -酒店
价格分类：2：¥301-¥450
排序方式：3:低价优先</t>
        </is>
      </c>
      <c r="G1080" s="13" t="inlineStr">
        <is>
          <t>正常系</t>
        </is>
      </c>
      <c r="H1080" s="17" t="inlineStr">
        <is>
          <t>等价划分法</t>
        </is>
      </c>
      <c r="I1080" s="17" t="n"/>
      <c r="J1080" s="17" t="inlineStr">
        <is>
          <t>/</t>
        </is>
      </c>
      <c r="K1080" s="22" t="n"/>
      <c r="L1080" s="17" t="inlineStr">
        <is>
          <t>{
  "protocolId": 40006,
  "messageType": "request",
  "versionName": "5.0.7.601114",
  "data": {
    "price": 2,
    "level": -1,
    "type": -1,
    "brand": -1,
    "sort": 3
  },
  "statusCode": 0,
  "needResponse": false,
  "message": "",
  "responseCode": "",
  "requestCode": "",
  "requestAuthor": "com.aiways.aiwaysservice"
}</t>
        </is>
      </c>
      <c r="M1080" s="23" t="inlineStr">
        <is>
          <t>输入json，查看返回json或查看地图</t>
        </is>
      </c>
      <c r="N1080" s="17" t="inlineStr">
        <is>
          <t>无返回</t>
        </is>
      </c>
      <c r="O1080" s="17" t="inlineStr">
        <is>
          <t>筛选价格在¥301-¥450以内的酒店，按照低价优先展示</t>
        </is>
      </c>
      <c r="P1080" s="17" t="n"/>
      <c r="Q1080" s="17" t="n"/>
      <c r="R1080" s="29" t="n"/>
      <c r="S1080" s="29" t="n"/>
      <c r="T1080" s="29" t="n"/>
      <c r="U1080" s="29" t="n"/>
      <c r="V1080" s="29" t="n"/>
      <c r="W1080" s="29" t="n"/>
    </row>
    <row r="1081" s="134">
      <c r="A1081" s="17" t="inlineStr">
        <is>
          <t>AW02-JK-AIDL-1212</t>
        </is>
      </c>
      <c r="B1081" s="13" t="n">
        <v>40006</v>
      </c>
      <c r="C1081" s="17" t="inlineStr">
        <is>
          <t>周边搜</t>
        </is>
      </c>
      <c r="D1081" s="17" t="inlineStr">
        <is>
          <t>周边搜 -酒店</t>
        </is>
      </c>
      <c r="E1081" s="17" t="inlineStr">
        <is>
          <t>P0</t>
        </is>
      </c>
      <c r="F1081" s="17" t="inlineStr">
        <is>
          <t>周边搜 -酒店
价格分类：2：¥301-¥450
排序方式：4:高价优先</t>
        </is>
      </c>
      <c r="G1081" s="13" t="inlineStr">
        <is>
          <t>正常系</t>
        </is>
      </c>
      <c r="H1081" s="17" t="inlineStr">
        <is>
          <t>等价划分法</t>
        </is>
      </c>
      <c r="I1081" s="17" t="n"/>
      <c r="J1081" s="17" t="inlineStr">
        <is>
          <t>/</t>
        </is>
      </c>
      <c r="K1081" s="22" t="n"/>
      <c r="L1081" s="17" t="inlineStr">
        <is>
          <t>{
  "protocolId": 40006,
  "messageType": "request",
  "versionName": "5.0.7.601114",
  "data": {
    "price": 2,
    "level": -1,
    "type": -1,
    "brand": -1,
    "sort": 4
  },
  "statusCode": 0,
  "needResponse": false,
  "message": "",
  "responseCode": "",
  "requestCode": "",
  "requestAuthor": "com.aiways.aiwaysservice"
}</t>
        </is>
      </c>
      <c r="M1081" s="23" t="inlineStr">
        <is>
          <t>输入json，查看返回json或查看地图</t>
        </is>
      </c>
      <c r="N1081" s="17" t="inlineStr">
        <is>
          <t>无返回</t>
        </is>
      </c>
      <c r="O1081" s="17" t="inlineStr">
        <is>
          <t>筛选价格在¥301-¥450以内的酒店，按照高价优先展示</t>
        </is>
      </c>
      <c r="P1081" s="17" t="n"/>
      <c r="Q1081" s="17" t="n"/>
      <c r="R1081" s="29" t="n"/>
      <c r="S1081" s="29" t="n"/>
      <c r="T1081" s="29" t="n"/>
      <c r="U1081" s="29" t="n"/>
      <c r="V1081" s="29" t="n"/>
      <c r="W1081" s="29" t="n"/>
    </row>
    <row r="1082" s="134">
      <c r="A1082" s="17" t="inlineStr">
        <is>
          <t>AW02-JK-AIDL-1213</t>
        </is>
      </c>
      <c r="B1082" s="13" t="n">
        <v>40006</v>
      </c>
      <c r="C1082" s="17" t="inlineStr">
        <is>
          <t>周边搜</t>
        </is>
      </c>
      <c r="D1082" s="17" t="inlineStr">
        <is>
          <t>周边搜 -酒店</t>
        </is>
      </c>
      <c r="E1082" s="17" t="inlineStr">
        <is>
          <t>P2</t>
        </is>
      </c>
      <c r="F1082" s="17" t="inlineStr">
        <is>
          <t>周边搜 -酒店
价格分类：2：¥301-¥450
排序方式：
异常值：-1</t>
        </is>
      </c>
      <c r="G1082" s="13" t="inlineStr">
        <is>
          <t>异常系</t>
        </is>
      </c>
      <c r="H1082" s="17" t="inlineStr">
        <is>
          <t>等价划分法</t>
        </is>
      </c>
      <c r="I1082" s="17" t="n"/>
      <c r="J1082" s="17" t="inlineStr">
        <is>
          <t>/</t>
        </is>
      </c>
      <c r="K1082" s="22" t="n"/>
      <c r="L1082" s="17" t="inlineStr">
        <is>
          <t>{
  "protocolId": 40006,
  "messageType": "request",
  "versionName": "5.0.7.601114",
  "data": {
    "price": 2,
    "level": -1,
    "type": -1,
    "brand": -1,
    "sort": -1
  },
  "statusCode": 0,
  "needResponse": false,
  "message": "",
  "responseCode": "",
  "requestCode": "",
  "requestAuthor": "com.aiways.aiwaysservice"
}</t>
        </is>
      </c>
      <c r="M1082" s="23" t="inlineStr">
        <is>
          <t>输入json，查看返回json或查看地图</t>
        </is>
      </c>
      <c r="N1082" s="17" t="inlineStr">
        <is>
          <t>resultCode:10028</t>
        </is>
      </c>
      <c r="O1082" s="17" t="inlineStr">
        <is>
          <t>筛选价格在¥301-¥450以内的酒店，按照默认排序</t>
        </is>
      </c>
      <c r="P1082" s="17" t="n"/>
      <c r="Q1082" s="17" t="n"/>
      <c r="R1082" s="29" t="n"/>
      <c r="S1082" s="29" t="n"/>
      <c r="T1082" s="29" t="n"/>
      <c r="U1082" s="29" t="n"/>
      <c r="V1082" s="29" t="n"/>
      <c r="W1082" s="29" t="n"/>
    </row>
    <row r="1083" s="134">
      <c r="A1083" s="17" t="inlineStr">
        <is>
          <t>AW02-JK-AIDL-1214</t>
        </is>
      </c>
      <c r="B1083" s="13" t="n">
        <v>40006</v>
      </c>
      <c r="C1083" s="17" t="inlineStr">
        <is>
          <t>周边搜</t>
        </is>
      </c>
      <c r="D1083" s="17" t="inlineStr">
        <is>
          <t>周边搜 -酒店</t>
        </is>
      </c>
      <c r="E1083" s="17" t="inlineStr">
        <is>
          <t>P2</t>
        </is>
      </c>
      <c r="F1083" s="17" t="inlineStr">
        <is>
          <t>周边搜 -酒店
价格分类：2：¥301-¥450
排序方式：
异常值：5</t>
        </is>
      </c>
      <c r="G1083" s="13" t="inlineStr">
        <is>
          <t>异常系</t>
        </is>
      </c>
      <c r="H1083" s="17" t="inlineStr">
        <is>
          <t>等价划分法</t>
        </is>
      </c>
      <c r="I1083" s="17" t="n"/>
      <c r="J1083" s="17" t="inlineStr">
        <is>
          <t>/</t>
        </is>
      </c>
      <c r="K1083" s="22" t="n"/>
      <c r="L1083" s="17" t="inlineStr">
        <is>
          <t>{
  "protocolId": 40006,
  "messageType": "request",
  "versionName": "5.0.7.601114",
  "data": {
    "price": 2,
    "level": -1,
    "type": -1,
    "brand": -1,
    "sort": 5
  },
  "statusCode": 0,
  "needResponse": false,
  "message": "",
  "responseCode": "",
  "requestCode": "",
  "requestAuthor": "com.aiways.aiwaysservice"
}</t>
        </is>
      </c>
      <c r="M1083" s="23" t="inlineStr">
        <is>
          <t>输入json，查看返回json或查看地图</t>
        </is>
      </c>
      <c r="N1083" s="17" t="inlineStr">
        <is>
          <t>resultCode:10028</t>
        </is>
      </c>
      <c r="O1083" s="17" t="inlineStr">
        <is>
          <t>筛选价格在¥301-¥450以内的酒店，按照默认排序</t>
        </is>
      </c>
      <c r="P1083" s="17" t="n"/>
      <c r="Q1083" s="17" t="n"/>
      <c r="R1083" s="29" t="n"/>
      <c r="S1083" s="29" t="n"/>
      <c r="T1083" s="29" t="n"/>
      <c r="U1083" s="29" t="n"/>
      <c r="V1083" s="29" t="n"/>
      <c r="W1083" s="29" t="n"/>
    </row>
    <row r="1084" s="134">
      <c r="A1084" s="17" t="inlineStr">
        <is>
          <t>AW02-JK-AIDL-1215</t>
        </is>
      </c>
      <c r="B1084" s="13" t="n">
        <v>40006</v>
      </c>
      <c r="C1084" s="17" t="inlineStr">
        <is>
          <t>周边搜</t>
        </is>
      </c>
      <c r="D1084" s="17" t="inlineStr">
        <is>
          <t>周边搜 -酒店</t>
        </is>
      </c>
      <c r="E1084" s="17" t="inlineStr">
        <is>
          <t>P0</t>
        </is>
      </c>
      <c r="F1084" s="17" t="inlineStr">
        <is>
          <t>周边搜 -酒店
价格分类：3:¥451-¥600
排序方式：0：推荐排序</t>
        </is>
      </c>
      <c r="G1084" s="13" t="inlineStr">
        <is>
          <t>正常系</t>
        </is>
      </c>
      <c r="H1084" s="17" t="inlineStr">
        <is>
          <t>等价划分法</t>
        </is>
      </c>
      <c r="I1084" s="17" t="n"/>
      <c r="J1084" s="17" t="inlineStr">
        <is>
          <t>/</t>
        </is>
      </c>
      <c r="K1084" s="22" t="n"/>
      <c r="L1084" s="17" t="inlineStr">
        <is>
          <t>{
  "protocolId": 40006,
  "messageType": "request",
  "versionName": "5.0.7.601114",
  "data": {
    "price": 3,
    "level": -1,
    "type": -1,
    "brand": -1,
    "sort": 0
  },
  "statusCode": 0,
  "needResponse": false,
  "message": "",
  "responseCode": "",
  "requestCode": "",
  "requestAuthor": "com.aiways.aiwaysservice"
}</t>
        </is>
      </c>
      <c r="M1084" s="23" t="inlineStr">
        <is>
          <t>输入json，查看返回json或查看地图</t>
        </is>
      </c>
      <c r="N1084" s="17" t="inlineStr">
        <is>
          <t>无返回</t>
        </is>
      </c>
      <c r="O1084" s="17" t="inlineStr">
        <is>
          <t>筛选价格在¥451-¥600以内的酒店，按照推荐排序展示</t>
        </is>
      </c>
      <c r="P1084" s="17" t="n"/>
      <c r="Q1084" s="17" t="n"/>
      <c r="R1084" s="29" t="n"/>
      <c r="S1084" s="29" t="n"/>
      <c r="T1084" s="29" t="n"/>
      <c r="U1084" s="29" t="n"/>
      <c r="V1084" s="29" t="n"/>
      <c r="W1084" s="29" t="n"/>
    </row>
    <row r="1085" s="134">
      <c r="A1085" s="17" t="inlineStr">
        <is>
          <t>AW02-JK-AIDL-1216</t>
        </is>
      </c>
      <c r="B1085" s="13" t="n">
        <v>40006</v>
      </c>
      <c r="C1085" s="17" t="inlineStr">
        <is>
          <t>周边搜</t>
        </is>
      </c>
      <c r="D1085" s="17" t="inlineStr">
        <is>
          <t>周边搜 -酒店</t>
        </is>
      </c>
      <c r="E1085" s="17" t="inlineStr">
        <is>
          <t>P0</t>
        </is>
      </c>
      <c r="F1085" s="17" t="inlineStr">
        <is>
          <t>周边搜 -酒店
价格分类：3:¥451-¥600
排序方式：1: 距离优先</t>
        </is>
      </c>
      <c r="G1085" s="13" t="inlineStr">
        <is>
          <t>正常系</t>
        </is>
      </c>
      <c r="H1085" s="17" t="inlineStr">
        <is>
          <t>等价划分法</t>
        </is>
      </c>
      <c r="I1085" s="17" t="n"/>
      <c r="J1085" s="17" t="inlineStr">
        <is>
          <t>/</t>
        </is>
      </c>
      <c r="K1085" s="22" t="n"/>
      <c r="L1085" s="17" t="inlineStr">
        <is>
          <t>{
  "protocolId": 40006,
  "messageType": "request",
  "versionName": "5.0.7.601114",
  "data": {
    "price": 3,
    "level": -1,
    "type": -1,
    "brand": -1,
    "sort": 1
  },
  "statusCode": 0,
  "needResponse": false,
  "message": "",
  "responseCode": "",
  "requestCode": "",
  "requestAuthor": "com.aiways.aiwaysservice"
}</t>
        </is>
      </c>
      <c r="M1085" s="23" t="inlineStr">
        <is>
          <t>输入json，查看返回json或查看地图</t>
        </is>
      </c>
      <c r="N1085" s="17" t="inlineStr">
        <is>
          <t>无返回</t>
        </is>
      </c>
      <c r="O1085" s="17" t="inlineStr">
        <is>
          <t>筛选价格在¥451-¥600以内的酒店，按照距离优先展示</t>
        </is>
      </c>
      <c r="P1085" s="17" t="n"/>
      <c r="Q1085" s="17" t="n"/>
      <c r="R1085" s="29" t="n"/>
      <c r="S1085" s="29" t="n"/>
      <c r="T1085" s="29" t="n"/>
      <c r="U1085" s="29" t="n"/>
      <c r="V1085" s="29" t="n"/>
      <c r="W1085" s="29" t="n"/>
    </row>
    <row r="1086" s="134">
      <c r="A1086" s="17" t="inlineStr">
        <is>
          <t>AW02-JK-AIDL-1217</t>
        </is>
      </c>
      <c r="B1086" s="13" t="n">
        <v>40006</v>
      </c>
      <c r="C1086" s="17" t="inlineStr">
        <is>
          <t>周边搜</t>
        </is>
      </c>
      <c r="D1086" s="17" t="inlineStr">
        <is>
          <t>周边搜 -酒店</t>
        </is>
      </c>
      <c r="E1086" s="17" t="inlineStr">
        <is>
          <t>P0</t>
        </is>
      </c>
      <c r="F1086" s="17" t="inlineStr">
        <is>
          <t>周边搜 -酒店
价格分类：3:¥451-¥600
排序方式：2:好评优先</t>
        </is>
      </c>
      <c r="G1086" s="13" t="inlineStr">
        <is>
          <t>正常系</t>
        </is>
      </c>
      <c r="H1086" s="17" t="inlineStr">
        <is>
          <t>等价划分法</t>
        </is>
      </c>
      <c r="I1086" s="17" t="n"/>
      <c r="J1086" s="17" t="inlineStr">
        <is>
          <t>/</t>
        </is>
      </c>
      <c r="K1086" s="22" t="n"/>
      <c r="L1086" s="17" t="inlineStr">
        <is>
          <t>{
  "protocolId": 40006,
  "messageType": "request",
  "versionName": "5.0.7.601114",
  "data": {
    "price": 3,
    "level": -1,
    "type": -1,
    "brand": -1,
    "sort": 2
  },
  "statusCode": 0,
  "needResponse": false,
  "message": "",
  "responseCode": "",
  "requestCode": "",
  "requestAuthor": "com.aiways.aiwaysservice"
}</t>
        </is>
      </c>
      <c r="M1086" s="23" t="inlineStr">
        <is>
          <t>输入json，查看返回json或查看地图</t>
        </is>
      </c>
      <c r="N1086" s="17" t="inlineStr">
        <is>
          <t>无返回</t>
        </is>
      </c>
      <c r="O1086" s="17" t="inlineStr">
        <is>
          <t>筛选价格在¥451-¥600以内的酒店，按照好评优先展示</t>
        </is>
      </c>
      <c r="P1086" s="17" t="n"/>
      <c r="Q1086" s="17" t="n"/>
      <c r="R1086" s="29" t="n"/>
      <c r="S1086" s="29" t="n"/>
      <c r="T1086" s="29" t="n"/>
      <c r="U1086" s="29" t="n"/>
      <c r="V1086" s="29" t="n"/>
      <c r="W1086" s="29" t="n"/>
    </row>
    <row r="1087" s="134">
      <c r="A1087" s="17" t="inlineStr">
        <is>
          <t>AW02-JK-AIDL-1218</t>
        </is>
      </c>
      <c r="B1087" s="13" t="n">
        <v>40006</v>
      </c>
      <c r="C1087" s="17" t="inlineStr">
        <is>
          <t>周边搜</t>
        </is>
      </c>
      <c r="D1087" s="17" t="inlineStr">
        <is>
          <t>周边搜 -酒店</t>
        </is>
      </c>
      <c r="E1087" s="17" t="inlineStr">
        <is>
          <t>P0</t>
        </is>
      </c>
      <c r="F1087" s="17" t="inlineStr">
        <is>
          <t>周边搜 -酒店
价格分类：3:¥451-¥600
排序方式：3:低价优先</t>
        </is>
      </c>
      <c r="G1087" s="13" t="inlineStr">
        <is>
          <t>正常系</t>
        </is>
      </c>
      <c r="H1087" s="17" t="inlineStr">
        <is>
          <t>等价划分法</t>
        </is>
      </c>
      <c r="I1087" s="17" t="n"/>
      <c r="J1087" s="17" t="inlineStr">
        <is>
          <t>/</t>
        </is>
      </c>
      <c r="K1087" s="22" t="n"/>
      <c r="L1087" s="17" t="inlineStr">
        <is>
          <t>{
  "protocolId": 40006,
  "messageType": "request",
  "versionName": "5.0.7.601114",
  "data": {
    "price": 3,
    "level": -1,
    "type": -1,
    "brand": -1,
    "sort": 3
  },
  "statusCode": 0,
  "needResponse": false,
  "message": "",
  "responseCode": "",
  "requestCode": "",
  "requestAuthor": "com.aiways.aiwaysservice"
}</t>
        </is>
      </c>
      <c r="M1087" s="23" t="inlineStr">
        <is>
          <t>输入json，查看返回json或查看地图</t>
        </is>
      </c>
      <c r="N1087" s="17" t="inlineStr">
        <is>
          <t>无返回</t>
        </is>
      </c>
      <c r="O1087" s="17" t="inlineStr">
        <is>
          <t>筛选价格在¥451-¥600以内的酒店，按照低价优先展示</t>
        </is>
      </c>
      <c r="P1087" s="17" t="n"/>
      <c r="Q1087" s="17" t="n"/>
      <c r="R1087" s="29" t="n"/>
      <c r="S1087" s="29" t="n"/>
      <c r="T1087" s="29" t="n"/>
      <c r="U1087" s="29" t="n"/>
      <c r="V1087" s="29" t="n"/>
      <c r="W1087" s="29" t="n"/>
    </row>
    <row r="1088" s="134">
      <c r="A1088" s="17" t="inlineStr">
        <is>
          <t>AW02-JK-AIDL-1219</t>
        </is>
      </c>
      <c r="B1088" s="13" t="n">
        <v>40006</v>
      </c>
      <c r="C1088" s="17" t="inlineStr">
        <is>
          <t>周边搜</t>
        </is>
      </c>
      <c r="D1088" s="17" t="inlineStr">
        <is>
          <t>周边搜 -酒店</t>
        </is>
      </c>
      <c r="E1088" s="17" t="inlineStr">
        <is>
          <t>P0</t>
        </is>
      </c>
      <c r="F1088" s="17" t="inlineStr">
        <is>
          <t>周边搜 -酒店
价格分类：3:¥451-¥600
排序方式：4:高价优先</t>
        </is>
      </c>
      <c r="G1088" s="13" t="inlineStr">
        <is>
          <t>正常系</t>
        </is>
      </c>
      <c r="H1088" s="17" t="inlineStr">
        <is>
          <t>等价划分法</t>
        </is>
      </c>
      <c r="I1088" s="17" t="n"/>
      <c r="J1088" s="17" t="inlineStr">
        <is>
          <t>/</t>
        </is>
      </c>
      <c r="K1088" s="22" t="n"/>
      <c r="L1088" s="17" t="inlineStr">
        <is>
          <t>{
  "protocolId": 40006,
  "messageType": "request",
  "versionName": "5.0.7.601114",
  "data": {
    "price": 3,
    "level": -1,
    "type": -1,
    "brand": -1,
    "sort": 4
  },
  "statusCode": 0,
  "needResponse": false,
  "message": "",
  "responseCode": "",
  "requestCode": "",
  "requestAuthor": "com.aiways.aiwaysservice"
}</t>
        </is>
      </c>
      <c r="M1088" s="23" t="inlineStr">
        <is>
          <t>输入json，查看返回json或查看地图</t>
        </is>
      </c>
      <c r="N1088" s="17" t="inlineStr">
        <is>
          <t>无返回</t>
        </is>
      </c>
      <c r="O1088" s="17" t="inlineStr">
        <is>
          <t>筛选价格在¥451-¥600以内的酒店，按照高价优先展示</t>
        </is>
      </c>
      <c r="P1088" s="17" t="n"/>
      <c r="Q1088" s="17" t="n"/>
      <c r="R1088" s="29" t="n"/>
      <c r="S1088" s="29" t="n"/>
      <c r="T1088" s="29" t="n"/>
      <c r="U1088" s="29" t="n"/>
      <c r="V1088" s="29" t="n"/>
      <c r="W1088" s="29" t="n"/>
    </row>
    <row r="1089" s="134">
      <c r="A1089" s="17" t="inlineStr">
        <is>
          <t>AW02-JK-AIDL-1220</t>
        </is>
      </c>
      <c r="B1089" s="13" t="n">
        <v>40006</v>
      </c>
      <c r="C1089" s="17" t="inlineStr">
        <is>
          <t>周边搜</t>
        </is>
      </c>
      <c r="D1089" s="17" t="inlineStr">
        <is>
          <t>周边搜 -酒店</t>
        </is>
      </c>
      <c r="E1089" s="17" t="inlineStr">
        <is>
          <t>P2</t>
        </is>
      </c>
      <c r="F1089" s="17" t="inlineStr">
        <is>
          <t>周边搜 -酒店
价格分类：3:¥451-¥600
排序方式：
异常值：-1</t>
        </is>
      </c>
      <c r="G1089" s="13" t="inlineStr">
        <is>
          <t>异常系</t>
        </is>
      </c>
      <c r="H1089" s="17" t="inlineStr">
        <is>
          <t>等价划分法</t>
        </is>
      </c>
      <c r="I1089" s="17" t="n"/>
      <c r="J1089" s="17" t="inlineStr">
        <is>
          <t>/</t>
        </is>
      </c>
      <c r="K1089" s="22" t="n"/>
      <c r="L1089" s="17" t="inlineStr">
        <is>
          <t>{
  "protocolId": 40006,
  "messageType": "request",
  "versionName": "5.0.7.601114",
  "data": {
    "price": 3,
    "level": -1,
    "type": -1,
    "brand": -1,
    "sort": -1
  },
  "statusCode": 0,
  "needResponse": false,
  "message": "",
  "responseCode": "",
  "requestCode": "",
  "requestAuthor": "com.aiways.aiwaysservice"
}</t>
        </is>
      </c>
      <c r="M1089" s="23" t="inlineStr">
        <is>
          <t>输入json，查看返回json或查看地图</t>
        </is>
      </c>
      <c r="N1089" s="17" t="inlineStr">
        <is>
          <t>resultCode:10028</t>
        </is>
      </c>
      <c r="O1089" s="17" t="inlineStr">
        <is>
          <t>筛选价格在¥451-¥600以内的酒店，按照默认排序</t>
        </is>
      </c>
      <c r="P1089" s="17" t="n"/>
      <c r="Q1089" s="17" t="n"/>
      <c r="R1089" s="29" t="n"/>
      <c r="S1089" s="29" t="n"/>
      <c r="T1089" s="29" t="n"/>
      <c r="U1089" s="29" t="n"/>
      <c r="V1089" s="29" t="n"/>
      <c r="W1089" s="29" t="n"/>
    </row>
    <row r="1090" s="134">
      <c r="A1090" s="17" t="inlineStr">
        <is>
          <t>AW02-JK-AIDL-1221</t>
        </is>
      </c>
      <c r="B1090" s="13" t="n">
        <v>40006</v>
      </c>
      <c r="C1090" s="17" t="inlineStr">
        <is>
          <t>周边搜</t>
        </is>
      </c>
      <c r="D1090" s="17" t="inlineStr">
        <is>
          <t>周边搜 -酒店</t>
        </is>
      </c>
      <c r="E1090" s="17" t="inlineStr">
        <is>
          <t>P2</t>
        </is>
      </c>
      <c r="F1090" s="17" t="inlineStr">
        <is>
          <t>周边搜 -酒店
价格分类：3:¥451-¥600
排序方式：
异常值：5</t>
        </is>
      </c>
      <c r="G1090" s="13" t="inlineStr">
        <is>
          <t>异常系</t>
        </is>
      </c>
      <c r="H1090" s="17" t="inlineStr">
        <is>
          <t>等价划分法</t>
        </is>
      </c>
      <c r="I1090" s="17" t="n"/>
      <c r="J1090" s="17" t="inlineStr">
        <is>
          <t>/</t>
        </is>
      </c>
      <c r="K1090" s="22" t="n"/>
      <c r="L1090" s="17" t="inlineStr">
        <is>
          <t>{
  "protocolId": 40006,
  "messageType": "request",
  "versionName": "5.0.7.601114",
  "data": {
    "price": 3,
    "level": -1,
    "type": -1,
    "brand": -1,
    "sort": 5
  },
  "statusCode": 0,
  "needResponse": false,
  "message": "",
  "responseCode": "",
  "requestCode": "",
  "requestAuthor": "com.aiways.aiwaysservice"
}</t>
        </is>
      </c>
      <c r="M1090" s="23" t="inlineStr">
        <is>
          <t>输入json，查看返回json或查看地图</t>
        </is>
      </c>
      <c r="N1090" s="17" t="inlineStr">
        <is>
          <t>resultCode:10028</t>
        </is>
      </c>
      <c r="O1090" s="17" t="inlineStr">
        <is>
          <t>筛选价格在¥451-¥600以内的酒店，按照默认排序</t>
        </is>
      </c>
      <c r="P1090" s="17" t="n"/>
      <c r="Q1090" s="17" t="n"/>
      <c r="R1090" s="29" t="n"/>
      <c r="S1090" s="29" t="n"/>
      <c r="T1090" s="29" t="n"/>
      <c r="U1090" s="29" t="n"/>
      <c r="V1090" s="29" t="n"/>
      <c r="W1090" s="29" t="n"/>
    </row>
    <row r="1091" s="134">
      <c r="A1091" s="17" t="inlineStr">
        <is>
          <t>AW02-JK-AIDL-1222</t>
        </is>
      </c>
      <c r="B1091" s="13" t="n">
        <v>40006</v>
      </c>
      <c r="C1091" s="17" t="inlineStr">
        <is>
          <t>周边搜</t>
        </is>
      </c>
      <c r="D1091" s="17" t="inlineStr">
        <is>
          <t>周边搜 -酒店</t>
        </is>
      </c>
      <c r="E1091" s="17" t="inlineStr">
        <is>
          <t>P0</t>
        </is>
      </c>
      <c r="F1091" s="17" t="inlineStr">
        <is>
          <t>周边搜 -酒店
价格分类：4:¥601-¥1000
排序方式：0：推荐排序</t>
        </is>
      </c>
      <c r="G1091" s="13" t="inlineStr">
        <is>
          <t>正常系</t>
        </is>
      </c>
      <c r="H1091" s="17" t="inlineStr">
        <is>
          <t>等价划分法</t>
        </is>
      </c>
      <c r="I1091" s="17" t="n"/>
      <c r="J1091" s="17" t="inlineStr">
        <is>
          <t>/</t>
        </is>
      </c>
      <c r="K1091" s="22" t="n"/>
      <c r="L1091" s="17" t="inlineStr">
        <is>
          <t>{
  "protocolId": 40006,
  "messageType": "request",
  "versionName": "5.0.7.601114",
  "data": {
    "price": 4,
    "level": -1,
    "type": -1,
    "brand": -1,
    "sort": 0
  },
  "statusCode": 0,
  "needResponse": false,
  "message": "",
  "responseCode": "",
  "requestCode": "",
  "requestAuthor": "com.aiways.aiwaysservice"
}</t>
        </is>
      </c>
      <c r="M1091" s="23" t="inlineStr">
        <is>
          <t>输入json，查看返回json或查看地图</t>
        </is>
      </c>
      <c r="N1091" s="17" t="inlineStr">
        <is>
          <t>无返回</t>
        </is>
      </c>
      <c r="O1091" s="17" t="inlineStr">
        <is>
          <t>筛选价格在¥601-¥1000以内的酒店，按照推荐排序展示</t>
        </is>
      </c>
      <c r="P1091" s="17" t="n"/>
      <c r="Q1091" s="17" t="n"/>
      <c r="R1091" s="29" t="n"/>
      <c r="S1091" s="29" t="n"/>
      <c r="T1091" s="29" t="n"/>
      <c r="U1091" s="29" t="n"/>
      <c r="V1091" s="29" t="n"/>
      <c r="W1091" s="29" t="n"/>
    </row>
    <row r="1092" s="134">
      <c r="A1092" s="17" t="inlineStr">
        <is>
          <t>AW02-JK-AIDL-1223</t>
        </is>
      </c>
      <c r="B1092" s="13" t="n">
        <v>40006</v>
      </c>
      <c r="C1092" s="17" t="inlineStr">
        <is>
          <t>周边搜</t>
        </is>
      </c>
      <c r="D1092" s="17" t="inlineStr">
        <is>
          <t>周边搜 -酒店</t>
        </is>
      </c>
      <c r="E1092" s="17" t="inlineStr">
        <is>
          <t>P0</t>
        </is>
      </c>
      <c r="F1092" s="17" t="inlineStr">
        <is>
          <t>周边搜 -酒店
价格分类：4:¥601-¥1000
排序方式：1: 距离优先</t>
        </is>
      </c>
      <c r="G1092" s="13" t="inlineStr">
        <is>
          <t>正常系</t>
        </is>
      </c>
      <c r="H1092" s="17" t="inlineStr">
        <is>
          <t>等价划分法</t>
        </is>
      </c>
      <c r="I1092" s="17" t="n"/>
      <c r="J1092" s="17" t="inlineStr">
        <is>
          <t>/</t>
        </is>
      </c>
      <c r="K1092" s="22" t="n"/>
      <c r="L1092" s="17" t="inlineStr">
        <is>
          <t>{
  "protocolId": 40006,
  "messageType": "request",
  "versionName": "5.0.7.601114",
  "data": {
    "price": 4,
    "level": -1,
    "type": -1,
    "brand": -1,
    "sort": 1
  },
  "statusCode": 0,
  "needResponse": false,
  "message": "",
  "responseCode": "",
  "requestCode": "",
  "requestAuthor": "com.aiways.aiwaysservice"
}</t>
        </is>
      </c>
      <c r="M1092" s="23" t="inlineStr">
        <is>
          <t>输入json，查看返回json或查看地图</t>
        </is>
      </c>
      <c r="N1092" s="17" t="inlineStr">
        <is>
          <t>无返回</t>
        </is>
      </c>
      <c r="O1092" s="17" t="inlineStr">
        <is>
          <t>筛选价格在¥601-¥1000以内的酒店，按照距离优先展示</t>
        </is>
      </c>
      <c r="P1092" s="17" t="n"/>
      <c r="Q1092" s="17" t="n"/>
      <c r="R1092" s="29" t="n"/>
      <c r="S1092" s="29" t="n"/>
      <c r="T1092" s="29" t="n"/>
      <c r="U1092" s="29" t="n"/>
      <c r="V1092" s="29" t="n"/>
      <c r="W1092" s="29" t="n"/>
    </row>
    <row r="1093" s="134">
      <c r="A1093" s="17" t="inlineStr">
        <is>
          <t>AW02-JK-AIDL-1224</t>
        </is>
      </c>
      <c r="B1093" s="13" t="n">
        <v>40006</v>
      </c>
      <c r="C1093" s="17" t="inlineStr">
        <is>
          <t>周边搜</t>
        </is>
      </c>
      <c r="D1093" s="17" t="inlineStr">
        <is>
          <t>周边搜 -酒店</t>
        </is>
      </c>
      <c r="E1093" s="17" t="inlineStr">
        <is>
          <t>P0</t>
        </is>
      </c>
      <c r="F1093" s="17" t="inlineStr">
        <is>
          <t>周边搜 -酒店
价格分类：4:¥601-¥1000
排序方式：2:好评优先</t>
        </is>
      </c>
      <c r="G1093" s="13" t="inlineStr">
        <is>
          <t>正常系</t>
        </is>
      </c>
      <c r="H1093" s="17" t="inlineStr">
        <is>
          <t>等价划分法</t>
        </is>
      </c>
      <c r="I1093" s="17" t="n"/>
      <c r="J1093" s="17" t="inlineStr">
        <is>
          <t>/</t>
        </is>
      </c>
      <c r="K1093" s="22" t="n"/>
      <c r="L1093" s="17" t="inlineStr">
        <is>
          <t>{
  "protocolId": 40006,
  "messageType": "request",
  "versionName": "5.0.7.601114",
  "data": {
    "price": 4,
    "level": -1,
    "type": -1,
    "brand": -1,
    "sort": 2
  },
  "statusCode": 0,
  "needResponse": false,
  "message": "",
  "responseCode": "",
  "requestCode": "",
  "requestAuthor": "com.aiways.aiwaysservice"
}</t>
        </is>
      </c>
      <c r="M1093" s="23" t="inlineStr">
        <is>
          <t>输入json，查看返回json或查看地图</t>
        </is>
      </c>
      <c r="N1093" s="17" t="inlineStr">
        <is>
          <t>无返回</t>
        </is>
      </c>
      <c r="O1093" s="17" t="inlineStr">
        <is>
          <t>筛选价格在¥601-¥1000以内的酒店，按照好评优先展示</t>
        </is>
      </c>
      <c r="P1093" s="17" t="n"/>
      <c r="Q1093" s="17" t="n"/>
      <c r="R1093" s="29" t="n"/>
      <c r="S1093" s="29" t="n"/>
      <c r="T1093" s="29" t="n"/>
      <c r="U1093" s="29" t="n"/>
      <c r="V1093" s="29" t="n"/>
      <c r="W1093" s="29" t="n"/>
    </row>
    <row r="1094" s="134">
      <c r="A1094" s="17" t="inlineStr">
        <is>
          <t>AW02-JK-AIDL-1225</t>
        </is>
      </c>
      <c r="B1094" s="13" t="n">
        <v>40006</v>
      </c>
      <c r="C1094" s="17" t="inlineStr">
        <is>
          <t>周边搜</t>
        </is>
      </c>
      <c r="D1094" s="17" t="inlineStr">
        <is>
          <t>周边搜 -酒店</t>
        </is>
      </c>
      <c r="E1094" s="17" t="inlineStr">
        <is>
          <t>P0</t>
        </is>
      </c>
      <c r="F1094" s="17" t="inlineStr">
        <is>
          <t>周边搜 -酒店
价格分类：4:¥601-¥1000
排序方式：3:低价优先</t>
        </is>
      </c>
      <c r="G1094" s="13" t="inlineStr">
        <is>
          <t>正常系</t>
        </is>
      </c>
      <c r="H1094" s="17" t="inlineStr">
        <is>
          <t>等价划分法</t>
        </is>
      </c>
      <c r="I1094" s="17" t="n"/>
      <c r="J1094" s="17" t="inlineStr">
        <is>
          <t>/</t>
        </is>
      </c>
      <c r="K1094" s="22" t="n"/>
      <c r="L1094" s="17" t="inlineStr">
        <is>
          <t>{
  "protocolId": 40006,
  "messageType": "request",
  "versionName": "5.0.7.601114",
  "data": {
    "price": 4,
    "level": -1,
    "type": -1,
    "brand": -1,
    "sort": 3
  },
  "statusCode": 0,
  "needResponse": false,
  "message": "",
  "responseCode": "",
  "requestCode": "",
  "requestAuthor": "com.aiways.aiwaysservice"
}</t>
        </is>
      </c>
      <c r="M1094" s="23" t="inlineStr">
        <is>
          <t>输入json，查看返回json或查看地图</t>
        </is>
      </c>
      <c r="N1094" s="17" t="inlineStr">
        <is>
          <t>无返回</t>
        </is>
      </c>
      <c r="O1094" s="17" t="inlineStr">
        <is>
          <t>筛选价格在¥601-¥1000以内的酒店，按照低价优先展示</t>
        </is>
      </c>
      <c r="P1094" s="17" t="n"/>
      <c r="Q1094" s="17" t="n"/>
      <c r="R1094" s="29" t="n"/>
      <c r="S1094" s="29" t="n"/>
      <c r="T1094" s="29" t="n"/>
      <c r="U1094" s="29" t="n"/>
      <c r="V1094" s="29" t="n"/>
      <c r="W1094" s="29" t="n"/>
    </row>
    <row r="1095" s="134">
      <c r="A1095" s="17" t="inlineStr">
        <is>
          <t>AW02-JK-AIDL-1226</t>
        </is>
      </c>
      <c r="B1095" s="13" t="n">
        <v>40006</v>
      </c>
      <c r="C1095" s="17" t="inlineStr">
        <is>
          <t>周边搜</t>
        </is>
      </c>
      <c r="D1095" s="17" t="inlineStr">
        <is>
          <t>周边搜 -酒店</t>
        </is>
      </c>
      <c r="E1095" s="17" t="inlineStr">
        <is>
          <t>P0</t>
        </is>
      </c>
      <c r="F1095" s="17" t="inlineStr">
        <is>
          <t>周边搜 -酒店
价格分类：4:¥601-¥1000
排序方式：4:高价优先</t>
        </is>
      </c>
      <c r="G1095" s="13" t="inlineStr">
        <is>
          <t>正常系</t>
        </is>
      </c>
      <c r="H1095" s="17" t="inlineStr">
        <is>
          <t>等价划分法</t>
        </is>
      </c>
      <c r="I1095" s="17" t="n"/>
      <c r="J1095" s="17" t="inlineStr">
        <is>
          <t>/</t>
        </is>
      </c>
      <c r="K1095" s="22" t="n"/>
      <c r="L1095" s="17" t="inlineStr">
        <is>
          <t>{
  "protocolId": 40006,
  "messageType": "request",
  "versionName": "5.0.7.601114",
  "data": {
    "price": 4,
    "level": -1,
    "type": -1,
    "brand": -1,
    "sort": 4
  },
  "statusCode": 0,
  "needResponse": false,
  "message": "",
  "responseCode": "",
  "requestCode": "",
  "requestAuthor": "com.aiways.aiwaysservice"
}</t>
        </is>
      </c>
      <c r="M1095" s="23" t="inlineStr">
        <is>
          <t>输入json，查看返回json或查看地图</t>
        </is>
      </c>
      <c r="N1095" s="17" t="inlineStr">
        <is>
          <t>无返回</t>
        </is>
      </c>
      <c r="O1095" s="17" t="inlineStr">
        <is>
          <t>筛选价格在¥601-¥1000以内的酒店，按照高价优先展示</t>
        </is>
      </c>
      <c r="P1095" s="17" t="n"/>
      <c r="Q1095" s="17" t="n"/>
      <c r="R1095" s="29" t="n"/>
      <c r="S1095" s="29" t="n"/>
      <c r="T1095" s="29" t="n"/>
      <c r="U1095" s="29" t="n"/>
      <c r="V1095" s="29" t="n"/>
      <c r="W1095" s="29" t="n"/>
    </row>
    <row r="1096" s="134">
      <c r="A1096" s="17" t="inlineStr">
        <is>
          <t>AW02-JK-AIDL-1227</t>
        </is>
      </c>
      <c r="B1096" s="13" t="n">
        <v>40006</v>
      </c>
      <c r="C1096" s="17" t="inlineStr">
        <is>
          <t>周边搜</t>
        </is>
      </c>
      <c r="D1096" s="17" t="inlineStr">
        <is>
          <t>周边搜 -酒店</t>
        </is>
      </c>
      <c r="E1096" s="17" t="inlineStr">
        <is>
          <t>P2</t>
        </is>
      </c>
      <c r="F1096" s="17" t="inlineStr">
        <is>
          <t>周边搜 -酒店
价格分类：4:¥601-¥1000
排序方式：
异常值：-1</t>
        </is>
      </c>
      <c r="G1096" s="13" t="inlineStr">
        <is>
          <t>异常系</t>
        </is>
      </c>
      <c r="H1096" s="17" t="inlineStr">
        <is>
          <t>等价划分法</t>
        </is>
      </c>
      <c r="I1096" s="17" t="n"/>
      <c r="J1096" s="17" t="inlineStr">
        <is>
          <t>/</t>
        </is>
      </c>
      <c r="K1096" s="22" t="n"/>
      <c r="L1096" s="17" t="inlineStr">
        <is>
          <t>{
  "protocolId": 40006,
  "messageType": "request",
  "versionName": "5.0.7.601114",
  "data": {
    "price": 4,
    "level": -1,
    "type": -1,
    "brand": -1,
    "sort": -1
  },
  "statusCode": 0,
  "needResponse": false,
  "message": "",
  "responseCode": "",
  "requestCode": "",
  "requestAuthor": "com.aiways.aiwaysservice"
}</t>
        </is>
      </c>
      <c r="M1096" s="23" t="inlineStr">
        <is>
          <t>输入json，查看返回json或查看地图</t>
        </is>
      </c>
      <c r="N1096" s="17" t="inlineStr">
        <is>
          <t>resultCode:10028</t>
        </is>
      </c>
      <c r="O1096" s="17" t="inlineStr">
        <is>
          <t>筛选价格在¥601-¥1000以内的酒店，按照默认排序</t>
        </is>
      </c>
      <c r="P1096" s="17" t="n"/>
      <c r="Q1096" s="17" t="n"/>
      <c r="R1096" s="29" t="n"/>
      <c r="S1096" s="29" t="n"/>
      <c r="T1096" s="29" t="n"/>
      <c r="U1096" s="29" t="n"/>
      <c r="V1096" s="29" t="n"/>
      <c r="W1096" s="29" t="n"/>
    </row>
    <row r="1097" s="134">
      <c r="A1097" s="17" t="inlineStr">
        <is>
          <t>AW02-JK-AIDL-1228</t>
        </is>
      </c>
      <c r="B1097" s="13" t="n">
        <v>40006</v>
      </c>
      <c r="C1097" s="17" t="inlineStr">
        <is>
          <t>周边搜</t>
        </is>
      </c>
      <c r="D1097" s="17" t="inlineStr">
        <is>
          <t>周边搜 -酒店</t>
        </is>
      </c>
      <c r="E1097" s="17" t="inlineStr">
        <is>
          <t>P2</t>
        </is>
      </c>
      <c r="F1097" s="17" t="inlineStr">
        <is>
          <t>周边搜 -酒店
价格分类：4:¥601-¥1000
排序方式：
异常值：5</t>
        </is>
      </c>
      <c r="G1097" s="13" t="inlineStr">
        <is>
          <t>异常系</t>
        </is>
      </c>
      <c r="H1097" s="17" t="inlineStr">
        <is>
          <t>等价划分法</t>
        </is>
      </c>
      <c r="I1097" s="17" t="n"/>
      <c r="J1097" s="17" t="inlineStr">
        <is>
          <t>/</t>
        </is>
      </c>
      <c r="K1097" s="22" t="n"/>
      <c r="L1097" s="17" t="inlineStr">
        <is>
          <t>{
  "protocolId": 40006,
  "messageType": "request",
  "versionName": "5.0.7.601114",
  "data": {
    "price": 4,
    "level": -1,
    "type": -1,
    "brand": -1,
    "sort": 5
  },
  "statusCode": 0,
  "needResponse": false,
  "message": "",
  "responseCode": "",
  "requestCode": "",
  "requestAuthor": "com.aiways.aiwaysservice"
}</t>
        </is>
      </c>
      <c r="M1097" s="23" t="inlineStr">
        <is>
          <t>输入json，查看返回json或查看地图</t>
        </is>
      </c>
      <c r="N1097" s="17" t="inlineStr">
        <is>
          <t>resultCode:10028</t>
        </is>
      </c>
      <c r="O1097" s="17" t="inlineStr">
        <is>
          <t>筛选价格在¥601-¥1000以内的酒店，按照默认排序</t>
        </is>
      </c>
      <c r="P1097" s="17" t="n"/>
      <c r="Q1097" s="17" t="n"/>
      <c r="R1097" s="29" t="n"/>
      <c r="S1097" s="29" t="n"/>
      <c r="T1097" s="29" t="n"/>
      <c r="U1097" s="29" t="n"/>
      <c r="V1097" s="29" t="n"/>
      <c r="W1097" s="29" t="n"/>
    </row>
    <row r="1098" s="134">
      <c r="A1098" s="17" t="inlineStr">
        <is>
          <t>AW02-JK-AIDL-1229</t>
        </is>
      </c>
      <c r="B1098" s="13" t="n">
        <v>40006</v>
      </c>
      <c r="C1098" s="17" t="inlineStr">
        <is>
          <t>周边搜</t>
        </is>
      </c>
      <c r="D1098" s="17" t="inlineStr">
        <is>
          <t>周边搜 -酒店</t>
        </is>
      </c>
      <c r="E1098" s="17" t="inlineStr">
        <is>
          <t>P0</t>
        </is>
      </c>
      <c r="F1098" s="17" t="inlineStr">
        <is>
          <t>周边搜 -酒店
价格分类：5:¥1000以上
排序方式：0：推荐排序</t>
        </is>
      </c>
      <c r="G1098" s="13" t="inlineStr">
        <is>
          <t>正常系</t>
        </is>
      </c>
      <c r="H1098" s="17" t="inlineStr">
        <is>
          <t>等价划分法</t>
        </is>
      </c>
      <c r="I1098" s="17" t="n"/>
      <c r="J1098" s="17" t="inlineStr">
        <is>
          <t>/</t>
        </is>
      </c>
      <c r="K1098" s="22" t="n"/>
      <c r="L1098" s="17" t="inlineStr">
        <is>
          <t>{
  "protocolId": 40006,
  "messageType": "request",
  "versionName": "5.0.7.601114",
  "data": {
    "price": 5,
    "level": -1,
    "type": -1,
    "brand": -1,
    "sort": 0
  },
  "statusCode": 0,
  "needResponse": false,
  "message": "",
  "responseCode": "",
  "requestCode": "",
  "requestAuthor": "com.aiways.aiwaysservice"
}</t>
        </is>
      </c>
      <c r="M1098" s="23" t="inlineStr">
        <is>
          <t>输入json，查看返回json或查看地图</t>
        </is>
      </c>
      <c r="N1098" s="17" t="inlineStr">
        <is>
          <t>无返回</t>
        </is>
      </c>
      <c r="O1098" s="17" t="inlineStr">
        <is>
          <t>筛选价格在¥1000以上的酒店，按照推荐排序展示</t>
        </is>
      </c>
      <c r="P1098" s="17" t="n"/>
      <c r="Q1098" s="17" t="n"/>
      <c r="R1098" s="29" t="n"/>
      <c r="S1098" s="29" t="n"/>
      <c r="T1098" s="29" t="n"/>
      <c r="U1098" s="29" t="n"/>
      <c r="V1098" s="29" t="n"/>
      <c r="W1098" s="29" t="n"/>
    </row>
    <row r="1099" s="134">
      <c r="A1099" s="17" t="inlineStr">
        <is>
          <t>AW02-JK-AIDL-1230</t>
        </is>
      </c>
      <c r="B1099" s="13" t="n">
        <v>40006</v>
      </c>
      <c r="C1099" s="17" t="inlineStr">
        <is>
          <t>周边搜</t>
        </is>
      </c>
      <c r="D1099" s="17" t="inlineStr">
        <is>
          <t>周边搜 -酒店</t>
        </is>
      </c>
      <c r="E1099" s="17" t="inlineStr">
        <is>
          <t>P0</t>
        </is>
      </c>
      <c r="F1099" s="17" t="inlineStr">
        <is>
          <t>周边搜 -酒店
价格分类：5:¥1000以上
排序方式：1: 距离优先</t>
        </is>
      </c>
      <c r="G1099" s="13" t="inlineStr">
        <is>
          <t>正常系</t>
        </is>
      </c>
      <c r="H1099" s="17" t="inlineStr">
        <is>
          <t>等价划分法</t>
        </is>
      </c>
      <c r="I1099" s="17" t="n"/>
      <c r="J1099" s="17" t="inlineStr">
        <is>
          <t>/</t>
        </is>
      </c>
      <c r="K1099" s="22" t="n"/>
      <c r="L1099" s="17" t="inlineStr">
        <is>
          <t>{
  "protocolId": 40006,
  "messageType": "request",
  "versionName": "5.0.7.601114",
  "data": {
    "price": 5,
    "level": -1,
    "type": -1,
    "brand": -1,
    "sort": 1
  },
  "statusCode": 0,
  "needResponse": false,
  "message": "",
  "responseCode": "",
  "requestCode": "",
  "requestAuthor": "com.aiways.aiwaysservice"
}</t>
        </is>
      </c>
      <c r="M1099" s="23" t="inlineStr">
        <is>
          <t>输入json，查看返回json或查看地图</t>
        </is>
      </c>
      <c r="N1099" s="17" t="inlineStr">
        <is>
          <t>无返回</t>
        </is>
      </c>
      <c r="O1099" s="17" t="inlineStr">
        <is>
          <t>筛选价格在¥1000以上的酒店，按照距离优先展示</t>
        </is>
      </c>
      <c r="P1099" s="17" t="n"/>
      <c r="Q1099" s="17" t="n"/>
      <c r="R1099" s="29" t="n"/>
      <c r="S1099" s="29" t="n"/>
      <c r="T1099" s="29" t="n"/>
      <c r="U1099" s="29" t="n"/>
      <c r="V1099" s="29" t="n"/>
      <c r="W1099" s="29" t="n"/>
    </row>
    <row r="1100" s="134">
      <c r="A1100" s="17" t="inlineStr">
        <is>
          <t>AW02-JK-AIDL-1231</t>
        </is>
      </c>
      <c r="B1100" s="13" t="n">
        <v>40006</v>
      </c>
      <c r="C1100" s="17" t="inlineStr">
        <is>
          <t>周边搜</t>
        </is>
      </c>
      <c r="D1100" s="17" t="inlineStr">
        <is>
          <t>周边搜 -酒店</t>
        </is>
      </c>
      <c r="E1100" s="17" t="inlineStr">
        <is>
          <t>P0</t>
        </is>
      </c>
      <c r="F1100" s="17" t="inlineStr">
        <is>
          <t>周边搜 -酒店
价格分类：5:¥1000以上
排序方式：2:好评优先</t>
        </is>
      </c>
      <c r="G1100" s="13" t="inlineStr">
        <is>
          <t>正常系</t>
        </is>
      </c>
      <c r="H1100" s="17" t="inlineStr">
        <is>
          <t>等价划分法</t>
        </is>
      </c>
      <c r="I1100" s="17" t="n"/>
      <c r="J1100" s="17" t="inlineStr">
        <is>
          <t>/</t>
        </is>
      </c>
      <c r="K1100" s="22" t="n"/>
      <c r="L1100" s="17" t="inlineStr">
        <is>
          <t>{
  "protocolId": 40006,
  "messageType": "request",
  "versionName": "5.0.7.601114",
  "data": {
    "price": 5,
    "level": -1,
    "type": -1,
    "brand": -1,
    "sort": 2
  },
  "statusCode": 0,
  "needResponse": false,
  "message": "",
  "responseCode": "",
  "requestCode": "",
  "requestAuthor": "com.aiways.aiwaysservice"
}</t>
        </is>
      </c>
      <c r="M1100" s="23" t="inlineStr">
        <is>
          <t>输入json，查看返回json或查看地图</t>
        </is>
      </c>
      <c r="N1100" s="17" t="inlineStr">
        <is>
          <t>无返回</t>
        </is>
      </c>
      <c r="O1100" s="17" t="inlineStr">
        <is>
          <t>筛选价格在¥1000以上的酒店，按照好评优先展示</t>
        </is>
      </c>
      <c r="P1100" s="17" t="n"/>
      <c r="Q1100" s="17" t="n"/>
      <c r="R1100" s="29" t="n"/>
      <c r="S1100" s="29" t="n"/>
      <c r="T1100" s="29" t="n"/>
      <c r="U1100" s="29" t="n"/>
      <c r="V1100" s="29" t="n"/>
      <c r="W1100" s="29" t="n"/>
    </row>
    <row r="1101" s="134">
      <c r="A1101" s="17" t="inlineStr">
        <is>
          <t>AW02-JK-AIDL-1232</t>
        </is>
      </c>
      <c r="B1101" s="13" t="n">
        <v>40006</v>
      </c>
      <c r="C1101" s="17" t="inlineStr">
        <is>
          <t>周边搜</t>
        </is>
      </c>
      <c r="D1101" s="17" t="inlineStr">
        <is>
          <t>周边搜 -酒店</t>
        </is>
      </c>
      <c r="E1101" s="17" t="inlineStr">
        <is>
          <t>P0</t>
        </is>
      </c>
      <c r="F1101" s="17" t="inlineStr">
        <is>
          <t>周边搜 -酒店
价格分类：5:¥1000以上
排序方式：3:低价优先</t>
        </is>
      </c>
      <c r="G1101" s="13" t="inlineStr">
        <is>
          <t>正常系</t>
        </is>
      </c>
      <c r="H1101" s="17" t="inlineStr">
        <is>
          <t>等价划分法</t>
        </is>
      </c>
      <c r="I1101" s="17" t="n"/>
      <c r="J1101" s="17" t="inlineStr">
        <is>
          <t>/</t>
        </is>
      </c>
      <c r="K1101" s="22" t="n"/>
      <c r="L1101" s="17" t="inlineStr">
        <is>
          <t>{
  "protocolId": 40006,
  "messageType": "request",
  "versionName": "5.0.7.601114",
  "data": {
    "price": 5,
    "level": -1,
    "type": -1,
    "brand": -1,
    "sort": 3
  },
  "statusCode": 0,
  "needResponse": false,
  "message": "",
  "responseCode": "",
  "requestCode": "",
  "requestAuthor": "com.aiways.aiwaysservice"
}</t>
        </is>
      </c>
      <c r="M1101" s="23" t="inlineStr">
        <is>
          <t>输入json，查看返回json或查看地图</t>
        </is>
      </c>
      <c r="N1101" s="17" t="inlineStr">
        <is>
          <t>无返回</t>
        </is>
      </c>
      <c r="O1101" s="17" t="inlineStr">
        <is>
          <t>筛选价格在¥1000以上的酒店，按照低价优先展示</t>
        </is>
      </c>
      <c r="P1101" s="17" t="n"/>
      <c r="Q1101" s="17" t="n"/>
      <c r="R1101" s="29" t="n"/>
      <c r="S1101" s="29" t="n"/>
      <c r="T1101" s="29" t="n"/>
      <c r="U1101" s="29" t="n"/>
      <c r="V1101" s="29" t="n"/>
      <c r="W1101" s="29" t="n"/>
    </row>
    <row r="1102" s="134">
      <c r="A1102" s="17" t="inlineStr">
        <is>
          <t>AW02-JK-AIDL-1233</t>
        </is>
      </c>
      <c r="B1102" s="13" t="n">
        <v>40006</v>
      </c>
      <c r="C1102" s="17" t="inlineStr">
        <is>
          <t>周边搜</t>
        </is>
      </c>
      <c r="D1102" s="17" t="inlineStr">
        <is>
          <t>周边搜 -酒店</t>
        </is>
      </c>
      <c r="E1102" s="17" t="inlineStr">
        <is>
          <t>P0</t>
        </is>
      </c>
      <c r="F1102" s="17" t="inlineStr">
        <is>
          <t>周边搜 -酒店
价格分类：5:¥1000以上
排序方式：4:高价优先</t>
        </is>
      </c>
      <c r="G1102" s="13" t="inlineStr">
        <is>
          <t>正常系</t>
        </is>
      </c>
      <c r="H1102" s="17" t="inlineStr">
        <is>
          <t>等价划分法</t>
        </is>
      </c>
      <c r="I1102" s="17" t="n"/>
      <c r="J1102" s="17" t="inlineStr">
        <is>
          <t>/</t>
        </is>
      </c>
      <c r="K1102" s="22" t="n"/>
      <c r="L1102" s="17" t="inlineStr">
        <is>
          <t>{
  "protocolId": 40006,
  "messageType": "request",
  "versionName": "5.0.7.601114",
  "data": {
    "price": 5,
    "level": -1,
    "type": -1,
    "brand": -1,
    "sort": 4
  },
  "statusCode": 0,
  "needResponse": false,
  "message": "",
  "responseCode": "",
  "requestCode": "",
  "requestAuthor": "com.aiways.aiwaysservice"
}</t>
        </is>
      </c>
      <c r="M1102" s="23" t="inlineStr">
        <is>
          <t>输入json，查看返回json或查看地图</t>
        </is>
      </c>
      <c r="N1102" s="17" t="inlineStr">
        <is>
          <t>无返回</t>
        </is>
      </c>
      <c r="O1102" s="17" t="inlineStr">
        <is>
          <t>筛选价格在¥1000以上的酒店，按照高价优先展示</t>
        </is>
      </c>
      <c r="P1102" s="17" t="n"/>
      <c r="Q1102" s="17" t="n"/>
      <c r="R1102" s="29" t="n"/>
      <c r="S1102" s="29" t="n"/>
      <c r="T1102" s="29" t="n"/>
      <c r="U1102" s="29" t="n"/>
      <c r="V1102" s="29" t="n"/>
      <c r="W1102" s="29" t="n"/>
    </row>
    <row r="1103" s="134">
      <c r="A1103" s="17" t="inlineStr">
        <is>
          <t>AW02-JK-AIDL-1234</t>
        </is>
      </c>
      <c r="B1103" s="13" t="n">
        <v>40006</v>
      </c>
      <c r="C1103" s="17" t="inlineStr">
        <is>
          <t>周边搜</t>
        </is>
      </c>
      <c r="D1103" s="17" t="inlineStr">
        <is>
          <t>周边搜 -酒店</t>
        </is>
      </c>
      <c r="E1103" s="17" t="inlineStr">
        <is>
          <t>P2</t>
        </is>
      </c>
      <c r="F1103" s="17" t="inlineStr">
        <is>
          <t>周边搜 -酒店
价格分类：5:¥1000以上
排序方式：
异常值：-1</t>
        </is>
      </c>
      <c r="G1103" s="13" t="inlineStr">
        <is>
          <t>异常系</t>
        </is>
      </c>
      <c r="H1103" s="17" t="inlineStr">
        <is>
          <t>等价划分法</t>
        </is>
      </c>
      <c r="I1103" s="17" t="n"/>
      <c r="J1103" s="17" t="inlineStr">
        <is>
          <t>/</t>
        </is>
      </c>
      <c r="K1103" s="22" t="n"/>
      <c r="L1103" s="17" t="inlineStr">
        <is>
          <t>{
  "protocolId": 40006,
  "messageType": "request",
  "versionName": "5.0.7.601114",
  "data": {
    "price": 5,
    "level": -1,
    "type": -1,
    "brand": -1,
    "sort": -1
  },
  "statusCode": 0,
  "needResponse": false,
  "message": "",
  "responseCode": "",
  "requestCode": "",
  "requestAuthor": "com.aiways.aiwaysservice"
}</t>
        </is>
      </c>
      <c r="M1103" s="23" t="inlineStr">
        <is>
          <t>输入json，查看返回json或查看地图</t>
        </is>
      </c>
      <c r="N1103" s="17" t="inlineStr">
        <is>
          <t>resultCode:10028</t>
        </is>
      </c>
      <c r="O1103" s="17" t="inlineStr">
        <is>
          <t>筛选价格在¥1000以上的酒店，按照默认排序</t>
        </is>
      </c>
      <c r="P1103" s="17" t="n"/>
      <c r="Q1103" s="17" t="n"/>
      <c r="R1103" s="29" t="n"/>
      <c r="S1103" s="29" t="n"/>
      <c r="T1103" s="29" t="n"/>
      <c r="U1103" s="29" t="n"/>
      <c r="V1103" s="29" t="n"/>
      <c r="W1103" s="29" t="n"/>
    </row>
    <row r="1104" s="134">
      <c r="A1104" s="17" t="inlineStr">
        <is>
          <t>AW02-JK-AIDL-1235</t>
        </is>
      </c>
      <c r="B1104" s="13" t="n">
        <v>40006</v>
      </c>
      <c r="C1104" s="17" t="inlineStr">
        <is>
          <t>周边搜</t>
        </is>
      </c>
      <c r="D1104" s="17" t="inlineStr">
        <is>
          <t>周边搜 -酒店</t>
        </is>
      </c>
      <c r="E1104" s="17" t="inlineStr">
        <is>
          <t>P2</t>
        </is>
      </c>
      <c r="F1104" s="17" t="inlineStr">
        <is>
          <t>周边搜 -酒店
价格分类：5:¥1000以上
排序方式：
异常值：5</t>
        </is>
      </c>
      <c r="G1104" s="13" t="inlineStr">
        <is>
          <t>异常系</t>
        </is>
      </c>
      <c r="H1104" s="17" t="inlineStr">
        <is>
          <t>等价划分法</t>
        </is>
      </c>
      <c r="I1104" s="17" t="n"/>
      <c r="J1104" s="17" t="inlineStr">
        <is>
          <t>/</t>
        </is>
      </c>
      <c r="K1104" s="22" t="n"/>
      <c r="L1104" s="17" t="inlineStr">
        <is>
          <t>{
  "protocolId": 40006,
  "messageType": "request",
  "versionName": "5.0.7.601114",
  "data": {
    "price": 5,
    "level": -1,
    "type": -1,
    "brand": -1,
    "sort": 5
  },
  "statusCode": 0,
  "needResponse": false,
  "message": "",
  "responseCode": "",
  "requestCode": "",
  "requestAuthor": "com.aiways.aiwaysservice"
}</t>
        </is>
      </c>
      <c r="M1104" s="23" t="inlineStr">
        <is>
          <t>输入json，查看返回json或查看地图</t>
        </is>
      </c>
      <c r="N1104" s="17" t="inlineStr">
        <is>
          <t>resultCode:10028</t>
        </is>
      </c>
      <c r="O1104" s="17" t="inlineStr">
        <is>
          <t>筛选价格在¥1000以上的酒店，按照默认排序</t>
        </is>
      </c>
      <c r="P1104" s="17" t="n"/>
      <c r="Q1104" s="17" t="n"/>
      <c r="R1104" s="29" t="n"/>
      <c r="S1104" s="29" t="n"/>
      <c r="T1104" s="29" t="n"/>
      <c r="U1104" s="29" t="n"/>
      <c r="V1104" s="29" t="n"/>
      <c r="W1104" s="29" t="n"/>
    </row>
    <row r="1105" s="134">
      <c r="A1105" s="17" t="inlineStr">
        <is>
          <t>AW02-JK-AIDL-1236</t>
        </is>
      </c>
      <c r="B1105" s="13" t="n">
        <v>40006</v>
      </c>
      <c r="C1105" s="17" t="inlineStr">
        <is>
          <t>周边搜</t>
        </is>
      </c>
      <c r="D1105" s="17" t="inlineStr">
        <is>
          <t>周边搜 -酒店</t>
        </is>
      </c>
      <c r="E1105" s="17" t="inlineStr">
        <is>
          <t>P0</t>
        </is>
      </c>
      <c r="F1105" s="17" t="inlineStr">
        <is>
          <t>周边搜 -酒店
酒店星级：0: 五星级酒店
排序方式：0：推荐排序</t>
        </is>
      </c>
      <c r="G1105" s="13" t="inlineStr">
        <is>
          <t>正常系</t>
        </is>
      </c>
      <c r="H1105" s="17" t="inlineStr">
        <is>
          <t>等价划分法</t>
        </is>
      </c>
      <c r="I1105" s="17" t="n"/>
      <c r="J1105" s="17" t="inlineStr">
        <is>
          <t>/</t>
        </is>
      </c>
      <c r="K1105" s="22" t="n"/>
      <c r="L1105" s="17" t="inlineStr">
        <is>
          <t>{
  "protocolId": 40006,
  "messageType": "request",
  "versionName": "5.0.7.601114",
  "data": {
    "price": -1,
    "level": 0,
    "type": -1,
    "brand": -1,
    "sort": 0
  },
  "statusCode": 0,
  "needResponse": false,
  "message": "",
  "responseCode": "",
  "requestCode": "",
  "requestAuthor": "com.aiways.aiwaysservice"
}</t>
        </is>
      </c>
      <c r="M1105" s="23" t="inlineStr">
        <is>
          <t>输入json，查看返回json或查看地图</t>
        </is>
      </c>
      <c r="N1105" s="17" t="inlineStr">
        <is>
          <t>无返回</t>
        </is>
      </c>
      <c r="O1105" s="17" t="inlineStr">
        <is>
          <t>筛选星级是五星级酒店，按照推荐排序展示</t>
        </is>
      </c>
      <c r="P1105" s="17" t="n"/>
      <c r="Q1105" s="17" t="n"/>
      <c r="R1105" s="29" t="n"/>
      <c r="S1105" s="29" t="n"/>
      <c r="T1105" s="29" t="n"/>
      <c r="U1105" s="29" t="n"/>
      <c r="V1105" s="29" t="n"/>
      <c r="W1105" s="29" t="n"/>
    </row>
    <row r="1106" s="134">
      <c r="A1106" s="17" t="inlineStr">
        <is>
          <t>AW02-JK-AIDL-1237</t>
        </is>
      </c>
      <c r="B1106" s="13" t="n">
        <v>40006</v>
      </c>
      <c r="C1106" s="17" t="inlineStr">
        <is>
          <t>周边搜</t>
        </is>
      </c>
      <c r="D1106" s="17" t="inlineStr">
        <is>
          <t>周边搜 -酒店</t>
        </is>
      </c>
      <c r="E1106" s="17" t="inlineStr">
        <is>
          <t>P0</t>
        </is>
      </c>
      <c r="F1106" s="17" t="inlineStr">
        <is>
          <t>周边搜 -酒店
酒店星级：0: 五星级酒店
排序方式：1: 距离优先</t>
        </is>
      </c>
      <c r="G1106" s="13" t="inlineStr">
        <is>
          <t>正常系</t>
        </is>
      </c>
      <c r="H1106" s="17" t="inlineStr">
        <is>
          <t>等价划分法</t>
        </is>
      </c>
      <c r="I1106" s="17" t="n"/>
      <c r="J1106" s="17" t="inlineStr">
        <is>
          <t>/</t>
        </is>
      </c>
      <c r="K1106" s="22" t="n"/>
      <c r="L1106" s="17" t="inlineStr">
        <is>
          <t>{
  "protocolId": 40006,
  "messageType": "request",
  "versionName": "5.0.7.601114",
  "data": {
    "price": -1,
    "level": 0,
    "type": -1,
    "brand": -1,
    "sort": 1
  },
  "statusCode": 0,
  "needResponse": false,
  "message": "",
  "responseCode": "",
  "requestCode": "",
  "requestAuthor": "com.aiways.aiwaysservice"
}</t>
        </is>
      </c>
      <c r="M1106" s="23" t="inlineStr">
        <is>
          <t>输入json，查看返回json或查看地图</t>
        </is>
      </c>
      <c r="N1106" s="17" t="inlineStr">
        <is>
          <t>无返回</t>
        </is>
      </c>
      <c r="O1106" s="17" t="inlineStr">
        <is>
          <t>筛选星级是五星级酒店，按照距离优先展示</t>
        </is>
      </c>
      <c r="P1106" s="17" t="n"/>
      <c r="Q1106" s="17" t="n"/>
      <c r="R1106" s="29" t="n"/>
      <c r="S1106" s="29" t="n"/>
      <c r="T1106" s="29" t="n"/>
      <c r="U1106" s="29" t="n"/>
      <c r="V1106" s="29" t="n"/>
      <c r="W1106" s="29" t="n"/>
    </row>
    <row r="1107" s="134">
      <c r="A1107" s="17" t="inlineStr">
        <is>
          <t>AW02-JK-AIDL-1238</t>
        </is>
      </c>
      <c r="B1107" s="13" t="n">
        <v>40006</v>
      </c>
      <c r="C1107" s="17" t="inlineStr">
        <is>
          <t>周边搜</t>
        </is>
      </c>
      <c r="D1107" s="17" t="inlineStr">
        <is>
          <t>周边搜 -酒店</t>
        </is>
      </c>
      <c r="E1107" s="17" t="inlineStr">
        <is>
          <t>P0</t>
        </is>
      </c>
      <c r="F1107" s="17" t="inlineStr">
        <is>
          <t>周边搜 -酒店
酒店星级：0: 五星级酒店
排序方式：2:好评优先</t>
        </is>
      </c>
      <c r="G1107" s="13" t="inlineStr">
        <is>
          <t>正常系</t>
        </is>
      </c>
      <c r="H1107" s="17" t="inlineStr">
        <is>
          <t>等价划分法</t>
        </is>
      </c>
      <c r="I1107" s="17" t="n"/>
      <c r="J1107" s="17" t="inlineStr">
        <is>
          <t>/</t>
        </is>
      </c>
      <c r="K1107" s="22" t="n"/>
      <c r="L1107" s="17" t="inlineStr">
        <is>
          <t>{
  "protocolId": 40006,
  "messageType": "request",
  "versionName": "5.0.7.601114",
  "data": {
    "price": -1,
    "level": 0,
    "type": -1,
    "brand": -1,
    "sort": 2
  },
  "statusCode": 0,
  "needResponse": false,
  "message": "",
  "responseCode": "",
  "requestCode": "",
  "requestAuthor": "com.aiways.aiwaysservice"
}</t>
        </is>
      </c>
      <c r="M1107" s="23" t="inlineStr">
        <is>
          <t>输入json，查看返回json或查看地图</t>
        </is>
      </c>
      <c r="N1107" s="17" t="inlineStr">
        <is>
          <t>无返回</t>
        </is>
      </c>
      <c r="O1107" s="17" t="inlineStr">
        <is>
          <t>筛选星级是五星级酒店，按照好评优先展示</t>
        </is>
      </c>
      <c r="P1107" s="17" t="n"/>
      <c r="Q1107" s="17" t="n"/>
      <c r="R1107" s="29" t="n"/>
      <c r="S1107" s="29" t="n"/>
      <c r="T1107" s="29" t="n"/>
      <c r="U1107" s="29" t="n"/>
      <c r="V1107" s="29" t="n"/>
      <c r="W1107" s="29" t="n"/>
    </row>
    <row r="1108" s="134">
      <c r="A1108" s="17" t="inlineStr">
        <is>
          <t>AW02-JK-AIDL-1239</t>
        </is>
      </c>
      <c r="B1108" s="13" t="n">
        <v>40006</v>
      </c>
      <c r="C1108" s="17" t="inlineStr">
        <is>
          <t>周边搜</t>
        </is>
      </c>
      <c r="D1108" s="17" t="inlineStr">
        <is>
          <t>周边搜 -酒店</t>
        </is>
      </c>
      <c r="E1108" s="17" t="inlineStr">
        <is>
          <t>P0</t>
        </is>
      </c>
      <c r="F1108" s="17" t="inlineStr">
        <is>
          <t>周边搜 -酒店
酒店星级：0: 五星级酒店
排序方式：3:低价优先</t>
        </is>
      </c>
      <c r="G1108" s="13" t="inlineStr">
        <is>
          <t>正常系</t>
        </is>
      </c>
      <c r="H1108" s="17" t="inlineStr">
        <is>
          <t>等价划分法</t>
        </is>
      </c>
      <c r="I1108" s="17" t="n"/>
      <c r="J1108" s="17" t="inlineStr">
        <is>
          <t>/</t>
        </is>
      </c>
      <c r="K1108" s="22" t="n"/>
      <c r="L1108" s="17" t="inlineStr">
        <is>
          <t>{
  "protocolId": 40006,
  "messageType": "request",
  "versionName": "5.0.7.601114",
  "data": {
    "price": -1,
    "level": 0,
    "type": -1,
    "brand": -1,
    "sort": 3
  },
  "statusCode": 0,
  "needResponse": false,
  "message": "",
  "responseCode": "",
  "requestCode": "",
  "requestAuthor": "com.aiways.aiwaysservice"
}</t>
        </is>
      </c>
      <c r="M1108" s="23" t="inlineStr">
        <is>
          <t>输入json，查看返回json或查看地图</t>
        </is>
      </c>
      <c r="N1108" s="17" t="inlineStr">
        <is>
          <t>无返回</t>
        </is>
      </c>
      <c r="O1108" s="17" t="inlineStr">
        <is>
          <t>筛选星级是五星级酒店，按照低价优先展示</t>
        </is>
      </c>
      <c r="P1108" s="17" t="n"/>
      <c r="Q1108" s="17" t="n"/>
      <c r="R1108" s="29" t="n"/>
      <c r="S1108" s="29" t="n"/>
      <c r="T1108" s="29" t="n"/>
      <c r="U1108" s="29" t="n"/>
      <c r="V1108" s="29" t="n"/>
      <c r="W1108" s="29" t="n"/>
    </row>
    <row r="1109" s="134">
      <c r="A1109" s="17" t="inlineStr">
        <is>
          <t>AW02-JK-AIDL-1240</t>
        </is>
      </c>
      <c r="B1109" s="13" t="n">
        <v>40006</v>
      </c>
      <c r="C1109" s="17" t="inlineStr">
        <is>
          <t>周边搜</t>
        </is>
      </c>
      <c r="D1109" s="17" t="inlineStr">
        <is>
          <t>周边搜 -酒店</t>
        </is>
      </c>
      <c r="E1109" s="17" t="inlineStr">
        <is>
          <t>P0</t>
        </is>
      </c>
      <c r="F1109" s="17" t="inlineStr">
        <is>
          <t>周边搜 -酒店
酒店星级：0: 五星级酒店
排序方式：4:高价优先</t>
        </is>
      </c>
      <c r="G1109" s="13" t="inlineStr">
        <is>
          <t>正常系</t>
        </is>
      </c>
      <c r="H1109" s="17" t="inlineStr">
        <is>
          <t>等价划分法</t>
        </is>
      </c>
      <c r="I1109" s="17" t="n"/>
      <c r="J1109" s="17" t="inlineStr">
        <is>
          <t>/</t>
        </is>
      </c>
      <c r="K1109" s="22" t="n"/>
      <c r="L1109" s="17" t="inlineStr">
        <is>
          <t>{
  "protocolId": 40006,
  "messageType": "request",
  "versionName": "5.0.7.601114",
  "data": {
    "price": -1,
    "level": 0,
    "type": -1,
    "brand": -1,
    "sort": 4
  },
  "statusCode": 0,
  "needResponse": false,
  "message": "",
  "responseCode": "",
  "requestCode": "",
  "requestAuthor": "com.aiways.aiwaysservice"
}</t>
        </is>
      </c>
      <c r="M1109" s="23" t="inlineStr">
        <is>
          <t>输入json，查看返回json或查看地图</t>
        </is>
      </c>
      <c r="N1109" s="17" t="inlineStr">
        <is>
          <t>无返回</t>
        </is>
      </c>
      <c r="O1109" s="17" t="inlineStr">
        <is>
          <t>筛选星级是五星级酒店，按照高价优先展示</t>
        </is>
      </c>
      <c r="P1109" s="17" t="n"/>
      <c r="Q1109" s="17" t="n"/>
      <c r="R1109" s="29" t="n"/>
      <c r="S1109" s="29" t="n"/>
      <c r="T1109" s="29" t="n"/>
      <c r="U1109" s="29" t="n"/>
      <c r="V1109" s="29" t="n"/>
      <c r="W1109" s="29" t="n"/>
    </row>
    <row r="1110" s="134">
      <c r="A1110" s="17" t="inlineStr">
        <is>
          <t>AW02-JK-AIDL-1241</t>
        </is>
      </c>
      <c r="B1110" s="13" t="n">
        <v>40006</v>
      </c>
      <c r="C1110" s="17" t="inlineStr">
        <is>
          <t>周边搜</t>
        </is>
      </c>
      <c r="D1110" s="17" t="inlineStr">
        <is>
          <t>周边搜 -酒店</t>
        </is>
      </c>
      <c r="E1110" s="17" t="inlineStr">
        <is>
          <t>P2</t>
        </is>
      </c>
      <c r="F1110" s="17" t="inlineStr">
        <is>
          <t>周边搜 -酒店
酒店星级：0: 五星级酒店
排序方式：
异常值：-1</t>
        </is>
      </c>
      <c r="G1110" s="13" t="inlineStr">
        <is>
          <t>异常系</t>
        </is>
      </c>
      <c r="H1110" s="17" t="inlineStr">
        <is>
          <t>等价划分法</t>
        </is>
      </c>
      <c r="I1110" s="17" t="n"/>
      <c r="J1110" s="17" t="inlineStr">
        <is>
          <t>/</t>
        </is>
      </c>
      <c r="K1110" s="22" t="n"/>
      <c r="L1110" s="17" t="inlineStr">
        <is>
          <t>{
  "protocolId": 40006,
  "messageType": "request",
  "versionName": "5.0.7.601114",
  "data": {
    "price": -1,
    "level": 0,
    "type": -1,
    "brand": -1,
    "sort": -1
  },
  "statusCode": 0,
  "needResponse": false,
  "message": "",
  "responseCode": "",
  "requestCode": "",
  "requestAuthor": "com.aiways.aiwaysservice"
}</t>
        </is>
      </c>
      <c r="M1110" s="23" t="inlineStr">
        <is>
          <t>输入json，查看返回json或查看地图</t>
        </is>
      </c>
      <c r="N1110" s="17" t="inlineStr">
        <is>
          <t>resultCode:10028</t>
        </is>
      </c>
      <c r="O1110" s="17" t="inlineStr">
        <is>
          <t>筛选星级是五星级酒店，按照默认排序</t>
        </is>
      </c>
      <c r="P1110" s="17" t="n"/>
      <c r="Q1110" s="17" t="n"/>
      <c r="R1110" s="29" t="n"/>
      <c r="S1110" s="29" t="n"/>
      <c r="T1110" s="29" t="n"/>
      <c r="U1110" s="29" t="n"/>
      <c r="V1110" s="29" t="n"/>
      <c r="W1110" s="29" t="n"/>
    </row>
    <row r="1111" s="134">
      <c r="A1111" s="17" t="inlineStr">
        <is>
          <t>AW02-JK-AIDL-1242</t>
        </is>
      </c>
      <c r="B1111" s="13" t="n">
        <v>40006</v>
      </c>
      <c r="C1111" s="17" t="inlineStr">
        <is>
          <t>周边搜</t>
        </is>
      </c>
      <c r="D1111" s="17" t="inlineStr">
        <is>
          <t>周边搜 -酒店</t>
        </is>
      </c>
      <c r="E1111" s="17" t="inlineStr">
        <is>
          <t>P2</t>
        </is>
      </c>
      <c r="F1111" s="17" t="inlineStr">
        <is>
          <t>周边搜 -酒店
酒店星级：0: 五星级酒店
排序方式：
异常值：5</t>
        </is>
      </c>
      <c r="G1111" s="13" t="inlineStr">
        <is>
          <t>异常系</t>
        </is>
      </c>
      <c r="H1111" s="17" t="inlineStr">
        <is>
          <t>等价划分法</t>
        </is>
      </c>
      <c r="I1111" s="17" t="n"/>
      <c r="J1111" s="17" t="inlineStr">
        <is>
          <t>/</t>
        </is>
      </c>
      <c r="K1111" s="22" t="n"/>
      <c r="L1111" s="17" t="inlineStr">
        <is>
          <t>{
  "protocolId": 40006,
  "messageType": "request",
  "versionName": "5.0.7.601114",
  "data": {
    "price": -1,
    "level": 0,
    "type": -1,
    "brand": -1,
    "sort": 5
  },
  "statusCode": 0,
  "needResponse": false,
  "message": "",
  "responseCode": "",
  "requestCode": "",
  "requestAuthor": "com.aiways.aiwaysservice"
}</t>
        </is>
      </c>
      <c r="M1111" s="23" t="inlineStr">
        <is>
          <t>输入json，查看返回json或查看地图</t>
        </is>
      </c>
      <c r="N1111" s="17" t="inlineStr">
        <is>
          <t>resultCode:10028</t>
        </is>
      </c>
      <c r="O1111" s="17" t="inlineStr">
        <is>
          <t>筛选星级是五星级酒店，按照默认排序</t>
        </is>
      </c>
      <c r="P1111" s="17" t="n"/>
      <c r="Q1111" s="17" t="n"/>
      <c r="R1111" s="29" t="n"/>
      <c r="S1111" s="29" t="n"/>
      <c r="T1111" s="29" t="n"/>
      <c r="U1111" s="29" t="n"/>
      <c r="V1111" s="29" t="n"/>
      <c r="W1111" s="29" t="n"/>
    </row>
    <row r="1112" s="134">
      <c r="A1112" s="17" t="inlineStr">
        <is>
          <t>AW02-JK-AIDL-1243</t>
        </is>
      </c>
      <c r="B1112" s="13" t="n">
        <v>40006</v>
      </c>
      <c r="C1112" s="17" t="inlineStr">
        <is>
          <t>周边搜</t>
        </is>
      </c>
      <c r="D1112" s="17" t="inlineStr">
        <is>
          <t>周边搜 -酒店</t>
        </is>
      </c>
      <c r="E1112" s="17" t="inlineStr">
        <is>
          <t>P0</t>
        </is>
      </c>
      <c r="F1112" s="17" t="inlineStr">
        <is>
          <t>周边搜 -酒店
酒店星级：1:四星级酒店
排序方式：0：推荐排序</t>
        </is>
      </c>
      <c r="G1112" s="13" t="inlineStr">
        <is>
          <t>正常系</t>
        </is>
      </c>
      <c r="H1112" s="17" t="inlineStr">
        <is>
          <t>等价划分法</t>
        </is>
      </c>
      <c r="I1112" s="17" t="n"/>
      <c r="J1112" s="17" t="inlineStr">
        <is>
          <t>/</t>
        </is>
      </c>
      <c r="K1112" s="22" t="n"/>
      <c r="L1112" s="17" t="inlineStr">
        <is>
          <t>{
  "protocolId": 40006,
  "messageType": "request",
  "versionName": "5.0.7.601114",
  "data": {
    "price": -1,
    "level": 1,
    "type": -1,
    "brand": -1,
    "sort": 0
  },
  "statusCode": 0,
  "needResponse": false,
  "message": "",
  "responseCode": "",
  "requestCode": "",
  "requestAuthor": "com.aiways.aiwaysservice"
}</t>
        </is>
      </c>
      <c r="M1112" s="23" t="inlineStr">
        <is>
          <t>输入json，查看返回json或查看地图</t>
        </is>
      </c>
      <c r="N1112" s="17" t="inlineStr">
        <is>
          <t>无返回</t>
        </is>
      </c>
      <c r="O1112" s="17" t="inlineStr">
        <is>
          <t>筛选星级是四星级酒店，按照推荐排序展示</t>
        </is>
      </c>
      <c r="P1112" s="17" t="n"/>
      <c r="Q1112" s="17" t="n"/>
      <c r="R1112" s="29" t="n"/>
      <c r="S1112" s="29" t="n"/>
      <c r="T1112" s="29" t="n"/>
      <c r="U1112" s="29" t="n"/>
      <c r="V1112" s="29" t="n"/>
      <c r="W1112" s="29" t="n"/>
    </row>
    <row r="1113" s="134">
      <c r="A1113" s="17" t="inlineStr">
        <is>
          <t>AW02-JK-AIDL-1244</t>
        </is>
      </c>
      <c r="B1113" s="13" t="n">
        <v>40006</v>
      </c>
      <c r="C1113" s="17" t="inlineStr">
        <is>
          <t>周边搜</t>
        </is>
      </c>
      <c r="D1113" s="17" t="inlineStr">
        <is>
          <t>周边搜 -酒店</t>
        </is>
      </c>
      <c r="E1113" s="17" t="inlineStr">
        <is>
          <t>P0</t>
        </is>
      </c>
      <c r="F1113" s="17" t="inlineStr">
        <is>
          <t>周边搜 -酒店
酒店星级：1:四星级酒店
排序方式：1: 距离优先</t>
        </is>
      </c>
      <c r="G1113" s="13" t="inlineStr">
        <is>
          <t>正常系</t>
        </is>
      </c>
      <c r="H1113" s="17" t="inlineStr">
        <is>
          <t>等价划分法</t>
        </is>
      </c>
      <c r="I1113" s="17" t="n"/>
      <c r="J1113" s="17" t="inlineStr">
        <is>
          <t>/</t>
        </is>
      </c>
      <c r="K1113" s="22" t="n"/>
      <c r="L1113" s="17" t="inlineStr">
        <is>
          <t>{
  "protocolId": 40006,
  "messageType": "request",
  "versionName": "5.0.7.601114",
  "data": {
    "price": -1,
    "level": 1,
    "type": -1,
    "brand": -1,
    "sort": 1
  },
  "statusCode": 0,
  "needResponse": false,
  "message": "",
  "responseCode": "",
  "requestCode": "",
  "requestAuthor": "com.aiways.aiwaysservice"
}</t>
        </is>
      </c>
      <c r="M1113" s="23" t="inlineStr">
        <is>
          <t>输入json，查看返回json或查看地图</t>
        </is>
      </c>
      <c r="N1113" s="17" t="inlineStr">
        <is>
          <t>无返回</t>
        </is>
      </c>
      <c r="O1113" s="17" t="inlineStr">
        <is>
          <t>筛选星级是四星级酒店，按照距离优先展示</t>
        </is>
      </c>
      <c r="P1113" s="17" t="n"/>
      <c r="Q1113" s="17" t="n"/>
      <c r="R1113" s="29" t="n"/>
      <c r="S1113" s="29" t="n"/>
      <c r="T1113" s="29" t="n"/>
      <c r="U1113" s="29" t="n"/>
      <c r="V1113" s="29" t="n"/>
      <c r="W1113" s="29" t="n"/>
    </row>
    <row r="1114" s="134">
      <c r="A1114" s="17" t="inlineStr">
        <is>
          <t>AW02-JK-AIDL-1245</t>
        </is>
      </c>
      <c r="B1114" s="13" t="n">
        <v>40006</v>
      </c>
      <c r="C1114" s="17" t="inlineStr">
        <is>
          <t>周边搜</t>
        </is>
      </c>
      <c r="D1114" s="17" t="inlineStr">
        <is>
          <t>周边搜 -酒店</t>
        </is>
      </c>
      <c r="E1114" s="17" t="inlineStr">
        <is>
          <t>P0</t>
        </is>
      </c>
      <c r="F1114" s="17" t="inlineStr">
        <is>
          <t>周边搜 -酒店
酒店星级：1:四星级酒店
排序方式：2:好评优先</t>
        </is>
      </c>
      <c r="G1114" s="13" t="inlineStr">
        <is>
          <t>正常系</t>
        </is>
      </c>
      <c r="H1114" s="17" t="inlineStr">
        <is>
          <t>等价划分法</t>
        </is>
      </c>
      <c r="I1114" s="17" t="n"/>
      <c r="J1114" s="17" t="inlineStr">
        <is>
          <t>/</t>
        </is>
      </c>
      <c r="K1114" s="22" t="n"/>
      <c r="L1114" s="17" t="inlineStr">
        <is>
          <t>{
  "protocolId": 40006,
  "messageType": "request",
  "versionName": "5.0.7.601114",
  "data": {
    "price": -1,
    "level": 1,
    "type": -1,
    "brand": -1,
    "sort": 2
  },
  "statusCode": 0,
  "needResponse": false,
  "message": "",
  "responseCode": "",
  "requestCode": "",
  "requestAuthor": "com.aiways.aiwaysservice"
}</t>
        </is>
      </c>
      <c r="M1114" s="23" t="inlineStr">
        <is>
          <t>输入json，查看返回json或查看地图</t>
        </is>
      </c>
      <c r="N1114" s="17" t="inlineStr">
        <is>
          <t>无返回</t>
        </is>
      </c>
      <c r="O1114" s="17" t="inlineStr">
        <is>
          <t>筛选星级是四星级酒店，按照好评优先展示</t>
        </is>
      </c>
      <c r="P1114" s="17" t="n"/>
      <c r="Q1114" s="17" t="n"/>
      <c r="R1114" s="29" t="n"/>
      <c r="S1114" s="29" t="n"/>
      <c r="T1114" s="29" t="n"/>
      <c r="U1114" s="29" t="n"/>
      <c r="V1114" s="29" t="n"/>
      <c r="W1114" s="29" t="n"/>
    </row>
    <row r="1115" s="134">
      <c r="A1115" s="17" t="inlineStr">
        <is>
          <t>AW02-JK-AIDL-1246</t>
        </is>
      </c>
      <c r="B1115" s="13" t="n">
        <v>40006</v>
      </c>
      <c r="C1115" s="17" t="inlineStr">
        <is>
          <t>周边搜</t>
        </is>
      </c>
      <c r="D1115" s="17" t="inlineStr">
        <is>
          <t>周边搜 -酒店</t>
        </is>
      </c>
      <c r="E1115" s="17" t="inlineStr">
        <is>
          <t>P0</t>
        </is>
      </c>
      <c r="F1115" s="17" t="inlineStr">
        <is>
          <t>周边搜 -酒店
酒店星级：1:四星级酒店
排序方式：3:低价优先</t>
        </is>
      </c>
      <c r="G1115" s="13" t="inlineStr">
        <is>
          <t>正常系</t>
        </is>
      </c>
      <c r="H1115" s="17" t="inlineStr">
        <is>
          <t>等价划分法</t>
        </is>
      </c>
      <c r="I1115" s="17" t="n"/>
      <c r="J1115" s="17" t="inlineStr">
        <is>
          <t>/</t>
        </is>
      </c>
      <c r="K1115" s="22" t="n"/>
      <c r="L1115" s="17" t="inlineStr">
        <is>
          <t>{
  "protocolId": 40006,
  "messageType": "request",
  "versionName": "5.0.7.601114",
  "data": {
    "price": -1,
    "level": 1,
    "type": -1,
    "brand": -1,
    "sort": 3
  },
  "statusCode": 0,
  "needResponse": false,
  "message": "",
  "responseCode": "",
  "requestCode": "",
  "requestAuthor": "com.aiways.aiwaysservice"
}</t>
        </is>
      </c>
      <c r="M1115" s="23" t="inlineStr">
        <is>
          <t>输入json，查看返回json或查看地图</t>
        </is>
      </c>
      <c r="N1115" s="17" t="inlineStr">
        <is>
          <t>无返回</t>
        </is>
      </c>
      <c r="O1115" s="17" t="inlineStr">
        <is>
          <t>筛选星级是四星级酒店，按照低价优先展示</t>
        </is>
      </c>
      <c r="P1115" s="17" t="n"/>
      <c r="Q1115" s="17" t="n"/>
      <c r="R1115" s="29" t="n"/>
      <c r="S1115" s="29" t="n"/>
      <c r="T1115" s="29" t="n"/>
      <c r="U1115" s="29" t="n"/>
      <c r="V1115" s="29" t="n"/>
      <c r="W1115" s="29" t="n"/>
    </row>
    <row r="1116" s="134">
      <c r="A1116" s="17" t="inlineStr">
        <is>
          <t>AW02-JK-AIDL-1247</t>
        </is>
      </c>
      <c r="B1116" s="13" t="n">
        <v>40006</v>
      </c>
      <c r="C1116" s="17" t="inlineStr">
        <is>
          <t>周边搜</t>
        </is>
      </c>
      <c r="D1116" s="17" t="inlineStr">
        <is>
          <t>周边搜 -酒店</t>
        </is>
      </c>
      <c r="E1116" s="17" t="inlineStr">
        <is>
          <t>P0</t>
        </is>
      </c>
      <c r="F1116" s="17" t="inlineStr">
        <is>
          <t>周边搜 -酒店
酒店星级：1:四星级酒店
排序方式：4:高价优先</t>
        </is>
      </c>
      <c r="G1116" s="13" t="inlineStr">
        <is>
          <t>正常系</t>
        </is>
      </c>
      <c r="H1116" s="17" t="inlineStr">
        <is>
          <t>等价划分法</t>
        </is>
      </c>
      <c r="I1116" s="17" t="n"/>
      <c r="J1116" s="17" t="inlineStr">
        <is>
          <t>/</t>
        </is>
      </c>
      <c r="K1116" s="22" t="n"/>
      <c r="L1116" s="17" t="inlineStr">
        <is>
          <t>{
  "protocolId": 40006,
  "messageType": "request",
  "versionName": "5.0.7.601114",
  "data": {
    "price": -1,
    "level": 1,
    "type": -1,
    "brand": -1,
    "sort": 4
  },
  "statusCode": 0,
  "needResponse": false,
  "message": "",
  "responseCode": "",
  "requestCode": "",
  "requestAuthor": "com.aiways.aiwaysservice"
}</t>
        </is>
      </c>
      <c r="M1116" s="23" t="inlineStr">
        <is>
          <t>输入json，查看返回json或查看地图</t>
        </is>
      </c>
      <c r="N1116" s="17" t="inlineStr">
        <is>
          <t>无返回</t>
        </is>
      </c>
      <c r="O1116" s="17" t="inlineStr">
        <is>
          <t>筛选星级是四星级酒店，按照高价优先展示</t>
        </is>
      </c>
      <c r="P1116" s="17" t="n"/>
      <c r="Q1116" s="17" t="n"/>
      <c r="R1116" s="29" t="n"/>
      <c r="S1116" s="29" t="n"/>
      <c r="T1116" s="29" t="n"/>
      <c r="U1116" s="29" t="n"/>
      <c r="V1116" s="29" t="n"/>
      <c r="W1116" s="29" t="n"/>
    </row>
    <row r="1117" s="134">
      <c r="A1117" s="17" t="inlineStr">
        <is>
          <t>AW02-JK-AIDL-1248</t>
        </is>
      </c>
      <c r="B1117" s="13" t="n">
        <v>40006</v>
      </c>
      <c r="C1117" s="17" t="inlineStr">
        <is>
          <t>周边搜</t>
        </is>
      </c>
      <c r="D1117" s="17" t="inlineStr">
        <is>
          <t>周边搜 -酒店</t>
        </is>
      </c>
      <c r="E1117" s="17" t="inlineStr">
        <is>
          <t>P2</t>
        </is>
      </c>
      <c r="F1117" s="17" t="inlineStr">
        <is>
          <t>周边搜 -酒店
酒店星级：1:四星级酒店
排序方式：
异常值：-1</t>
        </is>
      </c>
      <c r="G1117" s="13" t="inlineStr">
        <is>
          <t>异常系</t>
        </is>
      </c>
      <c r="H1117" s="17" t="inlineStr">
        <is>
          <t>等价划分法</t>
        </is>
      </c>
      <c r="I1117" s="17" t="n"/>
      <c r="J1117" s="17" t="inlineStr">
        <is>
          <t>/</t>
        </is>
      </c>
      <c r="K1117" s="22" t="n"/>
      <c r="L1117" s="17" t="inlineStr">
        <is>
          <t>{
  "protocolId": 40006,
  "messageType": "request",
  "versionName": "5.0.7.601114",
  "data": {
    "price": -1,
    "level": 1,
    "type": -1,
    "brand": -1,
    "sort": -1
  },
  "statusCode": 0,
  "needResponse": false,
  "message": "",
  "responseCode": "",
  "requestCode": "",
  "requestAuthor": "com.aiways.aiwaysservice"
}</t>
        </is>
      </c>
      <c r="M1117" s="23" t="inlineStr">
        <is>
          <t>输入json，查看返回json或查看地图</t>
        </is>
      </c>
      <c r="N1117" s="17" t="inlineStr">
        <is>
          <t>resultCode:10028</t>
        </is>
      </c>
      <c r="O1117" s="17" t="inlineStr">
        <is>
          <t>筛选星级是四星级酒店，按照默认排序</t>
        </is>
      </c>
      <c r="P1117" s="17" t="n"/>
      <c r="Q1117" s="17" t="n"/>
      <c r="R1117" s="29" t="n"/>
      <c r="S1117" s="29" t="n"/>
      <c r="T1117" s="29" t="n"/>
      <c r="U1117" s="29" t="n"/>
      <c r="V1117" s="29" t="n"/>
      <c r="W1117" s="29" t="n"/>
    </row>
    <row r="1118" s="134">
      <c r="A1118" s="17" t="inlineStr">
        <is>
          <t>AW02-JK-AIDL-1249</t>
        </is>
      </c>
      <c r="B1118" s="13" t="n">
        <v>40006</v>
      </c>
      <c r="C1118" s="17" t="inlineStr">
        <is>
          <t>周边搜</t>
        </is>
      </c>
      <c r="D1118" s="17" t="inlineStr">
        <is>
          <t>周边搜 -酒店</t>
        </is>
      </c>
      <c r="E1118" s="17" t="inlineStr">
        <is>
          <t>P2</t>
        </is>
      </c>
      <c r="F1118" s="17" t="inlineStr">
        <is>
          <t>周边搜 -酒店
酒店星级：1:四星级酒店
排序方式：
异常值：5</t>
        </is>
      </c>
      <c r="G1118" s="13" t="inlineStr">
        <is>
          <t>异常系</t>
        </is>
      </c>
      <c r="H1118" s="17" t="inlineStr">
        <is>
          <t>等价划分法</t>
        </is>
      </c>
      <c r="I1118" s="17" t="n"/>
      <c r="J1118" s="17" t="inlineStr">
        <is>
          <t>/</t>
        </is>
      </c>
      <c r="K1118" s="22" t="n"/>
      <c r="L1118" s="17" t="inlineStr">
        <is>
          <t>{
  "protocolId": 40006,
  "messageType": "request",
  "versionName": "5.0.7.601114",
  "data": {
    "price": -1,
    "level": 1,
    "type": -1,
    "brand": -1,
    "sort": 5
  },
  "statusCode": 0,
  "needResponse": false,
  "message": "",
  "responseCode": "",
  "requestCode": "",
  "requestAuthor": "com.aiways.aiwaysservice"
}</t>
        </is>
      </c>
      <c r="M1118" s="23" t="inlineStr">
        <is>
          <t>输入json，查看返回json或查看地图</t>
        </is>
      </c>
      <c r="N1118" s="17" t="inlineStr">
        <is>
          <t>resultCode:10028</t>
        </is>
      </c>
      <c r="O1118" s="17" t="inlineStr">
        <is>
          <t>筛选星级是四星级酒店，按照默认排序</t>
        </is>
      </c>
      <c r="P1118" s="17" t="n"/>
      <c r="Q1118" s="17" t="n"/>
      <c r="R1118" s="29" t="n"/>
      <c r="S1118" s="29" t="n"/>
      <c r="T1118" s="29" t="n"/>
      <c r="U1118" s="29" t="n"/>
      <c r="V1118" s="29" t="n"/>
      <c r="W1118" s="29" t="n"/>
    </row>
    <row r="1119" s="134">
      <c r="A1119" s="17" t="inlineStr">
        <is>
          <t>AW02-JK-AIDL-1250</t>
        </is>
      </c>
      <c r="B1119" s="13" t="n">
        <v>40006</v>
      </c>
      <c r="C1119" s="17" t="inlineStr">
        <is>
          <t>周边搜</t>
        </is>
      </c>
      <c r="D1119" s="17" t="inlineStr">
        <is>
          <t>周边搜 -酒店</t>
        </is>
      </c>
      <c r="E1119" s="17" t="inlineStr">
        <is>
          <t>P0</t>
        </is>
      </c>
      <c r="F1119" s="17" t="inlineStr">
        <is>
          <t>周边搜 -酒店
酒店星级：2:三星级酒店
排序方式：0：推荐排序</t>
        </is>
      </c>
      <c r="G1119" s="13" t="inlineStr">
        <is>
          <t>正常系</t>
        </is>
      </c>
      <c r="H1119" s="17" t="inlineStr">
        <is>
          <t>等价划分法</t>
        </is>
      </c>
      <c r="I1119" s="17" t="n"/>
      <c r="J1119" s="17" t="inlineStr">
        <is>
          <t>/</t>
        </is>
      </c>
      <c r="K1119" s="22" t="n"/>
      <c r="L1119" s="17" t="inlineStr">
        <is>
          <t>{
  "protocolId": 40006,
  "messageType": "request",
  "versionName": "5.0.7.601114",
  "data": {
    "price": -1,
    "level": 2,
    "type": -1,
    "brand": -1,
    "sort": 0
  },
  "statusCode": 0,
  "needResponse": false,
  "message": "",
  "responseCode": "",
  "requestCode": "",
  "requestAuthor": "com.aiways.aiwaysservice"
}</t>
        </is>
      </c>
      <c r="M1119" s="23" t="inlineStr">
        <is>
          <t>输入json，查看返回json或查看地图</t>
        </is>
      </c>
      <c r="N1119" s="17" t="inlineStr">
        <is>
          <t>无返回</t>
        </is>
      </c>
      <c r="O1119" s="17" t="inlineStr">
        <is>
          <t>筛选星级是三星级酒店，按照推荐排序展示</t>
        </is>
      </c>
      <c r="P1119" s="17" t="n"/>
      <c r="Q1119" s="17" t="n"/>
      <c r="R1119" s="29" t="n"/>
      <c r="S1119" s="29" t="n"/>
      <c r="T1119" s="29" t="n"/>
      <c r="U1119" s="29" t="n"/>
      <c r="V1119" s="29" t="n"/>
      <c r="W1119" s="29" t="n"/>
    </row>
    <row r="1120" s="134">
      <c r="A1120" s="17" t="inlineStr">
        <is>
          <t>AW02-JK-AIDL-1251</t>
        </is>
      </c>
      <c r="B1120" s="13" t="n">
        <v>40006</v>
      </c>
      <c r="C1120" s="17" t="inlineStr">
        <is>
          <t>周边搜</t>
        </is>
      </c>
      <c r="D1120" s="17" t="inlineStr">
        <is>
          <t>周边搜 -酒店</t>
        </is>
      </c>
      <c r="E1120" s="17" t="inlineStr">
        <is>
          <t>P0</t>
        </is>
      </c>
      <c r="F1120" s="17" t="inlineStr">
        <is>
          <t>周边搜 -酒店
酒店星级：2:三星级酒店
排序方式：1: 距离优先</t>
        </is>
      </c>
      <c r="G1120" s="13" t="inlineStr">
        <is>
          <t>正常系</t>
        </is>
      </c>
      <c r="H1120" s="17" t="inlineStr">
        <is>
          <t>等价划分法</t>
        </is>
      </c>
      <c r="I1120" s="17" t="n"/>
      <c r="J1120" s="17" t="inlineStr">
        <is>
          <t>/</t>
        </is>
      </c>
      <c r="K1120" s="22" t="n"/>
      <c r="L1120" s="17" t="inlineStr">
        <is>
          <t>{
  "protocolId": 40006,
  "messageType": "request",
  "versionName": "5.0.7.601114",
  "data": {
    "price": -1,
    "level": 2,
    "type": -1,
    "brand": -1,
    "sort": 1
  },
  "statusCode": 0,
  "needResponse": false,
  "message": "",
  "responseCode": "",
  "requestCode": "",
  "requestAuthor": "com.aiways.aiwaysservice"
}</t>
        </is>
      </c>
      <c r="M1120" s="23" t="inlineStr">
        <is>
          <t>输入json，查看返回json或查看地图</t>
        </is>
      </c>
      <c r="N1120" s="17" t="inlineStr">
        <is>
          <t>无返回</t>
        </is>
      </c>
      <c r="O1120" s="17" t="inlineStr">
        <is>
          <t>筛选星级是三星级酒店，按照距离优先展示</t>
        </is>
      </c>
      <c r="P1120" s="17" t="n"/>
      <c r="Q1120" s="17" t="n"/>
      <c r="R1120" s="29" t="n"/>
      <c r="S1120" s="29" t="n"/>
      <c r="T1120" s="29" t="n"/>
      <c r="U1120" s="29" t="n"/>
      <c r="V1120" s="29" t="n"/>
      <c r="W1120" s="29" t="n"/>
    </row>
    <row r="1121" s="134">
      <c r="A1121" s="17" t="inlineStr">
        <is>
          <t>AW02-JK-AIDL-1252</t>
        </is>
      </c>
      <c r="B1121" s="13" t="n">
        <v>40006</v>
      </c>
      <c r="C1121" s="17" t="inlineStr">
        <is>
          <t>周边搜</t>
        </is>
      </c>
      <c r="D1121" s="17" t="inlineStr">
        <is>
          <t>周边搜 -酒店</t>
        </is>
      </c>
      <c r="E1121" s="17" t="inlineStr">
        <is>
          <t>P0</t>
        </is>
      </c>
      <c r="F1121" s="17" t="inlineStr">
        <is>
          <t>周边搜 -酒店
酒店星级：2:三星级酒店
排序方式：2:好评优先</t>
        </is>
      </c>
      <c r="G1121" s="13" t="inlineStr">
        <is>
          <t>正常系</t>
        </is>
      </c>
      <c r="H1121" s="17" t="inlineStr">
        <is>
          <t>等价划分法</t>
        </is>
      </c>
      <c r="I1121" s="17" t="n"/>
      <c r="J1121" s="17" t="inlineStr">
        <is>
          <t>/</t>
        </is>
      </c>
      <c r="K1121" s="22" t="n"/>
      <c r="L1121" s="17" t="inlineStr">
        <is>
          <t>{
  "protocolId": 40006,
  "messageType": "request",
  "versionName": "5.0.7.601114",
  "data": {
    "price": -1,
    "level": 2,
    "type": -1,
    "brand": -1,
    "sort": 2
  },
  "statusCode": 0,
  "needResponse": false,
  "message": "",
  "responseCode": "",
  "requestCode": "",
  "requestAuthor": "com.aiways.aiwaysservice"
}</t>
        </is>
      </c>
      <c r="M1121" s="23" t="inlineStr">
        <is>
          <t>输入json，查看返回json或查看地图</t>
        </is>
      </c>
      <c r="N1121" s="17" t="inlineStr">
        <is>
          <t>无返回</t>
        </is>
      </c>
      <c r="O1121" s="17" t="inlineStr">
        <is>
          <t>筛选星级是三星级酒店，按照好评优先展示</t>
        </is>
      </c>
      <c r="P1121" s="17" t="n"/>
      <c r="Q1121" s="17" t="n"/>
      <c r="R1121" s="29" t="n"/>
      <c r="S1121" s="29" t="n"/>
      <c r="T1121" s="29" t="n"/>
      <c r="U1121" s="29" t="n"/>
      <c r="V1121" s="29" t="n"/>
      <c r="W1121" s="29" t="n"/>
    </row>
    <row r="1122" s="134">
      <c r="A1122" s="17" t="inlineStr">
        <is>
          <t>AW02-JK-AIDL-1253</t>
        </is>
      </c>
      <c r="B1122" s="13" t="n">
        <v>40006</v>
      </c>
      <c r="C1122" s="17" t="inlineStr">
        <is>
          <t>周边搜</t>
        </is>
      </c>
      <c r="D1122" s="17" t="inlineStr">
        <is>
          <t>周边搜 -酒店</t>
        </is>
      </c>
      <c r="E1122" s="17" t="inlineStr">
        <is>
          <t>P0</t>
        </is>
      </c>
      <c r="F1122" s="17" t="inlineStr">
        <is>
          <t>周边搜 -酒店
酒店星级：2:三星级酒店
排序方式：3:低价优先</t>
        </is>
      </c>
      <c r="G1122" s="13" t="inlineStr">
        <is>
          <t>正常系</t>
        </is>
      </c>
      <c r="H1122" s="17" t="inlineStr">
        <is>
          <t>等价划分法</t>
        </is>
      </c>
      <c r="I1122" s="17" t="n"/>
      <c r="J1122" s="17" t="inlineStr">
        <is>
          <t>/</t>
        </is>
      </c>
      <c r="K1122" s="22" t="n"/>
      <c r="L1122" s="17" t="inlineStr">
        <is>
          <t>{
  "protocolId": 40006,
  "messageType": "request",
  "versionName": "5.0.7.601114",
  "data": {
    "price": -1,
    "level": 2,
    "type": -1,
    "brand": -1,
    "sort": 3
  },
  "statusCode": 0,
  "needResponse": false,
  "message": "",
  "responseCode": "",
  "requestCode": "",
  "requestAuthor": "com.aiways.aiwaysservice"
}</t>
        </is>
      </c>
      <c r="M1122" s="23" t="inlineStr">
        <is>
          <t>输入json，查看返回json或查看地图</t>
        </is>
      </c>
      <c r="N1122" s="17" t="inlineStr">
        <is>
          <t>无返回</t>
        </is>
      </c>
      <c r="O1122" s="17" t="inlineStr">
        <is>
          <t>筛选星级是三星级酒店，按照低价优先展示</t>
        </is>
      </c>
      <c r="P1122" s="17" t="n"/>
      <c r="Q1122" s="17" t="n"/>
      <c r="R1122" s="29" t="n"/>
      <c r="S1122" s="29" t="n"/>
      <c r="T1122" s="29" t="n"/>
      <c r="U1122" s="29" t="n"/>
      <c r="V1122" s="29" t="n"/>
      <c r="W1122" s="29" t="n"/>
    </row>
    <row r="1123" s="134">
      <c r="A1123" s="17" t="inlineStr">
        <is>
          <t>AW02-JK-AIDL-1254</t>
        </is>
      </c>
      <c r="B1123" s="13" t="n">
        <v>40006</v>
      </c>
      <c r="C1123" s="17" t="inlineStr">
        <is>
          <t>周边搜</t>
        </is>
      </c>
      <c r="D1123" s="17" t="inlineStr">
        <is>
          <t>周边搜 -酒店</t>
        </is>
      </c>
      <c r="E1123" s="17" t="inlineStr">
        <is>
          <t>P0</t>
        </is>
      </c>
      <c r="F1123" s="17" t="inlineStr">
        <is>
          <t>周边搜 -酒店
酒店星级：2:三星级酒店
排序方式：4:高价优先</t>
        </is>
      </c>
      <c r="G1123" s="13" t="inlineStr">
        <is>
          <t>正常系</t>
        </is>
      </c>
      <c r="H1123" s="17" t="inlineStr">
        <is>
          <t>等价划分法</t>
        </is>
      </c>
      <c r="I1123" s="17" t="n"/>
      <c r="J1123" s="17" t="inlineStr">
        <is>
          <t>/</t>
        </is>
      </c>
      <c r="K1123" s="22" t="n"/>
      <c r="L1123" s="17" t="inlineStr">
        <is>
          <t>{
  "protocolId": 40006,
  "messageType": "request",
  "versionName": "5.0.7.601114",
  "data": {
    "price": -1,
    "level": 2,
    "type": -1,
    "brand": -1,
    "sort": 4
  },
  "statusCode": 0,
  "needResponse": false,
  "message": "",
  "responseCode": "",
  "requestCode": "",
  "requestAuthor": "com.aiways.aiwaysservice"
}</t>
        </is>
      </c>
      <c r="M1123" s="23" t="inlineStr">
        <is>
          <t>输入json，查看返回json或查看地图</t>
        </is>
      </c>
      <c r="N1123" s="17" t="inlineStr">
        <is>
          <t>无返回</t>
        </is>
      </c>
      <c r="O1123" s="17" t="inlineStr">
        <is>
          <t>筛选星级是三星级酒店，按照高价优先展示</t>
        </is>
      </c>
      <c r="P1123" s="17" t="n"/>
      <c r="Q1123" s="17" t="n"/>
      <c r="R1123" s="29" t="n"/>
      <c r="S1123" s="29" t="n"/>
      <c r="T1123" s="29" t="n"/>
      <c r="U1123" s="29" t="n"/>
      <c r="V1123" s="29" t="n"/>
      <c r="W1123" s="29" t="n"/>
    </row>
    <row r="1124" s="134">
      <c r="A1124" s="17" t="inlineStr">
        <is>
          <t>AW02-JK-AIDL-1255</t>
        </is>
      </c>
      <c r="B1124" s="13" t="n">
        <v>40006</v>
      </c>
      <c r="C1124" s="17" t="inlineStr">
        <is>
          <t>周边搜</t>
        </is>
      </c>
      <c r="D1124" s="17" t="inlineStr">
        <is>
          <t>周边搜 -酒店</t>
        </is>
      </c>
      <c r="E1124" s="17" t="inlineStr">
        <is>
          <t>P2</t>
        </is>
      </c>
      <c r="F1124" s="17" t="inlineStr">
        <is>
          <t>周边搜 -酒店
酒店星级：2:三星级酒店
排序方式：
异常值：-1</t>
        </is>
      </c>
      <c r="G1124" s="13" t="inlineStr">
        <is>
          <t>异常系</t>
        </is>
      </c>
      <c r="H1124" s="17" t="inlineStr">
        <is>
          <t>等价划分法</t>
        </is>
      </c>
      <c r="I1124" s="17" t="n"/>
      <c r="J1124" s="17" t="inlineStr">
        <is>
          <t>/</t>
        </is>
      </c>
      <c r="K1124" s="22" t="n"/>
      <c r="L1124" s="17" t="inlineStr">
        <is>
          <t>{
  "protocolId": 40006,
  "messageType": "request",
  "versionName": "5.0.7.601114",
  "data": {
    "price": -1,
    "level": 2,
    "type": -1,
    "brand": -1,
    "sort": -1
  },
  "statusCode": 0,
  "needResponse": false,
  "message": "",
  "responseCode": "",
  "requestCode": "",
  "requestAuthor": "com.aiways.aiwaysservice"
}</t>
        </is>
      </c>
      <c r="M1124" s="23" t="inlineStr">
        <is>
          <t>输入json，查看返回json或查看地图</t>
        </is>
      </c>
      <c r="N1124" s="17" t="inlineStr">
        <is>
          <t>resultCode:10028</t>
        </is>
      </c>
      <c r="O1124" s="17" t="inlineStr">
        <is>
          <t>筛选星级是三星级酒店，按照默认排序</t>
        </is>
      </c>
      <c r="P1124" s="17" t="n"/>
      <c r="Q1124" s="17" t="n"/>
      <c r="R1124" s="29" t="n"/>
      <c r="S1124" s="29" t="n"/>
      <c r="T1124" s="29" t="n"/>
      <c r="U1124" s="29" t="n"/>
      <c r="V1124" s="29" t="n"/>
      <c r="W1124" s="29" t="n"/>
    </row>
    <row r="1125" s="134">
      <c r="A1125" s="17" t="inlineStr">
        <is>
          <t>AW02-JK-AIDL-1256</t>
        </is>
      </c>
      <c r="B1125" s="13" t="n">
        <v>40006</v>
      </c>
      <c r="C1125" s="17" t="inlineStr">
        <is>
          <t>周边搜</t>
        </is>
      </c>
      <c r="D1125" s="17" t="inlineStr">
        <is>
          <t>周边搜 -酒店</t>
        </is>
      </c>
      <c r="E1125" s="17" t="inlineStr">
        <is>
          <t>P2</t>
        </is>
      </c>
      <c r="F1125" s="17" t="inlineStr">
        <is>
          <t>周边搜 -酒店
酒店星级：2:三星级酒店
排序方式：
异常值：5</t>
        </is>
      </c>
      <c r="G1125" s="13" t="inlineStr">
        <is>
          <t>异常系</t>
        </is>
      </c>
      <c r="H1125" s="17" t="inlineStr">
        <is>
          <t>等价划分法</t>
        </is>
      </c>
      <c r="I1125" s="17" t="n"/>
      <c r="J1125" s="17" t="inlineStr">
        <is>
          <t>/</t>
        </is>
      </c>
      <c r="K1125" s="22" t="n"/>
      <c r="L1125" s="17" t="inlineStr">
        <is>
          <t>{
  "protocolId": 40006,
  "messageType": "request",
  "versionName": "5.0.7.601114",
  "data": {
    "price": -1,
    "level": 2,
    "type": -1,
    "brand": -1,
    "sort": 5
  },
  "statusCode": 0,
  "needResponse": false,
  "message": "",
  "responseCode": "",
  "requestCode": "",
  "requestAuthor": "com.aiways.aiwaysservice"
}</t>
        </is>
      </c>
      <c r="M1125" s="23" t="inlineStr">
        <is>
          <t>输入json，查看返回json或查看地图</t>
        </is>
      </c>
      <c r="N1125" s="17" t="inlineStr">
        <is>
          <t>resultCode:10028</t>
        </is>
      </c>
      <c r="O1125" s="17" t="inlineStr">
        <is>
          <t>筛选星级是三星级酒店，按照默认排序</t>
        </is>
      </c>
      <c r="P1125" s="17" t="n"/>
      <c r="Q1125" s="17" t="n"/>
      <c r="R1125" s="29" t="n"/>
      <c r="S1125" s="29" t="n"/>
      <c r="T1125" s="29" t="n"/>
      <c r="U1125" s="29" t="n"/>
      <c r="V1125" s="29" t="n"/>
      <c r="W1125" s="29" t="n"/>
    </row>
    <row r="1126" s="134">
      <c r="A1126" s="17" t="inlineStr">
        <is>
          <t>AW02-JK-AIDL-1257</t>
        </is>
      </c>
      <c r="B1126" s="13" t="n">
        <v>40006</v>
      </c>
      <c r="C1126" s="17" t="inlineStr">
        <is>
          <t>周边搜</t>
        </is>
      </c>
      <c r="D1126" s="17" t="inlineStr">
        <is>
          <t>周边搜 -酒店</t>
        </is>
      </c>
      <c r="E1126" s="17" t="inlineStr">
        <is>
          <t>P0</t>
        </is>
      </c>
      <c r="F1126" s="17" t="inlineStr">
        <is>
          <t>周边搜 -酒店
酒店星级：3:三星级以下
排序方式：0：推荐排序</t>
        </is>
      </c>
      <c r="G1126" s="13" t="inlineStr">
        <is>
          <t>正常系</t>
        </is>
      </c>
      <c r="H1126" s="17" t="inlineStr">
        <is>
          <t>等价划分法</t>
        </is>
      </c>
      <c r="I1126" s="17" t="n"/>
      <c r="J1126" s="17" t="inlineStr">
        <is>
          <t>/</t>
        </is>
      </c>
      <c r="K1126" s="22" t="n"/>
      <c r="L1126" s="17" t="inlineStr">
        <is>
          <t>{
  "protocolId": 40006,
  "messageType": "request",
  "versionName": "5.0.7.601114",
  "data": {
    "price": -1,
    "level": 3,
    "type": -1,
    "brand": -1,
    "sort": 0
  },
  "statusCode": 0,
  "needResponse": false,
  "message": "",
  "responseCode": "",
  "requestCode": "",
  "requestAuthor": "com.aiways.aiwaysservice"
}</t>
        </is>
      </c>
      <c r="M1126" s="23" t="inlineStr">
        <is>
          <t>输入json，查看返回json或查看地图</t>
        </is>
      </c>
      <c r="N1126" s="17" t="inlineStr">
        <is>
          <t>无返回</t>
        </is>
      </c>
      <c r="O1126" s="17" t="inlineStr">
        <is>
          <t>筛选星级是三星级以下，按照推荐排序展示</t>
        </is>
      </c>
      <c r="P1126" s="17" t="n"/>
      <c r="Q1126" s="17" t="n"/>
      <c r="R1126" s="29" t="n"/>
      <c r="S1126" s="29" t="n"/>
      <c r="T1126" s="29" t="n"/>
      <c r="U1126" s="29" t="n"/>
      <c r="V1126" s="29" t="n"/>
      <c r="W1126" s="29" t="n"/>
    </row>
    <row r="1127" s="134">
      <c r="A1127" s="17" t="inlineStr">
        <is>
          <t>AW02-JK-AIDL-1258</t>
        </is>
      </c>
      <c r="B1127" s="13" t="n">
        <v>40006</v>
      </c>
      <c r="C1127" s="17" t="inlineStr">
        <is>
          <t>周边搜</t>
        </is>
      </c>
      <c r="D1127" s="17" t="inlineStr">
        <is>
          <t>周边搜 -酒店</t>
        </is>
      </c>
      <c r="E1127" s="17" t="inlineStr">
        <is>
          <t>P0</t>
        </is>
      </c>
      <c r="F1127" s="17" t="inlineStr">
        <is>
          <t>周边搜 -酒店
酒店星级：3:三星级以下
排序方式：1: 距离优先</t>
        </is>
      </c>
      <c r="G1127" s="13" t="inlineStr">
        <is>
          <t>正常系</t>
        </is>
      </c>
      <c r="H1127" s="17" t="inlineStr">
        <is>
          <t>等价划分法</t>
        </is>
      </c>
      <c r="I1127" s="17" t="n"/>
      <c r="J1127" s="17" t="inlineStr">
        <is>
          <t>/</t>
        </is>
      </c>
      <c r="K1127" s="22" t="n"/>
      <c r="L1127" s="17" t="inlineStr">
        <is>
          <t>{
  "protocolId": 40006,
  "messageType": "request",
  "versionName": "5.0.7.601114",
  "data": {
    "price": -1,
    "level": 3,
    "type": -1,
    "brand": -1,
    "sort": 1
  },
  "statusCode": 0,
  "needResponse": false,
  "message": "",
  "responseCode": "",
  "requestCode": "",
  "requestAuthor": "com.aiways.aiwaysservice"
}</t>
        </is>
      </c>
      <c r="M1127" s="23" t="inlineStr">
        <is>
          <t>输入json，查看返回json或查看地图</t>
        </is>
      </c>
      <c r="N1127" s="17" t="inlineStr">
        <is>
          <t>无返回</t>
        </is>
      </c>
      <c r="O1127" s="17" t="inlineStr">
        <is>
          <t>筛选星级是三星级以下，按照距离优先展示</t>
        </is>
      </c>
      <c r="P1127" s="17" t="n"/>
      <c r="Q1127" s="17" t="n"/>
      <c r="R1127" s="29" t="n"/>
      <c r="S1127" s="29" t="n"/>
      <c r="T1127" s="29" t="n"/>
      <c r="U1127" s="29" t="n"/>
      <c r="V1127" s="29" t="n"/>
      <c r="W1127" s="29" t="n"/>
    </row>
    <row r="1128" s="134">
      <c r="A1128" s="17" t="inlineStr">
        <is>
          <t>AW02-JK-AIDL-1259</t>
        </is>
      </c>
      <c r="B1128" s="13" t="n">
        <v>40006</v>
      </c>
      <c r="C1128" s="17" t="inlineStr">
        <is>
          <t>周边搜</t>
        </is>
      </c>
      <c r="D1128" s="17" t="inlineStr">
        <is>
          <t>周边搜 -酒店</t>
        </is>
      </c>
      <c r="E1128" s="17" t="inlineStr">
        <is>
          <t>P0</t>
        </is>
      </c>
      <c r="F1128" s="17" t="inlineStr">
        <is>
          <t>周边搜 -酒店
酒店星级：3:三星级以下
排序方式：2:好评优先</t>
        </is>
      </c>
      <c r="G1128" s="13" t="inlineStr">
        <is>
          <t>正常系</t>
        </is>
      </c>
      <c r="H1128" s="17" t="inlineStr">
        <is>
          <t>等价划分法</t>
        </is>
      </c>
      <c r="I1128" s="17" t="n"/>
      <c r="J1128" s="17" t="inlineStr">
        <is>
          <t>/</t>
        </is>
      </c>
      <c r="K1128" s="22" t="n"/>
      <c r="L1128" s="17" t="inlineStr">
        <is>
          <t>{
  "protocolId": 40006,
  "messageType": "request",
  "versionName": "5.0.7.601114",
  "data": {
    "price": -1,
    "level": 3,
    "type": -1,
    "brand": -1,
    "sort": 2
  },
  "statusCode": 0,
  "needResponse": false,
  "message": "",
  "responseCode": "",
  "requestCode": "",
  "requestAuthor": "com.aiways.aiwaysservice"
}</t>
        </is>
      </c>
      <c r="M1128" s="23" t="inlineStr">
        <is>
          <t>输入json，查看返回json或查看地图</t>
        </is>
      </c>
      <c r="N1128" s="17" t="inlineStr">
        <is>
          <t>无返回</t>
        </is>
      </c>
      <c r="O1128" s="17" t="inlineStr">
        <is>
          <t>筛选星级是三星级以下，按照好评优先展示</t>
        </is>
      </c>
      <c r="P1128" s="17" t="n"/>
      <c r="Q1128" s="17" t="n"/>
      <c r="R1128" s="29" t="n"/>
      <c r="S1128" s="29" t="n"/>
      <c r="T1128" s="29" t="n"/>
      <c r="U1128" s="29" t="n"/>
      <c r="V1128" s="29" t="n"/>
      <c r="W1128" s="29" t="n"/>
    </row>
    <row r="1129" s="134">
      <c r="A1129" s="17" t="inlineStr">
        <is>
          <t>AW02-JK-AIDL-1260</t>
        </is>
      </c>
      <c r="B1129" s="13" t="n">
        <v>40006</v>
      </c>
      <c r="C1129" s="17" t="inlineStr">
        <is>
          <t>周边搜</t>
        </is>
      </c>
      <c r="D1129" s="17" t="inlineStr">
        <is>
          <t>周边搜 -酒店</t>
        </is>
      </c>
      <c r="E1129" s="17" t="inlineStr">
        <is>
          <t>P0</t>
        </is>
      </c>
      <c r="F1129" s="17" t="inlineStr">
        <is>
          <t>周边搜 -酒店
酒店星级：3:三星级以下
排序方式：3:低价优先</t>
        </is>
      </c>
      <c r="G1129" s="13" t="inlineStr">
        <is>
          <t>正常系</t>
        </is>
      </c>
      <c r="H1129" s="17" t="inlineStr">
        <is>
          <t>等价划分法</t>
        </is>
      </c>
      <c r="I1129" s="17" t="n"/>
      <c r="J1129" s="17" t="inlineStr">
        <is>
          <t>/</t>
        </is>
      </c>
      <c r="K1129" s="22" t="n"/>
      <c r="L1129" s="17" t="inlineStr">
        <is>
          <t>{
  "protocolId": 40006,
  "messageType": "request",
  "versionName": "5.0.7.601114",
  "data": {
    "price": -1,
    "level": 3,
    "type": -1,
    "brand": -1,
    "sort": 3
  },
  "statusCode": 0,
  "needResponse": false,
  "message": "",
  "responseCode": "",
  "requestCode": "",
  "requestAuthor": "com.aiways.aiwaysservice"
}</t>
        </is>
      </c>
      <c r="M1129" s="23" t="inlineStr">
        <is>
          <t>输入json，查看返回json或查看地图</t>
        </is>
      </c>
      <c r="N1129" s="17" t="inlineStr">
        <is>
          <t>无返回</t>
        </is>
      </c>
      <c r="O1129" s="17" t="inlineStr">
        <is>
          <t>筛选星级是三星级以下，按照低价优先展示</t>
        </is>
      </c>
      <c r="P1129" s="17" t="n"/>
      <c r="Q1129" s="17" t="n"/>
      <c r="R1129" s="29" t="n"/>
      <c r="S1129" s="29" t="n"/>
      <c r="T1129" s="29" t="n"/>
      <c r="U1129" s="29" t="n"/>
      <c r="V1129" s="29" t="n"/>
      <c r="W1129" s="29" t="n"/>
    </row>
    <row r="1130" s="134">
      <c r="A1130" s="17" t="inlineStr">
        <is>
          <t>AW02-JK-AIDL-1261</t>
        </is>
      </c>
      <c r="B1130" s="13" t="n">
        <v>40006</v>
      </c>
      <c r="C1130" s="17" t="inlineStr">
        <is>
          <t>周边搜</t>
        </is>
      </c>
      <c r="D1130" s="17" t="inlineStr">
        <is>
          <t>周边搜 -酒店</t>
        </is>
      </c>
      <c r="E1130" s="17" t="inlineStr">
        <is>
          <t>P0</t>
        </is>
      </c>
      <c r="F1130" s="17" t="inlineStr">
        <is>
          <t>周边搜 -酒店
酒店星级：3:三星级以下
排序方式：4:高价优先</t>
        </is>
      </c>
      <c r="G1130" s="13" t="inlineStr">
        <is>
          <t>正常系</t>
        </is>
      </c>
      <c r="H1130" s="17" t="inlineStr">
        <is>
          <t>等价划分法</t>
        </is>
      </c>
      <c r="I1130" s="17" t="n"/>
      <c r="J1130" s="17" t="inlineStr">
        <is>
          <t>/</t>
        </is>
      </c>
      <c r="K1130" s="22" t="n"/>
      <c r="L1130" s="17" t="inlineStr">
        <is>
          <t>{
  "protocolId": 40006,
  "messageType": "request",
  "versionName": "5.0.7.601114",
  "data": {
    "price": -1,
    "level": 3,
    "type": -1,
    "brand": -1,
    "sort": 4
  },
  "statusCode": 0,
  "needResponse": false,
  "message": "",
  "responseCode": "",
  "requestCode": "",
  "requestAuthor": "com.aiways.aiwaysservice"
}</t>
        </is>
      </c>
      <c r="M1130" s="23" t="inlineStr">
        <is>
          <t>输入json，查看返回json或查看地图</t>
        </is>
      </c>
      <c r="N1130" s="17" t="inlineStr">
        <is>
          <t>无返回</t>
        </is>
      </c>
      <c r="O1130" s="17" t="inlineStr">
        <is>
          <t>筛选星级是三星级以下，按照高价优先展示</t>
        </is>
      </c>
      <c r="P1130" s="17" t="n"/>
      <c r="Q1130" s="17" t="n"/>
      <c r="R1130" s="29" t="n"/>
      <c r="S1130" s="29" t="n"/>
      <c r="T1130" s="29" t="n"/>
      <c r="U1130" s="29" t="n"/>
      <c r="V1130" s="29" t="n"/>
      <c r="W1130" s="29" t="n"/>
    </row>
    <row r="1131" s="134">
      <c r="A1131" s="17" t="inlineStr">
        <is>
          <t>AW02-JK-AIDL-1262</t>
        </is>
      </c>
      <c r="B1131" s="13" t="n">
        <v>40006</v>
      </c>
      <c r="C1131" s="17" t="inlineStr">
        <is>
          <t>周边搜</t>
        </is>
      </c>
      <c r="D1131" s="17" t="inlineStr">
        <is>
          <t>周边搜 -酒店</t>
        </is>
      </c>
      <c r="E1131" s="17" t="inlineStr">
        <is>
          <t>P2</t>
        </is>
      </c>
      <c r="F1131" s="17" t="inlineStr">
        <is>
          <t>周边搜 -酒店
酒店星级：3:三星级以下
排序方式：
异常值：-1</t>
        </is>
      </c>
      <c r="G1131" s="13" t="inlineStr">
        <is>
          <t>异常系</t>
        </is>
      </c>
      <c r="H1131" s="17" t="inlineStr">
        <is>
          <t>等价划分法</t>
        </is>
      </c>
      <c r="I1131" s="17" t="n"/>
      <c r="J1131" s="17" t="inlineStr">
        <is>
          <t>/</t>
        </is>
      </c>
      <c r="K1131" s="22" t="n"/>
      <c r="L1131" s="17" t="inlineStr">
        <is>
          <t>{
  "protocolId": 40006,
  "messageType": "request",
  "versionName": "5.0.7.601114",
  "data": {
    "price": -1,
    "level": 3,
    "type": -1,
    "brand": -1,
    "sort": -1
  },
  "statusCode": 0,
  "needResponse": false,
  "message": "",
  "responseCode": "",
  "requestCode": "",
  "requestAuthor": "com.aiways.aiwaysservice"
}</t>
        </is>
      </c>
      <c r="M1131" s="23" t="inlineStr">
        <is>
          <t>输入json，查看返回json或查看地图</t>
        </is>
      </c>
      <c r="N1131" s="17" t="inlineStr">
        <is>
          <t>resultCode:10028</t>
        </is>
      </c>
      <c r="O1131" s="17" t="inlineStr">
        <is>
          <t>筛选星级是三星级以下，按照默认排序</t>
        </is>
      </c>
      <c r="P1131" s="17" t="n"/>
      <c r="Q1131" s="17" t="n"/>
      <c r="R1131" s="29" t="n"/>
      <c r="S1131" s="29" t="n"/>
      <c r="T1131" s="29" t="n"/>
      <c r="U1131" s="29" t="n"/>
      <c r="V1131" s="29" t="n"/>
      <c r="W1131" s="29" t="n"/>
    </row>
    <row r="1132" s="134">
      <c r="A1132" s="17" t="inlineStr">
        <is>
          <t>AW02-JK-AIDL-1263</t>
        </is>
      </c>
      <c r="B1132" s="13" t="n">
        <v>40006</v>
      </c>
      <c r="C1132" s="17" t="inlineStr">
        <is>
          <t>周边搜</t>
        </is>
      </c>
      <c r="D1132" s="17" t="inlineStr">
        <is>
          <t>周边搜 -酒店</t>
        </is>
      </c>
      <c r="E1132" s="17" t="inlineStr">
        <is>
          <t>P2</t>
        </is>
      </c>
      <c r="F1132" s="17" t="inlineStr">
        <is>
          <t>周边搜 -酒店
酒店星级：3:三星级以下
排序方式：
异常值：5</t>
        </is>
      </c>
      <c r="G1132" s="13" t="inlineStr">
        <is>
          <t>异常系</t>
        </is>
      </c>
      <c r="H1132" s="17" t="inlineStr">
        <is>
          <t>等价划分法</t>
        </is>
      </c>
      <c r="I1132" s="17" t="n"/>
      <c r="J1132" s="17" t="inlineStr">
        <is>
          <t>/</t>
        </is>
      </c>
      <c r="K1132" s="22" t="n"/>
      <c r="L1132" s="17" t="inlineStr">
        <is>
          <t>{
  "protocolId": 40006,
  "messageType": "request",
  "versionName": "5.0.7.601114",
  "data": {
    "price": -1,
    "level": 3,
    "type": -1,
    "brand": -1,
    "sort": 5
  },
  "statusCode": 0,
  "needResponse": false,
  "message": "",
  "responseCode": "",
  "requestCode": "",
  "requestAuthor": "com.aiways.aiwaysservice"
}</t>
        </is>
      </c>
      <c r="M1132" s="23" t="inlineStr">
        <is>
          <t>输入json，查看返回json或查看地图</t>
        </is>
      </c>
      <c r="N1132" s="17" t="inlineStr">
        <is>
          <t>resultCode:10028</t>
        </is>
      </c>
      <c r="O1132" s="17" t="inlineStr">
        <is>
          <t>筛选星级是三星级以下，按照默认排序</t>
        </is>
      </c>
      <c r="P1132" s="17" t="n"/>
      <c r="Q1132" s="17" t="n"/>
      <c r="R1132" s="29" t="n"/>
      <c r="S1132" s="29" t="n"/>
      <c r="T1132" s="29" t="n"/>
      <c r="U1132" s="29" t="n"/>
      <c r="V1132" s="29" t="n"/>
      <c r="W1132" s="29" t="n"/>
    </row>
    <row r="1133" s="134">
      <c r="A1133" s="17" t="inlineStr">
        <is>
          <t>AW02-JK-AIDL-1264</t>
        </is>
      </c>
      <c r="B1133" s="13" t="n">
        <v>40006</v>
      </c>
      <c r="C1133" s="17" t="inlineStr">
        <is>
          <t>周边搜</t>
        </is>
      </c>
      <c r="D1133" s="17" t="inlineStr">
        <is>
          <t>周边搜 -酒店</t>
        </is>
      </c>
      <c r="E1133" s="17" t="inlineStr">
        <is>
          <t>P0</t>
        </is>
      </c>
      <c r="F1133" s="17" t="inlineStr">
        <is>
          <t>周边搜 -酒店
酒店类型：0: 快捷酒店
排序方式：0：推荐排序</t>
        </is>
      </c>
      <c r="G1133" s="13" t="inlineStr">
        <is>
          <t>正常系</t>
        </is>
      </c>
      <c r="H1133" s="17" t="inlineStr">
        <is>
          <t>等价划分法</t>
        </is>
      </c>
      <c r="I1133" s="17" t="n"/>
      <c r="J1133" s="17" t="inlineStr">
        <is>
          <t>/</t>
        </is>
      </c>
      <c r="K1133" s="22" t="n"/>
      <c r="L1133" s="17" t="inlineStr">
        <is>
          <t>{
  "protocolId": 40006,
  "messageType": "request",
  "versionName": "5.0.7.601114",
  "data": {
    "price": -1,
    "level": -1,
    "type": 0,
    "brand": -1,
    "sort": 0
  },
  "statusCode": 0,
  "needResponse": false,
  "message": "",
  "responseCode": "",
  "requestCode": "",
  "requestAuthor": "com.aiways.aiwaysservice"
}</t>
        </is>
      </c>
      <c r="M1133" s="23" t="inlineStr">
        <is>
          <t>输入json，查看返回json或查看地图</t>
        </is>
      </c>
      <c r="N1133" s="17" t="inlineStr">
        <is>
          <t>无返回</t>
        </is>
      </c>
      <c r="O1133" s="17" t="inlineStr">
        <is>
          <t>筛选酒店类型是快捷酒店，按照推荐排序展示</t>
        </is>
      </c>
      <c r="P1133" s="17" t="n"/>
      <c r="Q1133" s="17" t="n"/>
      <c r="R1133" s="29" t="n"/>
      <c r="S1133" s="29" t="n"/>
      <c r="T1133" s="29" t="n"/>
      <c r="U1133" s="29" t="n"/>
      <c r="V1133" s="29" t="n"/>
      <c r="W1133" s="29" t="n"/>
    </row>
    <row r="1134" s="134">
      <c r="A1134" s="17" t="inlineStr">
        <is>
          <t>AW02-JK-AIDL-1265</t>
        </is>
      </c>
      <c r="B1134" s="13" t="n">
        <v>40006</v>
      </c>
      <c r="C1134" s="17" t="inlineStr">
        <is>
          <t>周边搜</t>
        </is>
      </c>
      <c r="D1134" s="17" t="inlineStr">
        <is>
          <t>周边搜 -酒店</t>
        </is>
      </c>
      <c r="E1134" s="17" t="inlineStr">
        <is>
          <t>P0</t>
        </is>
      </c>
      <c r="F1134" s="17" t="inlineStr">
        <is>
          <t>周边搜 -酒店
酒店类型：0: 快捷酒店
排序方式：1: 距离优先</t>
        </is>
      </c>
      <c r="G1134" s="13" t="inlineStr">
        <is>
          <t>正常系</t>
        </is>
      </c>
      <c r="H1134" s="17" t="inlineStr">
        <is>
          <t>等价划分法</t>
        </is>
      </c>
      <c r="I1134" s="17" t="n"/>
      <c r="J1134" s="17" t="inlineStr">
        <is>
          <t>/</t>
        </is>
      </c>
      <c r="K1134" s="22" t="n"/>
      <c r="L1134" s="17" t="inlineStr">
        <is>
          <t>{
  "protocolId": 40006,
  "messageType": "request",
  "versionName": "5.0.7.601114",
  "data": {
    "price": -1,
    "level": -1,
    "type": 0,
    "brand": -1,
    "sort": 1
  },
  "statusCode": 0,
  "needResponse": false,
  "message": "",
  "responseCode": "",
  "requestCode": "",
  "requestAuthor": "com.aiways.aiwaysservice"
}</t>
        </is>
      </c>
      <c r="M1134" s="23" t="inlineStr">
        <is>
          <t>输入json，查看返回json或查看地图</t>
        </is>
      </c>
      <c r="N1134" s="17" t="inlineStr">
        <is>
          <t>无返回</t>
        </is>
      </c>
      <c r="O1134" s="17" t="inlineStr">
        <is>
          <t>筛选酒店类型是快捷酒店，按照距离优先展示</t>
        </is>
      </c>
      <c r="P1134" s="17" t="n"/>
      <c r="Q1134" s="17" t="n"/>
      <c r="R1134" s="29" t="n"/>
      <c r="S1134" s="29" t="n"/>
      <c r="T1134" s="29" t="n"/>
      <c r="U1134" s="29" t="n"/>
      <c r="V1134" s="29" t="n"/>
      <c r="W1134" s="29" t="n"/>
    </row>
    <row r="1135" s="134">
      <c r="A1135" s="17" t="inlineStr">
        <is>
          <t>AW02-JK-AIDL-1266</t>
        </is>
      </c>
      <c r="B1135" s="13" t="n">
        <v>40006</v>
      </c>
      <c r="C1135" s="17" t="inlineStr">
        <is>
          <t>周边搜</t>
        </is>
      </c>
      <c r="D1135" s="17" t="inlineStr">
        <is>
          <t>周边搜 -酒店</t>
        </is>
      </c>
      <c r="E1135" s="17" t="inlineStr">
        <is>
          <t>P0</t>
        </is>
      </c>
      <c r="F1135" s="17" t="inlineStr">
        <is>
          <t>周边搜 -酒店
酒店类型：0: 快捷酒店
排序方式：2:好评优先</t>
        </is>
      </c>
      <c r="G1135" s="13" t="inlineStr">
        <is>
          <t>正常系</t>
        </is>
      </c>
      <c r="H1135" s="17" t="inlineStr">
        <is>
          <t>等价划分法</t>
        </is>
      </c>
      <c r="I1135" s="17" t="n"/>
      <c r="J1135" s="17" t="inlineStr">
        <is>
          <t>/</t>
        </is>
      </c>
      <c r="K1135" s="22" t="n"/>
      <c r="L1135" s="17" t="inlineStr">
        <is>
          <t>{
  "protocolId": 40006,
  "messageType": "request",
  "versionName": "5.0.7.601114",
  "data": {
    "price": -1,
    "level": -1,
    "type": 0,
    "brand": -1,
    "sort": 2
  },
  "statusCode": 0,
  "needResponse": false,
  "message": "",
  "responseCode": "",
  "requestCode": "",
  "requestAuthor": "com.aiways.aiwaysservice"
}</t>
        </is>
      </c>
      <c r="M1135" s="23" t="inlineStr">
        <is>
          <t>输入json，查看返回json或查看地图</t>
        </is>
      </c>
      <c r="N1135" s="17" t="inlineStr">
        <is>
          <t>无返回</t>
        </is>
      </c>
      <c r="O1135" s="17" t="inlineStr">
        <is>
          <t>筛选酒店类型是快捷酒店，按照好评优先展示</t>
        </is>
      </c>
      <c r="P1135" s="17" t="n"/>
      <c r="Q1135" s="17" t="n"/>
      <c r="R1135" s="29" t="n"/>
      <c r="S1135" s="29" t="n"/>
      <c r="T1135" s="29" t="n"/>
      <c r="U1135" s="29" t="n"/>
      <c r="V1135" s="29" t="n"/>
      <c r="W1135" s="29" t="n"/>
    </row>
    <row r="1136" s="134">
      <c r="A1136" s="17" t="inlineStr">
        <is>
          <t>AW02-JK-AIDL-1267</t>
        </is>
      </c>
      <c r="B1136" s="13" t="n">
        <v>40006</v>
      </c>
      <c r="C1136" s="17" t="inlineStr">
        <is>
          <t>周边搜</t>
        </is>
      </c>
      <c r="D1136" s="17" t="inlineStr">
        <is>
          <t>周边搜 -酒店</t>
        </is>
      </c>
      <c r="E1136" s="17" t="inlineStr">
        <is>
          <t>P0</t>
        </is>
      </c>
      <c r="F1136" s="17" t="inlineStr">
        <is>
          <t>周边搜 -酒店
酒店类型：0: 快捷酒店
排序方式：3:低价优先</t>
        </is>
      </c>
      <c r="G1136" s="13" t="inlineStr">
        <is>
          <t>正常系</t>
        </is>
      </c>
      <c r="H1136" s="17" t="inlineStr">
        <is>
          <t>等价划分法</t>
        </is>
      </c>
      <c r="I1136" s="17" t="n"/>
      <c r="J1136" s="17" t="inlineStr">
        <is>
          <t>/</t>
        </is>
      </c>
      <c r="K1136" s="22" t="n"/>
      <c r="L1136" s="17" t="inlineStr">
        <is>
          <t>{
  "protocolId": 40006,
  "messageType": "request",
  "versionName": "5.0.7.601114",
  "data": {
    "price": -1,
    "level": -1,
    "type": 0,
    "brand": -1,
    "sort": 3
  },
  "statusCode": 0,
  "needResponse": false,
  "message": "",
  "responseCode": "",
  "requestCode": "",
  "requestAuthor": "com.aiways.aiwaysservice"
}</t>
        </is>
      </c>
      <c r="M1136" s="23" t="inlineStr">
        <is>
          <t>输入json，查看返回json或查看地图</t>
        </is>
      </c>
      <c r="N1136" s="17" t="inlineStr">
        <is>
          <t>无返回</t>
        </is>
      </c>
      <c r="O1136" s="17" t="inlineStr">
        <is>
          <t>筛选酒店类型是快捷酒店，按照低价优先展示</t>
        </is>
      </c>
      <c r="P1136" s="17" t="n"/>
      <c r="Q1136" s="17" t="n"/>
      <c r="R1136" s="29" t="n"/>
      <c r="S1136" s="29" t="n"/>
      <c r="T1136" s="29" t="n"/>
      <c r="U1136" s="29" t="n"/>
      <c r="V1136" s="29" t="n"/>
      <c r="W1136" s="29" t="n"/>
    </row>
    <row r="1137" s="134">
      <c r="A1137" s="17" t="inlineStr">
        <is>
          <t>AW02-JK-AIDL-1268</t>
        </is>
      </c>
      <c r="B1137" s="13" t="n">
        <v>40006</v>
      </c>
      <c r="C1137" s="17" t="inlineStr">
        <is>
          <t>周边搜</t>
        </is>
      </c>
      <c r="D1137" s="17" t="inlineStr">
        <is>
          <t>周边搜 -酒店</t>
        </is>
      </c>
      <c r="E1137" s="17" t="inlineStr">
        <is>
          <t>P0</t>
        </is>
      </c>
      <c r="F1137" s="17" t="inlineStr">
        <is>
          <t>周边搜 -酒店
酒店类型：0: 快捷酒店
排序方式：4:高价优先</t>
        </is>
      </c>
      <c r="G1137" s="13" t="inlineStr">
        <is>
          <t>正常系</t>
        </is>
      </c>
      <c r="H1137" s="17" t="inlineStr">
        <is>
          <t>等价划分法</t>
        </is>
      </c>
      <c r="I1137" s="17" t="n"/>
      <c r="J1137" s="17" t="inlineStr">
        <is>
          <t>/</t>
        </is>
      </c>
      <c r="K1137" s="22" t="n"/>
      <c r="L1137" s="17" t="inlineStr">
        <is>
          <t>{
  "protocolId": 40006,
  "messageType": "request",
  "versionName": "5.0.7.601114",
  "data": {
    "price": -1,
    "level": -1,
    "type": 0,
    "brand": -1,
    "sort": 4
  },
  "statusCode": 0,
  "needResponse": false,
  "message": "",
  "responseCode": "",
  "requestCode": "",
  "requestAuthor": "com.aiways.aiwaysservice"
}</t>
        </is>
      </c>
      <c r="M1137" s="23" t="inlineStr">
        <is>
          <t>输入json，查看返回json或查看地图</t>
        </is>
      </c>
      <c r="N1137" s="17" t="inlineStr">
        <is>
          <t>无返回</t>
        </is>
      </c>
      <c r="O1137" s="17" t="inlineStr">
        <is>
          <t>筛选酒店类型是快捷酒店，按照高价优先展示</t>
        </is>
      </c>
      <c r="P1137" s="17" t="n"/>
      <c r="Q1137" s="17" t="n"/>
      <c r="R1137" s="29" t="n"/>
      <c r="S1137" s="29" t="n"/>
      <c r="T1137" s="29" t="n"/>
      <c r="U1137" s="29" t="n"/>
      <c r="V1137" s="29" t="n"/>
      <c r="W1137" s="29" t="n"/>
    </row>
    <row r="1138" s="134">
      <c r="A1138" s="17" t="inlineStr">
        <is>
          <t>AW02-JK-AIDL-1269</t>
        </is>
      </c>
      <c r="B1138" s="13" t="n">
        <v>40006</v>
      </c>
      <c r="C1138" s="17" t="inlineStr">
        <is>
          <t>周边搜</t>
        </is>
      </c>
      <c r="D1138" s="17" t="inlineStr">
        <is>
          <t>周边搜 -酒店</t>
        </is>
      </c>
      <c r="E1138" s="17" t="inlineStr">
        <is>
          <t>P2</t>
        </is>
      </c>
      <c r="F1138" s="17" t="inlineStr">
        <is>
          <t>周边搜 -酒店
酒店类型：0: 快捷酒店
排序方式：
异常值：-1</t>
        </is>
      </c>
      <c r="G1138" s="13" t="inlineStr">
        <is>
          <t>异常系</t>
        </is>
      </c>
      <c r="H1138" s="17" t="inlineStr">
        <is>
          <t>等价划分法</t>
        </is>
      </c>
      <c r="I1138" s="17" t="n"/>
      <c r="J1138" s="17" t="inlineStr">
        <is>
          <t>/</t>
        </is>
      </c>
      <c r="K1138" s="22" t="n"/>
      <c r="L1138" s="17" t="inlineStr">
        <is>
          <t>{
  "protocolId": 40006,
  "messageType": "request",
  "versionName": "5.0.7.601114",
  "data": {
    "price": -1,
    "level": -1,
    "type": 0,
    "brand": -1,
    "sort": -1
  },
  "statusCode": 0,
  "needResponse": false,
  "message": "",
  "responseCode": "",
  "requestCode": "",
  "requestAuthor": "com.aiways.aiwaysservice"
}</t>
        </is>
      </c>
      <c r="M1138" s="23" t="inlineStr">
        <is>
          <t>输入json，查看返回json或查看地图</t>
        </is>
      </c>
      <c r="N1138" s="17" t="inlineStr">
        <is>
          <t>resultCode:10028</t>
        </is>
      </c>
      <c r="O1138" s="17" t="inlineStr">
        <is>
          <t>筛选酒店类型是快捷酒店，按照默认排序</t>
        </is>
      </c>
      <c r="P1138" s="17" t="n"/>
      <c r="Q1138" s="17" t="n"/>
      <c r="R1138" s="29" t="n"/>
      <c r="S1138" s="29" t="n"/>
      <c r="T1138" s="29" t="n"/>
      <c r="U1138" s="29" t="n"/>
      <c r="V1138" s="29" t="n"/>
      <c r="W1138" s="29" t="n"/>
    </row>
    <row r="1139" s="134">
      <c r="A1139" s="17" t="inlineStr">
        <is>
          <t>AW02-JK-AIDL-1270</t>
        </is>
      </c>
      <c r="B1139" s="13" t="n">
        <v>40006</v>
      </c>
      <c r="C1139" s="17" t="inlineStr">
        <is>
          <t>周边搜</t>
        </is>
      </c>
      <c r="D1139" s="17" t="inlineStr">
        <is>
          <t>周边搜 -酒店</t>
        </is>
      </c>
      <c r="E1139" s="17" t="inlineStr">
        <is>
          <t>P2</t>
        </is>
      </c>
      <c r="F1139" s="17" t="inlineStr">
        <is>
          <t>周边搜 -酒店
酒店类型：0: 快捷酒店
排序方式：
异常值：5</t>
        </is>
      </c>
      <c r="G1139" s="13" t="inlineStr">
        <is>
          <t>异常系</t>
        </is>
      </c>
      <c r="H1139" s="17" t="inlineStr">
        <is>
          <t>等价划分法</t>
        </is>
      </c>
      <c r="I1139" s="17" t="n"/>
      <c r="J1139" s="17" t="inlineStr">
        <is>
          <t>/</t>
        </is>
      </c>
      <c r="K1139" s="22" t="n"/>
      <c r="L1139" s="17" t="inlineStr">
        <is>
          <t>{
  "protocolId": 40006,
  "messageType": "request",
  "versionName": "5.0.7.601114",
  "data": {
    "price": -1,
    "level": -1,
    "type": 0,
    "brand": -1,
    "sort": 5
  },
  "statusCode": 0,
  "needResponse": false,
  "message": "",
  "responseCode": "",
  "requestCode": "",
  "requestAuthor": "com.aiways.aiwaysservice"
}</t>
        </is>
      </c>
      <c r="M1139" s="23" t="inlineStr">
        <is>
          <t>输入json，查看返回json或查看地图</t>
        </is>
      </c>
      <c r="N1139" s="17" t="inlineStr">
        <is>
          <t>resultCode:10028</t>
        </is>
      </c>
      <c r="O1139" s="17" t="inlineStr">
        <is>
          <t>筛选酒店类型是快捷酒店，按照默认排序</t>
        </is>
      </c>
      <c r="P1139" s="17" t="n"/>
      <c r="Q1139" s="17" t="n"/>
      <c r="R1139" s="29" t="n"/>
      <c r="S1139" s="29" t="n"/>
      <c r="T1139" s="29" t="n"/>
      <c r="U1139" s="29" t="n"/>
      <c r="V1139" s="29" t="n"/>
      <c r="W1139" s="29" t="n"/>
    </row>
    <row r="1140" s="134">
      <c r="A1140" s="17" t="inlineStr">
        <is>
          <t>AW02-JK-AIDL-1271</t>
        </is>
      </c>
      <c r="B1140" s="13" t="n">
        <v>40006</v>
      </c>
      <c r="C1140" s="17" t="inlineStr">
        <is>
          <t>周边搜</t>
        </is>
      </c>
      <c r="D1140" s="17" t="inlineStr">
        <is>
          <t>周边搜 -酒店</t>
        </is>
      </c>
      <c r="E1140" s="17" t="inlineStr">
        <is>
          <t>P0</t>
        </is>
      </c>
      <c r="F1140" s="17" t="inlineStr">
        <is>
          <t>周边搜 -酒店
酒店类型：1:旅馆招待所
排序方式：0：推荐排序</t>
        </is>
      </c>
      <c r="G1140" s="13" t="inlineStr">
        <is>
          <t>正常系</t>
        </is>
      </c>
      <c r="H1140" s="17" t="inlineStr">
        <is>
          <t>等价划分法</t>
        </is>
      </c>
      <c r="I1140" s="17" t="n"/>
      <c r="J1140" s="17" t="inlineStr">
        <is>
          <t>/</t>
        </is>
      </c>
      <c r="K1140" s="22" t="n"/>
      <c r="L1140" s="17" t="inlineStr">
        <is>
          <t>{
  "protocolId": 40006,
  "messageType": "request",
  "versionName": "5.0.7.601114",
  "data": {
    "price": -1,
    "level": -1,
    "type": 1,
    "brand": -1,
    "sort": 0
  },
  "statusCode": 0,
  "needResponse": false,
  "message": "",
  "responseCode": "",
  "requestCode": "",
  "requestAuthor": "com.aiways.aiwaysservice"
}</t>
        </is>
      </c>
      <c r="M1140" s="23" t="inlineStr">
        <is>
          <t>输入json，查看返回json或查看地图</t>
        </is>
      </c>
      <c r="N1140" s="17" t="inlineStr">
        <is>
          <t>无返回</t>
        </is>
      </c>
      <c r="O1140" s="17" t="inlineStr">
        <is>
          <t>筛选酒店类型是旅馆招待所，按照推荐排序展示</t>
        </is>
      </c>
      <c r="P1140" s="17" t="n"/>
      <c r="Q1140" s="17" t="n"/>
      <c r="R1140" s="29" t="n"/>
      <c r="S1140" s="29" t="n"/>
      <c r="T1140" s="29" t="n"/>
      <c r="U1140" s="29" t="n"/>
      <c r="V1140" s="29" t="n"/>
      <c r="W1140" s="29" t="n"/>
    </row>
    <row r="1141" s="134">
      <c r="A1141" s="17" t="inlineStr">
        <is>
          <t>AW02-JK-AIDL-1272</t>
        </is>
      </c>
      <c r="B1141" s="13" t="n">
        <v>40006</v>
      </c>
      <c r="C1141" s="17" t="inlineStr">
        <is>
          <t>周边搜</t>
        </is>
      </c>
      <c r="D1141" s="17" t="inlineStr">
        <is>
          <t>周边搜 -酒店</t>
        </is>
      </c>
      <c r="E1141" s="17" t="inlineStr">
        <is>
          <t>P0</t>
        </is>
      </c>
      <c r="F1141" s="17" t="inlineStr">
        <is>
          <t>周边搜 -酒店
酒店类型：1:旅馆招待所
排序方式：1: 距离优先</t>
        </is>
      </c>
      <c r="G1141" s="13" t="inlineStr">
        <is>
          <t>正常系</t>
        </is>
      </c>
      <c r="H1141" s="17" t="inlineStr">
        <is>
          <t>等价划分法</t>
        </is>
      </c>
      <c r="I1141" s="17" t="n"/>
      <c r="J1141" s="17" t="inlineStr">
        <is>
          <t>/</t>
        </is>
      </c>
      <c r="K1141" s="22" t="n"/>
      <c r="L1141" s="17" t="inlineStr">
        <is>
          <t>{
  "protocolId": 40006,
  "messageType": "request",
  "versionName": "5.0.7.601114",
  "data": {
    "price": -1,
    "level": -1,
    "type": 1,
    "brand": -1,
    "sort": 1
  },
  "statusCode": 0,
  "needResponse": false,
  "message": "",
  "responseCode": "",
  "requestCode": "",
  "requestAuthor": "com.aiways.aiwaysservice"
}</t>
        </is>
      </c>
      <c r="M1141" s="23" t="inlineStr">
        <is>
          <t>输入json，查看返回json或查看地图</t>
        </is>
      </c>
      <c r="N1141" s="17" t="inlineStr">
        <is>
          <t>无返回</t>
        </is>
      </c>
      <c r="O1141" s="17" t="inlineStr">
        <is>
          <t>筛选酒店类型是旅馆招待所，按照距离优先展示</t>
        </is>
      </c>
      <c r="P1141" s="17" t="n"/>
      <c r="Q1141" s="17" t="n"/>
      <c r="R1141" s="29" t="n"/>
      <c r="S1141" s="29" t="n"/>
      <c r="T1141" s="29" t="n"/>
      <c r="U1141" s="29" t="n"/>
      <c r="V1141" s="29" t="n"/>
      <c r="W1141" s="29" t="n"/>
    </row>
    <row r="1142" s="134">
      <c r="A1142" s="17" t="inlineStr">
        <is>
          <t>AW02-JK-AIDL-1273</t>
        </is>
      </c>
      <c r="B1142" s="13" t="n">
        <v>40006</v>
      </c>
      <c r="C1142" s="17" t="inlineStr">
        <is>
          <t>周边搜</t>
        </is>
      </c>
      <c r="D1142" s="17" t="inlineStr">
        <is>
          <t>周边搜 -酒店</t>
        </is>
      </c>
      <c r="E1142" s="17" t="inlineStr">
        <is>
          <t>P0</t>
        </is>
      </c>
      <c r="F1142" s="17" t="inlineStr">
        <is>
          <t>周边搜 -酒店
酒店类型：1:旅馆招待所
排序方式：2:好评优先</t>
        </is>
      </c>
      <c r="G1142" s="13" t="inlineStr">
        <is>
          <t>正常系</t>
        </is>
      </c>
      <c r="H1142" s="17" t="inlineStr">
        <is>
          <t>等价划分法</t>
        </is>
      </c>
      <c r="I1142" s="17" t="n"/>
      <c r="J1142" s="17" t="inlineStr">
        <is>
          <t>/</t>
        </is>
      </c>
      <c r="K1142" s="22" t="n"/>
      <c r="L1142" s="17" t="inlineStr">
        <is>
          <t>{
  "protocolId": 40006,
  "messageType": "request",
  "versionName": "5.0.7.601114",
  "data": {
    "price": -1,
    "level": -1,
    "type": 1,
    "brand": -1,
    "sort": 2
  },
  "statusCode": 0,
  "needResponse": false,
  "message": "",
  "responseCode": "",
  "requestCode": "",
  "requestAuthor": "com.aiways.aiwaysservice"
}</t>
        </is>
      </c>
      <c r="M1142" s="23" t="inlineStr">
        <is>
          <t>输入json，查看返回json或查看地图</t>
        </is>
      </c>
      <c r="N1142" s="17" t="inlineStr">
        <is>
          <t>无返回</t>
        </is>
      </c>
      <c r="O1142" s="17" t="inlineStr">
        <is>
          <t>筛选酒店类型是旅馆招待所，按照好评优先展示</t>
        </is>
      </c>
      <c r="P1142" s="17" t="n"/>
      <c r="Q1142" s="17" t="n"/>
      <c r="R1142" s="29" t="n"/>
      <c r="S1142" s="29" t="n"/>
      <c r="T1142" s="29" t="n"/>
      <c r="U1142" s="29" t="n"/>
      <c r="V1142" s="29" t="n"/>
      <c r="W1142" s="29" t="n"/>
    </row>
    <row r="1143" s="134">
      <c r="A1143" s="17" t="inlineStr">
        <is>
          <t>AW02-JK-AIDL-1274</t>
        </is>
      </c>
      <c r="B1143" s="13" t="n">
        <v>40006</v>
      </c>
      <c r="C1143" s="17" t="inlineStr">
        <is>
          <t>周边搜</t>
        </is>
      </c>
      <c r="D1143" s="17" t="inlineStr">
        <is>
          <t>周边搜 -酒店</t>
        </is>
      </c>
      <c r="E1143" s="17" t="inlineStr">
        <is>
          <t>P0</t>
        </is>
      </c>
      <c r="F1143" s="17" t="inlineStr">
        <is>
          <t>周边搜 -酒店
酒店类型：1:旅馆招待所
排序方式：3:低价优先</t>
        </is>
      </c>
      <c r="G1143" s="13" t="inlineStr">
        <is>
          <t>正常系</t>
        </is>
      </c>
      <c r="H1143" s="17" t="inlineStr">
        <is>
          <t>等价划分法</t>
        </is>
      </c>
      <c r="I1143" s="17" t="n"/>
      <c r="J1143" s="17" t="inlineStr">
        <is>
          <t>/</t>
        </is>
      </c>
      <c r="K1143" s="22" t="n"/>
      <c r="L1143" s="17" t="inlineStr">
        <is>
          <t>{
  "protocolId": 40006,
  "messageType": "request",
  "versionName": "5.0.7.601114",
  "data": {
    "price": -1,
    "level": -1,
    "type": 1,
    "brand": -1,
    "sort": 3
  },
  "statusCode": 0,
  "needResponse": false,
  "message": "",
  "responseCode": "",
  "requestCode": "",
  "requestAuthor": "com.aiways.aiwaysservice"
}</t>
        </is>
      </c>
      <c r="M1143" s="23" t="inlineStr">
        <is>
          <t>输入json，查看返回json或查看地图</t>
        </is>
      </c>
      <c r="N1143" s="17" t="inlineStr">
        <is>
          <t>无返回</t>
        </is>
      </c>
      <c r="O1143" s="17" t="inlineStr">
        <is>
          <t>筛选酒店类型是旅馆招待所，按照低价优先展示</t>
        </is>
      </c>
      <c r="P1143" s="17" t="n"/>
      <c r="Q1143" s="17" t="n"/>
      <c r="R1143" s="29" t="n"/>
      <c r="S1143" s="29" t="n"/>
      <c r="T1143" s="29" t="n"/>
      <c r="U1143" s="29" t="n"/>
      <c r="V1143" s="29" t="n"/>
      <c r="W1143" s="29" t="n"/>
    </row>
    <row r="1144" s="134">
      <c r="A1144" s="17" t="inlineStr">
        <is>
          <t>AW02-JK-AIDL-1275</t>
        </is>
      </c>
      <c r="B1144" s="13" t="n">
        <v>40006</v>
      </c>
      <c r="C1144" s="17" t="inlineStr">
        <is>
          <t>周边搜</t>
        </is>
      </c>
      <c r="D1144" s="17" t="inlineStr">
        <is>
          <t>周边搜 -酒店</t>
        </is>
      </c>
      <c r="E1144" s="17" t="inlineStr">
        <is>
          <t>P0</t>
        </is>
      </c>
      <c r="F1144" s="17" t="inlineStr">
        <is>
          <t>周边搜 -酒店
酒店类型：1:旅馆招待所
排序方式：4:高价优先</t>
        </is>
      </c>
      <c r="G1144" s="13" t="inlineStr">
        <is>
          <t>正常系</t>
        </is>
      </c>
      <c r="H1144" s="17" t="inlineStr">
        <is>
          <t>等价划分法</t>
        </is>
      </c>
      <c r="I1144" s="17" t="n"/>
      <c r="J1144" s="17" t="inlineStr">
        <is>
          <t>/</t>
        </is>
      </c>
      <c r="K1144" s="22" t="n"/>
      <c r="L1144" s="17" t="inlineStr">
        <is>
          <t>{
  "protocolId": 40006,
  "messageType": "request",
  "versionName": "5.0.7.601114",
  "data": {
    "price": -1,
    "level": -1,
    "type": 1,
    "brand": -1,
    "sort": 4
  },
  "statusCode": 0,
  "needResponse": false,
  "message": "",
  "responseCode": "",
  "requestCode": "",
  "requestAuthor": "com.aiways.aiwaysservice"
}</t>
        </is>
      </c>
      <c r="M1144" s="23" t="inlineStr">
        <is>
          <t>输入json，查看返回json或查看地图</t>
        </is>
      </c>
      <c r="N1144" s="17" t="inlineStr">
        <is>
          <t>无返回</t>
        </is>
      </c>
      <c r="O1144" s="17" t="inlineStr">
        <is>
          <t>筛选酒店类型是旅馆招待所，按照高价优先展示</t>
        </is>
      </c>
      <c r="P1144" s="17" t="n"/>
      <c r="Q1144" s="17" t="n"/>
      <c r="R1144" s="29" t="n"/>
      <c r="S1144" s="29" t="n"/>
      <c r="T1144" s="29" t="n"/>
      <c r="U1144" s="29" t="n"/>
      <c r="V1144" s="29" t="n"/>
      <c r="W1144" s="29" t="n"/>
    </row>
    <row r="1145" s="134">
      <c r="A1145" s="17" t="inlineStr">
        <is>
          <t>AW02-JK-AIDL-1276</t>
        </is>
      </c>
      <c r="B1145" s="13" t="n">
        <v>40006</v>
      </c>
      <c r="C1145" s="17" t="inlineStr">
        <is>
          <t>周边搜</t>
        </is>
      </c>
      <c r="D1145" s="17" t="inlineStr">
        <is>
          <t>周边搜 -酒店</t>
        </is>
      </c>
      <c r="E1145" s="17" t="inlineStr">
        <is>
          <t>P2</t>
        </is>
      </c>
      <c r="F1145" s="17" t="inlineStr">
        <is>
          <t>周边搜 -酒店
酒店类型：1:旅馆招待所
排序方式：
异常值：-1</t>
        </is>
      </c>
      <c r="G1145" s="13" t="inlineStr">
        <is>
          <t>异常系</t>
        </is>
      </c>
      <c r="H1145" s="17" t="inlineStr">
        <is>
          <t>等价划分法</t>
        </is>
      </c>
      <c r="I1145" s="17" t="n"/>
      <c r="J1145" s="17" t="inlineStr">
        <is>
          <t>/</t>
        </is>
      </c>
      <c r="K1145" s="22" t="n"/>
      <c r="L1145" s="17" t="inlineStr">
        <is>
          <t>{
  "protocolId": 40006,
  "messageType": "request",
  "versionName": "5.0.7.601114",
  "data": {
    "price": -1,
    "level": -1,
    "type": 1,
    "brand": -1,
    "sort": -1
  },
  "statusCode": 0,
  "needResponse": false,
  "message": "",
  "responseCode": "",
  "requestCode": "",
  "requestAuthor": "com.aiways.aiwaysservice"
}</t>
        </is>
      </c>
      <c r="M1145" s="23" t="inlineStr">
        <is>
          <t>输入json，查看返回json或查看地图</t>
        </is>
      </c>
      <c r="N1145" s="17" t="inlineStr">
        <is>
          <t>resultCode:10028</t>
        </is>
      </c>
      <c r="O1145" s="17" t="inlineStr">
        <is>
          <t>筛选酒店类型是旅馆招待所，按照默认排序</t>
        </is>
      </c>
      <c r="P1145" s="17" t="n"/>
      <c r="Q1145" s="17" t="n"/>
      <c r="R1145" s="29" t="n"/>
      <c r="S1145" s="29" t="n"/>
      <c r="T1145" s="29" t="n"/>
      <c r="U1145" s="29" t="n"/>
      <c r="V1145" s="29" t="n"/>
      <c r="W1145" s="29" t="n"/>
    </row>
    <row r="1146" s="134">
      <c r="A1146" s="17" t="inlineStr">
        <is>
          <t>AW02-JK-AIDL-1277</t>
        </is>
      </c>
      <c r="B1146" s="13" t="n">
        <v>40006</v>
      </c>
      <c r="C1146" s="17" t="inlineStr">
        <is>
          <t>周边搜</t>
        </is>
      </c>
      <c r="D1146" s="17" t="inlineStr">
        <is>
          <t>周边搜 -酒店</t>
        </is>
      </c>
      <c r="E1146" s="17" t="inlineStr">
        <is>
          <t>P2</t>
        </is>
      </c>
      <c r="F1146" s="17" t="inlineStr">
        <is>
          <t>周边搜 -酒店
酒店类型：1:旅馆招待所
排序方式：
异常值：5</t>
        </is>
      </c>
      <c r="G1146" s="13" t="inlineStr">
        <is>
          <t>异常系</t>
        </is>
      </c>
      <c r="H1146" s="17" t="inlineStr">
        <is>
          <t>等价划分法</t>
        </is>
      </c>
      <c r="I1146" s="17" t="n"/>
      <c r="J1146" s="17" t="inlineStr">
        <is>
          <t>/</t>
        </is>
      </c>
      <c r="K1146" s="22" t="n"/>
      <c r="L1146" s="17" t="inlineStr">
        <is>
          <t>{
  "protocolId": 40006,
  "messageType": "request",
  "versionName": "5.0.7.601114",
  "data": {
    "price": -1,
    "level": -1,
    "type": 1,
    "brand": -1,
    "sort": 5
  },
  "statusCode": 0,
  "needResponse": false,
  "message": "",
  "responseCode": "",
  "requestCode": "",
  "requestAuthor": "com.aiways.aiwaysservice"
}</t>
        </is>
      </c>
      <c r="M1146" s="23" t="inlineStr">
        <is>
          <t>输入json，查看返回json或查看地图</t>
        </is>
      </c>
      <c r="N1146" s="17" t="inlineStr">
        <is>
          <t>resultCode:10028</t>
        </is>
      </c>
      <c r="O1146" s="17" t="inlineStr">
        <is>
          <t>筛选酒店类型是旅馆招待所，按照默认排序</t>
        </is>
      </c>
      <c r="P1146" s="17" t="n"/>
      <c r="Q1146" s="17" t="n"/>
      <c r="R1146" s="29" t="n"/>
      <c r="S1146" s="29" t="n"/>
      <c r="T1146" s="29" t="n"/>
      <c r="U1146" s="29" t="n"/>
      <c r="V1146" s="29" t="n"/>
      <c r="W1146" s="29" t="n"/>
    </row>
    <row r="1147" s="134">
      <c r="A1147" s="17" t="inlineStr">
        <is>
          <t>AW02-JK-AIDL-1278</t>
        </is>
      </c>
      <c r="B1147" s="13" t="n">
        <v>40006</v>
      </c>
      <c r="C1147" s="17" t="inlineStr">
        <is>
          <t>周边搜</t>
        </is>
      </c>
      <c r="D1147" s="17" t="inlineStr">
        <is>
          <t>周边搜 -酒店</t>
        </is>
      </c>
      <c r="E1147" s="17" t="inlineStr">
        <is>
          <t>P0</t>
        </is>
      </c>
      <c r="F1147" s="17" t="inlineStr">
        <is>
          <t>周边搜 -酒店
酒店类型：2:客栈/青年旅店
排序方式：0：推荐排序</t>
        </is>
      </c>
      <c r="G1147" s="13" t="inlineStr">
        <is>
          <t>正常系</t>
        </is>
      </c>
      <c r="H1147" s="17" t="inlineStr">
        <is>
          <t>等价划分法</t>
        </is>
      </c>
      <c r="I1147" s="17" t="n"/>
      <c r="J1147" s="17" t="inlineStr">
        <is>
          <t>/</t>
        </is>
      </c>
      <c r="K1147" s="22" t="n"/>
      <c r="L1147" s="17" t="inlineStr">
        <is>
          <t>{
  "protocolId": 40006,
  "messageType": "request",
  "versionName": "5.0.7.601114",
  "data": {
    "price": -1,
    "level": -1,
    "type": 2,
    "brand": -1,
    "sort": 0
  },
  "statusCode": 0,
  "needResponse": false,
  "message": "",
  "responseCode": "",
  "requestCode": "",
  "requestAuthor": "com.aiways.aiwaysservice"
}</t>
        </is>
      </c>
      <c r="M1147" s="23" t="inlineStr">
        <is>
          <t>输入json，查看返回json或查看地图</t>
        </is>
      </c>
      <c r="N1147" s="17" t="inlineStr">
        <is>
          <t>无返回</t>
        </is>
      </c>
      <c r="O1147" s="17" t="inlineStr">
        <is>
          <t>筛选酒店类型是客栈/青年旅店，按照推荐排序展示</t>
        </is>
      </c>
      <c r="P1147" s="17" t="n"/>
      <c r="Q1147" s="17" t="n"/>
      <c r="R1147" s="29" t="n"/>
      <c r="S1147" s="29" t="n"/>
      <c r="T1147" s="29" t="n"/>
      <c r="U1147" s="29" t="n"/>
      <c r="V1147" s="29" t="n"/>
      <c r="W1147" s="29" t="n"/>
    </row>
    <row r="1148" s="134">
      <c r="A1148" s="17" t="inlineStr">
        <is>
          <t>AW02-JK-AIDL-1279</t>
        </is>
      </c>
      <c r="B1148" s="13" t="n">
        <v>40006</v>
      </c>
      <c r="C1148" s="17" t="inlineStr">
        <is>
          <t>周边搜</t>
        </is>
      </c>
      <c r="D1148" s="17" t="inlineStr">
        <is>
          <t>周边搜 -酒店</t>
        </is>
      </c>
      <c r="E1148" s="17" t="inlineStr">
        <is>
          <t>P0</t>
        </is>
      </c>
      <c r="F1148" s="17" t="inlineStr">
        <is>
          <t>周边搜 -酒店
酒店类型：2:客栈/青年旅店
排序方式：1: 距离优先</t>
        </is>
      </c>
      <c r="G1148" s="13" t="inlineStr">
        <is>
          <t>正常系</t>
        </is>
      </c>
      <c r="H1148" s="17" t="inlineStr">
        <is>
          <t>等价划分法</t>
        </is>
      </c>
      <c r="I1148" s="17" t="n"/>
      <c r="J1148" s="17" t="inlineStr">
        <is>
          <t>/</t>
        </is>
      </c>
      <c r="K1148" s="22" t="n"/>
      <c r="L1148" s="17" t="inlineStr">
        <is>
          <t>{
  "protocolId": 40006,
  "messageType": "request",
  "versionName": "5.0.7.601114",
  "data": {
    "price": -1,
    "level": -1,
    "type": 2,
    "brand": -1,
    "sort": 1
  },
  "statusCode": 0,
  "needResponse": false,
  "message": "",
  "responseCode": "",
  "requestCode": "",
  "requestAuthor": "com.aiways.aiwaysservice"
}</t>
        </is>
      </c>
      <c r="M1148" s="23" t="inlineStr">
        <is>
          <t>输入json，查看返回json或查看地图</t>
        </is>
      </c>
      <c r="N1148" s="17" t="inlineStr">
        <is>
          <t>无返回</t>
        </is>
      </c>
      <c r="O1148" s="17" t="inlineStr">
        <is>
          <t>筛选酒店类型是客栈/青年旅店，按照距离优先展示</t>
        </is>
      </c>
      <c r="P1148" s="17" t="n"/>
      <c r="Q1148" s="17" t="n"/>
      <c r="R1148" s="29" t="n"/>
      <c r="S1148" s="29" t="n"/>
      <c r="T1148" s="29" t="n"/>
      <c r="U1148" s="29" t="n"/>
      <c r="V1148" s="29" t="n"/>
      <c r="W1148" s="29" t="n"/>
    </row>
    <row r="1149" s="134">
      <c r="A1149" s="17" t="inlineStr">
        <is>
          <t>AW02-JK-AIDL-1280</t>
        </is>
      </c>
      <c r="B1149" s="13" t="n">
        <v>40006</v>
      </c>
      <c r="C1149" s="17" t="inlineStr">
        <is>
          <t>周边搜</t>
        </is>
      </c>
      <c r="D1149" s="17" t="inlineStr">
        <is>
          <t>周边搜 -酒店</t>
        </is>
      </c>
      <c r="E1149" s="17" t="inlineStr">
        <is>
          <t>P0</t>
        </is>
      </c>
      <c r="F1149" s="17" t="inlineStr">
        <is>
          <t>周边搜 -酒店
酒店类型：2:客栈/青年旅店
排序方式：2:好评优先</t>
        </is>
      </c>
      <c r="G1149" s="13" t="inlineStr">
        <is>
          <t>正常系</t>
        </is>
      </c>
      <c r="H1149" s="17" t="inlineStr">
        <is>
          <t>等价划分法</t>
        </is>
      </c>
      <c r="I1149" s="17" t="n"/>
      <c r="J1149" s="17" t="inlineStr">
        <is>
          <t>/</t>
        </is>
      </c>
      <c r="K1149" s="22" t="n"/>
      <c r="L1149" s="17" t="inlineStr">
        <is>
          <t>{
  "protocolId": 40006,
  "messageType": "request",
  "versionName": "5.0.7.601114",
  "data": {
    "price": -1,
    "level": -1,
    "type": 2,
    "brand": -1,
    "sort": 2
  },
  "statusCode": 0,
  "needResponse": false,
  "message": "",
  "responseCode": "",
  "requestCode": "",
  "requestAuthor": "com.aiways.aiwaysservice"
}</t>
        </is>
      </c>
      <c r="M1149" s="23" t="inlineStr">
        <is>
          <t>输入json，查看返回json或查看地图</t>
        </is>
      </c>
      <c r="N1149" s="17" t="inlineStr">
        <is>
          <t>无返回</t>
        </is>
      </c>
      <c r="O1149" s="17" t="inlineStr">
        <is>
          <t>筛选酒店类型是客栈/青年旅店，按照好评优先展示</t>
        </is>
      </c>
      <c r="P1149" s="17" t="n"/>
      <c r="Q1149" s="17" t="n"/>
      <c r="R1149" s="29" t="n"/>
      <c r="S1149" s="29" t="n"/>
      <c r="T1149" s="29" t="n"/>
      <c r="U1149" s="29" t="n"/>
      <c r="V1149" s="29" t="n"/>
      <c r="W1149" s="29" t="n"/>
    </row>
    <row r="1150" s="134">
      <c r="A1150" s="17" t="inlineStr">
        <is>
          <t>AW02-JK-AIDL-1281</t>
        </is>
      </c>
      <c r="B1150" s="13" t="n">
        <v>40006</v>
      </c>
      <c r="C1150" s="17" t="inlineStr">
        <is>
          <t>周边搜</t>
        </is>
      </c>
      <c r="D1150" s="17" t="inlineStr">
        <is>
          <t>周边搜 -酒店</t>
        </is>
      </c>
      <c r="E1150" s="17" t="inlineStr">
        <is>
          <t>P0</t>
        </is>
      </c>
      <c r="F1150" s="17" t="inlineStr">
        <is>
          <t>周边搜 -酒店
酒店类型：2:客栈/青年旅店
排序方式：3:低价优先</t>
        </is>
      </c>
      <c r="G1150" s="13" t="inlineStr">
        <is>
          <t>正常系</t>
        </is>
      </c>
      <c r="H1150" s="17" t="inlineStr">
        <is>
          <t>等价划分法</t>
        </is>
      </c>
      <c r="I1150" s="17" t="n"/>
      <c r="J1150" s="17" t="inlineStr">
        <is>
          <t>/</t>
        </is>
      </c>
      <c r="K1150" s="22" t="n"/>
      <c r="L1150" s="17" t="inlineStr">
        <is>
          <t>{
  "protocolId": 40006,
  "messageType": "request",
  "versionName": "5.0.7.601114",
  "data": {
    "price": -1,
    "level": -1,
    "type": 2,
    "brand": -1,
    "sort": 3
  },
  "statusCode": 0,
  "needResponse": false,
  "message": "",
  "responseCode": "",
  "requestCode": "",
  "requestAuthor": "com.aiways.aiwaysservice"
}</t>
        </is>
      </c>
      <c r="M1150" s="23" t="inlineStr">
        <is>
          <t>输入json，查看返回json或查看地图</t>
        </is>
      </c>
      <c r="N1150" s="17" t="inlineStr">
        <is>
          <t>无返回</t>
        </is>
      </c>
      <c r="O1150" s="17" t="inlineStr">
        <is>
          <t>筛选酒店类型是客栈/青年旅店，按照低价优先展示</t>
        </is>
      </c>
      <c r="P1150" s="17" t="n"/>
      <c r="Q1150" s="17" t="n"/>
      <c r="R1150" s="29" t="n"/>
      <c r="S1150" s="29" t="n"/>
      <c r="T1150" s="29" t="n"/>
      <c r="U1150" s="29" t="n"/>
      <c r="V1150" s="29" t="n"/>
      <c r="W1150" s="29" t="n"/>
    </row>
    <row r="1151" s="134">
      <c r="A1151" s="17" t="inlineStr">
        <is>
          <t>AW02-JK-AIDL-1282</t>
        </is>
      </c>
      <c r="B1151" s="13" t="n">
        <v>40006</v>
      </c>
      <c r="C1151" s="17" t="inlineStr">
        <is>
          <t>周边搜</t>
        </is>
      </c>
      <c r="D1151" s="17" t="inlineStr">
        <is>
          <t>周边搜 -酒店</t>
        </is>
      </c>
      <c r="E1151" s="17" t="inlineStr">
        <is>
          <t>P0</t>
        </is>
      </c>
      <c r="F1151" s="17" t="inlineStr">
        <is>
          <t>周边搜 -酒店
酒店类型：2:客栈/青年旅店
排序方式：4:高价优先</t>
        </is>
      </c>
      <c r="G1151" s="13" t="inlineStr">
        <is>
          <t>正常系</t>
        </is>
      </c>
      <c r="H1151" s="17" t="inlineStr">
        <is>
          <t>等价划分法</t>
        </is>
      </c>
      <c r="I1151" s="17" t="n"/>
      <c r="J1151" s="17" t="inlineStr">
        <is>
          <t>/</t>
        </is>
      </c>
      <c r="K1151" s="22" t="n"/>
      <c r="L1151" s="17" t="inlineStr">
        <is>
          <t>{
  "protocolId": 40006,
  "messageType": "request",
  "versionName": "5.0.7.601114",
  "data": {
    "price": -1,
    "level": -1,
    "type": 2,
    "brand": -1,
    "sort": 4
  },
  "statusCode": 0,
  "needResponse": false,
  "message": "",
  "responseCode": "",
  "requestCode": "",
  "requestAuthor": "com.aiways.aiwaysservice"
}</t>
        </is>
      </c>
      <c r="M1151" s="23" t="inlineStr">
        <is>
          <t>输入json，查看返回json或查看地图</t>
        </is>
      </c>
      <c r="N1151" s="17" t="inlineStr">
        <is>
          <t>无返回</t>
        </is>
      </c>
      <c r="O1151" s="17" t="inlineStr">
        <is>
          <t>筛选酒店类型是客栈/青年旅店，按照高价优先展示</t>
        </is>
      </c>
      <c r="P1151" s="17" t="n"/>
      <c r="Q1151" s="17" t="n"/>
      <c r="R1151" s="29" t="n"/>
      <c r="S1151" s="29" t="n"/>
      <c r="T1151" s="29" t="n"/>
      <c r="U1151" s="29" t="n"/>
      <c r="V1151" s="29" t="n"/>
      <c r="W1151" s="29" t="n"/>
    </row>
    <row r="1152" s="134">
      <c r="A1152" s="17" t="inlineStr">
        <is>
          <t>AW02-JK-AIDL-1283</t>
        </is>
      </c>
      <c r="B1152" s="13" t="n">
        <v>40006</v>
      </c>
      <c r="C1152" s="17" t="inlineStr">
        <is>
          <t>周边搜</t>
        </is>
      </c>
      <c r="D1152" s="17" t="inlineStr">
        <is>
          <t>周边搜 -酒店</t>
        </is>
      </c>
      <c r="E1152" s="17" t="inlineStr">
        <is>
          <t>P2</t>
        </is>
      </c>
      <c r="F1152" s="17" t="inlineStr">
        <is>
          <t>周边搜 -酒店
酒店类型：2:客栈/青年旅店
排序方式：
异常值：-1</t>
        </is>
      </c>
      <c r="G1152" s="13" t="inlineStr">
        <is>
          <t>异常系</t>
        </is>
      </c>
      <c r="H1152" s="17" t="inlineStr">
        <is>
          <t>等价划分法</t>
        </is>
      </c>
      <c r="I1152" s="17" t="n"/>
      <c r="J1152" s="17" t="inlineStr">
        <is>
          <t>/</t>
        </is>
      </c>
      <c r="K1152" s="22" t="n"/>
      <c r="L1152" s="17" t="inlineStr">
        <is>
          <t>{
  "protocolId": 40006,
  "messageType": "request",
  "versionName": "5.0.7.601114",
  "data": {
    "price": -1,
    "level": -1,
    "type": 2,
    "brand": -1,
    "sort": -1
  },
  "statusCode": 0,
  "needResponse": false,
  "message": "",
  "responseCode": "",
  "requestCode": "",
  "requestAuthor": "com.aiways.aiwaysservice"
}</t>
        </is>
      </c>
      <c r="M1152" s="23" t="inlineStr">
        <is>
          <t>输入json，查看返回json或查看地图</t>
        </is>
      </c>
      <c r="N1152" s="17" t="inlineStr">
        <is>
          <t>resultCode:10028</t>
        </is>
      </c>
      <c r="O1152" s="17" t="inlineStr">
        <is>
          <t>筛选酒店类型是客栈/青年旅店，按照默认排序</t>
        </is>
      </c>
      <c r="P1152" s="17" t="n"/>
      <c r="Q1152" s="17" t="n"/>
      <c r="R1152" s="29" t="n"/>
      <c r="S1152" s="29" t="n"/>
      <c r="T1152" s="29" t="n"/>
      <c r="U1152" s="29" t="n"/>
      <c r="V1152" s="29" t="n"/>
      <c r="W1152" s="29" t="n"/>
    </row>
    <row r="1153" s="134">
      <c r="A1153" s="17" t="inlineStr">
        <is>
          <t>AW02-JK-AIDL-1284</t>
        </is>
      </c>
      <c r="B1153" s="13" t="n">
        <v>40006</v>
      </c>
      <c r="C1153" s="17" t="inlineStr">
        <is>
          <t>周边搜</t>
        </is>
      </c>
      <c r="D1153" s="17" t="inlineStr">
        <is>
          <t>周边搜 -酒店</t>
        </is>
      </c>
      <c r="E1153" s="17" t="inlineStr">
        <is>
          <t>P2</t>
        </is>
      </c>
      <c r="F1153" s="17" t="inlineStr">
        <is>
          <t>周边搜 -酒店
酒店类型：2:客栈/青年旅店
排序方式：
异常值：5</t>
        </is>
      </c>
      <c r="G1153" s="13" t="inlineStr">
        <is>
          <t>异常系</t>
        </is>
      </c>
      <c r="H1153" s="17" t="inlineStr">
        <is>
          <t>等价划分法</t>
        </is>
      </c>
      <c r="I1153" s="17" t="n"/>
      <c r="J1153" s="17" t="inlineStr">
        <is>
          <t>/</t>
        </is>
      </c>
      <c r="K1153" s="22" t="n"/>
      <c r="L1153" s="17" t="inlineStr">
        <is>
          <t>{
  "protocolId": 40006,
  "messageType": "request",
  "versionName": "5.0.7.601114",
  "data": {
    "price": -1,
    "level": -1,
    "type": 2,
    "brand": -1,
    "sort": 5
  },
  "statusCode": 0,
  "needResponse": false,
  "message": "",
  "responseCode": "",
  "requestCode": "",
  "requestAuthor": "com.aiways.aiwaysservice"
}</t>
        </is>
      </c>
      <c r="M1153" s="23" t="inlineStr">
        <is>
          <t>输入json，查看返回json或查看地图</t>
        </is>
      </c>
      <c r="N1153" s="17" t="inlineStr">
        <is>
          <t>resultCode:10028</t>
        </is>
      </c>
      <c r="O1153" s="17" t="inlineStr">
        <is>
          <t>筛选酒店类型是客栈/青年旅店，按照默认排序</t>
        </is>
      </c>
      <c r="P1153" s="17" t="n"/>
      <c r="Q1153" s="17" t="n"/>
      <c r="R1153" s="29" t="n"/>
      <c r="S1153" s="29" t="n"/>
      <c r="T1153" s="29" t="n"/>
      <c r="U1153" s="29" t="n"/>
      <c r="V1153" s="29" t="n"/>
      <c r="W1153" s="29" t="n"/>
    </row>
    <row r="1154" s="134">
      <c r="A1154" s="17" t="inlineStr">
        <is>
          <t>AW02-JK-AIDL-1285</t>
        </is>
      </c>
      <c r="B1154" s="13" t="n">
        <v>40006</v>
      </c>
      <c r="C1154" s="17" t="inlineStr">
        <is>
          <t>周边搜</t>
        </is>
      </c>
      <c r="D1154" s="17" t="inlineStr">
        <is>
          <t>周边搜 -酒店</t>
        </is>
      </c>
      <c r="E1154" s="17" t="inlineStr">
        <is>
          <t>P0</t>
        </is>
      </c>
      <c r="F1154" s="17" t="inlineStr">
        <is>
          <t>周边搜 -酒店
酒店类型：3:度假公寓
排序方式：0：推荐排序</t>
        </is>
      </c>
      <c r="G1154" s="13" t="inlineStr">
        <is>
          <t>正常系</t>
        </is>
      </c>
      <c r="H1154" s="17" t="inlineStr">
        <is>
          <t>等价划分法</t>
        </is>
      </c>
      <c r="I1154" s="17" t="n"/>
      <c r="J1154" s="17" t="inlineStr">
        <is>
          <t>/</t>
        </is>
      </c>
      <c r="K1154" s="22" t="n"/>
      <c r="L1154" s="17" t="inlineStr">
        <is>
          <t>{
  "protocolId": 40006,
  "messageType": "request",
  "versionName": "5.0.7.601114",
  "data": {
    "price": -1,
    "level": -1,
    "type": 3,
    "brand": -1,
    "sort": 0
  },
  "statusCode": 0,
  "needResponse": false,
  "message": "",
  "responseCode": "",
  "requestCode": "",
  "requestAuthor": "com.aiways.aiwaysservice"
}</t>
        </is>
      </c>
      <c r="M1154" s="23" t="inlineStr">
        <is>
          <t>输入json，查看返回json或查看地图</t>
        </is>
      </c>
      <c r="N1154" s="17" t="inlineStr">
        <is>
          <t>无返回</t>
        </is>
      </c>
      <c r="O1154" s="17" t="inlineStr">
        <is>
          <t>筛选酒店类型是度假公寓，按照推荐排序展示</t>
        </is>
      </c>
      <c r="P1154" s="17" t="n"/>
      <c r="Q1154" s="17" t="n"/>
      <c r="R1154" s="29" t="n"/>
      <c r="S1154" s="29" t="n"/>
      <c r="T1154" s="29" t="n"/>
      <c r="U1154" s="29" t="n"/>
      <c r="V1154" s="29" t="n"/>
      <c r="W1154" s="29" t="n"/>
    </row>
    <row r="1155" s="134">
      <c r="A1155" s="17" t="inlineStr">
        <is>
          <t>AW02-JK-AIDL-1286</t>
        </is>
      </c>
      <c r="B1155" s="13" t="n">
        <v>40006</v>
      </c>
      <c r="C1155" s="17" t="inlineStr">
        <is>
          <t>周边搜</t>
        </is>
      </c>
      <c r="D1155" s="17" t="inlineStr">
        <is>
          <t>周边搜 -酒店</t>
        </is>
      </c>
      <c r="E1155" s="17" t="inlineStr">
        <is>
          <t>P0</t>
        </is>
      </c>
      <c r="F1155" s="17" t="inlineStr">
        <is>
          <t>周边搜 -酒店
酒店类型：3:度假公寓
排序方式：1: 距离优先</t>
        </is>
      </c>
      <c r="G1155" s="13" t="inlineStr">
        <is>
          <t>正常系</t>
        </is>
      </c>
      <c r="H1155" s="17" t="inlineStr">
        <is>
          <t>等价划分法</t>
        </is>
      </c>
      <c r="I1155" s="17" t="n"/>
      <c r="J1155" s="17" t="inlineStr">
        <is>
          <t>/</t>
        </is>
      </c>
      <c r="K1155" s="22" t="n"/>
      <c r="L1155" s="17" t="inlineStr">
        <is>
          <t>{
  "protocolId": 40006,
  "messageType": "request",
  "versionName": "5.0.7.601114",
  "data": {
    "price": -1,
    "level": -1,
    "type": 3,
    "brand": -1,
    "sort": 1
  },
  "statusCode": 0,
  "needResponse": false,
  "message": "",
  "responseCode": "",
  "requestCode": "",
  "requestAuthor": "com.aiways.aiwaysservice"
}</t>
        </is>
      </c>
      <c r="M1155" s="23" t="inlineStr">
        <is>
          <t>输入json，查看返回json或查看地图</t>
        </is>
      </c>
      <c r="N1155" s="17" t="inlineStr">
        <is>
          <t>无返回</t>
        </is>
      </c>
      <c r="O1155" s="17" t="inlineStr">
        <is>
          <t>筛选酒店类型是度假公寓，按照距离优先展示</t>
        </is>
      </c>
      <c r="P1155" s="17" t="n"/>
      <c r="Q1155" s="17" t="n"/>
      <c r="R1155" s="29" t="n"/>
      <c r="S1155" s="29" t="n"/>
      <c r="T1155" s="29" t="n"/>
      <c r="U1155" s="29" t="n"/>
      <c r="V1155" s="29" t="n"/>
      <c r="W1155" s="29" t="n"/>
    </row>
    <row r="1156" s="134">
      <c r="A1156" s="17" t="inlineStr">
        <is>
          <t>AW02-JK-AIDL-1287</t>
        </is>
      </c>
      <c r="B1156" s="13" t="n">
        <v>40006</v>
      </c>
      <c r="C1156" s="17" t="inlineStr">
        <is>
          <t>周边搜</t>
        </is>
      </c>
      <c r="D1156" s="17" t="inlineStr">
        <is>
          <t>周边搜 -酒店</t>
        </is>
      </c>
      <c r="E1156" s="17" t="inlineStr">
        <is>
          <t>P0</t>
        </is>
      </c>
      <c r="F1156" s="17" t="inlineStr">
        <is>
          <t>周边搜 -酒店
酒店类型：3:度假公寓
排序方式：2:好评优先</t>
        </is>
      </c>
      <c r="G1156" s="13" t="inlineStr">
        <is>
          <t>正常系</t>
        </is>
      </c>
      <c r="H1156" s="17" t="inlineStr">
        <is>
          <t>等价划分法</t>
        </is>
      </c>
      <c r="I1156" s="17" t="n"/>
      <c r="J1156" s="17" t="inlineStr">
        <is>
          <t>/</t>
        </is>
      </c>
      <c r="K1156" s="22" t="n"/>
      <c r="L1156" s="17" t="inlineStr">
        <is>
          <t>{
  "protocolId": 40006,
  "messageType": "request",
  "versionName": "5.0.7.601114",
  "data": {
    "price": -1,
    "level": -1,
    "type": 3,
    "brand": -1,
    "sort": 2
  },
  "statusCode": 0,
  "needResponse": false,
  "message": "",
  "responseCode": "",
  "requestCode": "",
  "requestAuthor": "com.aiways.aiwaysservice"
}</t>
        </is>
      </c>
      <c r="M1156" s="23" t="inlineStr">
        <is>
          <t>输入json，查看返回json或查看地图</t>
        </is>
      </c>
      <c r="N1156" s="17" t="inlineStr">
        <is>
          <t>无返回</t>
        </is>
      </c>
      <c r="O1156" s="17" t="inlineStr">
        <is>
          <t>筛选酒店类型是度假公寓，按照好评优先展示</t>
        </is>
      </c>
      <c r="P1156" s="17" t="n"/>
      <c r="Q1156" s="17" t="n"/>
      <c r="R1156" s="29" t="n"/>
      <c r="S1156" s="29" t="n"/>
      <c r="T1156" s="29" t="n"/>
      <c r="U1156" s="29" t="n"/>
      <c r="V1156" s="29" t="n"/>
      <c r="W1156" s="29" t="n"/>
    </row>
    <row r="1157" s="134">
      <c r="A1157" s="17" t="inlineStr">
        <is>
          <t>AW02-JK-AIDL-1288</t>
        </is>
      </c>
      <c r="B1157" s="13" t="n">
        <v>40006</v>
      </c>
      <c r="C1157" s="17" t="inlineStr">
        <is>
          <t>周边搜</t>
        </is>
      </c>
      <c r="D1157" s="17" t="inlineStr">
        <is>
          <t>周边搜 -酒店</t>
        </is>
      </c>
      <c r="E1157" s="17" t="inlineStr">
        <is>
          <t>P0</t>
        </is>
      </c>
      <c r="F1157" s="17" t="inlineStr">
        <is>
          <t>周边搜 -酒店
酒店类型：3:度假公寓
排序方式：3:低价优先</t>
        </is>
      </c>
      <c r="G1157" s="13" t="inlineStr">
        <is>
          <t>正常系</t>
        </is>
      </c>
      <c r="H1157" s="17" t="inlineStr">
        <is>
          <t>等价划分法</t>
        </is>
      </c>
      <c r="I1157" s="17" t="n"/>
      <c r="J1157" s="17" t="inlineStr">
        <is>
          <t>/</t>
        </is>
      </c>
      <c r="K1157" s="22" t="n"/>
      <c r="L1157" s="17" t="inlineStr">
        <is>
          <t>{
  "protocolId": 40006,
  "messageType": "request",
  "versionName": "5.0.7.601114",
  "data": {
    "price": -1,
    "level": -1,
    "type": 3,
    "brand": -1,
    "sort": 3
  },
  "statusCode": 0,
  "needResponse": false,
  "message": "",
  "responseCode": "",
  "requestCode": "",
  "requestAuthor": "com.aiways.aiwaysservice"
}</t>
        </is>
      </c>
      <c r="M1157" s="23" t="inlineStr">
        <is>
          <t>输入json，查看返回json或查看地图</t>
        </is>
      </c>
      <c r="N1157" s="17" t="inlineStr">
        <is>
          <t>无返回</t>
        </is>
      </c>
      <c r="O1157" s="17" t="inlineStr">
        <is>
          <t>筛选酒店类型是度假公寓，按照低价优先展示</t>
        </is>
      </c>
      <c r="P1157" s="17" t="n"/>
      <c r="Q1157" s="17" t="n"/>
      <c r="R1157" s="29" t="n"/>
      <c r="S1157" s="29" t="n"/>
      <c r="T1157" s="29" t="n"/>
      <c r="U1157" s="29" t="n"/>
      <c r="V1157" s="29" t="n"/>
      <c r="W1157" s="29" t="n"/>
    </row>
    <row r="1158" s="134">
      <c r="A1158" s="17" t="inlineStr">
        <is>
          <t>AW02-JK-AIDL-1289</t>
        </is>
      </c>
      <c r="B1158" s="13" t="n">
        <v>40006</v>
      </c>
      <c r="C1158" s="17" t="inlineStr">
        <is>
          <t>周边搜</t>
        </is>
      </c>
      <c r="D1158" s="17" t="inlineStr">
        <is>
          <t>周边搜 -酒店</t>
        </is>
      </c>
      <c r="E1158" s="17" t="inlineStr">
        <is>
          <t>P0</t>
        </is>
      </c>
      <c r="F1158" s="17" t="inlineStr">
        <is>
          <t>周边搜 -酒店
酒店类型：3:度假公寓
排序方式：4:高价优先</t>
        </is>
      </c>
      <c r="G1158" s="13" t="inlineStr">
        <is>
          <t>正常系</t>
        </is>
      </c>
      <c r="H1158" s="17" t="inlineStr">
        <is>
          <t>等价划分法</t>
        </is>
      </c>
      <c r="I1158" s="17" t="n"/>
      <c r="J1158" s="17" t="inlineStr">
        <is>
          <t>/</t>
        </is>
      </c>
      <c r="K1158" s="22" t="n"/>
      <c r="L1158" s="17" t="inlineStr">
        <is>
          <t>{
  "protocolId": 40006,
  "messageType": "request",
  "versionName": "5.0.7.601114",
  "data": {
    "price": -1,
    "level": -1,
    "type": 3,
    "brand": -1,
    "sort": 4
  },
  "statusCode": 0,
  "needResponse": false,
  "message": "",
  "responseCode": "",
  "requestCode": "",
  "requestAuthor": "com.aiways.aiwaysservice"
}</t>
        </is>
      </c>
      <c r="M1158" s="23" t="inlineStr">
        <is>
          <t>输入json，查看返回json或查看地图</t>
        </is>
      </c>
      <c r="N1158" s="17" t="inlineStr">
        <is>
          <t>无返回</t>
        </is>
      </c>
      <c r="O1158" s="17" t="inlineStr">
        <is>
          <t>筛选酒店类型是度假公寓，按照高价优先展示</t>
        </is>
      </c>
      <c r="P1158" s="17" t="n"/>
      <c r="Q1158" s="17" t="n"/>
      <c r="R1158" s="29" t="n"/>
      <c r="S1158" s="29" t="n"/>
      <c r="T1158" s="29" t="n"/>
      <c r="U1158" s="29" t="n"/>
      <c r="V1158" s="29" t="n"/>
      <c r="W1158" s="29" t="n"/>
    </row>
    <row r="1159" s="134">
      <c r="A1159" s="17" t="inlineStr">
        <is>
          <t>AW02-JK-AIDL-1290</t>
        </is>
      </c>
      <c r="B1159" s="13" t="n">
        <v>40006</v>
      </c>
      <c r="C1159" s="17" t="inlineStr">
        <is>
          <t>周边搜</t>
        </is>
      </c>
      <c r="D1159" s="17" t="inlineStr">
        <is>
          <t>周边搜 -酒店</t>
        </is>
      </c>
      <c r="E1159" s="17" t="inlineStr">
        <is>
          <t>P2</t>
        </is>
      </c>
      <c r="F1159" s="17" t="inlineStr">
        <is>
          <t>周边搜 -酒店
酒店类型：3:度假公寓
排序方式：
异常值：-1</t>
        </is>
      </c>
      <c r="G1159" s="13" t="inlineStr">
        <is>
          <t>异常系</t>
        </is>
      </c>
      <c r="H1159" s="17" t="inlineStr">
        <is>
          <t>等价划分法</t>
        </is>
      </c>
      <c r="I1159" s="17" t="n"/>
      <c r="J1159" s="17" t="inlineStr">
        <is>
          <t>/</t>
        </is>
      </c>
      <c r="K1159" s="22" t="n"/>
      <c r="L1159" s="17" t="inlineStr">
        <is>
          <t>{
  "protocolId": 40006,
  "messageType": "request",
  "versionName": "5.0.7.601114",
  "data": {
    "price": -1,
    "level": -1,
    "type": 3,
    "brand": -1,
    "sort": -1
  },
  "statusCode": 0,
  "needResponse": false,
  "message": "",
  "responseCode": "",
  "requestCode": "",
  "requestAuthor": "com.aiways.aiwaysservice"
}</t>
        </is>
      </c>
      <c r="M1159" s="23" t="inlineStr">
        <is>
          <t>输入json，查看返回json或查看地图</t>
        </is>
      </c>
      <c r="N1159" s="17" t="inlineStr">
        <is>
          <t>resultCode:10028</t>
        </is>
      </c>
      <c r="O1159" s="17" t="inlineStr">
        <is>
          <t>筛选酒店类型是度假公寓，按照默认排序</t>
        </is>
      </c>
      <c r="P1159" s="17" t="n"/>
      <c r="Q1159" s="17" t="n"/>
      <c r="R1159" s="29" t="n"/>
      <c r="S1159" s="29" t="n"/>
      <c r="T1159" s="29" t="n"/>
      <c r="U1159" s="29" t="n"/>
      <c r="V1159" s="29" t="n"/>
      <c r="W1159" s="29" t="n"/>
    </row>
    <row r="1160" s="134">
      <c r="A1160" s="17" t="inlineStr">
        <is>
          <t>AW02-JK-AIDL-1291</t>
        </is>
      </c>
      <c r="B1160" s="13" t="n">
        <v>40006</v>
      </c>
      <c r="C1160" s="17" t="inlineStr">
        <is>
          <t>周边搜</t>
        </is>
      </c>
      <c r="D1160" s="17" t="inlineStr">
        <is>
          <t>周边搜 -酒店</t>
        </is>
      </c>
      <c r="E1160" s="17" t="inlineStr">
        <is>
          <t>P2</t>
        </is>
      </c>
      <c r="F1160" s="17" t="inlineStr">
        <is>
          <t>周边搜 -酒店
酒店类型：3:度假公寓
排序方式：
异常值：5</t>
        </is>
      </c>
      <c r="G1160" s="13" t="inlineStr">
        <is>
          <t>异常系</t>
        </is>
      </c>
      <c r="H1160" s="17" t="inlineStr">
        <is>
          <t>等价划分法</t>
        </is>
      </c>
      <c r="I1160" s="17" t="n"/>
      <c r="J1160" s="17" t="inlineStr">
        <is>
          <t>/</t>
        </is>
      </c>
      <c r="K1160" s="22" t="n"/>
      <c r="L1160" s="17" t="inlineStr">
        <is>
          <t>{
  "protocolId": 40006,
  "messageType": "request",
  "versionName": "5.0.7.601114",
  "data": {
    "price": -1,
    "level": -1,
    "type": 3,
    "brand": -1,
    "sort": 5
  },
  "statusCode": 0,
  "needResponse": false,
  "message": "",
  "responseCode": "",
  "requestCode": "",
  "requestAuthor": "com.aiways.aiwaysservice"
}</t>
        </is>
      </c>
      <c r="M1160" s="23" t="inlineStr">
        <is>
          <t>输入json，查看返回json或查看地图</t>
        </is>
      </c>
      <c r="N1160" s="17" t="inlineStr">
        <is>
          <t>resultCode:10028</t>
        </is>
      </c>
      <c r="O1160" s="17" t="inlineStr">
        <is>
          <t>筛选酒店类型是度假公寓，按照默认排序</t>
        </is>
      </c>
      <c r="P1160" s="17" t="n"/>
      <c r="Q1160" s="17" t="n"/>
      <c r="R1160" s="29" t="n"/>
      <c r="S1160" s="29" t="n"/>
      <c r="T1160" s="29" t="n"/>
      <c r="U1160" s="29" t="n"/>
      <c r="V1160" s="29" t="n"/>
      <c r="W1160" s="29" t="n"/>
    </row>
    <row r="1161" s="134">
      <c r="A1161" s="17" t="inlineStr">
        <is>
          <t>AW02-JK-AIDL-1292</t>
        </is>
      </c>
      <c r="B1161" s="13" t="n">
        <v>40006</v>
      </c>
      <c r="C1161" s="17" t="inlineStr">
        <is>
          <t>周边搜</t>
        </is>
      </c>
      <c r="D1161" s="17" t="inlineStr">
        <is>
          <t>周边搜 -酒店</t>
        </is>
      </c>
      <c r="E1161" s="17" t="inlineStr">
        <is>
          <t>P0</t>
        </is>
      </c>
      <c r="F1161" s="17" t="inlineStr">
        <is>
          <t>周边搜 -酒店
酒店品牌：0: 维也纳
排序方式：0：推荐排序</t>
        </is>
      </c>
      <c r="G1161" s="13" t="inlineStr">
        <is>
          <t>正常系</t>
        </is>
      </c>
      <c r="H1161" s="17" t="inlineStr">
        <is>
          <t>等价划分法</t>
        </is>
      </c>
      <c r="I1161" s="17" t="n"/>
      <c r="J1161" s="17" t="inlineStr">
        <is>
          <t>/</t>
        </is>
      </c>
      <c r="K1161" s="22" t="n"/>
      <c r="L1161" s="17" t="inlineStr">
        <is>
          <t>{
  "protocolId": 40006,
  "messageType": "request",
  "versionName": "5.0.7.601114",
  "data": {
    "price": -1,
    "level": -1,
    "type": -1,
    "brand": 0,
    "sort": 0
  },
  "statusCode": 0,
  "needResponse": false,
  "message": "",
  "responseCode": "",
  "requestCode": "",
  "requestAuthor": "com.aiways.aiwaysservice"
}</t>
        </is>
      </c>
      <c r="M1161" s="23" t="inlineStr">
        <is>
          <t>输入json，查看返回json或查看地图</t>
        </is>
      </c>
      <c r="N1161" s="17" t="inlineStr">
        <is>
          <t>无返回</t>
        </is>
      </c>
      <c r="O1161" s="17" t="inlineStr">
        <is>
          <t>筛选酒店品牌是维也纳，按照推荐排序展示</t>
        </is>
      </c>
      <c r="P1161" s="17" t="n"/>
      <c r="Q1161" s="17" t="n"/>
      <c r="R1161" s="29" t="n"/>
      <c r="S1161" s="29" t="n"/>
      <c r="T1161" s="29" t="n"/>
      <c r="U1161" s="29" t="n"/>
      <c r="V1161" s="29" t="n"/>
      <c r="W1161" s="29" t="n"/>
    </row>
    <row r="1162" s="134">
      <c r="A1162" s="17" t="inlineStr">
        <is>
          <t>AW02-JK-AIDL-1293</t>
        </is>
      </c>
      <c r="B1162" s="13" t="n">
        <v>40006</v>
      </c>
      <c r="C1162" s="17" t="inlineStr">
        <is>
          <t>周边搜</t>
        </is>
      </c>
      <c r="D1162" s="17" t="inlineStr">
        <is>
          <t>周边搜 -酒店</t>
        </is>
      </c>
      <c r="E1162" s="17" t="inlineStr">
        <is>
          <t>P0</t>
        </is>
      </c>
      <c r="F1162" s="17" t="inlineStr">
        <is>
          <t>周边搜 -酒店
酒店品牌：0: 维也纳
排序方式：1: 距离优先</t>
        </is>
      </c>
      <c r="G1162" s="13" t="inlineStr">
        <is>
          <t>正常系</t>
        </is>
      </c>
      <c r="H1162" s="17" t="inlineStr">
        <is>
          <t>等价划分法</t>
        </is>
      </c>
      <c r="I1162" s="17" t="n"/>
      <c r="J1162" s="17" t="inlineStr">
        <is>
          <t>/</t>
        </is>
      </c>
      <c r="K1162" s="22" t="n"/>
      <c r="L1162" s="17" t="inlineStr">
        <is>
          <t>{
  "protocolId": 40006,
  "messageType": "request",
  "versionName": "5.0.7.601114",
  "data": {
    "price": -1,
    "level": -1,
    "type": -1,
    "brand": 0,
    "sort": 1
  },
  "statusCode": 0,
  "needResponse": false,
  "message": "",
  "responseCode": "",
  "requestCode": "",
  "requestAuthor": "com.aiways.aiwaysservice"
}</t>
        </is>
      </c>
      <c r="M1162" s="23" t="inlineStr">
        <is>
          <t>输入json，查看返回json或查看地图</t>
        </is>
      </c>
      <c r="N1162" s="17" t="inlineStr">
        <is>
          <t>无返回</t>
        </is>
      </c>
      <c r="O1162" s="17" t="inlineStr">
        <is>
          <t>筛选酒店品牌是维也纳，按照距离优先展示</t>
        </is>
      </c>
      <c r="P1162" s="17" t="n"/>
      <c r="Q1162" s="17" t="n"/>
      <c r="R1162" s="29" t="n"/>
      <c r="S1162" s="29" t="n"/>
      <c r="T1162" s="29" t="n"/>
      <c r="U1162" s="29" t="n"/>
      <c r="V1162" s="29" t="n"/>
      <c r="W1162" s="29" t="n"/>
    </row>
    <row r="1163" s="134">
      <c r="A1163" s="17" t="inlineStr">
        <is>
          <t>AW02-JK-AIDL-1294</t>
        </is>
      </c>
      <c r="B1163" s="13" t="n">
        <v>40006</v>
      </c>
      <c r="C1163" s="17" t="inlineStr">
        <is>
          <t>周边搜</t>
        </is>
      </c>
      <c r="D1163" s="17" t="inlineStr">
        <is>
          <t>周边搜 -酒店</t>
        </is>
      </c>
      <c r="E1163" s="17" t="inlineStr">
        <is>
          <t>P0</t>
        </is>
      </c>
      <c r="F1163" s="17" t="inlineStr">
        <is>
          <t>周边搜 -酒店
酒店品牌：0: 维也纳
排序方式：2:好评优先</t>
        </is>
      </c>
      <c r="G1163" s="13" t="inlineStr">
        <is>
          <t>正常系</t>
        </is>
      </c>
      <c r="H1163" s="17" t="inlineStr">
        <is>
          <t>等价划分法</t>
        </is>
      </c>
      <c r="I1163" s="17" t="n"/>
      <c r="J1163" s="17" t="inlineStr">
        <is>
          <t>/</t>
        </is>
      </c>
      <c r="K1163" s="22" t="n"/>
      <c r="L1163" s="17" t="inlineStr">
        <is>
          <t>{
  "protocolId": 40006,
  "messageType": "request",
  "versionName": "5.0.7.601114",
  "data": {
    "price": -1,
    "level": -1,
    "type": -1,
    "brand": 0,
    "sort": 2
  },
  "statusCode": 0,
  "needResponse": false,
  "message": "",
  "responseCode": "",
  "requestCode": "",
  "requestAuthor": "com.aiways.aiwaysservice"
}</t>
        </is>
      </c>
      <c r="M1163" s="23" t="inlineStr">
        <is>
          <t>输入json，查看返回json或查看地图</t>
        </is>
      </c>
      <c r="N1163" s="17" t="inlineStr">
        <is>
          <t>无返回</t>
        </is>
      </c>
      <c r="O1163" s="17" t="inlineStr">
        <is>
          <t>筛选酒店品牌是维也纳，按照好评优先展示</t>
        </is>
      </c>
      <c r="P1163" s="17" t="n"/>
      <c r="Q1163" s="17" t="n"/>
      <c r="R1163" s="29" t="n"/>
      <c r="S1163" s="29" t="n"/>
      <c r="T1163" s="29" t="n"/>
      <c r="U1163" s="29" t="n"/>
      <c r="V1163" s="29" t="n"/>
      <c r="W1163" s="29" t="n"/>
    </row>
    <row r="1164" s="134">
      <c r="A1164" s="17" t="inlineStr">
        <is>
          <t>AW02-JK-AIDL-1295</t>
        </is>
      </c>
      <c r="B1164" s="13" t="n">
        <v>40006</v>
      </c>
      <c r="C1164" s="17" t="inlineStr">
        <is>
          <t>周边搜</t>
        </is>
      </c>
      <c r="D1164" s="17" t="inlineStr">
        <is>
          <t>周边搜 -酒店</t>
        </is>
      </c>
      <c r="E1164" s="17" t="inlineStr">
        <is>
          <t>P0</t>
        </is>
      </c>
      <c r="F1164" s="17" t="inlineStr">
        <is>
          <t>周边搜 -酒店
酒店品牌：0: 维也纳
排序方式：3:低价优先</t>
        </is>
      </c>
      <c r="G1164" s="13" t="inlineStr">
        <is>
          <t>正常系</t>
        </is>
      </c>
      <c r="H1164" s="17" t="inlineStr">
        <is>
          <t>等价划分法</t>
        </is>
      </c>
      <c r="I1164" s="17" t="n"/>
      <c r="J1164" s="17" t="inlineStr">
        <is>
          <t>/</t>
        </is>
      </c>
      <c r="K1164" s="22" t="n"/>
      <c r="L1164" s="17" t="inlineStr">
        <is>
          <t>{
  "protocolId": 40006,
  "messageType": "request",
  "versionName": "5.0.7.601114",
  "data": {
    "price": -1,
    "level": -1,
    "type": -1,
    "brand": 0,
    "sort": 3
  },
  "statusCode": 0,
  "needResponse": false,
  "message": "",
  "responseCode": "",
  "requestCode": "",
  "requestAuthor": "com.aiways.aiwaysservice"
}</t>
        </is>
      </c>
      <c r="M1164" s="23" t="inlineStr">
        <is>
          <t>输入json，查看返回json或查看地图</t>
        </is>
      </c>
      <c r="N1164" s="17" t="inlineStr">
        <is>
          <t>无返回</t>
        </is>
      </c>
      <c r="O1164" s="17" t="inlineStr">
        <is>
          <t>筛选酒店品牌是维也纳，按照低价优先展示</t>
        </is>
      </c>
      <c r="P1164" s="17" t="n"/>
      <c r="Q1164" s="17" t="n"/>
      <c r="R1164" s="29" t="n"/>
      <c r="S1164" s="29" t="n"/>
      <c r="T1164" s="29" t="n"/>
      <c r="U1164" s="29" t="n"/>
      <c r="V1164" s="29" t="n"/>
      <c r="W1164" s="29" t="n"/>
    </row>
    <row r="1165" s="134">
      <c r="A1165" s="17" t="inlineStr">
        <is>
          <t>AW02-JK-AIDL-1296</t>
        </is>
      </c>
      <c r="B1165" s="13" t="n">
        <v>40006</v>
      </c>
      <c r="C1165" s="17" t="inlineStr">
        <is>
          <t>周边搜</t>
        </is>
      </c>
      <c r="D1165" s="17" t="inlineStr">
        <is>
          <t>周边搜 -酒店</t>
        </is>
      </c>
      <c r="E1165" s="17" t="inlineStr">
        <is>
          <t>P0</t>
        </is>
      </c>
      <c r="F1165" s="17" t="inlineStr">
        <is>
          <t>周边搜 -酒店
酒店品牌：0: 维也纳
排序方式：4:高价优先</t>
        </is>
      </c>
      <c r="G1165" s="13" t="inlineStr">
        <is>
          <t>正常系</t>
        </is>
      </c>
      <c r="H1165" s="17" t="inlineStr">
        <is>
          <t>等价划分法</t>
        </is>
      </c>
      <c r="I1165" s="17" t="n"/>
      <c r="J1165" s="17" t="inlineStr">
        <is>
          <t>/</t>
        </is>
      </c>
      <c r="K1165" s="22" t="n"/>
      <c r="L1165" s="17" t="inlineStr">
        <is>
          <t>{
  "protocolId": 40006,
  "messageType": "request",
  "versionName": "5.0.7.601114",
  "data": {
    "price": -1,
    "level": -1,
    "type": -1,
    "brand": 0,
    "sort": 4
  },
  "statusCode": 0,
  "needResponse": false,
  "message": "",
  "responseCode": "",
  "requestCode": "",
  "requestAuthor": "com.aiways.aiwaysservice"
}</t>
        </is>
      </c>
      <c r="M1165" s="23" t="inlineStr">
        <is>
          <t>输入json，查看返回json或查看地图</t>
        </is>
      </c>
      <c r="N1165" s="17" t="inlineStr">
        <is>
          <t>无返回</t>
        </is>
      </c>
      <c r="O1165" s="17" t="inlineStr">
        <is>
          <t>筛选酒店品牌是维也纳，按照高价优先展示</t>
        </is>
      </c>
      <c r="P1165" s="17" t="n"/>
      <c r="Q1165" s="17" t="n"/>
      <c r="R1165" s="29" t="n"/>
      <c r="S1165" s="29" t="n"/>
      <c r="T1165" s="29" t="n"/>
      <c r="U1165" s="29" t="n"/>
      <c r="V1165" s="29" t="n"/>
      <c r="W1165" s="29" t="n"/>
    </row>
    <row r="1166" s="134">
      <c r="A1166" s="17" t="inlineStr">
        <is>
          <t>AW02-JK-AIDL-1297</t>
        </is>
      </c>
      <c r="B1166" s="13" t="n">
        <v>40006</v>
      </c>
      <c r="C1166" s="17" t="inlineStr">
        <is>
          <t>周边搜</t>
        </is>
      </c>
      <c r="D1166" s="17" t="inlineStr">
        <is>
          <t>周边搜 -酒店</t>
        </is>
      </c>
      <c r="E1166" s="17" t="inlineStr">
        <is>
          <t>P2</t>
        </is>
      </c>
      <c r="F1166" s="17" t="inlineStr">
        <is>
          <t>周边搜 -酒店
酒店品牌：0: 维也纳
排序方式：
异常值：-1</t>
        </is>
      </c>
      <c r="G1166" s="13" t="inlineStr">
        <is>
          <t>异常系</t>
        </is>
      </c>
      <c r="H1166" s="17" t="inlineStr">
        <is>
          <t>等价划分法</t>
        </is>
      </c>
      <c r="I1166" s="17" t="n"/>
      <c r="J1166" s="17" t="inlineStr">
        <is>
          <t>/</t>
        </is>
      </c>
      <c r="K1166" s="22" t="n"/>
      <c r="L1166" s="17" t="inlineStr">
        <is>
          <t>{
  "protocolId": 40006,
  "messageType": "request",
  "versionName": "5.0.7.601114",
  "data": {
    "price": -1,
    "level": -1,
    "type": -1,
    "brand": 0,
    "sort": -1
  },
  "statusCode": 0,
  "needResponse": false,
  "message": "",
  "responseCode": "",
  "requestCode": "",
  "requestAuthor": "com.aiways.aiwaysservice"
}</t>
        </is>
      </c>
      <c r="M1166" s="23" t="inlineStr">
        <is>
          <t>输入json，查看返回json或查看地图</t>
        </is>
      </c>
      <c r="N1166" s="17" t="inlineStr">
        <is>
          <t>resultCode:10028</t>
        </is>
      </c>
      <c r="O1166" s="17" t="inlineStr">
        <is>
          <t>筛选酒店品牌是维也纳，按照默认排序</t>
        </is>
      </c>
      <c r="P1166" s="17" t="n"/>
      <c r="Q1166" s="17" t="n"/>
      <c r="R1166" s="29" t="n"/>
      <c r="S1166" s="29" t="n"/>
      <c r="T1166" s="29" t="n"/>
      <c r="U1166" s="29" t="n"/>
      <c r="V1166" s="29" t="n"/>
      <c r="W1166" s="29" t="n"/>
    </row>
    <row r="1167" s="134">
      <c r="A1167" s="17" t="inlineStr">
        <is>
          <t>AW02-JK-AIDL-1298</t>
        </is>
      </c>
      <c r="B1167" s="13" t="n">
        <v>40006</v>
      </c>
      <c r="C1167" s="17" t="inlineStr">
        <is>
          <t>周边搜</t>
        </is>
      </c>
      <c r="D1167" s="17" t="inlineStr">
        <is>
          <t>周边搜 -酒店</t>
        </is>
      </c>
      <c r="E1167" s="17" t="inlineStr">
        <is>
          <t>P2</t>
        </is>
      </c>
      <c r="F1167" s="17" t="inlineStr">
        <is>
          <t>周边搜 -酒店
酒店品牌：0: 维也纳
排序方式：
异常值：5</t>
        </is>
      </c>
      <c r="G1167" s="13" t="inlineStr">
        <is>
          <t>异常系</t>
        </is>
      </c>
      <c r="H1167" s="17" t="inlineStr">
        <is>
          <t>等价划分法</t>
        </is>
      </c>
      <c r="I1167" s="17" t="n"/>
      <c r="J1167" s="17" t="inlineStr">
        <is>
          <t>/</t>
        </is>
      </c>
      <c r="K1167" s="22" t="n"/>
      <c r="L1167" s="17" t="inlineStr">
        <is>
          <t>{
  "protocolId": 40006,
  "messageType": "request",
  "versionName": "5.0.7.601114",
  "data": {
    "price": -1,
    "level": -1,
    "type": -1,
    "brand": 0,
    "sort": 5
  },
  "statusCode": 0,
  "needResponse": false,
  "message": "",
  "responseCode": "",
  "requestCode": "",
  "requestAuthor": "com.aiways.aiwaysservice"
}</t>
        </is>
      </c>
      <c r="M1167" s="23" t="inlineStr">
        <is>
          <t>输入json，查看返回json或查看地图</t>
        </is>
      </c>
      <c r="N1167" s="17" t="inlineStr">
        <is>
          <t>resultCode:10028</t>
        </is>
      </c>
      <c r="O1167" s="17" t="inlineStr">
        <is>
          <t>筛选酒店品牌是维也纳，按照默认排序</t>
        </is>
      </c>
      <c r="P1167" s="17" t="n"/>
      <c r="Q1167" s="17" t="n"/>
      <c r="R1167" s="29" t="n"/>
      <c r="S1167" s="29" t="n"/>
      <c r="T1167" s="29" t="n"/>
      <c r="U1167" s="29" t="n"/>
      <c r="V1167" s="29" t="n"/>
      <c r="W1167" s="29" t="n"/>
    </row>
    <row r="1168" s="134">
      <c r="A1168" s="17" t="inlineStr">
        <is>
          <t>AW02-JK-AIDL-1299</t>
        </is>
      </c>
      <c r="B1168" s="13" t="n">
        <v>40006</v>
      </c>
      <c r="C1168" s="17" t="inlineStr">
        <is>
          <t>周边搜</t>
        </is>
      </c>
      <c r="D1168" s="17" t="inlineStr">
        <is>
          <t>周边搜 -酒店</t>
        </is>
      </c>
      <c r="E1168" s="17" t="inlineStr">
        <is>
          <t>P0</t>
        </is>
      </c>
      <c r="F1168" s="17" t="inlineStr">
        <is>
          <t>周边搜 -酒店
酒店品牌：1:如家
排序方式：0：推荐排序</t>
        </is>
      </c>
      <c r="G1168" s="13" t="inlineStr">
        <is>
          <t>正常系</t>
        </is>
      </c>
      <c r="H1168" s="17" t="inlineStr">
        <is>
          <t>等价划分法</t>
        </is>
      </c>
      <c r="I1168" s="17" t="n"/>
      <c r="J1168" s="17" t="inlineStr">
        <is>
          <t>/</t>
        </is>
      </c>
      <c r="K1168" s="22" t="n"/>
      <c r="L1168" s="17" t="inlineStr">
        <is>
          <t>{
  "protocolId": 40006,
  "messageType": "request",
  "versionName": "5.0.7.601114",
  "data": {
    "price": -1,
    "level": -1,
    "type": -1,
    "brand": 1,
    "sort": 0
  },
  "statusCode": 0,
  "needResponse": false,
  "message": "",
  "responseCode": "",
  "requestCode": "",
  "requestAuthor": "com.aiways.aiwaysservice"
}</t>
        </is>
      </c>
      <c r="M1168" s="23" t="inlineStr">
        <is>
          <t>输入json，查看返回json或查看地图</t>
        </is>
      </c>
      <c r="N1168" s="17" t="inlineStr">
        <is>
          <t>无返回</t>
        </is>
      </c>
      <c r="O1168" s="17" t="inlineStr">
        <is>
          <t>筛选酒店品牌是如家，按照推荐排序展示</t>
        </is>
      </c>
      <c r="P1168" s="17" t="n"/>
      <c r="Q1168" s="17" t="n"/>
      <c r="R1168" s="29" t="n"/>
      <c r="S1168" s="29" t="n"/>
      <c r="T1168" s="29" t="n"/>
      <c r="U1168" s="29" t="n"/>
      <c r="V1168" s="29" t="n"/>
      <c r="W1168" s="29" t="n"/>
    </row>
    <row r="1169" s="134">
      <c r="A1169" s="17" t="inlineStr">
        <is>
          <t>AW02-JK-AIDL-1300</t>
        </is>
      </c>
      <c r="B1169" s="13" t="n">
        <v>40006</v>
      </c>
      <c r="C1169" s="17" t="inlineStr">
        <is>
          <t>周边搜</t>
        </is>
      </c>
      <c r="D1169" s="17" t="inlineStr">
        <is>
          <t>周边搜 -酒店</t>
        </is>
      </c>
      <c r="E1169" s="17" t="inlineStr">
        <is>
          <t>P0</t>
        </is>
      </c>
      <c r="F1169" s="17" t="inlineStr">
        <is>
          <t>周边搜 -酒店
酒店品牌：1:如家
排序方式：1: 距离优先</t>
        </is>
      </c>
      <c r="G1169" s="13" t="inlineStr">
        <is>
          <t>正常系</t>
        </is>
      </c>
      <c r="H1169" s="17" t="inlineStr">
        <is>
          <t>等价划分法</t>
        </is>
      </c>
      <c r="I1169" s="17" t="n"/>
      <c r="J1169" s="17" t="inlineStr">
        <is>
          <t>/</t>
        </is>
      </c>
      <c r="K1169" s="22" t="n"/>
      <c r="L1169" s="17" t="inlineStr">
        <is>
          <t>{
  "protocolId": 40006,
  "messageType": "request",
  "versionName": "5.0.7.601114",
  "data": {
    "price": -1,
    "level": -1,
    "type": -1,
    "brand": 1,
    "sort": 1
  },
  "statusCode": 0,
  "needResponse": false,
  "message": "",
  "responseCode": "",
  "requestCode": "",
  "requestAuthor": "com.aiways.aiwaysservice"
}</t>
        </is>
      </c>
      <c r="M1169" s="23" t="inlineStr">
        <is>
          <t>输入json，查看返回json或查看地图</t>
        </is>
      </c>
      <c r="N1169" s="17" t="inlineStr">
        <is>
          <t>无返回</t>
        </is>
      </c>
      <c r="O1169" s="17" t="inlineStr">
        <is>
          <t>筛选酒店品牌是如家，按照距离优先展示</t>
        </is>
      </c>
      <c r="P1169" s="17" t="n"/>
      <c r="Q1169" s="17" t="n"/>
      <c r="R1169" s="29" t="n"/>
      <c r="S1169" s="29" t="n"/>
      <c r="T1169" s="29" t="n"/>
      <c r="U1169" s="29" t="n"/>
      <c r="V1169" s="29" t="n"/>
      <c r="W1169" s="29" t="n"/>
    </row>
    <row r="1170" s="134">
      <c r="A1170" s="17" t="inlineStr">
        <is>
          <t>AW02-JK-AIDL-1301</t>
        </is>
      </c>
      <c r="B1170" s="13" t="n">
        <v>40006</v>
      </c>
      <c r="C1170" s="17" t="inlineStr">
        <is>
          <t>周边搜</t>
        </is>
      </c>
      <c r="D1170" s="17" t="inlineStr">
        <is>
          <t>周边搜 -酒店</t>
        </is>
      </c>
      <c r="E1170" s="17" t="inlineStr">
        <is>
          <t>P0</t>
        </is>
      </c>
      <c r="F1170" s="17" t="inlineStr">
        <is>
          <t>周边搜 -酒店
酒店品牌：1:如家
排序方式：2:好评优先</t>
        </is>
      </c>
      <c r="G1170" s="13" t="inlineStr">
        <is>
          <t>正常系</t>
        </is>
      </c>
      <c r="H1170" s="17" t="inlineStr">
        <is>
          <t>等价划分法</t>
        </is>
      </c>
      <c r="I1170" s="17" t="n"/>
      <c r="J1170" s="17" t="inlineStr">
        <is>
          <t>/</t>
        </is>
      </c>
      <c r="K1170" s="22" t="n"/>
      <c r="L1170" s="17" t="inlineStr">
        <is>
          <t>{
  "protocolId": 40006,
  "messageType": "request",
  "versionName": "5.0.7.601114",
  "data": {
    "price": -1,
    "level": -1,
    "type": -1,
    "brand": 1,
    "sort": 2
  },
  "statusCode": 0,
  "needResponse": false,
  "message": "",
  "responseCode": "",
  "requestCode": "",
  "requestAuthor": "com.aiways.aiwaysservice"
}</t>
        </is>
      </c>
      <c r="M1170" s="23" t="inlineStr">
        <is>
          <t>输入json，查看返回json或查看地图</t>
        </is>
      </c>
      <c r="N1170" s="17" t="inlineStr">
        <is>
          <t>无返回</t>
        </is>
      </c>
      <c r="O1170" s="17" t="inlineStr">
        <is>
          <t>筛选酒店品牌是如家，按照好评优先展示</t>
        </is>
      </c>
      <c r="P1170" s="17" t="n"/>
      <c r="Q1170" s="17" t="n"/>
      <c r="R1170" s="29" t="n"/>
      <c r="S1170" s="29" t="n"/>
      <c r="T1170" s="29" t="n"/>
      <c r="U1170" s="29" t="n"/>
      <c r="V1170" s="29" t="n"/>
      <c r="W1170" s="29" t="n"/>
    </row>
    <row r="1171" s="134">
      <c r="A1171" s="17" t="inlineStr">
        <is>
          <t>AW02-JK-AIDL-1302</t>
        </is>
      </c>
      <c r="B1171" s="13" t="n">
        <v>40006</v>
      </c>
      <c r="C1171" s="17" t="inlineStr">
        <is>
          <t>周边搜</t>
        </is>
      </c>
      <c r="D1171" s="17" t="inlineStr">
        <is>
          <t>周边搜 -酒店</t>
        </is>
      </c>
      <c r="E1171" s="17" t="inlineStr">
        <is>
          <t>P0</t>
        </is>
      </c>
      <c r="F1171" s="17" t="inlineStr">
        <is>
          <t>周边搜 -酒店
酒店品牌：1:如家
排序方式：3:低价优先</t>
        </is>
      </c>
      <c r="G1171" s="13" t="inlineStr">
        <is>
          <t>正常系</t>
        </is>
      </c>
      <c r="H1171" s="17" t="inlineStr">
        <is>
          <t>等价划分法</t>
        </is>
      </c>
      <c r="I1171" s="17" t="n"/>
      <c r="J1171" s="17" t="inlineStr">
        <is>
          <t>/</t>
        </is>
      </c>
      <c r="K1171" s="22" t="n"/>
      <c r="L1171" s="17" t="inlineStr">
        <is>
          <t>{
  "protocolId": 40006,
  "messageType": "request",
  "versionName": "5.0.7.601114",
  "data": {
    "price": -1,
    "level": -1,
    "type": -1,
    "brand": 1,
    "sort": 3
  },
  "statusCode": 0,
  "needResponse": false,
  "message": "",
  "responseCode": "",
  "requestCode": "",
  "requestAuthor": "com.aiways.aiwaysservice"
}</t>
        </is>
      </c>
      <c r="M1171" s="23" t="inlineStr">
        <is>
          <t>输入json，查看返回json或查看地图</t>
        </is>
      </c>
      <c r="N1171" s="17" t="inlineStr">
        <is>
          <t>无返回</t>
        </is>
      </c>
      <c r="O1171" s="17" t="inlineStr">
        <is>
          <t>筛选酒店品牌是如家，按照低价优先展示</t>
        </is>
      </c>
      <c r="P1171" s="17" t="n"/>
      <c r="Q1171" s="17" t="n"/>
      <c r="R1171" s="29" t="n"/>
      <c r="S1171" s="29" t="n"/>
      <c r="T1171" s="29" t="n"/>
      <c r="U1171" s="29" t="n"/>
      <c r="V1171" s="29" t="n"/>
      <c r="W1171" s="29" t="n"/>
    </row>
    <row r="1172" s="134">
      <c r="A1172" s="17" t="inlineStr">
        <is>
          <t>AW02-JK-AIDL-1303</t>
        </is>
      </c>
      <c r="B1172" s="13" t="n">
        <v>40006</v>
      </c>
      <c r="C1172" s="17" t="inlineStr">
        <is>
          <t>周边搜</t>
        </is>
      </c>
      <c r="D1172" s="17" t="inlineStr">
        <is>
          <t>周边搜 -酒店</t>
        </is>
      </c>
      <c r="E1172" s="17" t="inlineStr">
        <is>
          <t>P0</t>
        </is>
      </c>
      <c r="F1172" s="17" t="inlineStr">
        <is>
          <t>周边搜 -酒店
酒店品牌：1:如家
排序方式：4:高价优先</t>
        </is>
      </c>
      <c r="G1172" s="13" t="inlineStr">
        <is>
          <t>正常系</t>
        </is>
      </c>
      <c r="H1172" s="17" t="inlineStr">
        <is>
          <t>等价划分法</t>
        </is>
      </c>
      <c r="I1172" s="17" t="n"/>
      <c r="J1172" s="17" t="inlineStr">
        <is>
          <t>/</t>
        </is>
      </c>
      <c r="K1172" s="22" t="n"/>
      <c r="L1172" s="17" t="inlineStr">
        <is>
          <t>{
  "protocolId": 40006,
  "messageType": "request",
  "versionName": "5.0.7.601114",
  "data": {
    "price": -1,
    "level": -1,
    "type": -1,
    "brand": 1,
    "sort": 4
  },
  "statusCode": 0,
  "needResponse": false,
  "message": "",
  "responseCode": "",
  "requestCode": "",
  "requestAuthor": "com.aiways.aiwaysservice"
}</t>
        </is>
      </c>
      <c r="M1172" s="23" t="inlineStr">
        <is>
          <t>输入json，查看返回json或查看地图</t>
        </is>
      </c>
      <c r="N1172" s="17" t="inlineStr">
        <is>
          <t>无返回</t>
        </is>
      </c>
      <c r="O1172" s="17" t="inlineStr">
        <is>
          <t>筛选酒店品牌是如家，按照高价优先展示</t>
        </is>
      </c>
      <c r="P1172" s="17" t="n"/>
      <c r="Q1172" s="17" t="n"/>
      <c r="R1172" s="29" t="n"/>
      <c r="S1172" s="29" t="n"/>
      <c r="T1172" s="29" t="n"/>
      <c r="U1172" s="29" t="n"/>
      <c r="V1172" s="29" t="n"/>
      <c r="W1172" s="29" t="n"/>
    </row>
    <row r="1173" s="134">
      <c r="A1173" s="17" t="inlineStr">
        <is>
          <t>AW02-JK-AIDL-1304</t>
        </is>
      </c>
      <c r="B1173" s="13" t="n">
        <v>40006</v>
      </c>
      <c r="C1173" s="17" t="inlineStr">
        <is>
          <t>周边搜</t>
        </is>
      </c>
      <c r="D1173" s="17" t="inlineStr">
        <is>
          <t>周边搜 -酒店</t>
        </is>
      </c>
      <c r="E1173" s="17" t="inlineStr">
        <is>
          <t>P2</t>
        </is>
      </c>
      <c r="F1173" s="17" t="inlineStr">
        <is>
          <t>周边搜 -酒店
酒店品牌：1:如家
排序方式：
异常值：-1</t>
        </is>
      </c>
      <c r="G1173" s="13" t="inlineStr">
        <is>
          <t>异常系</t>
        </is>
      </c>
      <c r="H1173" s="17" t="inlineStr">
        <is>
          <t>等价划分法</t>
        </is>
      </c>
      <c r="I1173" s="17" t="n"/>
      <c r="J1173" s="17" t="inlineStr">
        <is>
          <t>/</t>
        </is>
      </c>
      <c r="K1173" s="22" t="n"/>
      <c r="L1173" s="17" t="inlineStr">
        <is>
          <t>{
  "protocolId": 40006,
  "messageType": "request",
  "versionName": "5.0.7.601114",
  "data": {
    "price": -1,
    "level": -1,
    "type": -1,
    "brand": 1,
    "sort": -1
  },
  "statusCode": 0,
  "needResponse": false,
  "message": "",
  "responseCode": "",
  "requestCode": "",
  "requestAuthor": "com.aiways.aiwaysservice"
}</t>
        </is>
      </c>
      <c r="M1173" s="23" t="inlineStr">
        <is>
          <t>输入json，查看返回json或查看地图</t>
        </is>
      </c>
      <c r="N1173" s="17" t="inlineStr">
        <is>
          <t>resultCode:10028</t>
        </is>
      </c>
      <c r="O1173" s="17" t="inlineStr">
        <is>
          <t>筛选酒店品牌是如家，按照默认排序</t>
        </is>
      </c>
      <c r="P1173" s="17" t="n"/>
      <c r="Q1173" s="17" t="n"/>
      <c r="R1173" s="29" t="n"/>
      <c r="S1173" s="29" t="n"/>
      <c r="T1173" s="29" t="n"/>
      <c r="U1173" s="29" t="n"/>
      <c r="V1173" s="29" t="n"/>
      <c r="W1173" s="29" t="n"/>
    </row>
    <row r="1174" s="134">
      <c r="A1174" s="17" t="inlineStr">
        <is>
          <t>AW02-JK-AIDL-1305</t>
        </is>
      </c>
      <c r="B1174" s="13" t="n">
        <v>40006</v>
      </c>
      <c r="C1174" s="17" t="inlineStr">
        <is>
          <t>周边搜</t>
        </is>
      </c>
      <c r="D1174" s="17" t="inlineStr">
        <is>
          <t>周边搜 -酒店</t>
        </is>
      </c>
      <c r="E1174" s="17" t="inlineStr">
        <is>
          <t>P2</t>
        </is>
      </c>
      <c r="F1174" s="17" t="inlineStr">
        <is>
          <t>周边搜 -酒店
酒店品牌：1:如家
排序方式：
异常值：5</t>
        </is>
      </c>
      <c r="G1174" s="13" t="inlineStr">
        <is>
          <t>异常系</t>
        </is>
      </c>
      <c r="H1174" s="17" t="inlineStr">
        <is>
          <t>等价划分法</t>
        </is>
      </c>
      <c r="I1174" s="17" t="n"/>
      <c r="J1174" s="17" t="inlineStr">
        <is>
          <t>/</t>
        </is>
      </c>
      <c r="K1174" s="22" t="n"/>
      <c r="L1174" s="17" t="inlineStr">
        <is>
          <t>{
  "protocolId": 40006,
  "messageType": "request",
  "versionName": "5.0.7.601114",
  "data": {
    "price": -1,
    "level": -1,
    "type": -1,
    "brand": 1,
    "sort": 5
  },
  "statusCode": 0,
  "needResponse": false,
  "message": "",
  "responseCode": "",
  "requestCode": "",
  "requestAuthor": "com.aiways.aiwaysservice"
}</t>
        </is>
      </c>
      <c r="M1174" s="23" t="inlineStr">
        <is>
          <t>输入json，查看返回json或查看地图</t>
        </is>
      </c>
      <c r="N1174" s="17" t="inlineStr">
        <is>
          <t>resultCode:10028</t>
        </is>
      </c>
      <c r="O1174" s="17" t="inlineStr">
        <is>
          <t>筛选酒店品牌是如家，按照默认排序</t>
        </is>
      </c>
      <c r="P1174" s="17" t="n"/>
      <c r="Q1174" s="17" t="n"/>
      <c r="R1174" s="29" t="n"/>
      <c r="S1174" s="29" t="n"/>
      <c r="T1174" s="29" t="n"/>
      <c r="U1174" s="29" t="n"/>
      <c r="V1174" s="29" t="n"/>
      <c r="W1174" s="29" t="n"/>
    </row>
    <row r="1175" s="134">
      <c r="A1175" s="17" t="inlineStr">
        <is>
          <t>AW02-JK-AIDL-1306</t>
        </is>
      </c>
      <c r="B1175" s="13" t="n">
        <v>40006</v>
      </c>
      <c r="C1175" s="17" t="inlineStr">
        <is>
          <t>周边搜</t>
        </is>
      </c>
      <c r="D1175" s="17" t="inlineStr">
        <is>
          <t>周边搜 -酒店</t>
        </is>
      </c>
      <c r="E1175" s="17" t="inlineStr">
        <is>
          <t>P0</t>
        </is>
      </c>
      <c r="F1175" s="17" t="inlineStr">
        <is>
          <t>周边搜 -酒店
酒店品牌：2:汉庭
排序方式：0：推荐排序</t>
        </is>
      </c>
      <c r="G1175" s="13" t="inlineStr">
        <is>
          <t>正常系</t>
        </is>
      </c>
      <c r="H1175" s="17" t="inlineStr">
        <is>
          <t>等价划分法</t>
        </is>
      </c>
      <c r="I1175" s="17" t="n"/>
      <c r="J1175" s="17" t="inlineStr">
        <is>
          <t>/</t>
        </is>
      </c>
      <c r="K1175" s="22" t="n"/>
      <c r="L1175" s="17" t="inlineStr">
        <is>
          <t>{
  "protocolId": 40006,
  "messageType": "request",
  "versionName": "5.0.7.601114",
  "data": {
    "price": -1,
    "level": -1,
    "type": -1,
    "brand": 2,
    "sort": 0
  },
  "statusCode": 0,
  "needResponse": false,
  "message": "",
  "responseCode": "",
  "requestCode": "",
  "requestAuthor": "com.aiways.aiwaysservice"
}</t>
        </is>
      </c>
      <c r="M1175" s="23" t="inlineStr">
        <is>
          <t>输入json，查看返回json或查看地图</t>
        </is>
      </c>
      <c r="N1175" s="17" t="inlineStr">
        <is>
          <t>无返回</t>
        </is>
      </c>
      <c r="O1175" s="17" t="inlineStr">
        <is>
          <t>筛选酒店品牌是汉庭，按照推荐排序展示</t>
        </is>
      </c>
      <c r="P1175" s="17" t="n"/>
      <c r="Q1175" s="17" t="n"/>
      <c r="R1175" s="29" t="n"/>
      <c r="S1175" s="29" t="n"/>
      <c r="T1175" s="29" t="n"/>
      <c r="U1175" s="29" t="n"/>
      <c r="V1175" s="29" t="n"/>
      <c r="W1175" s="29" t="n"/>
    </row>
    <row r="1176" s="134">
      <c r="A1176" s="17" t="inlineStr">
        <is>
          <t>AW02-JK-AIDL-1307</t>
        </is>
      </c>
      <c r="B1176" s="13" t="n">
        <v>40006</v>
      </c>
      <c r="C1176" s="17" t="inlineStr">
        <is>
          <t>周边搜</t>
        </is>
      </c>
      <c r="D1176" s="17" t="inlineStr">
        <is>
          <t>周边搜 -酒店</t>
        </is>
      </c>
      <c r="E1176" s="17" t="inlineStr">
        <is>
          <t>P0</t>
        </is>
      </c>
      <c r="F1176" s="17" t="inlineStr">
        <is>
          <t>周边搜 -酒店
酒店品牌：2:汉庭
排序方式：1: 距离优先</t>
        </is>
      </c>
      <c r="G1176" s="13" t="inlineStr">
        <is>
          <t>正常系</t>
        </is>
      </c>
      <c r="H1176" s="17" t="inlineStr">
        <is>
          <t>等价划分法</t>
        </is>
      </c>
      <c r="I1176" s="17" t="n"/>
      <c r="J1176" s="17" t="inlineStr">
        <is>
          <t>/</t>
        </is>
      </c>
      <c r="K1176" s="22" t="n"/>
      <c r="L1176" s="17" t="inlineStr">
        <is>
          <t>{
  "protocolId": 40006,
  "messageType": "request",
  "versionName": "5.0.7.601114",
  "data": {
    "price": -1,
    "level": -1,
    "type": -1,
    "brand": 2,
    "sort": 1
  },
  "statusCode": 0,
  "needResponse": false,
  "message": "",
  "responseCode": "",
  "requestCode": "",
  "requestAuthor": "com.aiways.aiwaysservice"
}</t>
        </is>
      </c>
      <c r="M1176" s="23" t="inlineStr">
        <is>
          <t>输入json，查看返回json或查看地图</t>
        </is>
      </c>
      <c r="N1176" s="17" t="inlineStr">
        <is>
          <t>无返回</t>
        </is>
      </c>
      <c r="O1176" s="17" t="inlineStr">
        <is>
          <t>筛选酒店品牌是汉庭，按照距离优先展示</t>
        </is>
      </c>
      <c r="P1176" s="17" t="n"/>
      <c r="Q1176" s="17" t="n"/>
      <c r="R1176" s="29" t="n"/>
      <c r="S1176" s="29" t="n"/>
      <c r="T1176" s="29" t="n"/>
      <c r="U1176" s="29" t="n"/>
      <c r="V1176" s="29" t="n"/>
      <c r="W1176" s="29" t="n"/>
    </row>
    <row r="1177" s="134">
      <c r="A1177" s="17" t="inlineStr">
        <is>
          <t>AW02-JK-AIDL-1308</t>
        </is>
      </c>
      <c r="B1177" s="13" t="n">
        <v>40006</v>
      </c>
      <c r="C1177" s="17" t="inlineStr">
        <is>
          <t>周边搜</t>
        </is>
      </c>
      <c r="D1177" s="17" t="inlineStr">
        <is>
          <t>周边搜 -酒店</t>
        </is>
      </c>
      <c r="E1177" s="17" t="inlineStr">
        <is>
          <t>P0</t>
        </is>
      </c>
      <c r="F1177" s="17" t="inlineStr">
        <is>
          <t>周边搜 -酒店
酒店品牌：2:汉庭
排序方式：2:好评优先</t>
        </is>
      </c>
      <c r="G1177" s="13" t="inlineStr">
        <is>
          <t>正常系</t>
        </is>
      </c>
      <c r="H1177" s="17" t="inlineStr">
        <is>
          <t>等价划分法</t>
        </is>
      </c>
      <c r="I1177" s="17" t="n"/>
      <c r="J1177" s="17" t="inlineStr">
        <is>
          <t>/</t>
        </is>
      </c>
      <c r="K1177" s="22" t="n"/>
      <c r="L1177" s="17" t="inlineStr">
        <is>
          <t>{
  "protocolId": 40006,
  "messageType": "request",
  "versionName": "5.0.7.601114",
  "data": {
    "price": -1,
    "level": -1,
    "type": -1,
    "brand": 2,
    "sort": 2
  },
  "statusCode": 0,
  "needResponse": false,
  "message": "",
  "responseCode": "",
  "requestCode": "",
  "requestAuthor": "com.aiways.aiwaysservice"
}</t>
        </is>
      </c>
      <c r="M1177" s="23" t="inlineStr">
        <is>
          <t>输入json，查看返回json或查看地图</t>
        </is>
      </c>
      <c r="N1177" s="17" t="inlineStr">
        <is>
          <t>无返回</t>
        </is>
      </c>
      <c r="O1177" s="17" t="inlineStr">
        <is>
          <t>筛选酒店品牌是汉庭，按照好评优先展示</t>
        </is>
      </c>
      <c r="P1177" s="17" t="n"/>
      <c r="Q1177" s="17" t="n"/>
      <c r="R1177" s="29" t="n"/>
      <c r="S1177" s="29" t="n"/>
      <c r="T1177" s="29" t="n"/>
      <c r="U1177" s="29" t="n"/>
      <c r="V1177" s="29" t="n"/>
      <c r="W1177" s="29" t="n"/>
    </row>
    <row r="1178" s="134">
      <c r="A1178" s="17" t="inlineStr">
        <is>
          <t>AW02-JK-AIDL-1309</t>
        </is>
      </c>
      <c r="B1178" s="13" t="n">
        <v>40006</v>
      </c>
      <c r="C1178" s="17" t="inlineStr">
        <is>
          <t>周边搜</t>
        </is>
      </c>
      <c r="D1178" s="17" t="inlineStr">
        <is>
          <t>周边搜 -酒店</t>
        </is>
      </c>
      <c r="E1178" s="17" t="inlineStr">
        <is>
          <t>P0</t>
        </is>
      </c>
      <c r="F1178" s="17" t="inlineStr">
        <is>
          <t>周边搜 -酒店
酒店品牌：2:汉庭
排序方式：3:低价优先</t>
        </is>
      </c>
      <c r="G1178" s="13" t="inlineStr">
        <is>
          <t>正常系</t>
        </is>
      </c>
      <c r="H1178" s="17" t="inlineStr">
        <is>
          <t>等价划分法</t>
        </is>
      </c>
      <c r="I1178" s="17" t="n"/>
      <c r="J1178" s="17" t="inlineStr">
        <is>
          <t>/</t>
        </is>
      </c>
      <c r="K1178" s="22" t="n"/>
      <c r="L1178" s="17" t="inlineStr">
        <is>
          <t>{
  "protocolId": 40006,
  "messageType": "request",
  "versionName": "5.0.7.601114",
  "data": {
    "price": -1,
    "level": -1,
    "type": -1,
    "brand": 2,
    "sort": 3
  },
  "statusCode": 0,
  "needResponse": false,
  "message": "",
  "responseCode": "",
  "requestCode": "",
  "requestAuthor": "com.aiways.aiwaysservice"
}</t>
        </is>
      </c>
      <c r="M1178" s="23" t="inlineStr">
        <is>
          <t>输入json，查看返回json或查看地图</t>
        </is>
      </c>
      <c r="N1178" s="17" t="inlineStr">
        <is>
          <t>无返回</t>
        </is>
      </c>
      <c r="O1178" s="17" t="inlineStr">
        <is>
          <t>筛选酒店品牌是汉庭，按照低价优先展示</t>
        </is>
      </c>
      <c r="P1178" s="17" t="n"/>
      <c r="Q1178" s="17" t="n"/>
      <c r="R1178" s="29" t="n"/>
      <c r="S1178" s="29" t="n"/>
      <c r="T1178" s="29" t="n"/>
      <c r="U1178" s="29" t="n"/>
      <c r="V1178" s="29" t="n"/>
      <c r="W1178" s="29" t="n"/>
    </row>
    <row r="1179" s="134">
      <c r="A1179" s="17" t="inlineStr">
        <is>
          <t>AW02-JK-AIDL-1310</t>
        </is>
      </c>
      <c r="B1179" s="13" t="n">
        <v>40006</v>
      </c>
      <c r="C1179" s="17" t="inlineStr">
        <is>
          <t>周边搜</t>
        </is>
      </c>
      <c r="D1179" s="17" t="inlineStr">
        <is>
          <t>周边搜 -酒店</t>
        </is>
      </c>
      <c r="E1179" s="17" t="inlineStr">
        <is>
          <t>P0</t>
        </is>
      </c>
      <c r="F1179" s="17" t="inlineStr">
        <is>
          <t>周边搜 -酒店
酒店品牌：2:汉庭
排序方式：4:高价优先</t>
        </is>
      </c>
      <c r="G1179" s="13" t="inlineStr">
        <is>
          <t>正常系</t>
        </is>
      </c>
      <c r="H1179" s="17" t="inlineStr">
        <is>
          <t>等价划分法</t>
        </is>
      </c>
      <c r="I1179" s="17" t="n"/>
      <c r="J1179" s="17" t="inlineStr">
        <is>
          <t>/</t>
        </is>
      </c>
      <c r="K1179" s="22" t="n"/>
      <c r="L1179" s="17" t="inlineStr">
        <is>
          <t>{
  "protocolId": 40006,
  "messageType": "request",
  "versionName": "5.0.7.601114",
  "data": {
    "price": -1,
    "level": -1,
    "type": -1,
    "brand": 2,
    "sort": 4
  },
  "statusCode": 0,
  "needResponse": false,
  "message": "",
  "responseCode": "",
  "requestCode": "",
  "requestAuthor": "com.aiways.aiwaysservice"
}</t>
        </is>
      </c>
      <c r="M1179" s="23" t="inlineStr">
        <is>
          <t>输入json，查看返回json或查看地图</t>
        </is>
      </c>
      <c r="N1179" s="17" t="inlineStr">
        <is>
          <t>无返回</t>
        </is>
      </c>
      <c r="O1179" s="17" t="inlineStr">
        <is>
          <t>筛选酒店品牌是汉庭，按照高价优先展示</t>
        </is>
      </c>
      <c r="P1179" s="17" t="n"/>
      <c r="Q1179" s="17" t="n"/>
      <c r="R1179" s="29" t="n"/>
      <c r="S1179" s="29" t="n"/>
      <c r="T1179" s="29" t="n"/>
      <c r="U1179" s="29" t="n"/>
      <c r="V1179" s="29" t="n"/>
      <c r="W1179" s="29" t="n"/>
    </row>
    <row r="1180" s="134">
      <c r="A1180" s="17" t="inlineStr">
        <is>
          <t>AW02-JK-AIDL-1311</t>
        </is>
      </c>
      <c r="B1180" s="13" t="n">
        <v>40006</v>
      </c>
      <c r="C1180" s="17" t="inlineStr">
        <is>
          <t>周边搜</t>
        </is>
      </c>
      <c r="D1180" s="17" t="inlineStr">
        <is>
          <t>周边搜 -酒店</t>
        </is>
      </c>
      <c r="E1180" s="17" t="inlineStr">
        <is>
          <t>P2</t>
        </is>
      </c>
      <c r="F1180" s="17" t="inlineStr">
        <is>
          <t>周边搜 -酒店
酒店品牌：2:汉庭
排序方式：
异常值：-1</t>
        </is>
      </c>
      <c r="G1180" s="13" t="inlineStr">
        <is>
          <t>异常系</t>
        </is>
      </c>
      <c r="H1180" s="17" t="inlineStr">
        <is>
          <t>等价划分法</t>
        </is>
      </c>
      <c r="I1180" s="17" t="n"/>
      <c r="J1180" s="17" t="inlineStr">
        <is>
          <t>/</t>
        </is>
      </c>
      <c r="K1180" s="22" t="n"/>
      <c r="L1180" s="17" t="inlineStr">
        <is>
          <t>{
  "protocolId": 40006,
  "messageType": "request",
  "versionName": "5.0.7.601114",
  "data": {
    "price": -1,
    "level": -1,
    "type": -1,
    "brand": 2,
    "sort": -1
  },
  "statusCode": 0,
  "needResponse": false,
  "message": "",
  "responseCode": "",
  "requestCode": "",
  "requestAuthor": "com.aiways.aiwaysservice"
}</t>
        </is>
      </c>
      <c r="M1180" s="23" t="inlineStr">
        <is>
          <t>输入json，查看返回json或查看地图</t>
        </is>
      </c>
      <c r="N1180" s="17" t="inlineStr">
        <is>
          <t>resultCode:10028</t>
        </is>
      </c>
      <c r="O1180" s="17" t="inlineStr">
        <is>
          <t>筛选酒店品牌是汉庭，按照默认排序</t>
        </is>
      </c>
      <c r="P1180" s="17" t="n"/>
      <c r="Q1180" s="17" t="n"/>
      <c r="R1180" s="29" t="n"/>
      <c r="S1180" s="29" t="n"/>
      <c r="T1180" s="29" t="n"/>
      <c r="U1180" s="29" t="n"/>
      <c r="V1180" s="29" t="n"/>
      <c r="W1180" s="29" t="n"/>
    </row>
    <row r="1181" s="134">
      <c r="A1181" s="17" t="inlineStr">
        <is>
          <t>AW02-JK-AIDL-1312</t>
        </is>
      </c>
      <c r="B1181" s="13" t="n">
        <v>40006</v>
      </c>
      <c r="C1181" s="17" t="inlineStr">
        <is>
          <t>周边搜</t>
        </is>
      </c>
      <c r="D1181" s="17" t="inlineStr">
        <is>
          <t>周边搜 -酒店</t>
        </is>
      </c>
      <c r="E1181" s="17" t="inlineStr">
        <is>
          <t>P2</t>
        </is>
      </c>
      <c r="F1181" s="17" t="inlineStr">
        <is>
          <t>周边搜 -酒店
酒店品牌：2:汉庭
排序方式：
异常值：5</t>
        </is>
      </c>
      <c r="G1181" s="13" t="inlineStr">
        <is>
          <t>异常系</t>
        </is>
      </c>
      <c r="H1181" s="17" t="inlineStr">
        <is>
          <t>等价划分法</t>
        </is>
      </c>
      <c r="I1181" s="17" t="n"/>
      <c r="J1181" s="17" t="inlineStr">
        <is>
          <t>/</t>
        </is>
      </c>
      <c r="K1181" s="22" t="n"/>
      <c r="L1181" s="17" t="inlineStr">
        <is>
          <t>{
  "protocolId": 40006,
  "messageType": "request",
  "versionName": "5.0.7.601114",
  "data": {
    "price": -1,
    "level": -1,
    "type": -1,
    "brand": 2,
    "sort": 5
  },
  "statusCode": 0,
  "needResponse": false,
  "message": "",
  "responseCode": "",
  "requestCode": "",
  "requestAuthor": "com.aiways.aiwaysservice"
}</t>
        </is>
      </c>
      <c r="M1181" s="23" t="inlineStr">
        <is>
          <t>输入json，查看返回json或查看地图</t>
        </is>
      </c>
      <c r="N1181" s="17" t="inlineStr">
        <is>
          <t>resultCode:10028</t>
        </is>
      </c>
      <c r="O1181" s="17" t="inlineStr">
        <is>
          <t>筛选酒店品牌是汉庭，按照默认排序</t>
        </is>
      </c>
      <c r="P1181" s="17" t="n"/>
      <c r="Q1181" s="17" t="n"/>
      <c r="R1181" s="29" t="n"/>
      <c r="S1181" s="29" t="n"/>
      <c r="T1181" s="29" t="n"/>
      <c r="U1181" s="29" t="n"/>
      <c r="V1181" s="29" t="n"/>
      <c r="W1181" s="29" t="n"/>
    </row>
    <row r="1182" s="134">
      <c r="A1182" s="17" t="inlineStr">
        <is>
          <t>AW02-JK-AIDL-1313</t>
        </is>
      </c>
      <c r="B1182" s="13" t="n">
        <v>40006</v>
      </c>
      <c r="C1182" s="17" t="inlineStr">
        <is>
          <t>周边搜</t>
        </is>
      </c>
      <c r="D1182" s="17" t="inlineStr">
        <is>
          <t>周边搜 -酒店</t>
        </is>
      </c>
      <c r="E1182" s="17" t="inlineStr">
        <is>
          <t>P0</t>
        </is>
      </c>
      <c r="F1182" s="17" t="inlineStr">
        <is>
          <t>周边搜 -酒店
酒店品牌：3:7天
排序方式：0：推荐排序</t>
        </is>
      </c>
      <c r="G1182" s="13" t="inlineStr">
        <is>
          <t>正常系</t>
        </is>
      </c>
      <c r="H1182" s="17" t="inlineStr">
        <is>
          <t>等价划分法</t>
        </is>
      </c>
      <c r="I1182" s="17" t="n"/>
      <c r="J1182" s="17" t="inlineStr">
        <is>
          <t>/</t>
        </is>
      </c>
      <c r="K1182" s="22" t="n"/>
      <c r="L1182" s="17" t="inlineStr">
        <is>
          <t>{
  "protocolId": 40006,
  "messageType": "request",
  "versionName": "5.0.7.601114",
  "data": {
    "price": -1,
    "level": -1,
    "type": -1,
    "brand": 3,
    "sort": 0
  },
  "statusCode": 0,
  "needResponse": false,
  "message": "",
  "responseCode": "",
  "requestCode": "",
  "requestAuthor": "com.aiways.aiwaysservice"
}</t>
        </is>
      </c>
      <c r="M1182" s="23" t="inlineStr">
        <is>
          <t>输入json，查看返回json或查看地图</t>
        </is>
      </c>
      <c r="N1182" s="17" t="inlineStr">
        <is>
          <t>无返回</t>
        </is>
      </c>
      <c r="O1182" s="17" t="inlineStr">
        <is>
          <t>筛选酒店品牌是7天，按照推荐排序展示</t>
        </is>
      </c>
      <c r="P1182" s="17" t="n"/>
      <c r="Q1182" s="17" t="n"/>
      <c r="R1182" s="29" t="n"/>
      <c r="S1182" s="29" t="n"/>
      <c r="T1182" s="29" t="n"/>
      <c r="U1182" s="29" t="n"/>
      <c r="V1182" s="29" t="n"/>
      <c r="W1182" s="29" t="n"/>
    </row>
    <row r="1183" s="134">
      <c r="A1183" s="17" t="inlineStr">
        <is>
          <t>AW02-JK-AIDL-1314</t>
        </is>
      </c>
      <c r="B1183" s="13" t="n">
        <v>40006</v>
      </c>
      <c r="C1183" s="17" t="inlineStr">
        <is>
          <t>周边搜</t>
        </is>
      </c>
      <c r="D1183" s="17" t="inlineStr">
        <is>
          <t>周边搜 -酒店</t>
        </is>
      </c>
      <c r="E1183" s="17" t="inlineStr">
        <is>
          <t>P0</t>
        </is>
      </c>
      <c r="F1183" s="17" t="inlineStr">
        <is>
          <t>周边搜 -酒店
酒店品牌：3:7天
排序方式：1: 距离优先</t>
        </is>
      </c>
      <c r="G1183" s="13" t="inlineStr">
        <is>
          <t>正常系</t>
        </is>
      </c>
      <c r="H1183" s="17" t="inlineStr">
        <is>
          <t>等价划分法</t>
        </is>
      </c>
      <c r="I1183" s="17" t="n"/>
      <c r="J1183" s="17" t="inlineStr">
        <is>
          <t>/</t>
        </is>
      </c>
      <c r="K1183" s="22" t="n"/>
      <c r="L1183" s="17" t="inlineStr">
        <is>
          <t>{
  "protocolId": 40006,
  "messageType": "request",
  "versionName": "5.0.7.601114",
  "data": {
    "price": -1,
    "level": -1,
    "type": -1,
    "brand": 3,
    "sort": 1
  },
  "statusCode": 0,
  "needResponse": false,
  "message": "",
  "responseCode": "",
  "requestCode": "",
  "requestAuthor": "com.aiways.aiwaysservice"
}</t>
        </is>
      </c>
      <c r="M1183" s="23" t="inlineStr">
        <is>
          <t>输入json，查看返回json或查看地图</t>
        </is>
      </c>
      <c r="N1183" s="17" t="inlineStr">
        <is>
          <t>无返回</t>
        </is>
      </c>
      <c r="O1183" s="17" t="inlineStr">
        <is>
          <t>筛选酒店品牌是7天，按照距离优先展示</t>
        </is>
      </c>
      <c r="P1183" s="17" t="n"/>
      <c r="Q1183" s="17" t="n"/>
      <c r="R1183" s="29" t="n"/>
      <c r="S1183" s="29" t="n"/>
      <c r="T1183" s="29" t="n"/>
      <c r="U1183" s="29" t="n"/>
      <c r="V1183" s="29" t="n"/>
      <c r="W1183" s="29" t="n"/>
    </row>
    <row r="1184" s="134">
      <c r="A1184" s="17" t="inlineStr">
        <is>
          <t>AW02-JK-AIDL-1315</t>
        </is>
      </c>
      <c r="B1184" s="13" t="n">
        <v>40006</v>
      </c>
      <c r="C1184" s="17" t="inlineStr">
        <is>
          <t>周边搜</t>
        </is>
      </c>
      <c r="D1184" s="17" t="inlineStr">
        <is>
          <t>周边搜 -酒店</t>
        </is>
      </c>
      <c r="E1184" s="17" t="inlineStr">
        <is>
          <t>P0</t>
        </is>
      </c>
      <c r="F1184" s="17" t="inlineStr">
        <is>
          <t>周边搜 -酒店
酒店品牌：3:7天
排序方式：2:好评优先</t>
        </is>
      </c>
      <c r="G1184" s="13" t="inlineStr">
        <is>
          <t>正常系</t>
        </is>
      </c>
      <c r="H1184" s="17" t="inlineStr">
        <is>
          <t>等价划分法</t>
        </is>
      </c>
      <c r="I1184" s="17" t="n"/>
      <c r="J1184" s="17" t="inlineStr">
        <is>
          <t>/</t>
        </is>
      </c>
      <c r="K1184" s="22" t="n"/>
      <c r="L1184" s="17" t="inlineStr">
        <is>
          <t>{
  "protocolId": 40006,
  "messageType": "request",
  "versionName": "5.0.7.601114",
  "data": {
    "price": -1,
    "level": -1,
    "type": -1,
    "brand": 3,
    "sort": 2
  },
  "statusCode": 0,
  "needResponse": false,
  "message": "",
  "responseCode": "",
  "requestCode": "",
  "requestAuthor": "com.aiways.aiwaysservice"
}</t>
        </is>
      </c>
      <c r="M1184" s="23" t="inlineStr">
        <is>
          <t>输入json，查看返回json或查看地图</t>
        </is>
      </c>
      <c r="N1184" s="17" t="inlineStr">
        <is>
          <t>无返回</t>
        </is>
      </c>
      <c r="O1184" s="17" t="inlineStr">
        <is>
          <t>筛选酒店品牌是7天，按照好评优先展示</t>
        </is>
      </c>
      <c r="P1184" s="17" t="n"/>
      <c r="Q1184" s="17" t="n"/>
      <c r="R1184" s="29" t="n"/>
      <c r="S1184" s="29" t="n"/>
      <c r="T1184" s="29" t="n"/>
      <c r="U1184" s="29" t="n"/>
      <c r="V1184" s="29" t="n"/>
      <c r="W1184" s="29" t="n"/>
    </row>
    <row r="1185" s="134">
      <c r="A1185" s="17" t="inlineStr">
        <is>
          <t>AW02-JK-AIDL-1316</t>
        </is>
      </c>
      <c r="B1185" s="13" t="n">
        <v>40006</v>
      </c>
      <c r="C1185" s="17" t="inlineStr">
        <is>
          <t>周边搜</t>
        </is>
      </c>
      <c r="D1185" s="17" t="inlineStr">
        <is>
          <t>周边搜 -酒店</t>
        </is>
      </c>
      <c r="E1185" s="17" t="inlineStr">
        <is>
          <t>P0</t>
        </is>
      </c>
      <c r="F1185" s="17" t="inlineStr">
        <is>
          <t>周边搜 -酒店
酒店品牌：3:7天
排序方式：3:低价优先</t>
        </is>
      </c>
      <c r="G1185" s="13" t="inlineStr">
        <is>
          <t>正常系</t>
        </is>
      </c>
      <c r="H1185" s="17" t="inlineStr">
        <is>
          <t>等价划分法</t>
        </is>
      </c>
      <c r="I1185" s="17" t="n"/>
      <c r="J1185" s="17" t="inlineStr">
        <is>
          <t>/</t>
        </is>
      </c>
      <c r="K1185" s="22" t="n"/>
      <c r="L1185" s="17" t="inlineStr">
        <is>
          <t>{
  "protocolId": 40006,
  "messageType": "request",
  "versionName": "5.0.7.601114",
  "data": {
    "price": -1,
    "level": -1,
    "type": -1,
    "brand": 3,
    "sort": 3
  },
  "statusCode": 0,
  "needResponse": false,
  "message": "",
  "responseCode": "",
  "requestCode": "",
  "requestAuthor": "com.aiways.aiwaysservice"
}</t>
        </is>
      </c>
      <c r="M1185" s="23" t="inlineStr">
        <is>
          <t>输入json，查看返回json或查看地图</t>
        </is>
      </c>
      <c r="N1185" s="17" t="inlineStr">
        <is>
          <t>无返回</t>
        </is>
      </c>
      <c r="O1185" s="17" t="inlineStr">
        <is>
          <t>筛选酒店品牌是7天，按照低价优先展示</t>
        </is>
      </c>
      <c r="P1185" s="17" t="n"/>
      <c r="Q1185" s="17" t="n"/>
      <c r="R1185" s="29" t="n"/>
      <c r="S1185" s="29" t="n"/>
      <c r="T1185" s="29" t="n"/>
      <c r="U1185" s="29" t="n"/>
      <c r="V1185" s="29" t="n"/>
      <c r="W1185" s="29" t="n"/>
    </row>
    <row r="1186" s="134">
      <c r="A1186" s="17" t="inlineStr">
        <is>
          <t>AW02-JK-AIDL-1317</t>
        </is>
      </c>
      <c r="B1186" s="13" t="n">
        <v>40006</v>
      </c>
      <c r="C1186" s="17" t="inlineStr">
        <is>
          <t>周边搜</t>
        </is>
      </c>
      <c r="D1186" s="17" t="inlineStr">
        <is>
          <t>周边搜 -酒店</t>
        </is>
      </c>
      <c r="E1186" s="17" t="inlineStr">
        <is>
          <t>P0</t>
        </is>
      </c>
      <c r="F1186" s="17" t="inlineStr">
        <is>
          <t>周边搜 -酒店
酒店品牌：3:7天
排序方式：4:高价优先</t>
        </is>
      </c>
      <c r="G1186" s="13" t="inlineStr">
        <is>
          <t>正常系</t>
        </is>
      </c>
      <c r="H1186" s="17" t="inlineStr">
        <is>
          <t>等价划分法</t>
        </is>
      </c>
      <c r="I1186" s="17" t="n"/>
      <c r="J1186" s="17" t="inlineStr">
        <is>
          <t>/</t>
        </is>
      </c>
      <c r="K1186" s="22" t="n"/>
      <c r="L1186" s="17" t="inlineStr">
        <is>
          <t>{
  "protocolId": 40006,
  "messageType": "request",
  "versionName": "5.0.7.601114",
  "data": {
    "price": -1,
    "level": -1,
    "type": -1,
    "brand": 3,
    "sort": 4
  },
  "statusCode": 0,
  "needResponse": false,
  "message": "",
  "responseCode": "",
  "requestCode": "",
  "requestAuthor": "com.aiways.aiwaysservice"
}</t>
        </is>
      </c>
      <c r="M1186" s="23" t="inlineStr">
        <is>
          <t>输入json，查看返回json或查看地图</t>
        </is>
      </c>
      <c r="N1186" s="17" t="inlineStr">
        <is>
          <t>无返回</t>
        </is>
      </c>
      <c r="O1186" s="17" t="inlineStr">
        <is>
          <t>筛选酒店品牌是7天，按照高价优先展示</t>
        </is>
      </c>
      <c r="P1186" s="17" t="n"/>
      <c r="Q1186" s="17" t="n"/>
      <c r="R1186" s="29" t="n"/>
      <c r="S1186" s="29" t="n"/>
      <c r="T1186" s="29" t="n"/>
      <c r="U1186" s="29" t="n"/>
      <c r="V1186" s="29" t="n"/>
      <c r="W1186" s="29" t="n"/>
    </row>
    <row r="1187" s="134">
      <c r="A1187" s="17" t="inlineStr">
        <is>
          <t>AW02-JK-AIDL-1318</t>
        </is>
      </c>
      <c r="B1187" s="13" t="n">
        <v>40006</v>
      </c>
      <c r="C1187" s="17" t="inlineStr">
        <is>
          <t>周边搜</t>
        </is>
      </c>
      <c r="D1187" s="17" t="inlineStr">
        <is>
          <t>周边搜 -酒店</t>
        </is>
      </c>
      <c r="E1187" s="17" t="inlineStr">
        <is>
          <t>P2</t>
        </is>
      </c>
      <c r="F1187" s="17" t="inlineStr">
        <is>
          <t>周边搜 -酒店
酒店品牌：3:7天
排序方式：
异常值：-1</t>
        </is>
      </c>
      <c r="G1187" s="13" t="inlineStr">
        <is>
          <t>异常系</t>
        </is>
      </c>
      <c r="H1187" s="17" t="inlineStr">
        <is>
          <t>等价划分法</t>
        </is>
      </c>
      <c r="I1187" s="17" t="n"/>
      <c r="J1187" s="17" t="inlineStr">
        <is>
          <t>/</t>
        </is>
      </c>
      <c r="K1187" s="22" t="n"/>
      <c r="L1187" s="17" t="inlineStr">
        <is>
          <t>{
  "protocolId": 40006,
  "messageType": "request",
  "versionName": "5.0.7.601114",
  "data": {
    "price": -1,
    "level": -1,
    "type": -1,
    "brand": 3,
    "sort": -1
  },
  "statusCode": 0,
  "needResponse": false,
  "message": "",
  "responseCode": "",
  "requestCode": "",
  "requestAuthor": "com.aiways.aiwaysservice"
}</t>
        </is>
      </c>
      <c r="M1187" s="23" t="inlineStr">
        <is>
          <t>输入json，查看返回json或查看地图</t>
        </is>
      </c>
      <c r="N1187" s="17" t="inlineStr">
        <is>
          <t>resultCode:10028</t>
        </is>
      </c>
      <c r="O1187" s="17" t="inlineStr">
        <is>
          <t>筛选酒店品牌是7天，按照默认排序</t>
        </is>
      </c>
      <c r="P1187" s="17" t="n"/>
      <c r="Q1187" s="17" t="n"/>
      <c r="R1187" s="29" t="n"/>
      <c r="S1187" s="29" t="n"/>
      <c r="T1187" s="29" t="n"/>
      <c r="U1187" s="29" t="n"/>
      <c r="V1187" s="29" t="n"/>
      <c r="W1187" s="29" t="n"/>
    </row>
    <row r="1188" s="134">
      <c r="A1188" s="17" t="inlineStr">
        <is>
          <t>AW02-JK-AIDL-1319</t>
        </is>
      </c>
      <c r="B1188" s="13" t="n">
        <v>40006</v>
      </c>
      <c r="C1188" s="17" t="inlineStr">
        <is>
          <t>周边搜</t>
        </is>
      </c>
      <c r="D1188" s="17" t="inlineStr">
        <is>
          <t>周边搜 -酒店</t>
        </is>
      </c>
      <c r="E1188" s="17" t="inlineStr">
        <is>
          <t>P2</t>
        </is>
      </c>
      <c r="F1188" s="17" t="inlineStr">
        <is>
          <t>周边搜 -酒店
酒店品牌：3:7天
排序方式：
异常值：5</t>
        </is>
      </c>
      <c r="G1188" s="13" t="inlineStr">
        <is>
          <t>异常系</t>
        </is>
      </c>
      <c r="H1188" s="17" t="inlineStr">
        <is>
          <t>等价划分法</t>
        </is>
      </c>
      <c r="I1188" s="17" t="n"/>
      <c r="J1188" s="17" t="inlineStr">
        <is>
          <t>/</t>
        </is>
      </c>
      <c r="K1188" s="22" t="n"/>
      <c r="L1188" s="17" t="inlineStr">
        <is>
          <t>{
  "protocolId": 40006,
  "messageType": "request",
  "versionName": "5.0.7.601114",
  "data": {
    "price": -1,
    "level": -1,
    "type": -1,
    "brand": 3,
    "sort": 5
  },
  "statusCode": 0,
  "needResponse": false,
  "message": "",
  "responseCode": "",
  "requestCode": "",
  "requestAuthor": "com.aiways.aiwaysservice"
}</t>
        </is>
      </c>
      <c r="M1188" s="23" t="inlineStr">
        <is>
          <t>输入json，查看返回json或查看地图</t>
        </is>
      </c>
      <c r="N1188" s="17" t="inlineStr">
        <is>
          <t>resultCode:10028</t>
        </is>
      </c>
      <c r="O1188" s="17" t="inlineStr">
        <is>
          <t>筛选酒店品牌是7天，按照默认排序</t>
        </is>
      </c>
      <c r="P1188" s="17" t="n"/>
      <c r="Q1188" s="17" t="n"/>
      <c r="R1188" s="29" t="n"/>
      <c r="S1188" s="29" t="n"/>
      <c r="T1188" s="29" t="n"/>
      <c r="U1188" s="29" t="n"/>
      <c r="V1188" s="29" t="n"/>
      <c r="W1188" s="29" t="n"/>
    </row>
    <row r="1189" s="134">
      <c r="A1189" s="17" t="inlineStr">
        <is>
          <t>AW02-JK-AIDL-1320</t>
        </is>
      </c>
      <c r="B1189" s="13" t="n">
        <v>40006</v>
      </c>
      <c r="C1189" s="17" t="inlineStr">
        <is>
          <t>周边搜</t>
        </is>
      </c>
      <c r="D1189" s="17" t="inlineStr">
        <is>
          <t>周边搜 -酒店</t>
        </is>
      </c>
      <c r="E1189" s="17" t="inlineStr">
        <is>
          <t>P0</t>
        </is>
      </c>
      <c r="F1189" s="17" t="inlineStr">
        <is>
          <t>周边搜 -酒店
酒店品牌：4：全季
排序方式：0：推荐排序</t>
        </is>
      </c>
      <c r="G1189" s="13" t="inlineStr">
        <is>
          <t>正常系</t>
        </is>
      </c>
      <c r="H1189" s="17" t="inlineStr">
        <is>
          <t>等价划分法</t>
        </is>
      </c>
      <c r="I1189" s="17" t="n"/>
      <c r="J1189" s="17" t="inlineStr">
        <is>
          <t>/</t>
        </is>
      </c>
      <c r="K1189" s="22" t="n"/>
      <c r="L1189" s="17" t="inlineStr">
        <is>
          <t>{
  "protocolId": 40006,
  "messageType": "request",
  "versionName": "5.0.7.601114",
  "data": {
    "price": -1,
    "level": -1,
    "type": -1,
    "brand": 4,
    "sort": 0
  },
  "statusCode": 0,
  "needResponse": false,
  "message": "",
  "responseCode": "",
  "requestCode": "",
  "requestAuthor": "com.aiways.aiwaysservice"
}</t>
        </is>
      </c>
      <c r="M1189" s="23" t="inlineStr">
        <is>
          <t>输入json，查看返回json或查看地图</t>
        </is>
      </c>
      <c r="N1189" s="17" t="inlineStr">
        <is>
          <t>无返回</t>
        </is>
      </c>
      <c r="O1189" s="17" t="inlineStr">
        <is>
          <t>筛选酒店品牌是全季，按照推荐排序展示</t>
        </is>
      </c>
      <c r="P1189" s="17" t="n"/>
      <c r="Q1189" s="17" t="n"/>
      <c r="R1189" s="29" t="n"/>
      <c r="S1189" s="29" t="n"/>
      <c r="T1189" s="29" t="n"/>
      <c r="U1189" s="29" t="n"/>
      <c r="V1189" s="29" t="n"/>
      <c r="W1189" s="29" t="n"/>
    </row>
    <row r="1190" s="134">
      <c r="A1190" s="17" t="inlineStr">
        <is>
          <t>AW02-JK-AIDL-1321</t>
        </is>
      </c>
      <c r="B1190" s="13" t="n">
        <v>40006</v>
      </c>
      <c r="C1190" s="17" t="inlineStr">
        <is>
          <t>周边搜</t>
        </is>
      </c>
      <c r="D1190" s="17" t="inlineStr">
        <is>
          <t>周边搜 -酒店</t>
        </is>
      </c>
      <c r="E1190" s="17" t="inlineStr">
        <is>
          <t>P0</t>
        </is>
      </c>
      <c r="F1190" s="17" t="inlineStr">
        <is>
          <t>周边搜 -酒店
酒店品牌：4：全季
排序方式：1: 距离优先</t>
        </is>
      </c>
      <c r="G1190" s="13" t="inlineStr">
        <is>
          <t>正常系</t>
        </is>
      </c>
      <c r="H1190" s="17" t="inlineStr">
        <is>
          <t>等价划分法</t>
        </is>
      </c>
      <c r="I1190" s="17" t="n"/>
      <c r="J1190" s="17" t="inlineStr">
        <is>
          <t>/</t>
        </is>
      </c>
      <c r="K1190" s="22" t="n"/>
      <c r="L1190" s="17" t="inlineStr">
        <is>
          <t>{
  "protocolId": 40006,
  "messageType": "request",
  "versionName": "5.0.7.601114",
  "data": {
    "price": -1,
    "level": -1,
    "type": -1,
    "brand": 4,
    "sort": 1
  },
  "statusCode": 0,
  "needResponse": false,
  "message": "",
  "responseCode": "",
  "requestCode": "",
  "requestAuthor": "com.aiways.aiwaysservice"
}</t>
        </is>
      </c>
      <c r="M1190" s="23" t="inlineStr">
        <is>
          <t>输入json，查看返回json或查看地图</t>
        </is>
      </c>
      <c r="N1190" s="17" t="inlineStr">
        <is>
          <t>无返回</t>
        </is>
      </c>
      <c r="O1190" s="17" t="inlineStr">
        <is>
          <t>筛选酒店品牌是全季，按照距离优先展示</t>
        </is>
      </c>
      <c r="P1190" s="17" t="n"/>
      <c r="Q1190" s="17" t="n"/>
      <c r="R1190" s="29" t="n"/>
      <c r="S1190" s="29" t="n"/>
      <c r="T1190" s="29" t="n"/>
      <c r="U1190" s="29" t="n"/>
      <c r="V1190" s="29" t="n"/>
      <c r="W1190" s="29" t="n"/>
    </row>
    <row r="1191" s="134">
      <c r="A1191" s="17" t="inlineStr">
        <is>
          <t>AW02-JK-AIDL-1322</t>
        </is>
      </c>
      <c r="B1191" s="13" t="n">
        <v>40006</v>
      </c>
      <c r="C1191" s="17" t="inlineStr">
        <is>
          <t>周边搜</t>
        </is>
      </c>
      <c r="D1191" s="17" t="inlineStr">
        <is>
          <t>周边搜 -酒店</t>
        </is>
      </c>
      <c r="E1191" s="17" t="inlineStr">
        <is>
          <t>P0</t>
        </is>
      </c>
      <c r="F1191" s="17" t="inlineStr">
        <is>
          <t>周边搜 -酒店
酒店品牌：4：全季
排序方式：2:好评优先</t>
        </is>
      </c>
      <c r="G1191" s="13" t="inlineStr">
        <is>
          <t>正常系</t>
        </is>
      </c>
      <c r="H1191" s="17" t="inlineStr">
        <is>
          <t>等价划分法</t>
        </is>
      </c>
      <c r="I1191" s="17" t="n"/>
      <c r="J1191" s="17" t="inlineStr">
        <is>
          <t>/</t>
        </is>
      </c>
      <c r="K1191" s="22" t="n"/>
      <c r="L1191" s="17" t="inlineStr">
        <is>
          <t>{
  "protocolId": 40006,
  "messageType": "request",
  "versionName": "5.0.7.601114",
  "data": {
    "price": -1,
    "level": -1,
    "type": -1,
    "brand": 4,
    "sort": 2
  },
  "statusCode": 0,
  "needResponse": false,
  "message": "",
  "responseCode": "",
  "requestCode": "",
  "requestAuthor": "com.aiways.aiwaysservice"
}</t>
        </is>
      </c>
      <c r="M1191" s="23" t="inlineStr">
        <is>
          <t>输入json，查看返回json或查看地图</t>
        </is>
      </c>
      <c r="N1191" s="17" t="inlineStr">
        <is>
          <t>无返回</t>
        </is>
      </c>
      <c r="O1191" s="17" t="inlineStr">
        <is>
          <t>筛选酒店品牌是全季，按照好评优先展示</t>
        </is>
      </c>
      <c r="P1191" s="17" t="n"/>
      <c r="Q1191" s="17" t="n"/>
      <c r="R1191" s="29" t="n"/>
      <c r="S1191" s="29" t="n"/>
      <c r="T1191" s="29" t="n"/>
      <c r="U1191" s="29" t="n"/>
      <c r="V1191" s="29" t="n"/>
      <c r="W1191" s="29" t="n"/>
    </row>
    <row r="1192" s="134">
      <c r="A1192" s="17" t="inlineStr">
        <is>
          <t>AW02-JK-AIDL-1323</t>
        </is>
      </c>
      <c r="B1192" s="13" t="n">
        <v>40006</v>
      </c>
      <c r="C1192" s="17" t="inlineStr">
        <is>
          <t>周边搜</t>
        </is>
      </c>
      <c r="D1192" s="17" t="inlineStr">
        <is>
          <t>周边搜 -酒店</t>
        </is>
      </c>
      <c r="E1192" s="17" t="inlineStr">
        <is>
          <t>P0</t>
        </is>
      </c>
      <c r="F1192" s="17" t="inlineStr">
        <is>
          <t>周边搜 -酒店
酒店品牌：4：全季
排序方式：3:低价优先</t>
        </is>
      </c>
      <c r="G1192" s="13" t="inlineStr">
        <is>
          <t>正常系</t>
        </is>
      </c>
      <c r="H1192" s="17" t="inlineStr">
        <is>
          <t>等价划分法</t>
        </is>
      </c>
      <c r="I1192" s="17" t="n"/>
      <c r="J1192" s="17" t="inlineStr">
        <is>
          <t>/</t>
        </is>
      </c>
      <c r="K1192" s="22" t="n"/>
      <c r="L1192" s="17" t="inlineStr">
        <is>
          <t>{
  "protocolId": 40006,
  "messageType": "request",
  "versionName": "5.0.7.601114",
  "data": {
    "price": -1,
    "level": -1,
    "type": -1,
    "brand": 4,
    "sort": 3
  },
  "statusCode": 0,
  "needResponse": false,
  "message": "",
  "responseCode": "",
  "requestCode": "",
  "requestAuthor": "com.aiways.aiwaysservice"
}</t>
        </is>
      </c>
      <c r="M1192" s="23" t="inlineStr">
        <is>
          <t>输入json，查看返回json或查看地图</t>
        </is>
      </c>
      <c r="N1192" s="17" t="inlineStr">
        <is>
          <t>无返回</t>
        </is>
      </c>
      <c r="O1192" s="17" t="inlineStr">
        <is>
          <t>筛选酒店品牌是全季，按照低价优先展示</t>
        </is>
      </c>
      <c r="P1192" s="17" t="n"/>
      <c r="Q1192" s="17" t="n"/>
      <c r="R1192" s="29" t="n"/>
      <c r="S1192" s="29" t="n"/>
      <c r="T1192" s="29" t="n"/>
      <c r="U1192" s="29" t="n"/>
      <c r="V1192" s="29" t="n"/>
      <c r="W1192" s="29" t="n"/>
    </row>
    <row r="1193" s="134">
      <c r="A1193" s="17" t="inlineStr">
        <is>
          <t>AW02-JK-AIDL-1324</t>
        </is>
      </c>
      <c r="B1193" s="13" t="n">
        <v>40006</v>
      </c>
      <c r="C1193" s="17" t="inlineStr">
        <is>
          <t>周边搜</t>
        </is>
      </c>
      <c r="D1193" s="17" t="inlineStr">
        <is>
          <t>周边搜 -酒店</t>
        </is>
      </c>
      <c r="E1193" s="17" t="inlineStr">
        <is>
          <t>P0</t>
        </is>
      </c>
      <c r="F1193" s="17" t="inlineStr">
        <is>
          <t>周边搜 -酒店
酒店品牌：4：全季
排序方式：4:高价优先</t>
        </is>
      </c>
      <c r="G1193" s="13" t="inlineStr">
        <is>
          <t>正常系</t>
        </is>
      </c>
      <c r="H1193" s="17" t="inlineStr">
        <is>
          <t>等价划分法</t>
        </is>
      </c>
      <c r="I1193" s="17" t="n"/>
      <c r="J1193" s="17" t="inlineStr">
        <is>
          <t>/</t>
        </is>
      </c>
      <c r="K1193" s="22" t="n"/>
      <c r="L1193" s="17" t="inlineStr">
        <is>
          <t>{
  "protocolId": 40006,
  "messageType": "request",
  "versionName": "5.0.7.601114",
  "data": {
    "price": -1,
    "level": -1,
    "type": -1,
    "brand": 4,
    "sort": 4
  },
  "statusCode": 0,
  "needResponse": false,
  "message": "",
  "responseCode": "",
  "requestCode": "",
  "requestAuthor": "com.aiways.aiwaysservice"
}</t>
        </is>
      </c>
      <c r="M1193" s="23" t="inlineStr">
        <is>
          <t>输入json，查看返回json或查看地图</t>
        </is>
      </c>
      <c r="N1193" s="17" t="inlineStr">
        <is>
          <t>无返回</t>
        </is>
      </c>
      <c r="O1193" s="17" t="inlineStr">
        <is>
          <t>筛选酒店品牌是全季，按照高价优先展示</t>
        </is>
      </c>
      <c r="P1193" s="17" t="n"/>
      <c r="Q1193" s="17" t="n"/>
      <c r="R1193" s="29" t="n"/>
      <c r="S1193" s="29" t="n"/>
      <c r="T1193" s="29" t="n"/>
      <c r="U1193" s="29" t="n"/>
      <c r="V1193" s="29" t="n"/>
      <c r="W1193" s="29" t="n"/>
    </row>
    <row r="1194" s="134">
      <c r="A1194" s="17" t="inlineStr">
        <is>
          <t>AW02-JK-AIDL-1325</t>
        </is>
      </c>
      <c r="B1194" s="13" t="n">
        <v>40006</v>
      </c>
      <c r="C1194" s="17" t="inlineStr">
        <is>
          <t>周边搜</t>
        </is>
      </c>
      <c r="D1194" s="17" t="inlineStr">
        <is>
          <t>周边搜 -酒店</t>
        </is>
      </c>
      <c r="E1194" s="17" t="inlineStr">
        <is>
          <t>P2</t>
        </is>
      </c>
      <c r="F1194" s="17" t="inlineStr">
        <is>
          <t>周边搜 -酒店
酒店品牌：4：全季
排序方式：
异常值：-1</t>
        </is>
      </c>
      <c r="G1194" s="13" t="inlineStr">
        <is>
          <t>异常系</t>
        </is>
      </c>
      <c r="H1194" s="17" t="inlineStr">
        <is>
          <t>等价划分法</t>
        </is>
      </c>
      <c r="I1194" s="17" t="n"/>
      <c r="J1194" s="17" t="inlineStr">
        <is>
          <t>/</t>
        </is>
      </c>
      <c r="K1194" s="22" t="n"/>
      <c r="L1194" s="17" t="inlineStr">
        <is>
          <t>{
  "protocolId": 40006,
  "messageType": "request",
  "versionName": "5.0.7.601114",
  "data": {
    "price": -1,
    "level": -1,
    "type": -1,
    "brand": 4,
    "sort": -1
  },
  "statusCode": 0,
  "needResponse": false,
  "message": "",
  "responseCode": "",
  "requestCode": "",
  "requestAuthor": "com.aiways.aiwaysservice"
}</t>
        </is>
      </c>
      <c r="M1194" s="23" t="inlineStr">
        <is>
          <t>输入json，查看返回json或查看地图</t>
        </is>
      </c>
      <c r="N1194" s="17" t="inlineStr">
        <is>
          <t>resultCode:10028</t>
        </is>
      </c>
      <c r="O1194" s="17" t="inlineStr">
        <is>
          <t>筛选酒店品牌是全季，按照默认排序</t>
        </is>
      </c>
      <c r="P1194" s="17" t="n"/>
      <c r="Q1194" s="17" t="n"/>
      <c r="R1194" s="29" t="n"/>
      <c r="S1194" s="29" t="n"/>
      <c r="T1194" s="29" t="n"/>
      <c r="U1194" s="29" t="n"/>
      <c r="V1194" s="29" t="n"/>
      <c r="W1194" s="29" t="n"/>
    </row>
    <row r="1195" s="134">
      <c r="A1195" s="17" t="inlineStr">
        <is>
          <t>AW02-JK-AIDL-1326</t>
        </is>
      </c>
      <c r="B1195" s="13" t="n">
        <v>40006</v>
      </c>
      <c r="C1195" s="17" t="inlineStr">
        <is>
          <t>周边搜</t>
        </is>
      </c>
      <c r="D1195" s="17" t="inlineStr">
        <is>
          <t>周边搜 -酒店</t>
        </is>
      </c>
      <c r="E1195" s="17" t="inlineStr">
        <is>
          <t>P2</t>
        </is>
      </c>
      <c r="F1195" s="17" t="inlineStr">
        <is>
          <t>周边搜 -酒店
酒店品牌：4：全季
排序方式：
异常值：5</t>
        </is>
      </c>
      <c r="G1195" s="13" t="inlineStr">
        <is>
          <t>异常系</t>
        </is>
      </c>
      <c r="H1195" s="17" t="inlineStr">
        <is>
          <t>等价划分法</t>
        </is>
      </c>
      <c r="I1195" s="17" t="n"/>
      <c r="J1195" s="17" t="inlineStr">
        <is>
          <t>/</t>
        </is>
      </c>
      <c r="K1195" s="22" t="n"/>
      <c r="L1195" s="17" t="inlineStr">
        <is>
          <t>{
  "protocolId": 40006,
  "messageType": "request",
  "versionName": "5.0.7.601114",
  "data": {
    "price": -1,
    "level": -1,
    "type": -1,
    "brand": 4,
    "sort": 5
  },
  "statusCode": 0,
  "needResponse": false,
  "message": "",
  "responseCode": "",
  "requestCode": "",
  "requestAuthor": "com.aiways.aiwaysservice"
}</t>
        </is>
      </c>
      <c r="M1195" s="23" t="inlineStr">
        <is>
          <t>输入json，查看返回json或查看地图</t>
        </is>
      </c>
      <c r="N1195" s="17" t="inlineStr">
        <is>
          <t>resultCode:10028</t>
        </is>
      </c>
      <c r="O1195" s="17" t="inlineStr">
        <is>
          <t>筛选酒店品牌是全季，按照默认排序</t>
        </is>
      </c>
      <c r="P1195" s="17" t="n"/>
      <c r="Q1195" s="17" t="n"/>
      <c r="R1195" s="29" t="n"/>
      <c r="S1195" s="29" t="n"/>
      <c r="T1195" s="29" t="n"/>
      <c r="U1195" s="29" t="n"/>
      <c r="V1195" s="29" t="n"/>
      <c r="W1195" s="29" t="n"/>
    </row>
    <row r="1196" s="134">
      <c r="A1196" s="17" t="inlineStr">
        <is>
          <t>AW02-JK-AIDL-1327</t>
        </is>
      </c>
      <c r="B1196" s="13" t="n">
        <v>40006</v>
      </c>
      <c r="C1196" s="17" t="inlineStr">
        <is>
          <t>周边搜</t>
        </is>
      </c>
      <c r="D1196" s="17" t="inlineStr">
        <is>
          <t>周边搜 -酒店</t>
        </is>
      </c>
      <c r="E1196" s="17" t="inlineStr">
        <is>
          <t>P0</t>
        </is>
      </c>
      <c r="F1196" s="17" t="inlineStr">
        <is>
          <t>周边搜 -酒店
酒店品牌：5：格林豪泰
排序方式：0：推荐排序</t>
        </is>
      </c>
      <c r="G1196" s="13" t="inlineStr">
        <is>
          <t>正常系</t>
        </is>
      </c>
      <c r="H1196" s="17" t="inlineStr">
        <is>
          <t>等价划分法</t>
        </is>
      </c>
      <c r="I1196" s="17" t="n"/>
      <c r="J1196" s="17" t="inlineStr">
        <is>
          <t>/</t>
        </is>
      </c>
      <c r="K1196" s="22" t="n"/>
      <c r="L1196" s="17" t="inlineStr">
        <is>
          <t>{
  "protocolId": 40006,
  "messageType": "request",
  "versionName": "5.0.7.601114",
  "data": {
    "price": -1,
    "level": -1,
    "type": -1,
    "brand": 5,
    "sort": 0
  },
  "statusCode": 0,
  "needResponse": false,
  "message": "",
  "responseCode": "",
  "requestCode": "",
  "requestAuthor": "com.aiways.aiwaysservice"
}</t>
        </is>
      </c>
      <c r="M1196" s="23" t="inlineStr">
        <is>
          <t>输入json，查看返回json或查看地图</t>
        </is>
      </c>
      <c r="N1196" s="17" t="inlineStr">
        <is>
          <t>无返回</t>
        </is>
      </c>
      <c r="O1196" s="17" t="inlineStr">
        <is>
          <t>筛选酒店品牌是格林豪泰，按照推荐排序展示</t>
        </is>
      </c>
      <c r="P1196" s="17" t="n"/>
      <c r="Q1196" s="17" t="n"/>
      <c r="R1196" s="29" t="n"/>
      <c r="S1196" s="29" t="n"/>
      <c r="T1196" s="29" t="n"/>
      <c r="U1196" s="29" t="n"/>
      <c r="V1196" s="29" t="n"/>
      <c r="W1196" s="29" t="n"/>
    </row>
    <row r="1197" s="134">
      <c r="A1197" s="17" t="inlineStr">
        <is>
          <t>AW02-JK-AIDL-1328</t>
        </is>
      </c>
      <c r="B1197" s="13" t="n">
        <v>40006</v>
      </c>
      <c r="C1197" s="17" t="inlineStr">
        <is>
          <t>周边搜</t>
        </is>
      </c>
      <c r="D1197" s="17" t="inlineStr">
        <is>
          <t>周边搜 -酒店</t>
        </is>
      </c>
      <c r="E1197" s="17" t="inlineStr">
        <is>
          <t>P0</t>
        </is>
      </c>
      <c r="F1197" s="17" t="inlineStr">
        <is>
          <t>周边搜 -酒店
酒店品牌：5：格林豪泰
排序方式：1: 距离优先</t>
        </is>
      </c>
      <c r="G1197" s="13" t="inlineStr">
        <is>
          <t>正常系</t>
        </is>
      </c>
      <c r="H1197" s="17" t="inlineStr">
        <is>
          <t>等价划分法</t>
        </is>
      </c>
      <c r="I1197" s="17" t="n"/>
      <c r="J1197" s="17" t="inlineStr">
        <is>
          <t>/</t>
        </is>
      </c>
      <c r="K1197" s="22" t="n"/>
      <c r="L1197" s="17" t="inlineStr">
        <is>
          <t>{
  "protocolId": 40006,
  "messageType": "request",
  "versionName": "5.0.7.601114",
  "data": {
    "price": -1,
    "level": -1,
    "type": -1,
    "brand": 5,
    "sort": 1
  },
  "statusCode": 0,
  "needResponse": false,
  "message": "",
  "responseCode": "",
  "requestCode": "",
  "requestAuthor": "com.aiways.aiwaysservice"
}</t>
        </is>
      </c>
      <c r="M1197" s="23" t="inlineStr">
        <is>
          <t>输入json，查看返回json或查看地图</t>
        </is>
      </c>
      <c r="N1197" s="17" t="inlineStr">
        <is>
          <t>无返回</t>
        </is>
      </c>
      <c r="O1197" s="17" t="inlineStr">
        <is>
          <t>筛选酒店品牌是格林豪泰，按照距离优先展示</t>
        </is>
      </c>
      <c r="P1197" s="17" t="n"/>
      <c r="Q1197" s="17" t="n"/>
      <c r="R1197" s="29" t="n"/>
      <c r="S1197" s="29" t="n"/>
      <c r="T1197" s="29" t="n"/>
      <c r="U1197" s="29" t="n"/>
      <c r="V1197" s="29" t="n"/>
      <c r="W1197" s="29" t="n"/>
    </row>
    <row r="1198" s="134">
      <c r="A1198" s="17" t="inlineStr">
        <is>
          <t>AW02-JK-AIDL-1329</t>
        </is>
      </c>
      <c r="B1198" s="13" t="n">
        <v>40006</v>
      </c>
      <c r="C1198" s="17" t="inlineStr">
        <is>
          <t>周边搜</t>
        </is>
      </c>
      <c r="D1198" s="17" t="inlineStr">
        <is>
          <t>周边搜 -酒店</t>
        </is>
      </c>
      <c r="E1198" s="17" t="inlineStr">
        <is>
          <t>P0</t>
        </is>
      </c>
      <c r="F1198" s="17" t="inlineStr">
        <is>
          <t>周边搜 -酒店
酒店品牌：5：格林豪泰
排序方式：2:好评优先</t>
        </is>
      </c>
      <c r="G1198" s="13" t="inlineStr">
        <is>
          <t>正常系</t>
        </is>
      </c>
      <c r="H1198" s="17" t="inlineStr">
        <is>
          <t>等价划分法</t>
        </is>
      </c>
      <c r="I1198" s="17" t="n"/>
      <c r="J1198" s="17" t="inlineStr">
        <is>
          <t>/</t>
        </is>
      </c>
      <c r="K1198" s="22" t="n"/>
      <c r="L1198" s="17" t="inlineStr">
        <is>
          <t>{
  "protocolId": 40006,
  "messageType": "request",
  "versionName": "5.0.7.601114",
  "data": {
    "price": -1,
    "level": -1,
    "type": -1,
    "brand": 5,
    "sort": 2
  },
  "statusCode": 0,
  "needResponse": false,
  "message": "",
  "responseCode": "",
  "requestCode": "",
  "requestAuthor": "com.aiways.aiwaysservice"
}</t>
        </is>
      </c>
      <c r="M1198" s="23" t="inlineStr">
        <is>
          <t>输入json，查看返回json或查看地图</t>
        </is>
      </c>
      <c r="N1198" s="17" t="inlineStr">
        <is>
          <t>无返回</t>
        </is>
      </c>
      <c r="O1198" s="17" t="inlineStr">
        <is>
          <t>筛选酒店品牌是格林豪泰，按照好评优先展示</t>
        </is>
      </c>
      <c r="P1198" s="17" t="n"/>
      <c r="Q1198" s="17" t="n"/>
      <c r="R1198" s="29" t="n"/>
      <c r="S1198" s="29" t="n"/>
      <c r="T1198" s="29" t="n"/>
      <c r="U1198" s="29" t="n"/>
      <c r="V1198" s="29" t="n"/>
      <c r="W1198" s="29" t="n"/>
    </row>
    <row r="1199" s="134">
      <c r="A1199" s="17" t="inlineStr">
        <is>
          <t>AW02-JK-AIDL-1330</t>
        </is>
      </c>
      <c r="B1199" s="13" t="n">
        <v>40006</v>
      </c>
      <c r="C1199" s="17" t="inlineStr">
        <is>
          <t>周边搜</t>
        </is>
      </c>
      <c r="D1199" s="17" t="inlineStr">
        <is>
          <t>周边搜 -酒店</t>
        </is>
      </c>
      <c r="E1199" s="17" t="inlineStr">
        <is>
          <t>P0</t>
        </is>
      </c>
      <c r="F1199" s="17" t="inlineStr">
        <is>
          <t>周边搜 -酒店
酒店品牌：5：格林豪泰
排序方式：3:低价优先</t>
        </is>
      </c>
      <c r="G1199" s="13" t="inlineStr">
        <is>
          <t>正常系</t>
        </is>
      </c>
      <c r="H1199" s="17" t="inlineStr">
        <is>
          <t>等价划分法</t>
        </is>
      </c>
      <c r="I1199" s="17" t="n"/>
      <c r="J1199" s="17" t="inlineStr">
        <is>
          <t>/</t>
        </is>
      </c>
      <c r="K1199" s="22" t="n"/>
      <c r="L1199" s="17" t="inlineStr">
        <is>
          <t>{
  "protocolId": 40006,
  "messageType": "request",
  "versionName": "5.0.7.601114",
  "data": {
    "price": -1,
    "level": -1,
    "type": -1,
    "brand": 5,
    "sort": 3
  },
  "statusCode": 0,
  "needResponse": false,
  "message": "",
  "responseCode": "",
  "requestCode": "",
  "requestAuthor": "com.aiways.aiwaysservice"
}</t>
        </is>
      </c>
      <c r="M1199" s="23" t="inlineStr">
        <is>
          <t>输入json，查看返回json或查看地图</t>
        </is>
      </c>
      <c r="N1199" s="17" t="inlineStr">
        <is>
          <t>无返回</t>
        </is>
      </c>
      <c r="O1199" s="17" t="inlineStr">
        <is>
          <t>筛选酒店品牌是格林豪泰，按照低价优先展示</t>
        </is>
      </c>
      <c r="P1199" s="17" t="n"/>
      <c r="Q1199" s="17" t="n"/>
      <c r="R1199" s="29" t="n"/>
      <c r="S1199" s="29" t="n"/>
      <c r="T1199" s="29" t="n"/>
      <c r="U1199" s="29" t="n"/>
      <c r="V1199" s="29" t="n"/>
      <c r="W1199" s="29" t="n"/>
    </row>
    <row r="1200" s="134">
      <c r="A1200" s="17" t="inlineStr">
        <is>
          <t>AW02-JK-AIDL-1331</t>
        </is>
      </c>
      <c r="B1200" s="13" t="n">
        <v>40006</v>
      </c>
      <c r="C1200" s="17" t="inlineStr">
        <is>
          <t>周边搜</t>
        </is>
      </c>
      <c r="D1200" s="17" t="inlineStr">
        <is>
          <t>周边搜 -酒店</t>
        </is>
      </c>
      <c r="E1200" s="17" t="inlineStr">
        <is>
          <t>P0</t>
        </is>
      </c>
      <c r="F1200" s="17" t="inlineStr">
        <is>
          <t>周边搜 -酒店
酒店品牌：5：格林豪泰
排序方式：4:高价优先</t>
        </is>
      </c>
      <c r="G1200" s="13" t="inlineStr">
        <is>
          <t>正常系</t>
        </is>
      </c>
      <c r="H1200" s="17" t="inlineStr">
        <is>
          <t>等价划分法</t>
        </is>
      </c>
      <c r="I1200" s="17" t="n"/>
      <c r="J1200" s="17" t="inlineStr">
        <is>
          <t>/</t>
        </is>
      </c>
      <c r="K1200" s="22" t="n"/>
      <c r="L1200" s="17" t="inlineStr">
        <is>
          <t>{
  "protocolId": 40006,
  "messageType": "request",
  "versionName": "5.0.7.601114",
  "data": {
    "price": -1,
    "level": -1,
    "type": -1,
    "brand": 5,
    "sort": 4
  },
  "statusCode": 0,
  "needResponse": false,
  "message": "",
  "responseCode": "",
  "requestCode": "",
  "requestAuthor": "com.aiways.aiwaysservice"
}</t>
        </is>
      </c>
      <c r="M1200" s="23" t="inlineStr">
        <is>
          <t>输入json，查看返回json或查看地图</t>
        </is>
      </c>
      <c r="N1200" s="17" t="inlineStr">
        <is>
          <t>无返回</t>
        </is>
      </c>
      <c r="O1200" s="17" t="inlineStr">
        <is>
          <t>筛选酒店品牌是格林豪泰，按照高价优先展示</t>
        </is>
      </c>
      <c r="P1200" s="17" t="n"/>
      <c r="Q1200" s="17" t="n"/>
      <c r="R1200" s="29" t="n"/>
      <c r="S1200" s="29" t="n"/>
      <c r="T1200" s="29" t="n"/>
      <c r="U1200" s="29" t="n"/>
      <c r="V1200" s="29" t="n"/>
      <c r="W1200" s="29" t="n"/>
    </row>
    <row r="1201" s="134">
      <c r="A1201" s="17" t="inlineStr">
        <is>
          <t>AW02-JK-AIDL-1332</t>
        </is>
      </c>
      <c r="B1201" s="13" t="n">
        <v>40006</v>
      </c>
      <c r="C1201" s="17" t="inlineStr">
        <is>
          <t>周边搜</t>
        </is>
      </c>
      <c r="D1201" s="17" t="inlineStr">
        <is>
          <t>周边搜 -酒店</t>
        </is>
      </c>
      <c r="E1201" s="17" t="inlineStr">
        <is>
          <t>P2</t>
        </is>
      </c>
      <c r="F1201" s="17" t="inlineStr">
        <is>
          <t>周边搜 -酒店
酒店品牌：5：格林豪泰
排序方式：
异常值：-1</t>
        </is>
      </c>
      <c r="G1201" s="13" t="inlineStr">
        <is>
          <t>异常系</t>
        </is>
      </c>
      <c r="H1201" s="17" t="inlineStr">
        <is>
          <t>等价划分法</t>
        </is>
      </c>
      <c r="I1201" s="17" t="n"/>
      <c r="J1201" s="17" t="inlineStr">
        <is>
          <t>/</t>
        </is>
      </c>
      <c r="K1201" s="22" t="n"/>
      <c r="L1201" s="17" t="inlineStr">
        <is>
          <t>{
  "protocolId": 40006,
  "messageType": "request",
  "versionName": "5.0.7.601114",
  "data": {
    "price": -1,
    "level": -1,
    "type": -1,
    "brand": 5,
    "sort": -1
  },
  "statusCode": 0,
  "needResponse": false,
  "message": "",
  "responseCode": "",
  "requestCode": "",
  "requestAuthor": "com.aiways.aiwaysservice"
}</t>
        </is>
      </c>
      <c r="M1201" s="23" t="inlineStr">
        <is>
          <t>输入json，查看返回json或查看地图</t>
        </is>
      </c>
      <c r="N1201" s="17" t="inlineStr">
        <is>
          <t>resultCode:10028</t>
        </is>
      </c>
      <c r="O1201" s="17" t="inlineStr">
        <is>
          <t>筛选酒店品牌是格林豪泰，按照默认排序</t>
        </is>
      </c>
      <c r="P1201" s="17" t="n"/>
      <c r="Q1201" s="17" t="n"/>
      <c r="R1201" s="29" t="n"/>
      <c r="S1201" s="29" t="n"/>
      <c r="T1201" s="29" t="n"/>
      <c r="U1201" s="29" t="n"/>
      <c r="V1201" s="29" t="n"/>
      <c r="W1201" s="29" t="n"/>
    </row>
    <row r="1202" s="134">
      <c r="A1202" s="17" t="inlineStr">
        <is>
          <t>AW02-JK-AIDL-1333</t>
        </is>
      </c>
      <c r="B1202" s="13" t="n">
        <v>40006</v>
      </c>
      <c r="C1202" s="17" t="inlineStr">
        <is>
          <t>周边搜</t>
        </is>
      </c>
      <c r="D1202" s="17" t="inlineStr">
        <is>
          <t>周边搜 -酒店</t>
        </is>
      </c>
      <c r="E1202" s="17" t="inlineStr">
        <is>
          <t>P2</t>
        </is>
      </c>
      <c r="F1202" s="17" t="inlineStr">
        <is>
          <t>周边搜 -酒店
酒店品牌：5：格林豪泰
排序方式：
异常值：5</t>
        </is>
      </c>
      <c r="G1202" s="13" t="inlineStr">
        <is>
          <t>异常系</t>
        </is>
      </c>
      <c r="H1202" s="17" t="inlineStr">
        <is>
          <t>等价划分法</t>
        </is>
      </c>
      <c r="I1202" s="17" t="n"/>
      <c r="J1202" s="17" t="inlineStr">
        <is>
          <t>/</t>
        </is>
      </c>
      <c r="K1202" s="22" t="n"/>
      <c r="L1202" s="17" t="inlineStr">
        <is>
          <t>{
  "protocolId": 40006,
  "messageType": "request",
  "versionName": "5.0.7.601114",
  "data": {
    "price": -1,
    "level": -1,
    "type": -1,
    "brand": 5,
    "sort": 5
  },
  "statusCode": 0,
  "needResponse": false,
  "message": "",
  "responseCode": "",
  "requestCode": "",
  "requestAuthor": "com.aiways.aiwaysservice"
}</t>
        </is>
      </c>
      <c r="M1202" s="23" t="inlineStr">
        <is>
          <t>输入json，查看返回json或查看地图</t>
        </is>
      </c>
      <c r="N1202" s="17" t="inlineStr">
        <is>
          <t>resultCode:10028</t>
        </is>
      </c>
      <c r="O1202" s="17" t="inlineStr">
        <is>
          <t>筛选酒店品牌是格林豪泰，按照默认排序</t>
        </is>
      </c>
      <c r="P1202" s="17" t="n"/>
      <c r="Q1202" s="17" t="n"/>
      <c r="R1202" s="29" t="n"/>
      <c r="S1202" s="29" t="n"/>
      <c r="T1202" s="29" t="n"/>
      <c r="U1202" s="29" t="n"/>
      <c r="V1202" s="29" t="n"/>
      <c r="W1202" s="29" t="n"/>
    </row>
    <row r="1203" s="134">
      <c r="A1203" s="17" t="inlineStr">
        <is>
          <t>AW02-JK-AIDL-1334</t>
        </is>
      </c>
      <c r="B1203" s="13" t="n">
        <v>40006</v>
      </c>
      <c r="C1203" s="17" t="inlineStr">
        <is>
          <t>周边搜</t>
        </is>
      </c>
      <c r="D1203" s="17" t="inlineStr">
        <is>
          <t>周边搜 -酒店</t>
        </is>
      </c>
      <c r="E1203" s="17" t="inlineStr">
        <is>
          <t>P0</t>
        </is>
      </c>
      <c r="F1203" s="17" t="inlineStr">
        <is>
          <t>周边搜 -酒店
酒店品牌：6：锦江之星
排序方式：0：推荐排序</t>
        </is>
      </c>
      <c r="G1203" s="13" t="inlineStr">
        <is>
          <t>正常系</t>
        </is>
      </c>
      <c r="H1203" s="17" t="inlineStr">
        <is>
          <t>等价划分法</t>
        </is>
      </c>
      <c r="I1203" s="17" t="n"/>
      <c r="J1203" s="17" t="inlineStr">
        <is>
          <t>/</t>
        </is>
      </c>
      <c r="K1203" s="22" t="n"/>
      <c r="L1203" s="17" t="inlineStr">
        <is>
          <t>{
  "protocolId": 40006,
  "messageType": "request",
  "versionName": "5.0.7.601114",
  "data": {
    "price": -1,
    "level": -1,
    "type": -1,
    "brand": 6,
    "sort": 0
  },
  "statusCode": 0,
  "needResponse": false,
  "message": "",
  "responseCode": "",
  "requestCode": "",
  "requestAuthor": "com.aiways.aiwaysservice"
}</t>
        </is>
      </c>
      <c r="M1203" s="23" t="inlineStr">
        <is>
          <t>输入json，查看返回json或查看地图</t>
        </is>
      </c>
      <c r="N1203" s="17" t="inlineStr">
        <is>
          <t>无返回</t>
        </is>
      </c>
      <c r="O1203" s="17" t="inlineStr">
        <is>
          <t>筛选酒店品牌是锦江之星，按照推荐排序展示</t>
        </is>
      </c>
      <c r="P1203" s="17" t="n"/>
      <c r="Q1203" s="17" t="n"/>
      <c r="R1203" s="29" t="n"/>
      <c r="S1203" s="29" t="n"/>
      <c r="T1203" s="29" t="n"/>
      <c r="U1203" s="29" t="n"/>
      <c r="V1203" s="29" t="n"/>
      <c r="W1203" s="29" t="n"/>
    </row>
    <row r="1204" s="134">
      <c r="A1204" s="17" t="inlineStr">
        <is>
          <t>AW02-JK-AIDL-1335</t>
        </is>
      </c>
      <c r="B1204" s="13" t="n">
        <v>40006</v>
      </c>
      <c r="C1204" s="17" t="inlineStr">
        <is>
          <t>周边搜</t>
        </is>
      </c>
      <c r="D1204" s="17" t="inlineStr">
        <is>
          <t>周边搜 -酒店</t>
        </is>
      </c>
      <c r="E1204" s="17" t="inlineStr">
        <is>
          <t>P0</t>
        </is>
      </c>
      <c r="F1204" s="17" t="inlineStr">
        <is>
          <t>周边搜 -酒店
酒店品牌：6：锦江之星
排序方式：1: 距离优先</t>
        </is>
      </c>
      <c r="G1204" s="13" t="inlineStr">
        <is>
          <t>正常系</t>
        </is>
      </c>
      <c r="H1204" s="17" t="inlineStr">
        <is>
          <t>等价划分法</t>
        </is>
      </c>
      <c r="I1204" s="17" t="n"/>
      <c r="J1204" s="17" t="inlineStr">
        <is>
          <t>/</t>
        </is>
      </c>
      <c r="K1204" s="22" t="n"/>
      <c r="L1204" s="17" t="inlineStr">
        <is>
          <t>{
  "protocolId": 40006,
  "messageType": "request",
  "versionName": "5.0.7.601114",
  "data": {
    "price": -1,
    "level": -1,
    "type": -1,
    "brand": 6,
    "sort": 1
  },
  "statusCode": 0,
  "needResponse": false,
  "message": "",
  "responseCode": "",
  "requestCode": "",
  "requestAuthor": "com.aiways.aiwaysservice"
}</t>
        </is>
      </c>
      <c r="M1204" s="23" t="inlineStr">
        <is>
          <t>输入json，查看返回json或查看地图</t>
        </is>
      </c>
      <c r="N1204" s="17" t="inlineStr">
        <is>
          <t>无返回</t>
        </is>
      </c>
      <c r="O1204" s="17" t="inlineStr">
        <is>
          <t>筛选酒店品牌是锦江之星，按照距离优先展示</t>
        </is>
      </c>
      <c r="P1204" s="17" t="n"/>
      <c r="Q1204" s="17" t="n"/>
      <c r="R1204" s="29" t="n"/>
      <c r="S1204" s="29" t="n"/>
      <c r="T1204" s="29" t="n"/>
      <c r="U1204" s="29" t="n"/>
      <c r="V1204" s="29" t="n"/>
      <c r="W1204" s="29" t="n"/>
    </row>
    <row r="1205" s="134">
      <c r="A1205" s="17" t="inlineStr">
        <is>
          <t>AW02-JK-AIDL-1336</t>
        </is>
      </c>
      <c r="B1205" s="13" t="n">
        <v>40006</v>
      </c>
      <c r="C1205" s="17" t="inlineStr">
        <is>
          <t>周边搜</t>
        </is>
      </c>
      <c r="D1205" s="17" t="inlineStr">
        <is>
          <t>周边搜 -酒店</t>
        </is>
      </c>
      <c r="E1205" s="17" t="inlineStr">
        <is>
          <t>P0</t>
        </is>
      </c>
      <c r="F1205" s="17" t="inlineStr">
        <is>
          <t>周边搜 -酒店
酒店品牌：6：锦江之星
排序方式：2:好评优先</t>
        </is>
      </c>
      <c r="G1205" s="13" t="inlineStr">
        <is>
          <t>正常系</t>
        </is>
      </c>
      <c r="H1205" s="17" t="inlineStr">
        <is>
          <t>等价划分法</t>
        </is>
      </c>
      <c r="I1205" s="17" t="n"/>
      <c r="J1205" s="17" t="inlineStr">
        <is>
          <t>/</t>
        </is>
      </c>
      <c r="K1205" s="22" t="n"/>
      <c r="L1205" s="17" t="inlineStr">
        <is>
          <t>{
  "protocolId": 40006,
  "messageType": "request",
  "versionName": "5.0.7.601114",
  "data": {
    "price": -1,
    "level": -1,
    "type": -1,
    "brand": 6,
    "sort": 2
  },
  "statusCode": 0,
  "needResponse": false,
  "message": "",
  "responseCode": "",
  "requestCode": "",
  "requestAuthor": "com.aiways.aiwaysservice"
}</t>
        </is>
      </c>
      <c r="M1205" s="23" t="inlineStr">
        <is>
          <t>输入json，查看返回json或查看地图</t>
        </is>
      </c>
      <c r="N1205" s="17" t="inlineStr">
        <is>
          <t>无返回</t>
        </is>
      </c>
      <c r="O1205" s="17" t="inlineStr">
        <is>
          <t>筛选酒店品牌是锦江之星，按照好评优先展示</t>
        </is>
      </c>
      <c r="P1205" s="17" t="n"/>
      <c r="Q1205" s="17" t="n"/>
      <c r="R1205" s="29" t="n"/>
      <c r="S1205" s="29" t="n"/>
      <c r="T1205" s="29" t="n"/>
      <c r="U1205" s="29" t="n"/>
      <c r="V1205" s="29" t="n"/>
      <c r="W1205" s="29" t="n"/>
    </row>
    <row r="1206" s="134">
      <c r="A1206" s="17" t="inlineStr">
        <is>
          <t>AW02-JK-AIDL-1337</t>
        </is>
      </c>
      <c r="B1206" s="13" t="n">
        <v>40006</v>
      </c>
      <c r="C1206" s="17" t="inlineStr">
        <is>
          <t>周边搜</t>
        </is>
      </c>
      <c r="D1206" s="17" t="inlineStr">
        <is>
          <t>周边搜 -酒店</t>
        </is>
      </c>
      <c r="E1206" s="17" t="inlineStr">
        <is>
          <t>P0</t>
        </is>
      </c>
      <c r="F1206" s="17" t="inlineStr">
        <is>
          <t>周边搜 -酒店
酒店品牌：6：锦江之星
排序方式：3:低价优先</t>
        </is>
      </c>
      <c r="G1206" s="13" t="inlineStr">
        <is>
          <t>正常系</t>
        </is>
      </c>
      <c r="H1206" s="17" t="inlineStr">
        <is>
          <t>等价划分法</t>
        </is>
      </c>
      <c r="I1206" s="17" t="n"/>
      <c r="J1206" s="17" t="inlineStr">
        <is>
          <t>/</t>
        </is>
      </c>
      <c r="K1206" s="22" t="n"/>
      <c r="L1206" s="17" t="inlineStr">
        <is>
          <t>{
  "protocolId": 40006,
  "messageType": "request",
  "versionName": "5.0.7.601114",
  "data": {
    "price": -1,
    "level": -1,
    "type": -1,
    "brand": 6,
    "sort": 3
  },
  "statusCode": 0,
  "needResponse": false,
  "message": "",
  "responseCode": "",
  "requestCode": "",
  "requestAuthor": "com.aiways.aiwaysservice"
}</t>
        </is>
      </c>
      <c r="M1206" s="23" t="inlineStr">
        <is>
          <t>输入json，查看返回json或查看地图</t>
        </is>
      </c>
      <c r="N1206" s="17" t="inlineStr">
        <is>
          <t>无返回</t>
        </is>
      </c>
      <c r="O1206" s="17" t="inlineStr">
        <is>
          <t>筛选酒店品牌是锦江之星，按照低价优先展示</t>
        </is>
      </c>
      <c r="P1206" s="17" t="n"/>
      <c r="Q1206" s="17" t="n"/>
      <c r="R1206" s="29" t="n"/>
      <c r="S1206" s="29" t="n"/>
      <c r="T1206" s="29" t="n"/>
      <c r="U1206" s="29" t="n"/>
      <c r="V1206" s="29" t="n"/>
      <c r="W1206" s="29" t="n"/>
    </row>
    <row r="1207" s="134">
      <c r="A1207" s="17" t="inlineStr">
        <is>
          <t>AW02-JK-AIDL-1338</t>
        </is>
      </c>
      <c r="B1207" s="13" t="n">
        <v>40006</v>
      </c>
      <c r="C1207" s="17" t="inlineStr">
        <is>
          <t>周边搜</t>
        </is>
      </c>
      <c r="D1207" s="17" t="inlineStr">
        <is>
          <t>周边搜 -酒店</t>
        </is>
      </c>
      <c r="E1207" s="17" t="inlineStr">
        <is>
          <t>P0</t>
        </is>
      </c>
      <c r="F1207" s="17" t="inlineStr">
        <is>
          <t>周边搜 -酒店
酒店品牌：6：锦江之星
排序方式：4:高价优先</t>
        </is>
      </c>
      <c r="G1207" s="13" t="inlineStr">
        <is>
          <t>正常系</t>
        </is>
      </c>
      <c r="H1207" s="17" t="inlineStr">
        <is>
          <t>等价划分法</t>
        </is>
      </c>
      <c r="I1207" s="17" t="n"/>
      <c r="J1207" s="17" t="inlineStr">
        <is>
          <t>/</t>
        </is>
      </c>
      <c r="K1207" s="22" t="n"/>
      <c r="L1207" s="17" t="inlineStr">
        <is>
          <t>{
  "protocolId": 40006,
  "messageType": "request",
  "versionName": "5.0.7.601114",
  "data": {
    "price": -1,
    "level": -1,
    "type": -1,
    "brand": 6,
    "sort": 4
  },
  "statusCode": 0,
  "needResponse": false,
  "message": "",
  "responseCode": "",
  "requestCode": "",
  "requestAuthor": "com.aiways.aiwaysservice"
}</t>
        </is>
      </c>
      <c r="M1207" s="23" t="inlineStr">
        <is>
          <t>输入json，查看返回json或查看地图</t>
        </is>
      </c>
      <c r="N1207" s="17" t="inlineStr">
        <is>
          <t>无返回</t>
        </is>
      </c>
      <c r="O1207" s="17" t="inlineStr">
        <is>
          <t>筛选酒店品牌是锦江之星，按照高价优先展示</t>
        </is>
      </c>
      <c r="P1207" s="17" t="n"/>
      <c r="Q1207" s="17" t="n"/>
      <c r="R1207" s="29" t="n"/>
      <c r="S1207" s="29" t="n"/>
      <c r="T1207" s="29" t="n"/>
      <c r="U1207" s="29" t="n"/>
      <c r="V1207" s="29" t="n"/>
      <c r="W1207" s="29" t="n"/>
    </row>
    <row r="1208" s="134">
      <c r="A1208" s="17" t="inlineStr">
        <is>
          <t>AW02-JK-AIDL-1339</t>
        </is>
      </c>
      <c r="B1208" s="13" t="n">
        <v>40006</v>
      </c>
      <c r="C1208" s="17" t="inlineStr">
        <is>
          <t>周边搜</t>
        </is>
      </c>
      <c r="D1208" s="17" t="inlineStr">
        <is>
          <t>周边搜 -酒店</t>
        </is>
      </c>
      <c r="E1208" s="17" t="inlineStr">
        <is>
          <t>P2</t>
        </is>
      </c>
      <c r="F1208" s="17" t="inlineStr">
        <is>
          <t>周边搜 -酒店
酒店品牌：6：锦江之星
排序方式：
异常值：-1</t>
        </is>
      </c>
      <c r="G1208" s="13" t="inlineStr">
        <is>
          <t>异常系</t>
        </is>
      </c>
      <c r="H1208" s="17" t="inlineStr">
        <is>
          <t>等价划分法</t>
        </is>
      </c>
      <c r="I1208" s="17" t="n"/>
      <c r="J1208" s="17" t="inlineStr">
        <is>
          <t>/</t>
        </is>
      </c>
      <c r="K1208" s="22" t="n"/>
      <c r="L1208" s="17" t="inlineStr">
        <is>
          <t>{
  "protocolId": 40006,
  "messageType": "request",
  "versionName": "5.0.7.601114",
  "data": {
    "price": -1,
    "level": -1,
    "type": -1,
    "brand": 6,
    "sort": -1
  },
  "statusCode": 0,
  "needResponse": false,
  "message": "",
  "responseCode": "",
  "requestCode": "",
  "requestAuthor": "com.aiways.aiwaysservice"
}</t>
        </is>
      </c>
      <c r="M1208" s="23" t="inlineStr">
        <is>
          <t>输入json，查看返回json或查看地图</t>
        </is>
      </c>
      <c r="N1208" s="17" t="inlineStr">
        <is>
          <t>resultCode:10028</t>
        </is>
      </c>
      <c r="O1208" s="17" t="inlineStr">
        <is>
          <t>筛选酒店品牌是锦江之星，按照默认排序</t>
        </is>
      </c>
      <c r="P1208" s="17" t="n"/>
      <c r="Q1208" s="17" t="n"/>
      <c r="R1208" s="29" t="n"/>
      <c r="S1208" s="29" t="n"/>
      <c r="T1208" s="29" t="n"/>
      <c r="U1208" s="29" t="n"/>
      <c r="V1208" s="29" t="n"/>
      <c r="W1208" s="29" t="n"/>
    </row>
    <row r="1209" s="134">
      <c r="A1209" s="17" t="inlineStr">
        <is>
          <t>AW02-JK-AIDL-1340</t>
        </is>
      </c>
      <c r="B1209" s="13" t="n">
        <v>40006</v>
      </c>
      <c r="C1209" s="17" t="inlineStr">
        <is>
          <t>周边搜</t>
        </is>
      </c>
      <c r="D1209" s="17" t="inlineStr">
        <is>
          <t>周边搜 -酒店</t>
        </is>
      </c>
      <c r="E1209" s="17" t="inlineStr">
        <is>
          <t>P2</t>
        </is>
      </c>
      <c r="F1209" s="17" t="inlineStr">
        <is>
          <t>周边搜 -酒店
酒店品牌：6：锦江之星
排序方式：
异常值：5</t>
        </is>
      </c>
      <c r="G1209" s="13" t="inlineStr">
        <is>
          <t>异常系</t>
        </is>
      </c>
      <c r="H1209" s="17" t="inlineStr">
        <is>
          <t>等价划分法</t>
        </is>
      </c>
      <c r="I1209" s="17" t="n"/>
      <c r="J1209" s="17" t="inlineStr">
        <is>
          <t>/</t>
        </is>
      </c>
      <c r="K1209" s="22" t="n"/>
      <c r="L1209" s="17" t="inlineStr">
        <is>
          <t>{
  "protocolId": 40006,
  "messageType": "request",
  "versionName": "5.0.7.601114",
  "data": {
    "price": -1,
    "level": -1,
    "type": -1,
    "brand": 6,
    "sort": 5
  },
  "statusCode": 0,
  "needResponse": false,
  "message": "",
  "responseCode": "",
  "requestCode": "",
  "requestAuthor": "com.aiways.aiwaysservice"
}</t>
        </is>
      </c>
      <c r="M1209" s="23" t="inlineStr">
        <is>
          <t>输入json，查看返回json或查看地图</t>
        </is>
      </c>
      <c r="N1209" s="17" t="inlineStr">
        <is>
          <t>resultCode:10028</t>
        </is>
      </c>
      <c r="O1209" s="17" t="inlineStr">
        <is>
          <t>筛选酒店品牌是锦江之星，按照默认排序</t>
        </is>
      </c>
      <c r="P1209" s="17" t="n"/>
      <c r="Q1209" s="17" t="n"/>
      <c r="R1209" s="29" t="n"/>
      <c r="S1209" s="29" t="n"/>
      <c r="T1209" s="29" t="n"/>
      <c r="U1209" s="29" t="n"/>
      <c r="V1209" s="29" t="n"/>
      <c r="W1209" s="29" t="n"/>
    </row>
    <row r="1210" s="134">
      <c r="A1210" s="17" t="inlineStr">
        <is>
          <t>AW02-JK-AIDL-1341</t>
        </is>
      </c>
      <c r="B1210" s="13" t="n">
        <v>40006</v>
      </c>
      <c r="C1210" s="17" t="inlineStr">
        <is>
          <t>周边搜</t>
        </is>
      </c>
      <c r="D1210" s="17" t="inlineStr">
        <is>
          <t>周边搜 -酒店</t>
        </is>
      </c>
      <c r="E1210" s="17" t="inlineStr">
        <is>
          <t>P0</t>
        </is>
      </c>
      <c r="F1210" s="17" t="inlineStr">
        <is>
          <t>周边搜 -酒店
酒店品牌：7：速8
排序方式：0：推荐排序</t>
        </is>
      </c>
      <c r="G1210" s="13" t="inlineStr">
        <is>
          <t>正常系</t>
        </is>
      </c>
      <c r="H1210" s="17" t="inlineStr">
        <is>
          <t>等价划分法</t>
        </is>
      </c>
      <c r="I1210" s="17" t="n"/>
      <c r="J1210" s="17" t="inlineStr">
        <is>
          <t>/</t>
        </is>
      </c>
      <c r="K1210" s="22" t="n"/>
      <c r="L1210" s="17" t="inlineStr">
        <is>
          <t>{
  "protocolId": 40006,
  "messageType": "request",
  "versionName": "5.0.7.601114",
  "data": {
    "price": -1,
    "level": -1,
    "type": -1,
    "brand": 7,
    "sort": 0
  },
  "statusCode": 0,
  "needResponse": false,
  "message": "",
  "responseCode": "",
  "requestCode": "",
  "requestAuthor": "com.aiways.aiwaysservice"
}</t>
        </is>
      </c>
      <c r="M1210" s="23" t="inlineStr">
        <is>
          <t>输入json，查看返回json或查看地图</t>
        </is>
      </c>
      <c r="N1210" s="17" t="inlineStr">
        <is>
          <t>无返回</t>
        </is>
      </c>
      <c r="O1210" s="17" t="inlineStr">
        <is>
          <t>筛选酒店品牌是速8，按照推荐排序展示</t>
        </is>
      </c>
      <c r="P1210" s="17" t="n"/>
      <c r="Q1210" s="17" t="n"/>
      <c r="R1210" s="29" t="n"/>
      <c r="S1210" s="29" t="n"/>
      <c r="T1210" s="29" t="n"/>
      <c r="U1210" s="29" t="n"/>
      <c r="V1210" s="29" t="n"/>
      <c r="W1210" s="29" t="n"/>
    </row>
    <row r="1211" s="134">
      <c r="A1211" s="17" t="inlineStr">
        <is>
          <t>AW02-JK-AIDL-1342</t>
        </is>
      </c>
      <c r="B1211" s="13" t="n">
        <v>40006</v>
      </c>
      <c r="C1211" s="17" t="inlineStr">
        <is>
          <t>周边搜</t>
        </is>
      </c>
      <c r="D1211" s="17" t="inlineStr">
        <is>
          <t>周边搜 -酒店</t>
        </is>
      </c>
      <c r="E1211" s="17" t="inlineStr">
        <is>
          <t>P0</t>
        </is>
      </c>
      <c r="F1211" s="17" t="inlineStr">
        <is>
          <t>周边搜 -酒店
酒店品牌：7：速8
排序方式：1: 距离优先</t>
        </is>
      </c>
      <c r="G1211" s="13" t="inlineStr">
        <is>
          <t>正常系</t>
        </is>
      </c>
      <c r="H1211" s="17" t="inlineStr">
        <is>
          <t>等价划分法</t>
        </is>
      </c>
      <c r="I1211" s="17" t="n"/>
      <c r="J1211" s="17" t="inlineStr">
        <is>
          <t>/</t>
        </is>
      </c>
      <c r="K1211" s="22" t="n"/>
      <c r="L1211" s="17" t="inlineStr">
        <is>
          <t>{
  "protocolId": 40006,
  "messageType": "request",
  "versionName": "5.0.7.601114",
  "data": {
    "price": -1,
    "level": -1,
    "type": -1,
    "brand": 7,
    "sort": 1
  },
  "statusCode": 0,
  "needResponse": false,
  "message": "",
  "responseCode": "",
  "requestCode": "",
  "requestAuthor": "com.aiways.aiwaysservice"
}</t>
        </is>
      </c>
      <c r="M1211" s="23" t="inlineStr">
        <is>
          <t>输入json，查看返回json或查看地图</t>
        </is>
      </c>
      <c r="N1211" s="17" t="inlineStr">
        <is>
          <t>无返回</t>
        </is>
      </c>
      <c r="O1211" s="17" t="inlineStr">
        <is>
          <t>筛选酒店品牌是速8，按照距离优先展示</t>
        </is>
      </c>
      <c r="P1211" s="17" t="n"/>
      <c r="Q1211" s="17" t="n"/>
      <c r="R1211" s="29" t="n"/>
      <c r="S1211" s="29" t="n"/>
      <c r="T1211" s="29" t="n"/>
      <c r="U1211" s="29" t="n"/>
      <c r="V1211" s="29" t="n"/>
      <c r="W1211" s="29" t="n"/>
    </row>
    <row r="1212" s="134">
      <c r="A1212" s="17" t="inlineStr">
        <is>
          <t>AW02-JK-AIDL-1343</t>
        </is>
      </c>
      <c r="B1212" s="13" t="n">
        <v>40006</v>
      </c>
      <c r="C1212" s="17" t="inlineStr">
        <is>
          <t>周边搜</t>
        </is>
      </c>
      <c r="D1212" s="17" t="inlineStr">
        <is>
          <t>周边搜 -酒店</t>
        </is>
      </c>
      <c r="E1212" s="17" t="inlineStr">
        <is>
          <t>P0</t>
        </is>
      </c>
      <c r="F1212" s="17" t="inlineStr">
        <is>
          <t>周边搜 -酒店
酒店品牌：7：速8
排序方式：2:好评优先</t>
        </is>
      </c>
      <c r="G1212" s="13" t="inlineStr">
        <is>
          <t>正常系</t>
        </is>
      </c>
      <c r="H1212" s="17" t="inlineStr">
        <is>
          <t>等价划分法</t>
        </is>
      </c>
      <c r="I1212" s="17" t="n"/>
      <c r="J1212" s="17" t="inlineStr">
        <is>
          <t>/</t>
        </is>
      </c>
      <c r="K1212" s="22" t="n"/>
      <c r="L1212" s="17" t="inlineStr">
        <is>
          <t>{
  "protocolId": 40006,
  "messageType": "request",
  "versionName": "5.0.7.601114",
  "data": {
    "price": -1,
    "level": -1,
    "type": -1,
    "brand": 7,
    "sort": 2
  },
  "statusCode": 0,
  "needResponse": false,
  "message": "",
  "responseCode": "",
  "requestCode": "",
  "requestAuthor": "com.aiways.aiwaysservice"
}</t>
        </is>
      </c>
      <c r="M1212" s="23" t="inlineStr">
        <is>
          <t>输入json，查看返回json或查看地图</t>
        </is>
      </c>
      <c r="N1212" s="17" t="inlineStr">
        <is>
          <t>无返回</t>
        </is>
      </c>
      <c r="O1212" s="17" t="inlineStr">
        <is>
          <t>筛选酒店品牌是速8，按照好评优先展示</t>
        </is>
      </c>
      <c r="P1212" s="17" t="n"/>
      <c r="Q1212" s="17" t="n"/>
      <c r="R1212" s="29" t="n"/>
      <c r="S1212" s="29" t="n"/>
      <c r="T1212" s="29" t="n"/>
      <c r="U1212" s="29" t="n"/>
      <c r="V1212" s="29" t="n"/>
      <c r="W1212" s="29" t="n"/>
    </row>
    <row r="1213" s="134">
      <c r="A1213" s="17" t="inlineStr">
        <is>
          <t>AW02-JK-AIDL-1344</t>
        </is>
      </c>
      <c r="B1213" s="13" t="n">
        <v>40006</v>
      </c>
      <c r="C1213" s="17" t="inlineStr">
        <is>
          <t>周边搜</t>
        </is>
      </c>
      <c r="D1213" s="17" t="inlineStr">
        <is>
          <t>周边搜 -酒店</t>
        </is>
      </c>
      <c r="E1213" s="17" t="inlineStr">
        <is>
          <t>P0</t>
        </is>
      </c>
      <c r="F1213" s="17" t="inlineStr">
        <is>
          <t>周边搜 -酒店
酒店品牌：7：速8
排序方式：3:低价优先</t>
        </is>
      </c>
      <c r="G1213" s="13" t="inlineStr">
        <is>
          <t>正常系</t>
        </is>
      </c>
      <c r="H1213" s="17" t="inlineStr">
        <is>
          <t>等价划分法</t>
        </is>
      </c>
      <c r="I1213" s="17" t="n"/>
      <c r="J1213" s="17" t="inlineStr">
        <is>
          <t>/</t>
        </is>
      </c>
      <c r="K1213" s="22" t="n"/>
      <c r="L1213" s="17" t="inlineStr">
        <is>
          <t>{
  "protocolId": 40006,
  "messageType": "request",
  "versionName": "5.0.7.601114",
  "data": {
    "price": -1,
    "level": -1,
    "type": -1,
    "brand": 7,
    "sort": 3
  },
  "statusCode": 0,
  "needResponse": false,
  "message": "",
  "responseCode": "",
  "requestCode": "",
  "requestAuthor": "com.aiways.aiwaysservice"
}</t>
        </is>
      </c>
      <c r="M1213" s="23" t="inlineStr">
        <is>
          <t>输入json，查看返回json或查看地图</t>
        </is>
      </c>
      <c r="N1213" s="17" t="inlineStr">
        <is>
          <t>无返回</t>
        </is>
      </c>
      <c r="O1213" s="17" t="inlineStr">
        <is>
          <t>筛选酒店品牌是速8，按照低价优先展示</t>
        </is>
      </c>
      <c r="P1213" s="17" t="n"/>
      <c r="Q1213" s="17" t="n"/>
      <c r="R1213" s="29" t="n"/>
      <c r="S1213" s="29" t="n"/>
      <c r="T1213" s="29" t="n"/>
      <c r="U1213" s="29" t="n"/>
      <c r="V1213" s="29" t="n"/>
      <c r="W1213" s="29" t="n"/>
    </row>
    <row r="1214" s="134">
      <c r="A1214" s="17" t="inlineStr">
        <is>
          <t>AW02-JK-AIDL-1345</t>
        </is>
      </c>
      <c r="B1214" s="13" t="n">
        <v>40006</v>
      </c>
      <c r="C1214" s="17" t="inlineStr">
        <is>
          <t>周边搜</t>
        </is>
      </c>
      <c r="D1214" s="17" t="inlineStr">
        <is>
          <t>周边搜 -酒店</t>
        </is>
      </c>
      <c r="E1214" s="17" t="inlineStr">
        <is>
          <t>P0</t>
        </is>
      </c>
      <c r="F1214" s="17" t="inlineStr">
        <is>
          <t>周边搜 -酒店
酒店品牌：7：速8
排序方式：4:高价优先</t>
        </is>
      </c>
      <c r="G1214" s="13" t="inlineStr">
        <is>
          <t>正常系</t>
        </is>
      </c>
      <c r="H1214" s="17" t="inlineStr">
        <is>
          <t>等价划分法</t>
        </is>
      </c>
      <c r="I1214" s="17" t="n"/>
      <c r="J1214" s="17" t="inlineStr">
        <is>
          <t>/</t>
        </is>
      </c>
      <c r="K1214" s="22" t="n"/>
      <c r="L1214" s="17" t="inlineStr">
        <is>
          <t>{
  "protocolId": 40006,
  "messageType": "request",
  "versionName": "5.0.7.601114",
  "data": {
    "price": -1,
    "level": -1,
    "type": -1,
    "brand": 7,
    "sort": 4
  },
  "statusCode": 0,
  "needResponse": false,
  "message": "",
  "responseCode": "",
  "requestCode": "",
  "requestAuthor": "com.aiways.aiwaysservice"
}</t>
        </is>
      </c>
      <c r="M1214" s="23" t="inlineStr">
        <is>
          <t>输入json，查看返回json或查看地图</t>
        </is>
      </c>
      <c r="N1214" s="17" t="inlineStr">
        <is>
          <t>无返回</t>
        </is>
      </c>
      <c r="O1214" s="17" t="inlineStr">
        <is>
          <t>筛选酒店品牌是速8，按照高价优先展示</t>
        </is>
      </c>
      <c r="P1214" s="17" t="n"/>
      <c r="Q1214" s="17" t="n"/>
      <c r="R1214" s="29" t="n"/>
      <c r="S1214" s="29" t="n"/>
      <c r="T1214" s="29" t="n"/>
      <c r="U1214" s="29" t="n"/>
      <c r="V1214" s="29" t="n"/>
      <c r="W1214" s="29" t="n"/>
    </row>
    <row r="1215" s="134">
      <c r="A1215" s="17" t="inlineStr">
        <is>
          <t>AW02-JK-AIDL-1346</t>
        </is>
      </c>
      <c r="B1215" s="13" t="n">
        <v>40006</v>
      </c>
      <c r="C1215" s="17" t="inlineStr">
        <is>
          <t>周边搜</t>
        </is>
      </c>
      <c r="D1215" s="17" t="inlineStr">
        <is>
          <t>周边搜 -酒店</t>
        </is>
      </c>
      <c r="E1215" s="17" t="inlineStr">
        <is>
          <t>P2</t>
        </is>
      </c>
      <c r="F1215" s="17" t="inlineStr">
        <is>
          <t>周边搜 -酒店
酒店品牌：7：速8
排序方式：
异常值：-1</t>
        </is>
      </c>
      <c r="G1215" s="13" t="inlineStr">
        <is>
          <t>异常系</t>
        </is>
      </c>
      <c r="H1215" s="17" t="inlineStr">
        <is>
          <t>等价划分法</t>
        </is>
      </c>
      <c r="I1215" s="17" t="n"/>
      <c r="J1215" s="17" t="inlineStr">
        <is>
          <t>/</t>
        </is>
      </c>
      <c r="K1215" s="22" t="n"/>
      <c r="L1215" s="17" t="inlineStr">
        <is>
          <t>{
  "protocolId": 40006,
  "messageType": "request",
  "versionName": "5.0.7.601114",
  "data": {
    "price": -1,
    "level": -1,
    "type": -1,
    "brand": 7,
    "sort": -1
  },
  "statusCode": 0,
  "needResponse": false,
  "message": "",
  "responseCode": "",
  "requestCode": "",
  "requestAuthor": "com.aiways.aiwaysservice"
}</t>
        </is>
      </c>
      <c r="M1215" s="23" t="inlineStr">
        <is>
          <t>输入json，查看返回json或查看地图</t>
        </is>
      </c>
      <c r="N1215" s="17" t="inlineStr">
        <is>
          <t>resultCode:10028</t>
        </is>
      </c>
      <c r="O1215" s="17" t="inlineStr">
        <is>
          <t>筛选酒店品牌是速8，按照默认排序</t>
        </is>
      </c>
      <c r="P1215" s="17" t="n"/>
      <c r="Q1215" s="17" t="n"/>
      <c r="R1215" s="29" t="n"/>
      <c r="S1215" s="29" t="n"/>
      <c r="T1215" s="29" t="n"/>
      <c r="U1215" s="29" t="n"/>
      <c r="V1215" s="29" t="n"/>
      <c r="W1215" s="29" t="n"/>
    </row>
    <row r="1216" s="134">
      <c r="A1216" s="17" t="inlineStr">
        <is>
          <t>AW02-JK-AIDL-1347</t>
        </is>
      </c>
      <c r="B1216" s="13" t="n">
        <v>40006</v>
      </c>
      <c r="C1216" s="17" t="inlineStr">
        <is>
          <t>周边搜</t>
        </is>
      </c>
      <c r="D1216" s="17" t="inlineStr">
        <is>
          <t>周边搜 -酒店</t>
        </is>
      </c>
      <c r="E1216" s="17" t="inlineStr">
        <is>
          <t>P2</t>
        </is>
      </c>
      <c r="F1216" s="17" t="inlineStr">
        <is>
          <t>周边搜 -酒店
酒店品牌：7：速8
排序方式：
异常值：5</t>
        </is>
      </c>
      <c r="G1216" s="13" t="inlineStr">
        <is>
          <t>异常系</t>
        </is>
      </c>
      <c r="H1216" s="17" t="inlineStr">
        <is>
          <t>等价划分法</t>
        </is>
      </c>
      <c r="I1216" s="17" t="n"/>
      <c r="J1216" s="17" t="inlineStr">
        <is>
          <t>/</t>
        </is>
      </c>
      <c r="K1216" s="22" t="n"/>
      <c r="L1216" s="17" t="inlineStr">
        <is>
          <t>{
  "protocolId": 40006,
  "messageType": "request",
  "versionName": "5.0.7.601114",
  "data": {
    "price": -1,
    "level": -1,
    "type": -1,
    "brand": 7,
    "sort": 5
  },
  "statusCode": 0,
  "needResponse": false,
  "message": "",
  "responseCode": "",
  "requestCode": "",
  "requestAuthor": "com.aiways.aiwaysservice"
}</t>
        </is>
      </c>
      <c r="M1216" s="23" t="inlineStr">
        <is>
          <t>输入json，查看返回json或查看地图</t>
        </is>
      </c>
      <c r="N1216" s="17" t="inlineStr">
        <is>
          <t>resultCode:10028</t>
        </is>
      </c>
      <c r="O1216" s="17" t="inlineStr">
        <is>
          <t>筛选酒店品牌是速8，按照默认排序</t>
        </is>
      </c>
      <c r="P1216" s="17" t="n"/>
      <c r="Q1216" s="17" t="n"/>
      <c r="R1216" s="29" t="n"/>
      <c r="S1216" s="29" t="n"/>
      <c r="T1216" s="29" t="n"/>
      <c r="U1216" s="29" t="n"/>
      <c r="V1216" s="29" t="n"/>
      <c r="W1216" s="29" t="n"/>
    </row>
    <row r="1217" s="134">
      <c r="A1217" s="17" t="inlineStr">
        <is>
          <t>AW02-JK-AIDL-1348</t>
        </is>
      </c>
      <c r="B1217" s="13" t="n">
        <v>40006</v>
      </c>
      <c r="C1217" s="17" t="inlineStr">
        <is>
          <t>周边搜</t>
        </is>
      </c>
      <c r="D1217" s="17" t="inlineStr">
        <is>
          <t>周边搜 -酒店</t>
        </is>
      </c>
      <c r="E1217" s="17" t="inlineStr">
        <is>
          <t>P0</t>
        </is>
      </c>
      <c r="F1217" s="17" t="inlineStr">
        <is>
          <t>周边搜 -酒店
酒店品牌：8：丽枫
排序方式：0：推荐排序</t>
        </is>
      </c>
      <c r="G1217" s="13" t="inlineStr">
        <is>
          <t>正常系</t>
        </is>
      </c>
      <c r="H1217" s="17" t="inlineStr">
        <is>
          <t>等价划分法</t>
        </is>
      </c>
      <c r="I1217" s="17" t="n"/>
      <c r="J1217" s="17" t="inlineStr">
        <is>
          <t>/</t>
        </is>
      </c>
      <c r="K1217" s="22" t="n"/>
      <c r="L1217" s="17" t="inlineStr">
        <is>
          <t>{
  "protocolId": 40006,
  "messageType": "request",
  "versionName": "5.0.7.601114",
  "data": {
    "price": -1,
    "level": -1,
    "type": -1,
    "brand": 8,
    "sort": 0
  },
  "statusCode": 0,
  "needResponse": false,
  "message": "",
  "responseCode": "",
  "requestCode": "",
  "requestAuthor": "com.aiways.aiwaysservice"
}</t>
        </is>
      </c>
      <c r="M1217" s="23" t="inlineStr">
        <is>
          <t>输入json，查看返回json或查看地图</t>
        </is>
      </c>
      <c r="N1217" s="17" t="inlineStr">
        <is>
          <t>无返回</t>
        </is>
      </c>
      <c r="O1217" s="17" t="inlineStr">
        <is>
          <t>筛选酒店品牌是丽枫，按照推荐排序展示</t>
        </is>
      </c>
      <c r="P1217" s="17" t="n"/>
      <c r="Q1217" s="17" t="n"/>
      <c r="R1217" s="29" t="n"/>
      <c r="S1217" s="29" t="n"/>
      <c r="T1217" s="29" t="n"/>
      <c r="U1217" s="29" t="n"/>
      <c r="V1217" s="29" t="n"/>
      <c r="W1217" s="29" t="n"/>
    </row>
    <row r="1218" s="134">
      <c r="A1218" s="17" t="inlineStr">
        <is>
          <t>AW02-JK-AIDL-1349</t>
        </is>
      </c>
      <c r="B1218" s="13" t="n">
        <v>40006</v>
      </c>
      <c r="C1218" s="17" t="inlineStr">
        <is>
          <t>周边搜</t>
        </is>
      </c>
      <c r="D1218" s="17" t="inlineStr">
        <is>
          <t>周边搜 -酒店</t>
        </is>
      </c>
      <c r="E1218" s="17" t="inlineStr">
        <is>
          <t>P0</t>
        </is>
      </c>
      <c r="F1218" s="17" t="inlineStr">
        <is>
          <t>周边搜 -酒店
酒店品牌：8：丽枫
排序方式：1: 距离优先</t>
        </is>
      </c>
      <c r="G1218" s="13" t="inlineStr">
        <is>
          <t>正常系</t>
        </is>
      </c>
      <c r="H1218" s="17" t="inlineStr">
        <is>
          <t>等价划分法</t>
        </is>
      </c>
      <c r="I1218" s="17" t="n"/>
      <c r="J1218" s="17" t="inlineStr">
        <is>
          <t>/</t>
        </is>
      </c>
      <c r="K1218" s="22" t="n"/>
      <c r="L1218" s="17" t="inlineStr">
        <is>
          <t>{
  "protocolId": 40006,
  "messageType": "request",
  "versionName": "5.0.7.601114",
  "data": {
    "price": -1,
    "level": -1,
    "type": -1,
    "brand": 8,
    "sort": 1
  },
  "statusCode": 0,
  "needResponse": false,
  "message": "",
  "responseCode": "",
  "requestCode": "",
  "requestAuthor": "com.aiways.aiwaysservice"
}</t>
        </is>
      </c>
      <c r="M1218" s="23" t="inlineStr">
        <is>
          <t>输入json，查看返回json或查看地图</t>
        </is>
      </c>
      <c r="N1218" s="17" t="inlineStr">
        <is>
          <t>无返回</t>
        </is>
      </c>
      <c r="O1218" s="17" t="inlineStr">
        <is>
          <t>筛选酒店品牌是丽枫，按照距离优先展示</t>
        </is>
      </c>
      <c r="P1218" s="17" t="n"/>
      <c r="Q1218" s="17" t="n"/>
      <c r="R1218" s="29" t="n"/>
      <c r="S1218" s="29" t="n"/>
      <c r="T1218" s="29" t="n"/>
      <c r="U1218" s="29" t="n"/>
      <c r="V1218" s="29" t="n"/>
      <c r="W1218" s="29" t="n"/>
    </row>
    <row r="1219" s="134">
      <c r="A1219" s="17" t="inlineStr">
        <is>
          <t>AW02-JK-AIDL-1350</t>
        </is>
      </c>
      <c r="B1219" s="13" t="n">
        <v>40006</v>
      </c>
      <c r="C1219" s="17" t="inlineStr">
        <is>
          <t>周边搜</t>
        </is>
      </c>
      <c r="D1219" s="17" t="inlineStr">
        <is>
          <t>周边搜 -酒店</t>
        </is>
      </c>
      <c r="E1219" s="17" t="inlineStr">
        <is>
          <t>P0</t>
        </is>
      </c>
      <c r="F1219" s="17" t="inlineStr">
        <is>
          <t>周边搜 -酒店
酒店品牌：8：丽枫
排序方式：2:好评优先</t>
        </is>
      </c>
      <c r="G1219" s="13" t="inlineStr">
        <is>
          <t>正常系</t>
        </is>
      </c>
      <c r="H1219" s="17" t="inlineStr">
        <is>
          <t>等价划分法</t>
        </is>
      </c>
      <c r="I1219" s="17" t="n"/>
      <c r="J1219" s="17" t="inlineStr">
        <is>
          <t>/</t>
        </is>
      </c>
      <c r="K1219" s="22" t="n"/>
      <c r="L1219" s="17" t="inlineStr">
        <is>
          <t>{
  "protocolId": 40006,
  "messageType": "request",
  "versionName": "5.0.7.601114",
  "data": {
    "price": -1,
    "level": -1,
    "type": -1,
    "brand": 8,
    "sort": 2
  },
  "statusCode": 0,
  "needResponse": false,
  "message": "",
  "responseCode": "",
  "requestCode": "",
  "requestAuthor": "com.aiways.aiwaysservice"
}</t>
        </is>
      </c>
      <c r="M1219" s="23" t="inlineStr">
        <is>
          <t>输入json，查看返回json或查看地图</t>
        </is>
      </c>
      <c r="N1219" s="17" t="inlineStr">
        <is>
          <t>无返回</t>
        </is>
      </c>
      <c r="O1219" s="17" t="inlineStr">
        <is>
          <t>筛选酒店品牌是丽枫，按照好评优先展示</t>
        </is>
      </c>
      <c r="P1219" s="17" t="n"/>
      <c r="Q1219" s="17" t="n"/>
      <c r="R1219" s="29" t="n"/>
      <c r="S1219" s="29" t="n"/>
      <c r="T1219" s="29" t="n"/>
      <c r="U1219" s="29" t="n"/>
      <c r="V1219" s="29" t="n"/>
      <c r="W1219" s="29" t="n"/>
    </row>
    <row r="1220" s="134">
      <c r="A1220" s="17" t="inlineStr">
        <is>
          <t>AW02-JK-AIDL-1351</t>
        </is>
      </c>
      <c r="B1220" s="13" t="n">
        <v>40006</v>
      </c>
      <c r="C1220" s="17" t="inlineStr">
        <is>
          <t>周边搜</t>
        </is>
      </c>
      <c r="D1220" s="17" t="inlineStr">
        <is>
          <t>周边搜 -酒店</t>
        </is>
      </c>
      <c r="E1220" s="17" t="inlineStr">
        <is>
          <t>P0</t>
        </is>
      </c>
      <c r="F1220" s="17" t="inlineStr">
        <is>
          <t>周边搜 -酒店
酒店品牌：8：丽枫
排序方式：3:低价优先</t>
        </is>
      </c>
      <c r="G1220" s="13" t="inlineStr">
        <is>
          <t>正常系</t>
        </is>
      </c>
      <c r="H1220" s="17" t="inlineStr">
        <is>
          <t>等价划分法</t>
        </is>
      </c>
      <c r="I1220" s="17" t="n"/>
      <c r="J1220" s="17" t="inlineStr">
        <is>
          <t>/</t>
        </is>
      </c>
      <c r="K1220" s="22" t="n"/>
      <c r="L1220" s="17" t="inlineStr">
        <is>
          <t>{
  "protocolId": 40006,
  "messageType": "request",
  "versionName": "5.0.7.601114",
  "data": {
    "price": -1,
    "level": -1,
    "type": -1,
    "brand": 8,
    "sort": 3
  },
  "statusCode": 0,
  "needResponse": false,
  "message": "",
  "responseCode": "",
  "requestCode": "",
  "requestAuthor": "com.aiways.aiwaysservice"
}</t>
        </is>
      </c>
      <c r="M1220" s="23" t="inlineStr">
        <is>
          <t>输入json，查看返回json或查看地图</t>
        </is>
      </c>
      <c r="N1220" s="17" t="inlineStr">
        <is>
          <t>无返回</t>
        </is>
      </c>
      <c r="O1220" s="17" t="inlineStr">
        <is>
          <t>筛选酒店品牌是丽枫，按照低价优先展示</t>
        </is>
      </c>
      <c r="P1220" s="17" t="n"/>
      <c r="Q1220" s="17" t="n"/>
      <c r="R1220" s="29" t="n"/>
      <c r="S1220" s="29" t="n"/>
      <c r="T1220" s="29" t="n"/>
      <c r="U1220" s="29" t="n"/>
      <c r="V1220" s="29" t="n"/>
      <c r="W1220" s="29" t="n"/>
    </row>
    <row r="1221" s="134">
      <c r="A1221" s="17" t="inlineStr">
        <is>
          <t>AW02-JK-AIDL-1352</t>
        </is>
      </c>
      <c r="B1221" s="13" t="n">
        <v>40006</v>
      </c>
      <c r="C1221" s="17" t="inlineStr">
        <is>
          <t>周边搜</t>
        </is>
      </c>
      <c r="D1221" s="17" t="inlineStr">
        <is>
          <t>周边搜 -酒店</t>
        </is>
      </c>
      <c r="E1221" s="17" t="inlineStr">
        <is>
          <t>P0</t>
        </is>
      </c>
      <c r="F1221" s="17" t="inlineStr">
        <is>
          <t>周边搜 -酒店
酒店品牌：8：丽枫
排序方式：4:高价优先</t>
        </is>
      </c>
      <c r="G1221" s="13" t="inlineStr">
        <is>
          <t>正常系</t>
        </is>
      </c>
      <c r="H1221" s="17" t="inlineStr">
        <is>
          <t>等价划分法</t>
        </is>
      </c>
      <c r="I1221" s="17" t="n"/>
      <c r="J1221" s="17" t="inlineStr">
        <is>
          <t>/</t>
        </is>
      </c>
      <c r="K1221" s="22" t="n"/>
      <c r="L1221" s="17" t="inlineStr">
        <is>
          <t>{
  "protocolId": 40006,
  "messageType": "request",
  "versionName": "5.0.7.601114",
  "data": {
    "price": -1,
    "level": -1,
    "type": -1,
    "brand": 8,
    "sort": 4
  },
  "statusCode": 0,
  "needResponse": false,
  "message": "",
  "responseCode": "",
  "requestCode": "",
  "requestAuthor": "com.aiways.aiwaysservice"
}</t>
        </is>
      </c>
      <c r="M1221" s="23" t="inlineStr">
        <is>
          <t>输入json，查看返回json或查看地图</t>
        </is>
      </c>
      <c r="N1221" s="17" t="inlineStr">
        <is>
          <t>无返回</t>
        </is>
      </c>
      <c r="O1221" s="17" t="inlineStr">
        <is>
          <t>筛选酒店品牌是丽枫，按照高价优先展示</t>
        </is>
      </c>
      <c r="P1221" s="17" t="n"/>
      <c r="Q1221" s="17" t="n"/>
      <c r="R1221" s="29" t="n"/>
      <c r="S1221" s="29" t="n"/>
      <c r="T1221" s="29" t="n"/>
      <c r="U1221" s="29" t="n"/>
      <c r="V1221" s="29" t="n"/>
      <c r="W1221" s="29" t="n"/>
    </row>
    <row r="1222" s="134">
      <c r="A1222" s="17" t="inlineStr">
        <is>
          <t>AW02-JK-AIDL-1353</t>
        </is>
      </c>
      <c r="B1222" s="13" t="n">
        <v>40006</v>
      </c>
      <c r="C1222" s="17" t="inlineStr">
        <is>
          <t>周边搜</t>
        </is>
      </c>
      <c r="D1222" s="17" t="inlineStr">
        <is>
          <t>周边搜 -酒店</t>
        </is>
      </c>
      <c r="E1222" s="17" t="inlineStr">
        <is>
          <t>P2</t>
        </is>
      </c>
      <c r="F1222" s="17" t="inlineStr">
        <is>
          <t>周边搜 -酒店
酒店品牌：8：丽枫
排序方式：
异常值：-1</t>
        </is>
      </c>
      <c r="G1222" s="13" t="inlineStr">
        <is>
          <t>异常系</t>
        </is>
      </c>
      <c r="H1222" s="17" t="inlineStr">
        <is>
          <t>等价划分法</t>
        </is>
      </c>
      <c r="I1222" s="17" t="n"/>
      <c r="J1222" s="17" t="inlineStr">
        <is>
          <t>/</t>
        </is>
      </c>
      <c r="K1222" s="22" t="n"/>
      <c r="L1222" s="17" t="inlineStr">
        <is>
          <t>{
  "protocolId": 40006,
  "messageType": "request",
  "versionName": "5.0.7.601114",
  "data": {
    "price": -1,
    "level": -1,
    "type": -1,
    "brand": 8,
    "sort": -1
  },
  "statusCode": 0,
  "needResponse": false,
  "message": "",
  "responseCode": "",
  "requestCode": "",
  "requestAuthor": "com.aiways.aiwaysservice"
}</t>
        </is>
      </c>
      <c r="M1222" s="23" t="inlineStr">
        <is>
          <t>输入json，查看返回json或查看地图</t>
        </is>
      </c>
      <c r="N1222" s="17" t="inlineStr">
        <is>
          <t>resultCode:10028</t>
        </is>
      </c>
      <c r="O1222" s="17" t="inlineStr">
        <is>
          <t>筛选酒店品牌是丽枫，按照默认排序</t>
        </is>
      </c>
      <c r="P1222" s="17" t="n"/>
      <c r="Q1222" s="17" t="n"/>
      <c r="R1222" s="29" t="n"/>
      <c r="S1222" s="29" t="n"/>
      <c r="T1222" s="29" t="n"/>
      <c r="U1222" s="29" t="n"/>
      <c r="V1222" s="29" t="n"/>
      <c r="W1222" s="29" t="n"/>
    </row>
    <row r="1223" s="134">
      <c r="A1223" s="17" t="inlineStr">
        <is>
          <t>AW02-JK-AIDL-1354</t>
        </is>
      </c>
      <c r="B1223" s="13" t="n">
        <v>40006</v>
      </c>
      <c r="C1223" s="17" t="inlineStr">
        <is>
          <t>周边搜</t>
        </is>
      </c>
      <c r="D1223" s="17" t="inlineStr">
        <is>
          <t>周边搜 -酒店</t>
        </is>
      </c>
      <c r="E1223" s="17" t="inlineStr">
        <is>
          <t>P2</t>
        </is>
      </c>
      <c r="F1223" s="17" t="inlineStr">
        <is>
          <t>周边搜 -酒店
酒店品牌：8：丽枫
排序方式：
异常值：5</t>
        </is>
      </c>
      <c r="G1223" s="13" t="inlineStr">
        <is>
          <t>异常系</t>
        </is>
      </c>
      <c r="H1223" s="17" t="inlineStr">
        <is>
          <t>等价划分法</t>
        </is>
      </c>
      <c r="I1223" s="17" t="n"/>
      <c r="J1223" s="17" t="inlineStr">
        <is>
          <t>/</t>
        </is>
      </c>
      <c r="K1223" s="22" t="n"/>
      <c r="L1223" s="17" t="inlineStr">
        <is>
          <t>{
  "protocolId": 40006,
  "messageType": "request",
  "versionName": "5.0.7.601114",
  "data": {
    "price": -1,
    "level": -1,
    "type": -1,
    "brand": 8,
    "sort": 5
  },
  "statusCode": 0,
  "needResponse": false,
  "message": "",
  "responseCode": "",
  "requestCode": "",
  "requestAuthor": "com.aiways.aiwaysservice"
}</t>
        </is>
      </c>
      <c r="M1223" s="23" t="inlineStr">
        <is>
          <t>输入json，查看返回json或查看地图</t>
        </is>
      </c>
      <c r="N1223" s="17" t="inlineStr">
        <is>
          <t>resultCode:10028</t>
        </is>
      </c>
      <c r="O1223" s="17" t="inlineStr">
        <is>
          <t>筛选酒店品牌是丽枫，按照默认排序</t>
        </is>
      </c>
      <c r="P1223" s="17" t="n"/>
      <c r="Q1223" s="17" t="n"/>
      <c r="R1223" s="29" t="n"/>
      <c r="S1223" s="29" t="n"/>
      <c r="T1223" s="29" t="n"/>
      <c r="U1223" s="29" t="n"/>
      <c r="V1223" s="29" t="n"/>
      <c r="W1223" s="29" t="n"/>
    </row>
    <row r="1224" s="134">
      <c r="A1224" s="17" t="inlineStr">
        <is>
          <t>AW02-JK-AIDL-1355</t>
        </is>
      </c>
      <c r="B1224" s="13" t="n">
        <v>40006</v>
      </c>
      <c r="C1224" s="17" t="inlineStr">
        <is>
          <t>周边搜</t>
        </is>
      </c>
      <c r="D1224" s="17" t="inlineStr">
        <is>
          <t>周边搜 -酒店</t>
        </is>
      </c>
      <c r="E1224" s="17" t="inlineStr">
        <is>
          <t>P0</t>
        </is>
      </c>
      <c r="F1224" s="17" t="inlineStr">
        <is>
          <t>周边搜 -酒店
酒店品牌：9：亚朵
排序方式：0：推荐排序</t>
        </is>
      </c>
      <c r="G1224" s="13" t="inlineStr">
        <is>
          <t>正常系</t>
        </is>
      </c>
      <c r="H1224" s="17" t="inlineStr">
        <is>
          <t>等价划分法</t>
        </is>
      </c>
      <c r="I1224" s="17" t="n"/>
      <c r="J1224" s="17" t="inlineStr">
        <is>
          <t>/</t>
        </is>
      </c>
      <c r="K1224" s="22" t="n"/>
      <c r="L1224" s="17" t="inlineStr">
        <is>
          <t>{
  "protocolId": 40006,
  "messageType": "request",
  "versionName": "5.0.7.601114",
  "data": {
    "price": -1,
    "level": -1,
    "type": -1,
    "brand": 9,
    "sort": 0
  },
  "statusCode": 0,
  "needResponse": false,
  "message": "",
  "responseCode": "",
  "requestCode": "",
  "requestAuthor": "com.aiways.aiwaysservice"
}</t>
        </is>
      </c>
      <c r="M1224" s="23" t="inlineStr">
        <is>
          <t>输入json，查看返回json或查看地图</t>
        </is>
      </c>
      <c r="N1224" s="17" t="inlineStr">
        <is>
          <t>无返回</t>
        </is>
      </c>
      <c r="O1224" s="17" t="inlineStr">
        <is>
          <t>筛选酒店品牌是亚朵，按照推荐排序展示</t>
        </is>
      </c>
      <c r="P1224" s="17" t="n"/>
      <c r="Q1224" s="17" t="n"/>
      <c r="R1224" s="29" t="n"/>
      <c r="S1224" s="29" t="n"/>
      <c r="T1224" s="29" t="n"/>
      <c r="U1224" s="29" t="n"/>
      <c r="V1224" s="29" t="n"/>
      <c r="W1224" s="29" t="n"/>
    </row>
    <row r="1225" s="134">
      <c r="A1225" s="17" t="inlineStr">
        <is>
          <t>AW02-JK-AIDL-1356</t>
        </is>
      </c>
      <c r="B1225" s="13" t="n">
        <v>40006</v>
      </c>
      <c r="C1225" s="17" t="inlineStr">
        <is>
          <t>周边搜</t>
        </is>
      </c>
      <c r="D1225" s="17" t="inlineStr">
        <is>
          <t>周边搜 -酒店</t>
        </is>
      </c>
      <c r="E1225" s="17" t="inlineStr">
        <is>
          <t>P0</t>
        </is>
      </c>
      <c r="F1225" s="17" t="inlineStr">
        <is>
          <t>周边搜 -酒店
酒店品牌：9：亚朵
排序方式：1: 距离优先</t>
        </is>
      </c>
      <c r="G1225" s="13" t="inlineStr">
        <is>
          <t>正常系</t>
        </is>
      </c>
      <c r="H1225" s="17" t="inlineStr">
        <is>
          <t>等价划分法</t>
        </is>
      </c>
      <c r="I1225" s="17" t="n"/>
      <c r="J1225" s="17" t="inlineStr">
        <is>
          <t>/</t>
        </is>
      </c>
      <c r="K1225" s="22" t="n"/>
      <c r="L1225" s="17" t="inlineStr">
        <is>
          <t>{
  "protocolId": 40006,
  "messageType": "request",
  "versionName": "5.0.7.601114",
  "data": {
    "price": -1,
    "level": -1,
    "type": -1,
    "brand": 9,
    "sort": 1
  },
  "statusCode": 0,
  "needResponse": false,
  "message": "",
  "responseCode": "",
  "requestCode": "",
  "requestAuthor": "com.aiways.aiwaysservice"
}</t>
        </is>
      </c>
      <c r="M1225" s="23" t="inlineStr">
        <is>
          <t>输入json，查看返回json或查看地图</t>
        </is>
      </c>
      <c r="N1225" s="17" t="inlineStr">
        <is>
          <t>无返回</t>
        </is>
      </c>
      <c r="O1225" s="17" t="inlineStr">
        <is>
          <t>筛选酒店品牌是亚朵，按照距离优先展示</t>
        </is>
      </c>
      <c r="P1225" s="17" t="n"/>
      <c r="Q1225" s="17" t="n"/>
      <c r="R1225" s="29" t="n"/>
      <c r="S1225" s="29" t="n"/>
      <c r="T1225" s="29" t="n"/>
      <c r="U1225" s="29" t="n"/>
      <c r="V1225" s="29" t="n"/>
      <c r="W1225" s="29" t="n"/>
    </row>
    <row r="1226" s="134">
      <c r="A1226" s="17" t="inlineStr">
        <is>
          <t>AW02-JK-AIDL-1357</t>
        </is>
      </c>
      <c r="B1226" s="13" t="n">
        <v>40006</v>
      </c>
      <c r="C1226" s="17" t="inlineStr">
        <is>
          <t>周边搜</t>
        </is>
      </c>
      <c r="D1226" s="17" t="inlineStr">
        <is>
          <t>周边搜 -酒店</t>
        </is>
      </c>
      <c r="E1226" s="17" t="inlineStr">
        <is>
          <t>P0</t>
        </is>
      </c>
      <c r="F1226" s="17" t="inlineStr">
        <is>
          <t>周边搜 -酒店
酒店品牌：9：亚朵
排序方式：2:好评优先</t>
        </is>
      </c>
      <c r="G1226" s="13" t="inlineStr">
        <is>
          <t>正常系</t>
        </is>
      </c>
      <c r="H1226" s="17" t="inlineStr">
        <is>
          <t>等价划分法</t>
        </is>
      </c>
      <c r="I1226" s="17" t="n"/>
      <c r="J1226" s="17" t="inlineStr">
        <is>
          <t>/</t>
        </is>
      </c>
      <c r="K1226" s="22" t="n"/>
      <c r="L1226" s="17" t="inlineStr">
        <is>
          <t>{
  "protocolId": 40006,
  "messageType": "request",
  "versionName": "5.0.7.601114",
  "data": {
    "price": -1,
    "level": -1,
    "type": -1,
    "brand": 9,
    "sort": 2
  },
  "statusCode": 0,
  "needResponse": false,
  "message": "",
  "responseCode": "",
  "requestCode": "",
  "requestAuthor": "com.aiways.aiwaysservice"
}</t>
        </is>
      </c>
      <c r="M1226" s="23" t="inlineStr">
        <is>
          <t>输入json，查看返回json或查看地图</t>
        </is>
      </c>
      <c r="N1226" s="17" t="inlineStr">
        <is>
          <t>无返回</t>
        </is>
      </c>
      <c r="O1226" s="17" t="inlineStr">
        <is>
          <t>筛选酒店品牌是亚朵，按照好评优先展示</t>
        </is>
      </c>
      <c r="P1226" s="17" t="n"/>
      <c r="Q1226" s="17" t="n"/>
      <c r="R1226" s="29" t="n"/>
      <c r="S1226" s="29" t="n"/>
      <c r="T1226" s="29" t="n"/>
      <c r="U1226" s="29" t="n"/>
      <c r="V1226" s="29" t="n"/>
      <c r="W1226" s="29" t="n"/>
    </row>
    <row r="1227" s="134">
      <c r="A1227" s="17" t="inlineStr">
        <is>
          <t>AW02-JK-AIDL-1358</t>
        </is>
      </c>
      <c r="B1227" s="13" t="n">
        <v>40006</v>
      </c>
      <c r="C1227" s="17" t="inlineStr">
        <is>
          <t>周边搜</t>
        </is>
      </c>
      <c r="D1227" s="17" t="inlineStr">
        <is>
          <t>周边搜 -酒店</t>
        </is>
      </c>
      <c r="E1227" s="17" t="inlineStr">
        <is>
          <t>P0</t>
        </is>
      </c>
      <c r="F1227" s="17" t="inlineStr">
        <is>
          <t>周边搜 -酒店
酒店品牌：9：亚朵
排序方式：3:低价优先</t>
        </is>
      </c>
      <c r="G1227" s="13" t="inlineStr">
        <is>
          <t>正常系</t>
        </is>
      </c>
      <c r="H1227" s="17" t="inlineStr">
        <is>
          <t>等价划分法</t>
        </is>
      </c>
      <c r="I1227" s="17" t="n"/>
      <c r="J1227" s="17" t="inlineStr">
        <is>
          <t>/</t>
        </is>
      </c>
      <c r="K1227" s="22" t="n"/>
      <c r="L1227" s="17" t="inlineStr">
        <is>
          <t>{
  "protocolId": 40006,
  "messageType": "request",
  "versionName": "5.0.7.601114",
  "data": {
    "price": -1,
    "level": -1,
    "type": -1,
    "brand": 9,
    "sort": 3
  },
  "statusCode": 0,
  "needResponse": false,
  "message": "",
  "responseCode": "",
  "requestCode": "",
  "requestAuthor": "com.aiways.aiwaysservice"
}</t>
        </is>
      </c>
      <c r="M1227" s="23" t="inlineStr">
        <is>
          <t>输入json，查看返回json或查看地图</t>
        </is>
      </c>
      <c r="N1227" s="17" t="inlineStr">
        <is>
          <t>无返回</t>
        </is>
      </c>
      <c r="O1227" s="17" t="inlineStr">
        <is>
          <t>筛选酒店品牌是亚朵，按照低价优先展示</t>
        </is>
      </c>
      <c r="P1227" s="17" t="n"/>
      <c r="Q1227" s="17" t="n"/>
      <c r="R1227" s="29" t="n"/>
      <c r="S1227" s="29" t="n"/>
      <c r="T1227" s="29" t="n"/>
      <c r="U1227" s="29" t="n"/>
      <c r="V1227" s="29" t="n"/>
      <c r="W1227" s="29" t="n"/>
    </row>
    <row r="1228" s="134">
      <c r="A1228" s="17" t="inlineStr">
        <is>
          <t>AW02-JK-AIDL-1359</t>
        </is>
      </c>
      <c r="B1228" s="13" t="n">
        <v>40006</v>
      </c>
      <c r="C1228" s="17" t="inlineStr">
        <is>
          <t>周边搜</t>
        </is>
      </c>
      <c r="D1228" s="17" t="inlineStr">
        <is>
          <t>周边搜 -酒店</t>
        </is>
      </c>
      <c r="E1228" s="17" t="inlineStr">
        <is>
          <t>P0</t>
        </is>
      </c>
      <c r="F1228" s="17" t="inlineStr">
        <is>
          <t>周边搜 -酒店
酒店品牌：9：亚朵
排序方式：4:高价优先</t>
        </is>
      </c>
      <c r="G1228" s="13" t="inlineStr">
        <is>
          <t>正常系</t>
        </is>
      </c>
      <c r="H1228" s="17" t="inlineStr">
        <is>
          <t>等价划分法</t>
        </is>
      </c>
      <c r="I1228" s="17" t="n"/>
      <c r="J1228" s="17" t="inlineStr">
        <is>
          <t>/</t>
        </is>
      </c>
      <c r="K1228" s="22" t="n"/>
      <c r="L1228" s="17" t="inlineStr">
        <is>
          <t>{
  "protocolId": 40006,
  "messageType": "request",
  "versionName": "5.0.7.601114",
  "data": {
    "price": -1,
    "level": -1,
    "type": -1,
    "brand": 9,
    "sort": 4
  },
  "statusCode": 0,
  "needResponse": false,
  "message": "",
  "responseCode": "",
  "requestCode": "",
  "requestAuthor": "com.aiways.aiwaysservice"
}</t>
        </is>
      </c>
      <c r="M1228" s="23" t="inlineStr">
        <is>
          <t>输入json，查看返回json或查看地图</t>
        </is>
      </c>
      <c r="N1228" s="17" t="inlineStr">
        <is>
          <t>无返回</t>
        </is>
      </c>
      <c r="O1228" s="17" t="inlineStr">
        <is>
          <t>筛选酒店品牌是亚朵，按照高价优先展示</t>
        </is>
      </c>
      <c r="P1228" s="17" t="n"/>
      <c r="Q1228" s="17" t="n"/>
      <c r="R1228" s="29" t="n"/>
      <c r="S1228" s="29" t="n"/>
      <c r="T1228" s="29" t="n"/>
      <c r="U1228" s="29" t="n"/>
      <c r="V1228" s="29" t="n"/>
      <c r="W1228" s="29" t="n"/>
    </row>
    <row r="1229" s="134">
      <c r="A1229" s="17" t="inlineStr">
        <is>
          <t>AW02-JK-AIDL-1360</t>
        </is>
      </c>
      <c r="B1229" s="13" t="n">
        <v>40006</v>
      </c>
      <c r="C1229" s="17" t="inlineStr">
        <is>
          <t>周边搜</t>
        </is>
      </c>
      <c r="D1229" s="17" t="inlineStr">
        <is>
          <t>周边搜 -酒店</t>
        </is>
      </c>
      <c r="E1229" s="17" t="inlineStr">
        <is>
          <t>P2</t>
        </is>
      </c>
      <c r="F1229" s="17" t="inlineStr">
        <is>
          <t>周边搜 -酒店
酒店品牌：9：亚朵
排序方式：
异常值：-1</t>
        </is>
      </c>
      <c r="G1229" s="13" t="inlineStr">
        <is>
          <t>异常系</t>
        </is>
      </c>
      <c r="H1229" s="17" t="inlineStr">
        <is>
          <t>等价划分法</t>
        </is>
      </c>
      <c r="I1229" s="17" t="n"/>
      <c r="J1229" s="17" t="inlineStr">
        <is>
          <t>/</t>
        </is>
      </c>
      <c r="K1229" s="22" t="n"/>
      <c r="L1229" s="17" t="inlineStr">
        <is>
          <t>{
  "protocolId": 40006,
  "messageType": "request",
  "versionName": "5.0.7.601114",
  "data": {
    "price": -1,
    "level": -1,
    "type": -1,
    "brand": 9,
    "sort": -1
  },
  "statusCode": 0,
  "needResponse": false,
  "message": "",
  "responseCode": "",
  "requestCode": "",
  "requestAuthor": "com.aiways.aiwaysservice"
}</t>
        </is>
      </c>
      <c r="M1229" s="23" t="inlineStr">
        <is>
          <t>输入json，查看返回json或查看地图</t>
        </is>
      </c>
      <c r="N1229" s="17" t="inlineStr">
        <is>
          <t>resultCode:10028</t>
        </is>
      </c>
      <c r="O1229" s="17" t="inlineStr">
        <is>
          <t>筛选酒店品牌是亚朵，按照默认排序</t>
        </is>
      </c>
      <c r="P1229" s="17" t="n"/>
      <c r="Q1229" s="17" t="n"/>
      <c r="R1229" s="29" t="n"/>
      <c r="S1229" s="29" t="n"/>
      <c r="T1229" s="29" t="n"/>
      <c r="U1229" s="29" t="n"/>
      <c r="V1229" s="29" t="n"/>
      <c r="W1229" s="29" t="n"/>
    </row>
    <row r="1230" s="134">
      <c r="A1230" s="17" t="inlineStr">
        <is>
          <t>AW02-JK-AIDL-1361</t>
        </is>
      </c>
      <c r="B1230" s="13" t="n">
        <v>40006</v>
      </c>
      <c r="C1230" s="17" t="inlineStr">
        <is>
          <t>周边搜</t>
        </is>
      </c>
      <c r="D1230" s="17" t="inlineStr">
        <is>
          <t>周边搜 -酒店</t>
        </is>
      </c>
      <c r="E1230" s="17" t="inlineStr">
        <is>
          <t>P2</t>
        </is>
      </c>
      <c r="F1230" s="17" t="inlineStr">
        <is>
          <t>周边搜 -酒店
酒店品牌：9：亚朵
排序方式：
异常值：5</t>
        </is>
      </c>
      <c r="G1230" s="13" t="inlineStr">
        <is>
          <t>异常系</t>
        </is>
      </c>
      <c r="H1230" s="17" t="inlineStr">
        <is>
          <t>等价划分法</t>
        </is>
      </c>
      <c r="I1230" s="17" t="n"/>
      <c r="J1230" s="17" t="inlineStr">
        <is>
          <t>/</t>
        </is>
      </c>
      <c r="K1230" s="22" t="n"/>
      <c r="L1230" s="17" t="inlineStr">
        <is>
          <t>{
  "protocolId": 40006,
  "messageType": "request",
  "versionName": "5.0.7.601114",
  "data": {
    "price": -1,
    "level": -1,
    "type": -1,
    "brand": 9,
    "sort": 5
  },
  "statusCode": 0,
  "needResponse": false,
  "message": "",
  "responseCode": "",
  "requestCode": "",
  "requestAuthor": "com.aiways.aiwaysservice"
}</t>
        </is>
      </c>
      <c r="M1230" s="23" t="inlineStr">
        <is>
          <t>输入json，查看返回json或查看地图</t>
        </is>
      </c>
      <c r="N1230" s="17" t="inlineStr">
        <is>
          <t>resultCode:10028</t>
        </is>
      </c>
      <c r="O1230" s="17" t="inlineStr">
        <is>
          <t>筛选酒店品牌是亚朵，按照默认排序</t>
        </is>
      </c>
      <c r="P1230" s="17" t="n"/>
      <c r="Q1230" s="17" t="n"/>
      <c r="R1230" s="29" t="n"/>
      <c r="S1230" s="29" t="n"/>
      <c r="T1230" s="29" t="n"/>
      <c r="U1230" s="29" t="n"/>
      <c r="V1230" s="29" t="n"/>
      <c r="W1230" s="29" t="n"/>
    </row>
    <row r="1231" s="134">
      <c r="A1231" s="17" t="inlineStr">
        <is>
          <t>AW02-JK-AIDL-1362</t>
        </is>
      </c>
      <c r="B1231" s="13" t="n">
        <v>40006</v>
      </c>
      <c r="C1231" s="17" t="inlineStr">
        <is>
          <t>周边搜</t>
        </is>
      </c>
      <c r="D1231" s="17" t="inlineStr">
        <is>
          <t>周边搜 -酒店</t>
        </is>
      </c>
      <c r="E1231" s="17" t="inlineStr">
        <is>
          <t>P0</t>
        </is>
      </c>
      <c r="F1231" s="17" t="inlineStr">
        <is>
          <t>周边搜 -酒店
酒店品牌：10：城市便捷
排序方式：0：推荐排序</t>
        </is>
      </c>
      <c r="G1231" s="13" t="inlineStr">
        <is>
          <t>正常系</t>
        </is>
      </c>
      <c r="H1231" s="17" t="inlineStr">
        <is>
          <t>等价划分法</t>
        </is>
      </c>
      <c r="I1231" s="17" t="n"/>
      <c r="J1231" s="17" t="inlineStr">
        <is>
          <t>/</t>
        </is>
      </c>
      <c r="K1231" s="22" t="n"/>
      <c r="L1231" s="17" t="inlineStr">
        <is>
          <t>{
  "protocolId": 40006,
  "messageType": "request",
  "versionName": "5.0.7.601114",
  "data": {
    "price": -1,
    "level": -1,
    "type": -1,
    "brand": 10,
    "sort": 0
  },
  "statusCode": 0,
  "needResponse": false,
  "message": "",
  "responseCode": "",
  "requestCode": "",
  "requestAuthor": "com.aiways.aiwaysservice"
}</t>
        </is>
      </c>
      <c r="M1231" s="23" t="inlineStr">
        <is>
          <t>输入json，查看返回json或查看地图</t>
        </is>
      </c>
      <c r="N1231" s="17" t="inlineStr">
        <is>
          <t>无返回</t>
        </is>
      </c>
      <c r="O1231" s="17" t="inlineStr">
        <is>
          <t>筛选酒店品牌是城市便捷，按照推荐排序展示</t>
        </is>
      </c>
      <c r="P1231" s="17" t="n"/>
      <c r="Q1231" s="17" t="n"/>
      <c r="R1231" s="29" t="n"/>
      <c r="S1231" s="29" t="n"/>
      <c r="T1231" s="29" t="n"/>
      <c r="U1231" s="29" t="n"/>
      <c r="V1231" s="29" t="n"/>
      <c r="W1231" s="29" t="n"/>
    </row>
    <row r="1232" s="134">
      <c r="A1232" s="17" t="inlineStr">
        <is>
          <t>AW02-JK-AIDL-1363</t>
        </is>
      </c>
      <c r="B1232" s="13" t="n">
        <v>40006</v>
      </c>
      <c r="C1232" s="17" t="inlineStr">
        <is>
          <t>周边搜</t>
        </is>
      </c>
      <c r="D1232" s="17" t="inlineStr">
        <is>
          <t>周边搜 -酒店</t>
        </is>
      </c>
      <c r="E1232" s="17" t="inlineStr">
        <is>
          <t>P0</t>
        </is>
      </c>
      <c r="F1232" s="17" t="inlineStr">
        <is>
          <t>周边搜 -酒店
酒店品牌：10：城市便捷
排序方式：1: 距离优先</t>
        </is>
      </c>
      <c r="G1232" s="13" t="inlineStr">
        <is>
          <t>正常系</t>
        </is>
      </c>
      <c r="H1232" s="17" t="inlineStr">
        <is>
          <t>等价划分法</t>
        </is>
      </c>
      <c r="I1232" s="17" t="n"/>
      <c r="J1232" s="17" t="inlineStr">
        <is>
          <t>/</t>
        </is>
      </c>
      <c r="K1232" s="22" t="n"/>
      <c r="L1232" s="17" t="inlineStr">
        <is>
          <t>{
  "protocolId": 40006,
  "messageType": "request",
  "versionName": "5.0.7.601114",
  "data": {
    "price": -1,
    "level": -1,
    "type": -1,
    "brand": 10,
    "sort": 1
  },
  "statusCode": 0,
  "needResponse": false,
  "message": "",
  "responseCode": "",
  "requestCode": "",
  "requestAuthor": "com.aiways.aiwaysservice"
}</t>
        </is>
      </c>
      <c r="M1232" s="23" t="inlineStr">
        <is>
          <t>输入json，查看返回json或查看地图</t>
        </is>
      </c>
      <c r="N1232" s="17" t="inlineStr">
        <is>
          <t>无返回</t>
        </is>
      </c>
      <c r="O1232" s="17" t="inlineStr">
        <is>
          <t>筛选酒店品牌是城市便捷，按照距离优先展示</t>
        </is>
      </c>
      <c r="P1232" s="17" t="n"/>
      <c r="Q1232" s="17" t="n"/>
      <c r="R1232" s="29" t="n"/>
      <c r="S1232" s="29" t="n"/>
      <c r="T1232" s="29" t="n"/>
      <c r="U1232" s="29" t="n"/>
      <c r="V1232" s="29" t="n"/>
      <c r="W1232" s="29" t="n"/>
    </row>
    <row r="1233" s="134">
      <c r="A1233" s="17" t="inlineStr">
        <is>
          <t>AW02-JK-AIDL-1364</t>
        </is>
      </c>
      <c r="B1233" s="13" t="n">
        <v>40006</v>
      </c>
      <c r="C1233" s="17" t="inlineStr">
        <is>
          <t>周边搜</t>
        </is>
      </c>
      <c r="D1233" s="17" t="inlineStr">
        <is>
          <t>周边搜 -酒店</t>
        </is>
      </c>
      <c r="E1233" s="17" t="inlineStr">
        <is>
          <t>P0</t>
        </is>
      </c>
      <c r="F1233" s="17" t="inlineStr">
        <is>
          <t>周边搜 -酒店
酒店品牌：10：城市便捷
排序方式：2:好评优先</t>
        </is>
      </c>
      <c r="G1233" s="13" t="inlineStr">
        <is>
          <t>正常系</t>
        </is>
      </c>
      <c r="H1233" s="17" t="inlineStr">
        <is>
          <t>等价划分法</t>
        </is>
      </c>
      <c r="I1233" s="17" t="n"/>
      <c r="J1233" s="17" t="inlineStr">
        <is>
          <t>/</t>
        </is>
      </c>
      <c r="K1233" s="22" t="n"/>
      <c r="L1233" s="17" t="inlineStr">
        <is>
          <t>{
  "protocolId": 40006,
  "messageType": "request",
  "versionName": "5.0.7.601114",
  "data": {
    "price": -1,
    "level": -1,
    "type": -1,
    "brand": 10,
    "sort": 2
  },
  "statusCode": 0,
  "needResponse": false,
  "message": "",
  "responseCode": "",
  "requestCode": "",
  "requestAuthor": "com.aiways.aiwaysservice"
}</t>
        </is>
      </c>
      <c r="M1233" s="23" t="inlineStr">
        <is>
          <t>输入json，查看返回json或查看地图</t>
        </is>
      </c>
      <c r="N1233" s="17" t="inlineStr">
        <is>
          <t>无返回</t>
        </is>
      </c>
      <c r="O1233" s="17" t="inlineStr">
        <is>
          <t>筛选酒店品牌是城市便捷，按照好评优先展示</t>
        </is>
      </c>
      <c r="P1233" s="17" t="n"/>
      <c r="Q1233" s="17" t="n"/>
      <c r="R1233" s="29" t="n"/>
      <c r="S1233" s="29" t="n"/>
      <c r="T1233" s="29" t="n"/>
      <c r="U1233" s="29" t="n"/>
      <c r="V1233" s="29" t="n"/>
      <c r="W1233" s="29" t="n"/>
    </row>
    <row r="1234" s="134">
      <c r="A1234" s="17" t="inlineStr">
        <is>
          <t>AW02-JK-AIDL-1365</t>
        </is>
      </c>
      <c r="B1234" s="13" t="n">
        <v>40006</v>
      </c>
      <c r="C1234" s="17" t="inlineStr">
        <is>
          <t>周边搜</t>
        </is>
      </c>
      <c r="D1234" s="17" t="inlineStr">
        <is>
          <t>周边搜 -酒店</t>
        </is>
      </c>
      <c r="E1234" s="17" t="inlineStr">
        <is>
          <t>P0</t>
        </is>
      </c>
      <c r="F1234" s="17" t="inlineStr">
        <is>
          <t>周边搜 -酒店
酒店品牌：10：城市便捷
排序方式：3:低价优先</t>
        </is>
      </c>
      <c r="G1234" s="13" t="inlineStr">
        <is>
          <t>正常系</t>
        </is>
      </c>
      <c r="H1234" s="17" t="inlineStr">
        <is>
          <t>等价划分法</t>
        </is>
      </c>
      <c r="I1234" s="17" t="n"/>
      <c r="J1234" s="17" t="inlineStr">
        <is>
          <t>/</t>
        </is>
      </c>
      <c r="K1234" s="22" t="n"/>
      <c r="L1234" s="17" t="inlineStr">
        <is>
          <t>{
  "protocolId": 40006,
  "messageType": "request",
  "versionName": "5.0.7.601114",
  "data": {
    "price": -1,
    "level": -1,
    "type": -1,
    "brand": 10,
    "sort": 3
  },
  "statusCode": 0,
  "needResponse": false,
  "message": "",
  "responseCode": "",
  "requestCode": "",
  "requestAuthor": "com.aiways.aiwaysservice"
}</t>
        </is>
      </c>
      <c r="M1234" s="23" t="inlineStr">
        <is>
          <t>输入json，查看返回json或查看地图</t>
        </is>
      </c>
      <c r="N1234" s="17" t="inlineStr">
        <is>
          <t>无返回</t>
        </is>
      </c>
      <c r="O1234" s="17" t="inlineStr">
        <is>
          <t>筛选酒店品牌是城市便捷，按照低价优先展示</t>
        </is>
      </c>
      <c r="P1234" s="17" t="n"/>
      <c r="Q1234" s="17" t="n"/>
      <c r="R1234" s="29" t="n"/>
      <c r="S1234" s="29" t="n"/>
      <c r="T1234" s="29" t="n"/>
      <c r="U1234" s="29" t="n"/>
      <c r="V1234" s="29" t="n"/>
      <c r="W1234" s="29" t="n"/>
    </row>
    <row r="1235" s="134">
      <c r="A1235" s="17" t="inlineStr">
        <is>
          <t>AW02-JK-AIDL-1366</t>
        </is>
      </c>
      <c r="B1235" s="13" t="n">
        <v>40006</v>
      </c>
      <c r="C1235" s="17" t="inlineStr">
        <is>
          <t>周边搜</t>
        </is>
      </c>
      <c r="D1235" s="17" t="inlineStr">
        <is>
          <t>周边搜 -酒店</t>
        </is>
      </c>
      <c r="E1235" s="17" t="inlineStr">
        <is>
          <t>P0</t>
        </is>
      </c>
      <c r="F1235" s="17" t="inlineStr">
        <is>
          <t>周边搜 -酒店
酒店品牌：10：城市便捷
排序方式：4:高价优先</t>
        </is>
      </c>
      <c r="G1235" s="13" t="inlineStr">
        <is>
          <t>正常系</t>
        </is>
      </c>
      <c r="H1235" s="17" t="inlineStr">
        <is>
          <t>等价划分法</t>
        </is>
      </c>
      <c r="I1235" s="17" t="n"/>
      <c r="J1235" s="17" t="inlineStr">
        <is>
          <t>/</t>
        </is>
      </c>
      <c r="K1235" s="22" t="n"/>
      <c r="L1235" s="17" t="inlineStr">
        <is>
          <t>{
  "protocolId": 40006,
  "messageType": "request",
  "versionName": "5.0.7.601114",
  "data": {
    "price": -1,
    "level": -1,
    "type": -1,
    "brand": 10,
    "sort": 4
  },
  "statusCode": 0,
  "needResponse": false,
  "message": "",
  "responseCode": "",
  "requestCode": "",
  "requestAuthor": "com.aiways.aiwaysservice"
}</t>
        </is>
      </c>
      <c r="M1235" s="23" t="inlineStr">
        <is>
          <t>输入json，查看返回json或查看地图</t>
        </is>
      </c>
      <c r="N1235" s="17" t="inlineStr">
        <is>
          <t>无返回</t>
        </is>
      </c>
      <c r="O1235" s="17" t="inlineStr">
        <is>
          <t>筛选酒店品牌是城市便捷，按照高价优先展示</t>
        </is>
      </c>
      <c r="P1235" s="17" t="n"/>
      <c r="Q1235" s="17" t="n"/>
      <c r="R1235" s="29" t="n"/>
      <c r="S1235" s="29" t="n"/>
      <c r="T1235" s="29" t="n"/>
      <c r="U1235" s="29" t="n"/>
      <c r="V1235" s="29" t="n"/>
      <c r="W1235" s="29" t="n"/>
    </row>
    <row r="1236" s="134">
      <c r="A1236" s="17" t="inlineStr">
        <is>
          <t>AW02-JK-AIDL-1367</t>
        </is>
      </c>
      <c r="B1236" s="13" t="n">
        <v>40006</v>
      </c>
      <c r="C1236" s="17" t="inlineStr">
        <is>
          <t>周边搜</t>
        </is>
      </c>
      <c r="D1236" s="17" t="inlineStr">
        <is>
          <t>周边搜 -酒店</t>
        </is>
      </c>
      <c r="E1236" s="17" t="inlineStr">
        <is>
          <t>P2</t>
        </is>
      </c>
      <c r="F1236" s="17" t="inlineStr">
        <is>
          <t>周边搜 -酒店
酒店品牌：10：城市便捷
排序方式：
异常值：-1</t>
        </is>
      </c>
      <c r="G1236" s="13" t="inlineStr">
        <is>
          <t>异常系</t>
        </is>
      </c>
      <c r="H1236" s="17" t="inlineStr">
        <is>
          <t>等价划分法</t>
        </is>
      </c>
      <c r="I1236" s="17" t="n"/>
      <c r="J1236" s="17" t="inlineStr">
        <is>
          <t>/</t>
        </is>
      </c>
      <c r="K1236" s="22" t="n"/>
      <c r="L1236" s="17" t="inlineStr">
        <is>
          <t>{
  "protocolId": 40006,
  "messageType": "request",
  "versionName": "5.0.7.601114",
  "data": {
    "price": -1,
    "level": -1,
    "type": -1,
    "brand": 10,
    "sort": -1
  },
  "statusCode": 0,
  "needResponse": false,
  "message": "",
  "responseCode": "",
  "requestCode": "",
  "requestAuthor": "com.aiways.aiwaysservice"
}</t>
        </is>
      </c>
      <c r="M1236" s="23" t="inlineStr">
        <is>
          <t>输入json，查看返回json或查看地图</t>
        </is>
      </c>
      <c r="N1236" s="17" t="inlineStr">
        <is>
          <t>resultCode:10028</t>
        </is>
      </c>
      <c r="O1236" s="17" t="inlineStr">
        <is>
          <t>筛选酒店品牌是城市便捷，按照默认排序</t>
        </is>
      </c>
      <c r="P1236" s="17" t="n"/>
      <c r="Q1236" s="17" t="n"/>
      <c r="R1236" s="29" t="n"/>
      <c r="S1236" s="29" t="n"/>
      <c r="T1236" s="29" t="n"/>
      <c r="U1236" s="29" t="n"/>
      <c r="V1236" s="29" t="n"/>
      <c r="W1236" s="29" t="n"/>
    </row>
    <row r="1237" s="134">
      <c r="A1237" s="17" t="inlineStr">
        <is>
          <t>AW02-JK-AIDL-1368</t>
        </is>
      </c>
      <c r="B1237" s="13" t="n">
        <v>40006</v>
      </c>
      <c r="C1237" s="17" t="inlineStr">
        <is>
          <t>周边搜</t>
        </is>
      </c>
      <c r="D1237" s="17" t="inlineStr">
        <is>
          <t>周边搜 -酒店</t>
        </is>
      </c>
      <c r="E1237" s="17" t="inlineStr">
        <is>
          <t>P2</t>
        </is>
      </c>
      <c r="F1237" s="17" t="inlineStr">
        <is>
          <t>周边搜 -酒店
酒店品牌：10：城市便捷
排序方式：
异常值：5</t>
        </is>
      </c>
      <c r="G1237" s="13" t="inlineStr">
        <is>
          <t>异常系</t>
        </is>
      </c>
      <c r="H1237" s="17" t="inlineStr">
        <is>
          <t>等价划分法</t>
        </is>
      </c>
      <c r="I1237" s="17" t="n"/>
      <c r="J1237" s="17" t="inlineStr">
        <is>
          <t>/</t>
        </is>
      </c>
      <c r="K1237" s="22" t="n"/>
      <c r="L1237" s="17" t="inlineStr">
        <is>
          <t>{
  "protocolId": 40006,
  "messageType": "request",
  "versionName": "5.0.7.601114",
  "data": {
    "price": -1,
    "level": -1,
    "type": -1,
    "brand": 10,
    "sort": 5
  },
  "statusCode": 0,
  "needResponse": false,
  "message": "",
  "responseCode": "",
  "requestCode": "",
  "requestAuthor": "com.aiways.aiwaysservice"
}</t>
        </is>
      </c>
      <c r="M1237" s="23" t="inlineStr">
        <is>
          <t>输入json，查看返回json或查看地图</t>
        </is>
      </c>
      <c r="N1237" s="17" t="inlineStr">
        <is>
          <t>resultCode:10028</t>
        </is>
      </c>
      <c r="O1237" s="17" t="inlineStr">
        <is>
          <t>筛选酒店品牌是城市便捷，按照默认排序</t>
        </is>
      </c>
      <c r="P1237" s="17" t="n"/>
      <c r="Q1237" s="17" t="n"/>
      <c r="R1237" s="29" t="n"/>
      <c r="S1237" s="29" t="n"/>
      <c r="T1237" s="29" t="n"/>
      <c r="U1237" s="29" t="n"/>
      <c r="V1237" s="29" t="n"/>
      <c r="W1237" s="29" t="n"/>
    </row>
    <row r="1238" s="134">
      <c r="A1238" s="17" t="inlineStr">
        <is>
          <t>AW02-JK-AIDL-1369</t>
        </is>
      </c>
      <c r="B1238" s="13" t="n">
        <v>40006</v>
      </c>
      <c r="C1238" s="17" t="inlineStr">
        <is>
          <t>周边搜</t>
        </is>
      </c>
      <c r="D1238" s="17" t="inlineStr">
        <is>
          <t>周边搜 -酒店</t>
        </is>
      </c>
      <c r="E1238" s="17" t="inlineStr">
        <is>
          <t>P2</t>
        </is>
      </c>
      <c r="F1238" s="17" t="inlineStr">
        <is>
          <t>周边搜 -酒店
排序方式：0：推荐排序
其余均为-1</t>
        </is>
      </c>
      <c r="G1238" s="13" t="inlineStr">
        <is>
          <t>异常系</t>
        </is>
      </c>
      <c r="H1238" s="17" t="inlineStr">
        <is>
          <t>等价划分法</t>
        </is>
      </c>
      <c r="I1238" s="17" t="n"/>
      <c r="J1238" s="17" t="inlineStr">
        <is>
          <t>/</t>
        </is>
      </c>
      <c r="K1238" s="22" t="n"/>
      <c r="L1238" s="17" t="inlineStr">
        <is>
          <t>{
  "protocolId": 40006,
  "messageType": "request",
  "versionName": "5.0.7.601114",
  "data": {
    "price": -1,
    "level": -1,
    "type": -1,
    "brand": -1,
    "sort": 0
  },
  "statusCode": 0,
  "needResponse": false,
  "message": "",
  "responseCode": "",
  "requestCode": "",
  "requestAuthor": "com.aiways.aiwaysservice"
}</t>
        </is>
      </c>
      <c r="M1238" s="23" t="inlineStr">
        <is>
          <t>输入json，查看返回json或查看地图</t>
        </is>
      </c>
      <c r="N1238" s="17" t="inlineStr">
        <is>
          <t>resultCode:10028</t>
        </is>
      </c>
      <c r="O1238" s="17" t="inlineStr">
        <is>
          <t>展示所有酒店，不做任何筛选
按照推荐排序</t>
        </is>
      </c>
      <c r="P1238" s="17" t="n"/>
      <c r="Q1238" s="17" t="n"/>
      <c r="R1238" s="29" t="n"/>
      <c r="S1238" s="29" t="n"/>
      <c r="T1238" s="29" t="n"/>
      <c r="U1238" s="29" t="n"/>
      <c r="V1238" s="29" t="n"/>
      <c r="W1238" s="29" t="n"/>
    </row>
    <row r="1239" s="134">
      <c r="A1239" s="17" t="inlineStr">
        <is>
          <t>AW02-JK-AIDL-1370</t>
        </is>
      </c>
      <c r="B1239" s="13" t="n">
        <v>40006</v>
      </c>
      <c r="C1239" s="17" t="inlineStr">
        <is>
          <t>周边搜</t>
        </is>
      </c>
      <c r="D1239" s="17" t="inlineStr">
        <is>
          <t>周边搜 -酒店</t>
        </is>
      </c>
      <c r="E1239" s="17" t="inlineStr">
        <is>
          <t>P2</t>
        </is>
      </c>
      <c r="F1239" s="17" t="inlineStr">
        <is>
          <t>周边搜 -酒店
排序方式：1: 距离优先
其余均为-1</t>
        </is>
      </c>
      <c r="G1239" s="13" t="inlineStr">
        <is>
          <t>异常系</t>
        </is>
      </c>
      <c r="H1239" s="17" t="inlineStr">
        <is>
          <t>等价划分法</t>
        </is>
      </c>
      <c r="I1239" s="17" t="n"/>
      <c r="J1239" s="17" t="inlineStr">
        <is>
          <t>/</t>
        </is>
      </c>
      <c r="K1239" s="22" t="n"/>
      <c r="L1239" s="17" t="inlineStr">
        <is>
          <t>{
  "protocolId": 40006,
  "messageType": "request",
  "versionName": "5.0.7.601114",
  "data": {
    "price": -1,
    "level": -1,
    "type": -1,
    "brand": -1,
    "sort": 1
  },
  "statusCode": 0,
  "needResponse": false,
  "message": "",
  "responseCode": "",
  "requestCode": "",
  "requestAuthor": "com.aiways.aiwaysservice"
}</t>
        </is>
      </c>
      <c r="M1239" s="23" t="inlineStr">
        <is>
          <t>输入json，查看返回json或查看地图</t>
        </is>
      </c>
      <c r="N1239" s="17" t="inlineStr">
        <is>
          <t>resultCode:10028</t>
        </is>
      </c>
      <c r="O1239" s="17" t="inlineStr">
        <is>
          <t>展示所有酒店，不做任何筛选
按照距离优先排序</t>
        </is>
      </c>
      <c r="P1239" s="17" t="n"/>
      <c r="Q1239" s="17" t="n"/>
      <c r="R1239" s="29" t="n"/>
      <c r="S1239" s="29" t="n"/>
      <c r="T1239" s="29" t="n"/>
      <c r="U1239" s="29" t="n"/>
      <c r="V1239" s="29" t="n"/>
      <c r="W1239" s="29" t="n"/>
    </row>
    <row r="1240" s="134">
      <c r="A1240" s="17" t="inlineStr">
        <is>
          <t>AW02-JK-AIDL-1371</t>
        </is>
      </c>
      <c r="B1240" s="13" t="n">
        <v>40006</v>
      </c>
      <c r="C1240" s="17" t="inlineStr">
        <is>
          <t>周边搜</t>
        </is>
      </c>
      <c r="D1240" s="17" t="inlineStr">
        <is>
          <t>周边搜 -酒店</t>
        </is>
      </c>
      <c r="E1240" s="17" t="inlineStr">
        <is>
          <t>P2</t>
        </is>
      </c>
      <c r="F1240" s="17" t="inlineStr">
        <is>
          <t>周边搜 -酒店
排序方式：2:好评优先
其余均为-1</t>
        </is>
      </c>
      <c r="G1240" s="13" t="inlineStr">
        <is>
          <t>异常系</t>
        </is>
      </c>
      <c r="H1240" s="17" t="inlineStr">
        <is>
          <t>等价划分法</t>
        </is>
      </c>
      <c r="I1240" s="17" t="n"/>
      <c r="J1240" s="17" t="inlineStr">
        <is>
          <t>/</t>
        </is>
      </c>
      <c r="K1240" s="22" t="n"/>
      <c r="L1240" s="17" t="inlineStr">
        <is>
          <t>{
  "protocolId": 40006,
  "messageType": "request",
  "versionName": "5.0.7.601114",
  "data": {
    "price": -1,
    "level": -1,
    "type": -1,
    "brand": -1,
    "sort": 2
  },
  "statusCode": 0,
  "needResponse": false,
  "message": "",
  "responseCode": "",
  "requestCode": "",
  "requestAuthor": "com.aiways.aiwaysservice"
}</t>
        </is>
      </c>
      <c r="M1240" s="23" t="inlineStr">
        <is>
          <t>输入json，查看返回json或查看地图</t>
        </is>
      </c>
      <c r="N1240" s="17" t="inlineStr">
        <is>
          <t>resultCode:10028</t>
        </is>
      </c>
      <c r="O1240" s="17" t="inlineStr">
        <is>
          <t>展示所有酒店，不做任何筛选
按照好评优先排序</t>
        </is>
      </c>
      <c r="P1240" s="17" t="n"/>
      <c r="Q1240" s="17" t="n"/>
      <c r="R1240" s="29" t="n"/>
      <c r="S1240" s="29" t="n"/>
      <c r="T1240" s="29" t="n"/>
      <c r="U1240" s="29" t="n"/>
      <c r="V1240" s="29" t="n"/>
      <c r="W1240" s="29" t="n"/>
    </row>
    <row r="1241" s="134">
      <c r="A1241" s="17" t="inlineStr">
        <is>
          <t>AW02-JK-AIDL-1372</t>
        </is>
      </c>
      <c r="B1241" s="13" t="n">
        <v>40006</v>
      </c>
      <c r="C1241" s="17" t="inlineStr">
        <is>
          <t>周边搜</t>
        </is>
      </c>
      <c r="D1241" s="17" t="inlineStr">
        <is>
          <t>周边搜 -酒店</t>
        </is>
      </c>
      <c r="E1241" s="17" t="inlineStr">
        <is>
          <t>P2</t>
        </is>
      </c>
      <c r="F1241" s="17" t="inlineStr">
        <is>
          <t>周边搜 -酒店
排序方式：3:低价优先
其余均为-1</t>
        </is>
      </c>
      <c r="G1241" s="13" t="inlineStr">
        <is>
          <t>异常系</t>
        </is>
      </c>
      <c r="H1241" s="17" t="inlineStr">
        <is>
          <t>等价划分法</t>
        </is>
      </c>
      <c r="I1241" s="17" t="n"/>
      <c r="J1241" s="17" t="inlineStr">
        <is>
          <t>/</t>
        </is>
      </c>
      <c r="K1241" s="22" t="n"/>
      <c r="L1241" s="17" t="inlineStr">
        <is>
          <t>{
  "protocolId": 40006,
  "messageType": "request",
  "versionName": "5.0.7.601114",
  "data": {
    "price": -1,
    "level": -1,
    "type": -1,
    "brand": -1,
    "sort": 3
  },
  "statusCode": 0,
  "needResponse": false,
  "message": "",
  "responseCode": "",
  "requestCode": "",
  "requestAuthor": "com.aiways.aiwaysservice"
}</t>
        </is>
      </c>
      <c r="M1241" s="23" t="inlineStr">
        <is>
          <t>输入json，查看返回json或查看地图</t>
        </is>
      </c>
      <c r="N1241" s="17" t="inlineStr">
        <is>
          <t>resultCode:10028</t>
        </is>
      </c>
      <c r="O1241" s="17" t="inlineStr">
        <is>
          <t>展示所有酒店，不做任何筛选
按照低价优先排序</t>
        </is>
      </c>
      <c r="P1241" s="17" t="n"/>
      <c r="Q1241" s="17" t="n"/>
      <c r="R1241" s="29" t="n"/>
      <c r="S1241" s="29" t="n"/>
      <c r="T1241" s="29" t="n"/>
      <c r="U1241" s="29" t="n"/>
      <c r="V1241" s="29" t="n"/>
      <c r="W1241" s="29" t="n"/>
    </row>
    <row r="1242" s="134">
      <c r="A1242" s="17" t="inlineStr">
        <is>
          <t>AW02-JK-AIDL-1373</t>
        </is>
      </c>
      <c r="B1242" s="13" t="n">
        <v>40006</v>
      </c>
      <c r="C1242" s="17" t="inlineStr">
        <is>
          <t>周边搜</t>
        </is>
      </c>
      <c r="D1242" s="17" t="inlineStr">
        <is>
          <t>周边搜 -酒店</t>
        </is>
      </c>
      <c r="E1242" s="17" t="inlineStr">
        <is>
          <t>P2</t>
        </is>
      </c>
      <c r="F1242" s="17" t="inlineStr">
        <is>
          <t>周边搜 -酒店
排序方式：4:高价优先
其余均为-1</t>
        </is>
      </c>
      <c r="G1242" s="13" t="inlineStr">
        <is>
          <t>异常系</t>
        </is>
      </c>
      <c r="H1242" s="17" t="inlineStr">
        <is>
          <t>等价划分法</t>
        </is>
      </c>
      <c r="I1242" s="17" t="n"/>
      <c r="J1242" s="17" t="inlineStr">
        <is>
          <t>/</t>
        </is>
      </c>
      <c r="K1242" s="22" t="n"/>
      <c r="L1242" s="17" t="inlineStr">
        <is>
          <t>{
  "protocolId": 40006,
  "messageType": "request",
  "versionName": "5.0.7.601114",
  "data": {
    "price": -1,
    "level": -1,
    "type": -1,
    "brand": -1,
    "sort": 4
  },
  "statusCode": 0,
  "needResponse": false,
  "message": "",
  "responseCode": "",
  "requestCode": "",
  "requestAuthor": "com.aiways.aiwaysservice"
}</t>
        </is>
      </c>
      <c r="M1242" s="23" t="inlineStr">
        <is>
          <t>输入json，查看返回json或查看地图</t>
        </is>
      </c>
      <c r="N1242" s="17" t="inlineStr">
        <is>
          <t>resultCode:10028</t>
        </is>
      </c>
      <c r="O1242" s="17" t="inlineStr">
        <is>
          <t>展示所有酒店，不做任何筛选
按照高价优先排序</t>
        </is>
      </c>
      <c r="P1242" s="17" t="n"/>
      <c r="Q1242" s="17" t="n"/>
      <c r="R1242" s="29" t="n"/>
      <c r="S1242" s="29" t="n"/>
      <c r="T1242" s="29" t="n"/>
      <c r="U1242" s="29" t="n"/>
      <c r="V1242" s="29" t="n"/>
      <c r="W1242" s="29" t="n"/>
    </row>
    <row r="1243" s="134">
      <c r="A1243" s="17" t="inlineStr">
        <is>
          <t>AW02-JK-AIDL-1374</t>
        </is>
      </c>
      <c r="B1243" s="13" t="n">
        <v>40006</v>
      </c>
      <c r="C1243" s="17" t="inlineStr">
        <is>
          <t>周边搜</t>
        </is>
      </c>
      <c r="D1243" s="17" t="inlineStr">
        <is>
          <t>周边搜 -酒店</t>
        </is>
      </c>
      <c r="E1243" s="17" t="inlineStr">
        <is>
          <t>P2</t>
        </is>
      </c>
      <c r="F1243" s="17" t="inlineStr">
        <is>
          <t>周边搜 -酒店
-所有类型均为-1</t>
        </is>
      </c>
      <c r="G1243" s="13" t="inlineStr">
        <is>
          <t>异常系</t>
        </is>
      </c>
      <c r="H1243" s="17" t="inlineStr">
        <is>
          <t>等价划分法</t>
        </is>
      </c>
      <c r="I1243" s="17" t="n"/>
      <c r="J1243" s="17" t="inlineStr">
        <is>
          <t>/</t>
        </is>
      </c>
      <c r="K1243" s="22" t="n"/>
      <c r="L1243" s="17" t="inlineStr">
        <is>
          <t>{
  "protocolId": 40006,
  "messageType": "request",
  "versionName": "5.0.7.601114",
  "data": {
    "price": -1,
    "level": -1,
    "type": -1,
    "brand": -1,
    "sort": -1
  },
  "statusCode": 0,
  "needResponse": false,
  "message": "",
  "responseCode": "",
  "requestCode": "",
  "requestAuthor": "com.aiways.aiwaysservice"
}</t>
        </is>
      </c>
      <c r="M1243" s="23" t="inlineStr">
        <is>
          <t>输入json，查看返回json或查看地图</t>
        </is>
      </c>
      <c r="N1243" s="17" t="inlineStr">
        <is>
          <t>resultCode:10028</t>
        </is>
      </c>
      <c r="O1243" s="17" t="inlineStr">
        <is>
          <t>展示酒店搜索结果，不筛选和排序</t>
        </is>
      </c>
      <c r="P1243" s="17" t="n"/>
      <c r="Q1243" s="17" t="n"/>
      <c r="R1243" s="29" t="n"/>
      <c r="S1243" s="29" t="n"/>
      <c r="T1243" s="29" t="n"/>
      <c r="U1243" s="29" t="n"/>
      <c r="V1243" s="29" t="n"/>
      <c r="W1243" s="29" t="n"/>
    </row>
    <row r="1244" s="134">
      <c r="A1244" s="17" t="inlineStr">
        <is>
          <t>AW02-JK-AIDL-1375</t>
        </is>
      </c>
      <c r="B1244" s="13" t="n">
        <v>40006</v>
      </c>
      <c r="C1244" s="17" t="inlineStr">
        <is>
          <t>周边搜</t>
        </is>
      </c>
      <c r="D1244" s="17" t="inlineStr">
        <is>
          <t>周边搜 -酒店</t>
        </is>
      </c>
      <c r="E1244" s="17" t="inlineStr">
        <is>
          <t>P2</t>
        </is>
      </c>
      <c r="F1244" s="17" t="inlineStr">
        <is>
          <t>周边搜 -酒店
排序参数：5其余类型均为-1</t>
        </is>
      </c>
      <c r="G1244" s="13" t="inlineStr">
        <is>
          <t>异常系</t>
        </is>
      </c>
      <c r="H1244" s="17" t="inlineStr">
        <is>
          <t>等价划分法</t>
        </is>
      </c>
      <c r="I1244" s="17" t="n"/>
      <c r="J1244" s="17" t="inlineStr">
        <is>
          <t>/</t>
        </is>
      </c>
      <c r="K1244" s="22" t="n"/>
      <c r="L1244" s="17" t="inlineStr">
        <is>
          <t>{
  "protocolId": 40006,
  "messageType": "request",
  "versionName": "5.0.7.601114",
  "data": {
    "price": -1,
    "level": -1,
    "type": -1,
    "brand": -1,
    "sort": 5
  },
  "statusCode": 0,
  "needResponse": false,
  "message": "",
  "responseCode": "",
  "requestCode": "",
  "requestAuthor": "com.aiways.aiwaysservice"
}</t>
        </is>
      </c>
      <c r="M1244" s="23" t="inlineStr">
        <is>
          <t>输入json，查看返回json或查看地图</t>
        </is>
      </c>
      <c r="N1244" s="17" t="inlineStr">
        <is>
          <t>resultCode:10028</t>
        </is>
      </c>
      <c r="O1244" s="17" t="inlineStr">
        <is>
          <t>展示酒店搜索结果，不筛选和排序</t>
        </is>
      </c>
      <c r="P1244" s="17" t="n"/>
      <c r="Q1244" s="17" t="n"/>
      <c r="R1244" s="29" t="n"/>
      <c r="S1244" s="29" t="n"/>
      <c r="T1244" s="29" t="n"/>
      <c r="U1244" s="29" t="n"/>
      <c r="V1244" s="29" t="n"/>
      <c r="W1244" s="29" t="n"/>
    </row>
    <row r="1245" s="134">
      <c r="A1245" s="17" t="inlineStr">
        <is>
          <t>AW02-JK-AIDL-1376</t>
        </is>
      </c>
      <c r="B1245" s="13" t="n">
        <v>40007</v>
      </c>
      <c r="C1245" s="17" t="inlineStr">
        <is>
          <t>周边搜</t>
        </is>
      </c>
      <c r="D1245" s="17" t="inlineStr">
        <is>
          <t>周边搜 -按价格排序</t>
        </is>
      </c>
      <c r="E1245" s="17" t="inlineStr">
        <is>
          <t>P0</t>
        </is>
      </c>
      <c r="F1245" s="17" t="inlineStr">
        <is>
          <t>周边搜结果列表， 按价格重新排序</t>
        </is>
      </c>
      <c r="G1245" s="13" t="inlineStr">
        <is>
          <t>异常系</t>
        </is>
      </c>
      <c r="H1245" s="17" t="inlineStr">
        <is>
          <t>需求分析法</t>
        </is>
      </c>
      <c r="I1245" s="17" t="n"/>
      <c r="J1245" s="17" t="inlineStr">
        <is>
          <t>/</t>
        </is>
      </c>
      <c r="K1245" s="22" t="n"/>
      <c r="L1245" s="17" t="inlineStr">
        <is>
          <t>{
  "protocolId": 40007,
  "messageType": "request",
  "versionName": "5.0.7.601114",
  "statusCode": 0,
  "needResponse": false,
  "message": "",
  "responseCode": "",
  "requestCode": "",
  "requestAuthor": "com.aiways.aiwaysservice"
}</t>
        </is>
      </c>
      <c r="M1245" s="23" t="inlineStr">
        <is>
          <t>输入json，查看返回json或查看地图</t>
        </is>
      </c>
      <c r="N1245" s="17" t="inlineStr">
        <is>
          <t>resultCode:10028</t>
        </is>
      </c>
      <c r="O1245" s="17" t="inlineStr">
        <is>
          <t>周边搜索的结果按照价格从高到低排序</t>
        </is>
      </c>
      <c r="P1245" s="17" t="n"/>
      <c r="Q1245" s="17" t="n"/>
      <c r="R1245" s="29" t="n"/>
      <c r="S1245" s="29" t="n"/>
      <c r="T1245" s="29" t="n"/>
      <c r="U1245" s="29" t="n"/>
      <c r="V1245" s="29" t="n"/>
      <c r="W1245" s="29" t="n"/>
    </row>
    <row r="1246" s="134">
      <c r="A1246" s="17" t="inlineStr">
        <is>
          <t>AW02-JK-AIDL-1377</t>
        </is>
      </c>
      <c r="B1246" s="13" t="n">
        <v>40007</v>
      </c>
      <c r="C1246" s="17" t="inlineStr">
        <is>
          <t>周边搜</t>
        </is>
      </c>
      <c r="D1246" s="17" t="inlineStr">
        <is>
          <t>周边搜 -按价格排序</t>
        </is>
      </c>
      <c r="E1246" s="17" t="inlineStr">
        <is>
          <t>P0</t>
        </is>
      </c>
      <c r="F1246" s="17" t="inlineStr">
        <is>
          <t>周边搜结果列表， 按价格重新排序</t>
        </is>
      </c>
      <c r="G1246" s="13" t="inlineStr">
        <is>
          <t>正常系</t>
        </is>
      </c>
      <c r="H1246" s="17" t="inlineStr">
        <is>
          <t>需求分析法</t>
        </is>
      </c>
      <c r="I1246" s="17" t="n"/>
      <c r="J124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246" s="22" t="inlineStr">
        <is>
          <t>shell:"input keyevent 4"
shell:"input keyevent 4"</t>
        </is>
      </c>
      <c r="L1246" s="17" t="inlineStr">
        <is>
          <t>{
  "protocolId": 40007,
  "messageType": "request",
  "versionName": "5.0.7.601114",
  "statusCode": 0,
  "needResponse": false,
  "message": "",
  "responseCode": "",
  "requestCode": "",
  "requestAuthor": "com.aiways.aiwaysservice"
}</t>
        </is>
      </c>
      <c r="M1246" s="23" t="inlineStr">
        <is>
          <t>输入json，查看返回json或查看地图</t>
        </is>
      </c>
      <c r="N1246" s="17" t="inlineStr">
        <is>
          <t>无返回</t>
        </is>
      </c>
      <c r="O1246" s="17" t="inlineStr">
        <is>
          <t>周边搜索的结果按照价格从高到低排序</t>
        </is>
      </c>
      <c r="P1246" s="17" t="n"/>
      <c r="Q1246" s="17" t="n"/>
      <c r="R1246" s="29" t="n"/>
      <c r="S1246" s="29" t="n"/>
      <c r="T1246" s="29" t="n"/>
      <c r="U1246" s="29" t="n"/>
      <c r="V1246" s="29" t="n"/>
      <c r="W1246" s="29" t="n"/>
    </row>
    <row r="1247" s="134">
      <c r="A1247" s="17" t="inlineStr">
        <is>
          <t>AW02-JK-AIDL-1399</t>
        </is>
      </c>
      <c r="B1247" s="13" t="n">
        <v>40009</v>
      </c>
      <c r="C1247" s="17" t="inlineStr">
        <is>
          <t>POI详细 操作</t>
        </is>
      </c>
      <c r="D1247" s="17" t="inlineStr">
        <is>
          <t>POI详细页面相关操作</t>
        </is>
      </c>
      <c r="E1247" s="17" t="inlineStr">
        <is>
          <t>P2</t>
        </is>
      </c>
      <c r="F1247" s="17" t="inlineStr">
        <is>
          <t>POI详细 操作-拨打电话</t>
        </is>
      </c>
      <c r="G1247" s="13" t="inlineStr">
        <is>
          <t>异常系</t>
        </is>
      </c>
      <c r="H1247" s="17" t="inlineStr">
        <is>
          <t>需求分析法</t>
        </is>
      </c>
      <c r="I1247" s="17" t="inlineStr">
        <is>
          <t>1.搜索的POI详情页面以在地图上展示
2.POI详情页面里有电话
3.车机蓝牙未连接手机</t>
        </is>
      </c>
      <c r="J1247" s="17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247" s="22" t="inlineStr">
        <is>
          <t>shell:"input keyevent 4"
shell:"input keyevent 4"</t>
        </is>
      </c>
      <c r="L1247" s="17" t="inlineStr">
        <is>
          <t>{
  "protocolId": 40009,
  "messageType": "request",
  "versionName": "5.0.7.601114",
  "data": {
    "actionType": 1,
    "callNum": 1
  },
  "statusCode": 0,
  "needResponse": false,
  "message": "",
  "responseCode": "",
  "requestCode": "",
  "requestAuthor": "com.aiways.aiwaysservice"
}</t>
        </is>
      </c>
      <c r="M1247" s="23" t="inlineStr">
        <is>
          <t>输入json，查看返回json或查看地图</t>
        </is>
      </c>
      <c r="N1247" s="17" t="inlineStr">
        <is>
          <t>resultCode:10028</t>
        </is>
      </c>
      <c r="O1247" s="17" t="inlineStr">
        <is>
          <t>提示蓝牙未连接</t>
        </is>
      </c>
      <c r="P1247" s="17" t="n"/>
      <c r="Q1247" s="17" t="n"/>
      <c r="R1247" s="29" t="n"/>
      <c r="S1247" s="29" t="n"/>
      <c r="T1247" s="29" t="n"/>
      <c r="U1247" s="29" t="n"/>
      <c r="V1247" s="29" t="n"/>
      <c r="W1247" s="29" t="n"/>
    </row>
    <row r="1248" s="134">
      <c r="A1248" s="17" t="inlineStr">
        <is>
          <t>AW02-JK-AIDL-1401</t>
        </is>
      </c>
      <c r="B1248" s="13" t="n">
        <v>40009</v>
      </c>
      <c r="C1248" s="17" t="inlineStr">
        <is>
          <t>POI详细 操作</t>
        </is>
      </c>
      <c r="D1248" s="17" t="inlineStr">
        <is>
          <t>POI详细页面相关操作</t>
        </is>
      </c>
      <c r="E1248" s="17" t="inlineStr">
        <is>
          <t>P2</t>
        </is>
      </c>
      <c r="F1248" s="17" t="inlineStr">
        <is>
          <t>POI详细 操作-拨打电话</t>
        </is>
      </c>
      <c r="G1248" s="13" t="inlineStr">
        <is>
          <t>异常系</t>
        </is>
      </c>
      <c r="H1248" s="17" t="inlineStr">
        <is>
          <t>需求分析法</t>
        </is>
      </c>
      <c r="I1248" s="17" t="n"/>
      <c r="J1248" s="17" t="inlineStr">
        <is>
          <t>/</t>
        </is>
      </c>
      <c r="K1248" s="22" t="n"/>
      <c r="L1248" s="17" t="inlineStr">
        <is>
          <t>{
  "protocolId": 40009,
  "messageType": "request",
  "versionName": "5.0.7.601114",
  "data": {
    "actionType": 1,
    "callNum": 1
  },
  "statusCode": 0,
  "needResponse": false,
  "message": "",
  "responseCode": "",
  "requestCode": "",
  "requestAuthor": "com.aiways.aiwaysservice"
}</t>
        </is>
      </c>
      <c r="M1248" s="23" t="inlineStr">
        <is>
          <t>输入json，查看返回json或查看地图</t>
        </is>
      </c>
      <c r="N1248" s="17" t="inlineStr">
        <is>
          <t>resultCode:10028</t>
        </is>
      </c>
      <c r="O1248" s="17" t="inlineStr">
        <is>
          <t>地图无动作</t>
        </is>
      </c>
      <c r="P1248" s="17" t="n"/>
      <c r="Q1248" s="17" t="n"/>
      <c r="R1248" s="29" t="n"/>
      <c r="S1248" s="29" t="n"/>
      <c r="T1248" s="29" t="n"/>
      <c r="U1248" s="29" t="n"/>
      <c r="V1248" s="29" t="n"/>
      <c r="W1248" s="29" t="n"/>
    </row>
    <row r="1249" s="134">
      <c r="A1249" s="17" t="inlineStr">
        <is>
          <t>AW02-JK-AIDL-1402</t>
        </is>
      </c>
      <c r="B1249" s="13" t="n">
        <v>40009</v>
      </c>
      <c r="C1249" s="17" t="inlineStr">
        <is>
          <t>POI详细 操作</t>
        </is>
      </c>
      <c r="D1249" s="17" t="inlineStr">
        <is>
          <t>POI详细页面相关操作</t>
        </is>
      </c>
      <c r="E1249" s="17" t="inlineStr">
        <is>
          <t>P0</t>
        </is>
      </c>
      <c r="F1249" s="17" t="inlineStr">
        <is>
          <t>POI详细 操作-退出</t>
        </is>
      </c>
      <c r="G1249" s="13" t="inlineStr">
        <is>
          <t>正常系</t>
        </is>
      </c>
      <c r="H1249" s="17" t="inlineStr">
        <is>
          <t>需求分析法</t>
        </is>
      </c>
      <c r="I1249" s="17" t="inlineStr">
        <is>
          <t>搜索的POI详情页面以在地图上展示</t>
        </is>
      </c>
      <c r="J1249" s="17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249" s="22" t="inlineStr">
        <is>
          <t>shell:"input keyevent 4"
shell:"input keyevent 4"</t>
        </is>
      </c>
      <c r="L1249" s="17" t="inlineStr">
        <is>
          <t>{
  "protocolId": 40009,
  "messageType": "request",
  "versionName": "5.0.7.601114",
  "data": {
    "actionType": 2,
    "callNum": 1
  },
  "statusCode": 0,
  "needResponse": false,
  "message": "",
  "responseCode": "",
  "requestCode": "",
  "requestAuthor": "com.aiways.aiwaysservice"
}</t>
        </is>
      </c>
      <c r="M1249" s="23" t="inlineStr">
        <is>
          <t>输入json，查看返回json或查看地图</t>
        </is>
      </c>
      <c r="N1249" s="17" t="inlineStr">
        <is>
          <t>无返回</t>
        </is>
      </c>
      <c r="O1249" s="17" t="inlineStr">
        <is>
          <t>退出详情页</t>
        </is>
      </c>
      <c r="P1249" s="17" t="n"/>
      <c r="Q1249" s="17" t="n"/>
      <c r="R1249" s="29" t="n"/>
      <c r="S1249" s="29" t="n"/>
      <c r="T1249" s="29" t="n"/>
      <c r="U1249" s="29" t="n"/>
      <c r="V1249" s="29" t="n"/>
      <c r="W1249" s="29" t="n"/>
    </row>
    <row r="1250" s="134">
      <c r="A1250" s="17" t="inlineStr">
        <is>
          <t>AW02-JK-AIDL-1403</t>
        </is>
      </c>
      <c r="B1250" s="13" t="n">
        <v>40009</v>
      </c>
      <c r="C1250" s="17" t="inlineStr">
        <is>
          <t>POI详细 操作</t>
        </is>
      </c>
      <c r="D1250" s="17" t="inlineStr">
        <is>
          <t>POI详细页面相关操作</t>
        </is>
      </c>
      <c r="E1250" s="17" t="inlineStr">
        <is>
          <t>P2</t>
        </is>
      </c>
      <c r="F1250" s="17" t="inlineStr">
        <is>
          <t>POI详细 操作-退出</t>
        </is>
      </c>
      <c r="G1250" s="13" t="inlineStr">
        <is>
          <t>异常系</t>
        </is>
      </c>
      <c r="H1250" s="17" t="inlineStr">
        <is>
          <t>需求分析法</t>
        </is>
      </c>
      <c r="I1250" s="17" t="n"/>
      <c r="J1250" s="17" t="inlineStr">
        <is>
          <t>/</t>
        </is>
      </c>
      <c r="K1250" s="22" t="n"/>
      <c r="L1250" s="17" t="inlineStr">
        <is>
          <t>{
  "protocolId": 40009,
  "messageType": "request",
  "versionName": "5.0.7.601114",
  "data": {
    "actionType": 2,
    "callNum": 1
  },
  "statusCode": 0,
  "needResponse": false,
  "message": "",
  "responseCode": "",
  "requestCode": "",
  "requestAuthor": "com.aiways.aiwaysservice"
}</t>
        </is>
      </c>
      <c r="M1250" s="23" t="inlineStr">
        <is>
          <t>输入json，查看返回json或查看地图</t>
        </is>
      </c>
      <c r="N1250" s="17" t="inlineStr">
        <is>
          <t>resultCode:10028</t>
        </is>
      </c>
      <c r="O1250" s="17" t="inlineStr">
        <is>
          <t>地图无动作</t>
        </is>
      </c>
      <c r="P1250" s="17" t="n"/>
      <c r="Q1250" s="17" t="n"/>
      <c r="R1250" s="29" t="n"/>
      <c r="S1250" s="29" t="n"/>
      <c r="T1250" s="29" t="n"/>
      <c r="U1250" s="29" t="n"/>
      <c r="V1250" s="29" t="n"/>
      <c r="W1250" s="29" t="n"/>
    </row>
    <row r="1251" s="134">
      <c r="A1251" s="17" t="inlineStr">
        <is>
          <t>AW02-JK-AIDL-1404</t>
        </is>
      </c>
      <c r="B1251" s="13" t="n">
        <v>40009</v>
      </c>
      <c r="C1251" s="17" t="inlineStr">
        <is>
          <t>POI详细 操作</t>
        </is>
      </c>
      <c r="D1251" s="17" t="inlineStr">
        <is>
          <t>POI详细页面相关操作</t>
        </is>
      </c>
      <c r="E1251" s="17" t="inlineStr">
        <is>
          <t>P2</t>
        </is>
      </c>
      <c r="F1251" s="17" t="inlineStr">
        <is>
          <t>POI详细 操作-actionType异常：0</t>
        </is>
      </c>
      <c r="G1251" s="13" t="inlineStr">
        <is>
          <t>异常系</t>
        </is>
      </c>
      <c r="H1251" s="17" t="inlineStr">
        <is>
          <t>需求分析法</t>
        </is>
      </c>
      <c r="I1251" s="17" t="inlineStr">
        <is>
          <t>搜索的POI详情页面以在地图上展示</t>
        </is>
      </c>
      <c r="J1251" s="17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251" s="22" t="inlineStr">
        <is>
          <t>shell:"input keyevent 4"
shell:"input keyevent 4"</t>
        </is>
      </c>
      <c r="L1251" s="17" t="inlineStr">
        <is>
          <t>{
  "protocolId": 40009,
  "messageType": "request",
  "versionName": "5.0.7.601114",
  "data": {
    "actionType": 0,
    "callNum": 1
  },
  "statusCode": 0,
  "needResponse": false,
  "message": "",
  "responseCode": "",
  "requestCode": "",
  "requestAuthor": "com.aiways.aiwaysservice"
}</t>
        </is>
      </c>
      <c r="M1251" s="23" t="inlineStr">
        <is>
          <t>输入json，查看返回json或查看地图</t>
        </is>
      </c>
      <c r="N1251" s="17" t="inlineStr">
        <is>
          <t>resultCode:10001</t>
        </is>
      </c>
      <c r="O1251" s="17" t="inlineStr">
        <is>
          <t>地图无动作</t>
        </is>
      </c>
      <c r="P1251" s="17" t="n"/>
      <c r="Q1251" s="17" t="n"/>
      <c r="R1251" s="29" t="n"/>
      <c r="S1251" s="29" t="n"/>
      <c r="T1251" s="29" t="n"/>
      <c r="U1251" s="29" t="n"/>
      <c r="V1251" s="29" t="n"/>
      <c r="W1251" s="29" t="n"/>
    </row>
    <row r="1252" s="134">
      <c r="A1252" s="17" t="inlineStr">
        <is>
          <t>AW02-JK-AIDL-1405</t>
        </is>
      </c>
      <c r="B1252" s="13" t="n">
        <v>40009</v>
      </c>
      <c r="C1252" s="17" t="inlineStr">
        <is>
          <t>POI详细 操作</t>
        </is>
      </c>
      <c r="D1252" s="17" t="inlineStr">
        <is>
          <t>POI详细页面相关操作</t>
        </is>
      </c>
      <c r="E1252" s="17" t="inlineStr">
        <is>
          <t>P2</t>
        </is>
      </c>
      <c r="F1252" s="17" t="inlineStr">
        <is>
          <t>POI详细 操作-actionType异常：3</t>
        </is>
      </c>
      <c r="G1252" s="13" t="inlineStr">
        <is>
          <t>异常系</t>
        </is>
      </c>
      <c r="H1252" s="17" t="inlineStr">
        <is>
          <t>需求分析法</t>
        </is>
      </c>
      <c r="I1252" s="17" t="inlineStr">
        <is>
          <t>搜索的POI详情页面以在地图上展示</t>
        </is>
      </c>
      <c r="J1252" s="17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252" s="22" t="inlineStr">
        <is>
          <t>shell:"input keyevent 4"
shell:"input keyevent 4"</t>
        </is>
      </c>
      <c r="L1252" s="17" t="inlineStr">
        <is>
          <t>{
  "protocolId": 40009,
  "messageType": "request",
  "versionName": "5.0.7.601114",
  "data": {
    "actionType": 3,
    "callNum": 1
  },
  "statusCode": 0,
  "needResponse": false,
  "message": "",
  "responseCode": "",
  "requestCode": "",
  "requestAuthor": "com.aiways.aiwaysservice"
}</t>
        </is>
      </c>
      <c r="M1252" s="23" t="inlineStr">
        <is>
          <t>输入json，查看返回json或查看地图</t>
        </is>
      </c>
      <c r="N1252" s="17" t="inlineStr">
        <is>
          <t>resultCode:10001</t>
        </is>
      </c>
      <c r="O1252" s="17" t="inlineStr">
        <is>
          <t>地图无动作</t>
        </is>
      </c>
      <c r="P1252" s="17" t="n"/>
      <c r="Q1252" s="17" t="n"/>
      <c r="R1252" s="29" t="n"/>
      <c r="S1252" s="29" t="n"/>
      <c r="T1252" s="29" t="n"/>
      <c r="U1252" s="29" t="n"/>
      <c r="V1252" s="29" t="n"/>
      <c r="W1252" s="29" t="n"/>
    </row>
    <row r="1253" s="134">
      <c r="A1253" s="17" t="inlineStr">
        <is>
          <t>AW02-JK-AIDL-1406</t>
        </is>
      </c>
      <c r="B1253" s="13" t="n">
        <v>40010</v>
      </c>
      <c r="C1253" s="17" t="inlineStr">
        <is>
          <t>设置 行车安全播报开关</t>
        </is>
      </c>
      <c r="D1253" s="17" t="inlineStr">
        <is>
          <t>系统设置，行车安全播报开关修改</t>
        </is>
      </c>
      <c r="E1253" s="17" t="inlineStr">
        <is>
          <t>P0</t>
        </is>
      </c>
      <c r="F1253" s="17" t="inlineStr">
        <is>
          <t>打开播报：1</t>
        </is>
      </c>
      <c r="G1253" s="13" t="inlineStr">
        <is>
          <t>正常系</t>
        </is>
      </c>
      <c r="H1253" s="17" t="inlineStr">
        <is>
          <t>边界值</t>
        </is>
      </c>
      <c r="I1253" s="17" t="n"/>
      <c r="J1253" s="17" t="inlineStr">
        <is>
          <t>/</t>
        </is>
      </c>
      <c r="K1253" s="22" t="inlineStr">
        <is>
          <t xml:space="preserve">click:'com.aiways.autonavi:id/iv_main_setting'
swipe:(0.5,0.8,0.5,0.2,1)
snapshot:"行车安全播报"
click:'com.aiways.autonavi:id/sw_security'
click:'com.aiways.autonavi:id/siv_back_bar_title'
</t>
        </is>
      </c>
      <c r="L1253" s="17" t="inlineStr">
        <is>
          <t>{
  "protocolId": 40010,
  "messageType": "request",
  "versionName": "5.0.7.601114",
  "data": {
    "actionType": 1
  },
  "statusCode": 0,
  "needResponse": false,
  "message": "",
  "responseCode": "",
  "requestCode": "",
  "requestAuthor": "com.aiways.aiwaysservice"
}</t>
        </is>
      </c>
      <c r="M1253" s="23" t="inlineStr">
        <is>
          <t>输入json，查看返回json或查看地图</t>
        </is>
      </c>
      <c r="N1253" s="17" t="inlineStr">
        <is>
          <t>无返回</t>
        </is>
      </c>
      <c r="O1253" s="17" t="inlineStr">
        <is>
          <t>打开设置，行车安全播报打开</t>
        </is>
      </c>
      <c r="P1253" s="17" t="n"/>
      <c r="Q1253" s="17" t="n"/>
      <c r="R1253" s="29" t="n"/>
      <c r="S1253" s="29" t="n"/>
      <c r="T1253" s="29" t="n"/>
      <c r="U1253" s="29" t="n"/>
      <c r="V1253" s="29" t="n"/>
      <c r="W1253" s="29" t="n"/>
    </row>
    <row r="1254" s="134">
      <c r="A1254" s="17" t="inlineStr">
        <is>
          <t>AW02-JK-AIDL-1407</t>
        </is>
      </c>
      <c r="B1254" s="13" t="n">
        <v>40010</v>
      </c>
      <c r="C1254" s="17" t="inlineStr">
        <is>
          <t>设置 行车安全播报开关</t>
        </is>
      </c>
      <c r="D1254" s="17" t="inlineStr">
        <is>
          <t>系统设置，行车安全播报开关修改</t>
        </is>
      </c>
      <c r="E1254" s="17" t="inlineStr">
        <is>
          <t>P0</t>
        </is>
      </c>
      <c r="F1254" s="17" t="inlineStr">
        <is>
          <t>关闭播报：2</t>
        </is>
      </c>
      <c r="G1254" s="13" t="inlineStr">
        <is>
          <t>正常系</t>
        </is>
      </c>
      <c r="H1254" s="17" t="inlineStr">
        <is>
          <t>边界值</t>
        </is>
      </c>
      <c r="I1254" s="17" t="n"/>
      <c r="J1254" s="17" t="inlineStr">
        <is>
          <t>click:'com.aiways.autonavi:id/iv_main_setting'
swipe:(0.5,0.8,0.5,0.2,1)
click:'com.aiways.autonavi:id/sw_security'
snapshot:"行车安全播报"
click:'com.aiways.autonavi:id/siv_back_bar_title'</t>
        </is>
      </c>
      <c r="K1254" s="22" t="n"/>
      <c r="L1254" s="17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254" s="23" t="inlineStr">
        <is>
          <t>输入json，查看返回json或查看地图</t>
        </is>
      </c>
      <c r="N1254" s="17" t="inlineStr">
        <is>
          <t>无返回</t>
        </is>
      </c>
      <c r="O1254" s="17" t="inlineStr">
        <is>
          <t>打开设置，行车安全播报关闭</t>
        </is>
      </c>
      <c r="P1254" s="17" t="n"/>
      <c r="Q1254" s="17" t="n"/>
      <c r="R1254" s="29" t="n"/>
      <c r="S1254" s="29" t="n"/>
      <c r="T1254" s="29" t="n"/>
      <c r="U1254" s="29" t="n"/>
      <c r="V1254" s="29" t="n"/>
      <c r="W1254" s="29" t="n"/>
    </row>
    <row r="1255" s="134">
      <c r="A1255" s="17" t="inlineStr">
        <is>
          <t>AW02-JK-AIDL-1408</t>
        </is>
      </c>
      <c r="B1255" s="13" t="n">
        <v>40010</v>
      </c>
      <c r="C1255" s="17" t="inlineStr">
        <is>
          <t>设置 行车安全播报开关</t>
        </is>
      </c>
      <c r="D1255" s="17" t="inlineStr">
        <is>
          <t>系统设置，行车安全播报开关修改</t>
        </is>
      </c>
      <c r="E1255" s="17" t="inlineStr">
        <is>
          <t>P0</t>
        </is>
      </c>
      <c r="F1255" s="17" t="inlineStr">
        <is>
          <t>打开播报：1</t>
        </is>
      </c>
      <c r="G1255" s="13" t="inlineStr">
        <is>
          <t>正常系</t>
        </is>
      </c>
      <c r="H1255" s="17" t="inlineStr">
        <is>
          <t>边界值</t>
        </is>
      </c>
      <c r="I1255" s="17" t="n"/>
      <c r="J1255" s="17" t="n"/>
      <c r="K1255" s="22" t="n"/>
      <c r="L1255" s="17" t="inlineStr">
        <is>
          <t>{
  "protocolId": 40010,
  "messageType": "request",
  "versionName": "5.0.7.601114",
  "data": {
    "actionType": 1
  },
  "statusCode": 0,
  "needResponse": false,
  "message": "",
  "responseCode": "",
  "requestCode": "",
  "requestAuthor": "com.aiways.aiwaysservice"
}</t>
        </is>
      </c>
      <c r="M1255" s="23" t="inlineStr">
        <is>
          <t>输入json，查看返回json或查看地图</t>
        </is>
      </c>
      <c r="N1255" s="17" t="inlineStr">
        <is>
          <t>无返回</t>
        </is>
      </c>
      <c r="O1255" s="17" t="inlineStr">
        <is>
          <t>打开设置，行车安全播报为打开状态</t>
        </is>
      </c>
      <c r="P1255" s="17" t="n"/>
      <c r="Q1255" s="17" t="n"/>
      <c r="R1255" s="29" t="n"/>
      <c r="S1255" s="29" t="n"/>
      <c r="T1255" s="29" t="n"/>
      <c r="U1255" s="29" t="n"/>
      <c r="V1255" s="29" t="n"/>
      <c r="W1255" s="29" t="n"/>
    </row>
    <row r="1256" s="134">
      <c r="A1256" s="17" t="inlineStr">
        <is>
          <t>AW02-JK-AIDL-1409</t>
        </is>
      </c>
      <c r="B1256" s="13" t="n">
        <v>40010</v>
      </c>
      <c r="C1256" s="17" t="inlineStr">
        <is>
          <t>设置 行车安全播报开关</t>
        </is>
      </c>
      <c r="D1256" s="17" t="inlineStr">
        <is>
          <t>系统设置，行车安全播报开关修改</t>
        </is>
      </c>
      <c r="E1256" s="17" t="inlineStr">
        <is>
          <t>P0</t>
        </is>
      </c>
      <c r="F1256" s="17" t="inlineStr">
        <is>
          <t>关闭播报：2</t>
        </is>
      </c>
      <c r="G1256" s="13" t="inlineStr">
        <is>
          <t>正常系</t>
        </is>
      </c>
      <c r="H1256" s="17" t="inlineStr">
        <is>
          <t>边界值</t>
        </is>
      </c>
      <c r="I1256" s="17" t="n"/>
      <c r="J1256" s="17" t="inlineStr">
        <is>
          <t>click:'com.aiways.autonavi:id/iv_main_setting'
swipe:(0.5,0.8,0.5,0.2,1)
click:'com.aiways.autonavi:id/sw_security'
click:'com.aiways.autonavi:id/siv_back_bar_title'</t>
        </is>
      </c>
      <c r="K1256" s="22" t="inlineStr">
        <is>
          <t>click:'com.aiways.autonavi:id/iv_main_setting'
swipe:(0.5,0.8,0.5,0.2,1)
snapshot:"行车安全播报"
click:'com.aiways.autonavi:id/sw_security'
click:'com.aiways.autonavi:id/siv_back_bar_title'</t>
        </is>
      </c>
      <c r="L1256" s="17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256" s="23" t="inlineStr">
        <is>
          <t>输入json，查看返回json或查看地图</t>
        </is>
      </c>
      <c r="N1256" s="17" t="inlineStr">
        <is>
          <t>无返回</t>
        </is>
      </c>
      <c r="O1256" s="17" t="inlineStr">
        <is>
          <t>打开设置，行车安全播报为关闭状态</t>
        </is>
      </c>
      <c r="P1256" s="17" t="n"/>
      <c r="Q1256" s="17" t="n"/>
      <c r="R1256" s="29" t="n"/>
      <c r="S1256" s="29" t="n"/>
      <c r="T1256" s="29" t="n"/>
      <c r="U1256" s="29" t="n"/>
      <c r="V1256" s="29" t="n"/>
      <c r="W1256" s="29" t="n"/>
    </row>
    <row r="1257" s="134">
      <c r="A1257" s="17" t="inlineStr">
        <is>
          <t>AW02-JK-AIDL-1410</t>
        </is>
      </c>
      <c r="B1257" s="13" t="n">
        <v>40010</v>
      </c>
      <c r="C1257" s="17" t="inlineStr">
        <is>
          <t>设置 行车安全播报开关</t>
        </is>
      </c>
      <c r="D1257" s="17" t="inlineStr">
        <is>
          <t>系统设置，行车安全播报开关修改</t>
        </is>
      </c>
      <c r="E1257" s="17" t="inlineStr">
        <is>
          <t>P2</t>
        </is>
      </c>
      <c r="F1257" s="17" t="inlineStr">
        <is>
          <t>actionType异常：0</t>
        </is>
      </c>
      <c r="G1257" s="13" t="inlineStr">
        <is>
          <t>正常系</t>
        </is>
      </c>
      <c r="H1257" s="17" t="inlineStr">
        <is>
          <t>边界值</t>
        </is>
      </c>
      <c r="I1257" s="17" t="n"/>
      <c r="J1257" s="17" t="inlineStr">
        <is>
          <t>click:'com.aiways.autonavi:id/iv_main_setting'
swipe:(0.5,0.8,0.5,0.2,1)
click:'com.aiways.autonavi:id/sw_security'
click:'com.aiways.autonavi:id/siv_back_bar_title'</t>
        </is>
      </c>
      <c r="K1257" s="22" t="inlineStr">
        <is>
          <t>click:'com.aiways.autonavi:id/iv_main_setting'
swipe:(0.5,0.8,0.5,0.2,1)
snapshot:"行车安全播报"
click:'com.aiways.autonavi:id/sw_security'
click:'com.aiways.autonavi:id/siv_back_bar_title'</t>
        </is>
      </c>
      <c r="L1257" s="17" t="inlineStr">
        <is>
          <t>{
  "protocolId": 40010,
  "messageType": "request",
  "versionName": "5.0.7.601114",
  "data": {
    "actionType": 0
  },
  "statusCode": 0,
  "needResponse": false,
  "message": "",
  "responseCode": "",
  "requestCode": "",
  "requestAuthor": "com.aiways.aiwaysservice"
}</t>
        </is>
      </c>
      <c r="M1257" s="23" t="inlineStr">
        <is>
          <t>输入json，查看返回json或查看地图</t>
        </is>
      </c>
      <c r="N1257" s="17" t="inlineStr">
        <is>
          <t>无返回</t>
        </is>
      </c>
      <c r="O1257" s="17" t="inlineStr">
        <is>
          <t>打开设置，行车安全播报为关闭状态</t>
        </is>
      </c>
      <c r="P1257" s="17" t="n"/>
      <c r="Q1257" s="17" t="n"/>
      <c r="R1257" s="29" t="n"/>
      <c r="S1257" s="29" t="n"/>
      <c r="T1257" s="29" t="n"/>
      <c r="U1257" s="29" t="n"/>
      <c r="V1257" s="29" t="n"/>
      <c r="W1257" s="29" t="n"/>
    </row>
    <row r="1258" s="134">
      <c r="A1258" s="17" t="inlineStr">
        <is>
          <t>AW02-JK-AIDL-1411</t>
        </is>
      </c>
      <c r="B1258" s="13" t="n">
        <v>40010</v>
      </c>
      <c r="C1258" s="17" t="inlineStr">
        <is>
          <t>设置 行车安全播报开关</t>
        </is>
      </c>
      <c r="D1258" s="17" t="inlineStr">
        <is>
          <t>系统设置，行车安全播报开关修改</t>
        </is>
      </c>
      <c r="E1258" s="17" t="inlineStr">
        <is>
          <t>P2</t>
        </is>
      </c>
      <c r="F1258" s="17" t="inlineStr">
        <is>
          <t>actionType异常：3</t>
        </is>
      </c>
      <c r="G1258" s="13" t="inlineStr">
        <is>
          <t>正常系</t>
        </is>
      </c>
      <c r="H1258" s="17" t="inlineStr">
        <is>
          <t>边界值</t>
        </is>
      </c>
      <c r="I1258" s="17" t="n"/>
      <c r="J1258" s="17" t="inlineStr">
        <is>
          <t>click:'com.aiways.autonavi:id/iv_main_setting'
swipe:(0.5,0.8,0.5,0.2,1)
click:'com.aiways.autonavi:id/sw_security'
click:'com.aiways.autonavi:id/siv_back_bar_title'</t>
        </is>
      </c>
      <c r="K1258" s="22" t="inlineStr">
        <is>
          <t>click:'com.aiways.autonavi:id/iv_main_setting'
swipe:(0.5,0.8,0.5,0.2,1)
snapshot:"行车安全播报"
click:'com.aiways.autonavi:id/sw_security'
click:'com.aiways.autonavi:id/siv_back_bar_title'</t>
        </is>
      </c>
      <c r="L1258" s="17" t="inlineStr">
        <is>
          <t>{
  "protocolId": 40010,
  "messageType": "request",
  "versionName": "5.0.7.601114",
  "data": {
    "actionType": 3
  },
  "statusCode": 0,
  "needResponse": false,
  "message": "",
  "responseCode": "",
  "requestCode": "",
  "requestAuthor": "com.aiways.aiwaysservice"
}</t>
        </is>
      </c>
      <c r="M1258" s="23" t="inlineStr">
        <is>
          <t>输入json，查看返回json或查看地图</t>
        </is>
      </c>
      <c r="N1258" s="17" t="inlineStr">
        <is>
          <t>无返回</t>
        </is>
      </c>
      <c r="O1258" s="17" t="inlineStr">
        <is>
          <t>打开设置，行车安全播报为关闭状态</t>
        </is>
      </c>
      <c r="P1258" s="17" t="n"/>
      <c r="Q1258" s="17" t="n"/>
      <c r="R1258" s="29" t="n"/>
      <c r="S1258" s="29" t="n"/>
      <c r="T1258" s="29" t="n"/>
      <c r="U1258" s="29" t="n"/>
      <c r="V1258" s="29" t="n"/>
      <c r="W1258" s="29" t="n"/>
    </row>
    <row r="1259" s="134">
      <c r="A1259" s="17" t="inlineStr">
        <is>
          <t>AW02-JK-AIDL-1412</t>
        </is>
      </c>
      <c r="B1259" s="13" t="n">
        <v>40010</v>
      </c>
      <c r="C1259" s="17" t="inlineStr">
        <is>
          <t>设置 行车安全播报开关</t>
        </is>
      </c>
      <c r="D1259" s="17" t="inlineStr">
        <is>
          <t>系统设置，行车安全播报开关修改</t>
        </is>
      </c>
      <c r="E1259" s="17" t="inlineStr">
        <is>
          <t>P2</t>
        </is>
      </c>
      <c r="F1259" s="17" t="inlineStr">
        <is>
          <t>actionType异常：0</t>
        </is>
      </c>
      <c r="G1259" s="13" t="inlineStr">
        <is>
          <t>异常系</t>
        </is>
      </c>
      <c r="H1259" s="17" t="inlineStr">
        <is>
          <t>边界值</t>
        </is>
      </c>
      <c r="I1259" s="17" t="n"/>
      <c r="J1259" s="17" t="inlineStr">
        <is>
          <t>/</t>
        </is>
      </c>
      <c r="K1259" s="22" t="inlineStr">
        <is>
          <t>click:'com.aiways.autonavi:id/iv_main_setting'
swipe:(0.5,0.8,0.5,0.2,1)
snapshot:"行车安全播报"
click:'com.aiways.autonavi:id/siv_back_bar_title'</t>
        </is>
      </c>
      <c r="L1259" s="17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259" s="23" t="inlineStr">
        <is>
          <t>输入json，查看返回json或查看地图</t>
        </is>
      </c>
      <c r="N1259" s="17" t="inlineStr">
        <is>
          <t>resultCode:10001</t>
        </is>
      </c>
      <c r="O1259" s="17" t="inlineStr">
        <is>
          <t>打开设置，行车安全播报为打开状态</t>
        </is>
      </c>
      <c r="P1259" s="17" t="n"/>
      <c r="Q1259" s="17" t="n"/>
      <c r="R1259" s="29" t="n"/>
      <c r="S1259" s="29" t="n"/>
      <c r="T1259" s="29" t="n"/>
      <c r="U1259" s="29" t="n"/>
      <c r="V1259" s="29" t="n"/>
      <c r="W1259" s="29" t="n"/>
    </row>
    <row r="1260" s="134">
      <c r="A1260" s="17" t="inlineStr">
        <is>
          <t>AW02-JK-AIDL-1413</t>
        </is>
      </c>
      <c r="B1260" s="13" t="n">
        <v>40010</v>
      </c>
      <c r="C1260" s="17" t="inlineStr">
        <is>
          <t>设置 行车安全播报开关</t>
        </is>
      </c>
      <c r="D1260" s="17" t="inlineStr">
        <is>
          <t>系统设置，行车安全播报开关修改</t>
        </is>
      </c>
      <c r="E1260" s="17" t="inlineStr">
        <is>
          <t>P2</t>
        </is>
      </c>
      <c r="F1260" s="17" t="inlineStr">
        <is>
          <t>actionType异常：3</t>
        </is>
      </c>
      <c r="G1260" s="13" t="inlineStr">
        <is>
          <t>异常系</t>
        </is>
      </c>
      <c r="H1260" s="17" t="inlineStr">
        <is>
          <t>边界值</t>
        </is>
      </c>
      <c r="I1260" s="17" t="n"/>
      <c r="J1260" s="17" t="inlineStr">
        <is>
          <t>/</t>
        </is>
      </c>
      <c r="K1260" s="22" t="inlineStr">
        <is>
          <t>click:'com.aiways.autonavi:id/iv_main_setting'
swipe:(0.5,0.8,0.5,0.2,1)
snapshot:"行车安全播报"
click:'com.aiways.autonavi:id/siv_back_bar_title'</t>
        </is>
      </c>
      <c r="L1260" s="17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260" s="23" t="inlineStr">
        <is>
          <t>输入json，查看返回json或查看地图</t>
        </is>
      </c>
      <c r="N1260" s="17" t="inlineStr">
        <is>
          <t>resultCode:10001</t>
        </is>
      </c>
      <c r="O1260" s="17" t="inlineStr">
        <is>
          <t>打开设置，行车安全播报为打开状态</t>
        </is>
      </c>
      <c r="P1260" s="17" t="n"/>
      <c r="Q1260" s="17" t="n"/>
      <c r="R1260" s="29" t="n"/>
      <c r="S1260" s="29" t="n"/>
      <c r="T1260" s="29" t="n"/>
      <c r="U1260" s="29" t="n"/>
      <c r="V1260" s="29" t="n"/>
      <c r="W1260" s="29" t="n"/>
    </row>
    <row r="1261" s="134">
      <c r="A1261" s="17" t="inlineStr">
        <is>
          <t>AW02-JK-AIDL-1414</t>
        </is>
      </c>
      <c r="B1261" s="13" t="n">
        <v>40011</v>
      </c>
      <c r="C1261" s="17" t="inlineStr">
        <is>
          <t>设置 路径规划策略</t>
        </is>
      </c>
      <c r="D1261" s="17" t="inlineStr">
        <is>
          <t>系统设置，路径规划策略修改。</t>
        </is>
      </c>
      <c r="E1261" s="17" t="inlineStr">
        <is>
          <t>P0</t>
        </is>
      </c>
      <c r="F1261" s="17" t="inlineStr">
        <is>
          <t>1,躲避拥堵</t>
        </is>
      </c>
      <c r="G1261" s="13" t="inlineStr">
        <is>
          <t>正常系</t>
        </is>
      </c>
      <c r="H1261" s="17" t="inlineStr">
        <is>
          <t>边界值</t>
        </is>
      </c>
      <c r="I1261" s="17" t="n"/>
      <c r="J1261" s="17" t="inlineStr">
        <is>
          <t>click:'com.aiways.autonavi:id/iv_main_setting'
click:text='领航优先'</t>
        </is>
      </c>
      <c r="K1261" s="22" t="inlineStr">
        <is>
          <t>click:'com.aiways.autonavi:id/siv_back_bar_title'
click:'com.aiways.autonavi:id/iv_main_setting'
click:'com.aiways.autonavi:id/siv_back_bar_title'</t>
        </is>
      </c>
      <c r="L1261" s="17" t="inlineStr">
        <is>
          <t>{
  "protocolId": 40011,
  "messageType": "request",
  "versionName": "5.0.7.601114",
  "data": {
    "type": 14
  },
  "statusCode": 0,
  "needResponse": false,
  "message": "",
  "responseCode": "",
  "requestCode": "",
  "requestAuthor": "com.aiways.aiwaysservice"
}</t>
        </is>
      </c>
      <c r="M1261" s="23" t="inlineStr">
        <is>
          <t>输入json，查看返回json或查看地图</t>
        </is>
      </c>
      <c r="N1261" s="17" t="inlineStr">
        <is>
          <t>无返回</t>
        </is>
      </c>
      <c r="O1261" s="17" t="inlineStr">
        <is>
          <t>打开设置，路线偏好显示躲避拥堵</t>
        </is>
      </c>
      <c r="P1261" s="17" t="n"/>
      <c r="Q1261" s="17" t="n"/>
      <c r="R1261" s="29" t="n"/>
      <c r="S1261" s="29" t="n"/>
      <c r="T1261" s="29" t="n"/>
      <c r="U1261" s="29" t="n"/>
      <c r="V1261" s="29" t="n"/>
      <c r="W1261" s="29" t="n"/>
    </row>
    <row r="1262" s="134">
      <c r="A1262" s="17" t="inlineStr">
        <is>
          <t>AW02-JK-AIDL-1415</t>
        </is>
      </c>
      <c r="B1262" s="13" t="n">
        <v>40011</v>
      </c>
      <c r="C1262" s="17" t="inlineStr">
        <is>
          <t>设置 路径规划策略</t>
        </is>
      </c>
      <c r="D1262" s="17" t="inlineStr">
        <is>
          <t>系统设置，路径规划策略修改。</t>
        </is>
      </c>
      <c r="E1262" s="17" t="inlineStr">
        <is>
          <t>P1</t>
        </is>
      </c>
      <c r="F1262" s="17" t="inlineStr">
        <is>
          <t>1,躲避拥堵</t>
        </is>
      </c>
      <c r="G1262" s="13" t="inlineStr">
        <is>
          <t>正常系</t>
        </is>
      </c>
      <c r="H1262" s="17" t="inlineStr">
        <is>
          <t>错误推测法</t>
        </is>
      </c>
      <c r="I1262" s="17" t="n"/>
      <c r="J1262" s="17" t="inlineStr">
        <is>
          <t>click:'com.aiways.autonavi:id/iv_main_setting'
click:text='避免拥堵'</t>
        </is>
      </c>
      <c r="K1262" s="22" t="inlineStr">
        <is>
          <t>click:'com.aiways.autonavi:id/siv_back_bar_title'
click:'com.aiways.autonavi:id/iv_main_setting'
click:'com.aiways.autonavi:id/siv_back_bar_title'</t>
        </is>
      </c>
      <c r="L1262" s="17" t="inlineStr">
        <is>
          <t>{
  "protocolId": 40011,
  "messageType": "request",
  "versionName": "5.0.7.601114",
  "data": {
    "type": 14
  },
  "statusCode": 0,
  "needResponse": false,
  "message": "",
  "responseCode": "",
  "requestCode": "",
  "requestAuthor": "com.aiways.aiwaysservice"
}</t>
        </is>
      </c>
      <c r="M1262" s="23" t="inlineStr">
        <is>
          <t>输入json，查看返回json或查看地图</t>
        </is>
      </c>
      <c r="N1262" s="17" t="inlineStr">
        <is>
          <t>无返回</t>
        </is>
      </c>
      <c r="O1262" s="17" t="inlineStr">
        <is>
          <t>打开设置，路线偏好显示躲避拥堵</t>
        </is>
      </c>
      <c r="P1262" s="17" t="n"/>
      <c r="Q1262" s="17" t="n"/>
      <c r="R1262" s="29" t="n"/>
      <c r="S1262" s="29" t="n"/>
      <c r="T1262" s="29" t="n"/>
      <c r="U1262" s="29" t="n"/>
      <c r="V1262" s="29" t="n"/>
      <c r="W1262" s="29" t="n"/>
    </row>
    <row r="1263" s="134">
      <c r="A1263" s="17" t="inlineStr">
        <is>
          <t>AW02-JK-AIDL-1416</t>
        </is>
      </c>
      <c r="B1263" s="13" t="n">
        <v>40011</v>
      </c>
      <c r="C1263" s="17" t="inlineStr">
        <is>
          <t>设置 路径规划策略</t>
        </is>
      </c>
      <c r="D1263" s="17" t="inlineStr">
        <is>
          <t>系统设置，路径规划策略修改。</t>
        </is>
      </c>
      <c r="E1263" s="17" t="inlineStr">
        <is>
          <t>P0</t>
        </is>
      </c>
      <c r="F1263" s="17" t="inlineStr">
        <is>
          <t>2,少收费</t>
        </is>
      </c>
      <c r="G1263" s="13" t="inlineStr">
        <is>
          <t>正常系</t>
        </is>
      </c>
      <c r="H1263" s="17" t="inlineStr">
        <is>
          <t>边界值</t>
        </is>
      </c>
      <c r="I1263" s="17" t="n"/>
      <c r="J1263" s="17" t="inlineStr">
        <is>
          <t>click:'com.aiways.autonavi:id/iv_main_setting'
click:text='避免拥堵'</t>
        </is>
      </c>
      <c r="K1263" s="22" t="inlineStr">
        <is>
          <t>click:'com.aiways.autonavi:id/siv_back_bar_title'
click:'com.aiways.autonavi:id/iv_main_setting'
click:'com.aiways.autonavi:id/siv_back_bar_title'</t>
        </is>
      </c>
      <c r="L1263" s="17" t="inlineStr">
        <is>
          <t>{
  "protocolId": 40011,
  "messageType": "request",
  "versionName": "5.0.7.601114",
  "data": {
    "type": 11
  },
  "statusCode": 0,
  "needResponse": false,
  "message": "",
  "responseCode": "",
  "requestCode": "",
  "requestAuthor": "com.aiways.aiwaysservice"
}</t>
        </is>
      </c>
      <c r="M1263" s="23" t="inlineStr">
        <is>
          <t>输入json，查看返回json或查看地图</t>
        </is>
      </c>
      <c r="N1263" s="17" t="inlineStr">
        <is>
          <t>无返回</t>
        </is>
      </c>
      <c r="O1263" s="17" t="inlineStr">
        <is>
          <t>打开设置，路线偏好显示避免收费</t>
        </is>
      </c>
      <c r="P1263" s="17" t="n"/>
      <c r="Q1263" s="17" t="n"/>
      <c r="R1263" s="29" t="n"/>
      <c r="S1263" s="29" t="n"/>
      <c r="T1263" s="29" t="n"/>
      <c r="U1263" s="29" t="n"/>
      <c r="V1263" s="29" t="n"/>
      <c r="W1263" s="29" t="n"/>
    </row>
    <row r="1264" s="134">
      <c r="A1264" s="17" t="inlineStr">
        <is>
          <t>AW02-JK-AIDL-1417</t>
        </is>
      </c>
      <c r="B1264" s="13" t="n">
        <v>40011</v>
      </c>
      <c r="C1264" s="17" t="inlineStr">
        <is>
          <t>设置 路径规划策略</t>
        </is>
      </c>
      <c r="D1264" s="17" t="inlineStr">
        <is>
          <t>系统设置，路径规划策略修改。</t>
        </is>
      </c>
      <c r="E1264" s="17" t="inlineStr">
        <is>
          <t>P1</t>
        </is>
      </c>
      <c r="F1264" s="17" t="inlineStr">
        <is>
          <t>2,少收费</t>
        </is>
      </c>
      <c r="G1264" s="13" t="inlineStr">
        <is>
          <t>正常系</t>
        </is>
      </c>
      <c r="H1264" s="17" t="inlineStr">
        <is>
          <t>错误推测法</t>
        </is>
      </c>
      <c r="I1264" s="17" t="n"/>
      <c r="J1264" s="17" t="inlineStr">
        <is>
          <t>click:'com.aiways.autonavi:id/iv_main_setting'
click:text='少收费'</t>
        </is>
      </c>
      <c r="K1264" s="22" t="inlineStr">
        <is>
          <t>click:'com.aiways.autonavi:id/siv_back_bar_title'
click:'com.aiways.autonavi:id/iv_main_setting'
click:'com.aiways.autonavi:id/siv_back_bar_title'</t>
        </is>
      </c>
      <c r="L1264" s="17" t="inlineStr">
        <is>
          <t>{
  "protocolId": 40011,
  "messageType": "request",
  "versionName": "5.0.7.601114",
  "data": {
    "type": 11
  },
  "statusCode": 0,
  "needResponse": false,
  "message": "",
  "responseCode": "",
  "requestCode": "",
  "requestAuthor": "com.aiways.aiwaysservice"
}</t>
        </is>
      </c>
      <c r="M1264" s="23" t="inlineStr">
        <is>
          <t>输入json，查看返回json或查看地图</t>
        </is>
      </c>
      <c r="N1264" s="17" t="inlineStr">
        <is>
          <t>无返回</t>
        </is>
      </c>
      <c r="O1264" s="17" t="inlineStr">
        <is>
          <t>打开设置，路线偏好显示避免收费</t>
        </is>
      </c>
      <c r="P1264" s="17" t="n"/>
      <c r="Q1264" s="17" t="n"/>
      <c r="R1264" s="29" t="n"/>
      <c r="S1264" s="29" t="n"/>
      <c r="T1264" s="29" t="n"/>
      <c r="U1264" s="29" t="n"/>
      <c r="V1264" s="29" t="n"/>
      <c r="W1264" s="29" t="n"/>
    </row>
    <row r="1265" s="134">
      <c r="A1265" s="17" t="inlineStr">
        <is>
          <t>AW02-JK-AIDL-1418</t>
        </is>
      </c>
      <c r="B1265" s="13" t="n">
        <v>40011</v>
      </c>
      <c r="C1265" s="17" t="inlineStr">
        <is>
          <t>设置 路径规划策略</t>
        </is>
      </c>
      <c r="D1265" s="17" t="inlineStr">
        <is>
          <t>系统设置，路径规划策略修改。</t>
        </is>
      </c>
      <c r="E1265" s="17" t="inlineStr">
        <is>
          <t>P0</t>
        </is>
      </c>
      <c r="F1265" s="17" t="inlineStr">
        <is>
          <t>3,不走高速</t>
        </is>
      </c>
      <c r="G1265" s="13" t="inlineStr">
        <is>
          <t>正常系</t>
        </is>
      </c>
      <c r="H1265" s="17" t="inlineStr">
        <is>
          <t>边界值</t>
        </is>
      </c>
      <c r="I1265" s="17" t="n"/>
      <c r="J1265" s="17" t="inlineStr">
        <is>
          <t>click:'com.aiways.autonavi:id/iv_main_setting'
click:text='少收费'</t>
        </is>
      </c>
      <c r="K1265" s="22" t="inlineStr">
        <is>
          <t>click:'com.aiways.autonavi:id/siv_back_bar_title'
click:'com.aiways.autonavi:id/iv_main_setting'
click:'com.aiways.autonavi:id/siv_back_bar_title'</t>
        </is>
      </c>
      <c r="L1265" s="17" t="inlineStr">
        <is>
          <t>{
  "protocolId": 40011,
  "messageType": "request",
  "versionName": "5.0.7.601114",
  "data": {
    "type": 13
  },
  "statusCode": 0,
  "needResponse": false,
  "message": "",
  "responseCode": "",
  "requestCode": "",
  "requestAuthor": "com.aiways.aiwaysservice"
}</t>
        </is>
      </c>
      <c r="M1265" s="23" t="inlineStr">
        <is>
          <t>输入json，查看返回json或查看地图</t>
        </is>
      </c>
      <c r="N1265" s="17" t="inlineStr">
        <is>
          <t>无返回</t>
        </is>
      </c>
      <c r="O1265" s="17" t="inlineStr">
        <is>
          <t>打开设置，路线偏好显示不走高速</t>
        </is>
      </c>
      <c r="P1265" s="17" t="n"/>
      <c r="Q1265" s="17" t="n"/>
      <c r="R1265" s="29" t="n"/>
      <c r="S1265" s="29" t="n"/>
      <c r="T1265" s="29" t="n"/>
      <c r="U1265" s="29" t="n"/>
      <c r="V1265" s="29" t="n"/>
      <c r="W1265" s="29" t="n"/>
    </row>
    <row r="1266" s="134">
      <c r="A1266" s="17" t="inlineStr">
        <is>
          <t>AW02-JK-AIDL-1419</t>
        </is>
      </c>
      <c r="B1266" s="13" t="n">
        <v>40011</v>
      </c>
      <c r="C1266" s="17" t="inlineStr">
        <is>
          <t>设置 路径规划策略</t>
        </is>
      </c>
      <c r="D1266" s="17" t="inlineStr">
        <is>
          <t>系统设置，路径规划策略修改。</t>
        </is>
      </c>
      <c r="E1266" s="17" t="inlineStr">
        <is>
          <t>P1</t>
        </is>
      </c>
      <c r="F1266" s="17" t="inlineStr">
        <is>
          <t>3,不走高速</t>
        </is>
      </c>
      <c r="G1266" s="13" t="inlineStr">
        <is>
          <t>正常系</t>
        </is>
      </c>
      <c r="H1266" s="17" t="inlineStr">
        <is>
          <t>错误推测法</t>
        </is>
      </c>
      <c r="I1266" s="17" t="n"/>
      <c r="J1266" s="17" t="inlineStr">
        <is>
          <t>click:'com.aiways.autonavi:id/iv_main_setting'
click:text='不走高速'</t>
        </is>
      </c>
      <c r="K1266" s="22" t="inlineStr">
        <is>
          <t>click:'com.aiways.autonavi:id/siv_back_bar_title'
click:'com.aiways.autonavi:id/iv_main_setting'
click:'com.aiways.autonavi:id/siv_back_bar_title'</t>
        </is>
      </c>
      <c r="L1266" s="17" t="inlineStr">
        <is>
          <t>{
  "protocolId": 40011,
  "messageType": "request",
  "versionName": "5.0.7.601114",
  "data": {
    "type": 13
  },
  "statusCode": 0,
  "needResponse": false,
  "message": "",
  "responseCode": "",
  "requestCode": "",
  "requestAuthor": "com.aiways.aiwaysservice"
}</t>
        </is>
      </c>
      <c r="M1266" s="23" t="inlineStr">
        <is>
          <t>输入json，查看返回json或查看地图</t>
        </is>
      </c>
      <c r="N1266" s="17" t="inlineStr">
        <is>
          <t>无返回</t>
        </is>
      </c>
      <c r="O1266" s="17" t="inlineStr">
        <is>
          <t>打开设置，路线偏好显示不走高速</t>
        </is>
      </c>
      <c r="P1266" s="17" t="n"/>
      <c r="Q1266" s="17" t="n"/>
      <c r="R1266" s="29" t="n"/>
      <c r="S1266" s="29" t="n"/>
      <c r="T1266" s="29" t="n"/>
      <c r="U1266" s="29" t="n"/>
      <c r="V1266" s="29" t="n"/>
      <c r="W1266" s="29" t="n"/>
    </row>
    <row r="1267" s="134">
      <c r="A1267" s="17" t="inlineStr">
        <is>
          <t>AW02-JK-AIDL-1420</t>
        </is>
      </c>
      <c r="B1267" s="13" t="n">
        <v>40011</v>
      </c>
      <c r="C1267" s="17" t="inlineStr">
        <is>
          <t>设置 路径规划策略</t>
        </is>
      </c>
      <c r="D1267" s="17" t="inlineStr">
        <is>
          <t>系统设置，路径规划策略修改。</t>
        </is>
      </c>
      <c r="E1267" s="17" t="inlineStr">
        <is>
          <t>P0</t>
        </is>
      </c>
      <c r="F1267" s="17" t="inlineStr">
        <is>
          <t>4,高速优先</t>
        </is>
      </c>
      <c r="G1267" s="13" t="inlineStr">
        <is>
          <t>正常系</t>
        </is>
      </c>
      <c r="H1267" s="17" t="inlineStr">
        <is>
          <t>边界值</t>
        </is>
      </c>
      <c r="I1267" s="17" t="n"/>
      <c r="J1267" s="17" t="inlineStr">
        <is>
          <t>click:'com.aiways.autonavi:id/iv_main_setting'
click:text='不走高速'</t>
        </is>
      </c>
      <c r="K1267" s="22" t="inlineStr">
        <is>
          <t>click:'com.aiways.autonavi:id/siv_back_bar_title'
click:'com.aiways.autonavi:id/iv_main_setting'
click:'com.aiways.autonavi:id/siv_back_bar_title'</t>
        </is>
      </c>
      <c r="L1267" s="17" t="inlineStr">
        <is>
          <t>{
  "protocolId": 40011,
  "messageType": "request",
  "versionName": "5.0.7.601114",
  "data": {
    "type": 34
  },
  "statusCode": 0,
  "needResponse": false,
  "message": "",
  "responseCode": "",
  "requestCode": "",
  "requestAuthor": "com.aiways.aiwaysservice"
}</t>
        </is>
      </c>
      <c r="M1267" s="23" t="inlineStr">
        <is>
          <t>输入json，查看返回json或查看地图</t>
        </is>
      </c>
      <c r="N1267" s="17" t="inlineStr">
        <is>
          <t>无返回</t>
        </is>
      </c>
      <c r="O1267" s="17" t="inlineStr">
        <is>
          <t>打开设置，路线偏好显示高速优先</t>
        </is>
      </c>
      <c r="P1267" s="17" t="n"/>
      <c r="Q1267" s="17" t="n"/>
      <c r="R1267" s="29" t="n"/>
      <c r="S1267" s="29" t="n"/>
      <c r="T1267" s="29" t="n"/>
      <c r="U1267" s="29" t="n"/>
      <c r="V1267" s="29" t="n"/>
      <c r="W1267" s="29" t="n"/>
    </row>
    <row r="1268" s="134">
      <c r="A1268" s="17" t="inlineStr">
        <is>
          <t>AW02-JK-AIDL-1421</t>
        </is>
      </c>
      <c r="B1268" s="13" t="n">
        <v>40011</v>
      </c>
      <c r="C1268" s="17" t="inlineStr">
        <is>
          <t>设置 路径规划策略</t>
        </is>
      </c>
      <c r="D1268" s="17" t="inlineStr">
        <is>
          <t>系统设置，路径规划策略修改。</t>
        </is>
      </c>
      <c r="E1268" s="17" t="inlineStr">
        <is>
          <t>P1</t>
        </is>
      </c>
      <c r="F1268" s="17" t="inlineStr">
        <is>
          <t>4,高速优先</t>
        </is>
      </c>
      <c r="G1268" s="13" t="inlineStr">
        <is>
          <t>正常系</t>
        </is>
      </c>
      <c r="H1268" s="17" t="inlineStr">
        <is>
          <t>错误推测法</t>
        </is>
      </c>
      <c r="I1268" s="17" t="n"/>
      <c r="J1268" s="17" t="inlineStr">
        <is>
          <t>click:'com.aiways.autonavi:id/iv_main_setting'
click:text='高速优先'</t>
        </is>
      </c>
      <c r="K1268" s="22" t="inlineStr">
        <is>
          <t>click:'com.aiways.autonavi:id/siv_back_bar_title'
click:'com.aiways.autonavi:id/iv_main_setting'
click:'com.aiways.autonavi:id/siv_back_bar_title'</t>
        </is>
      </c>
      <c r="L1268" s="17" t="inlineStr">
        <is>
          <t>{
  "protocolId": 40011,
  "messageType": "request",
  "versionName": "5.0.7.601114",
  "data": {
    "type": 34
  },
  "statusCode": 0,
  "needResponse": false,
  "message": "",
  "responseCode": "",
  "requestCode": "",
  "requestAuthor": "com.aiways.aiwaysservice"
}</t>
        </is>
      </c>
      <c r="M1268" s="23" t="inlineStr">
        <is>
          <t>输入json，查看返回json或查看地图</t>
        </is>
      </c>
      <c r="N1268" s="17" t="inlineStr">
        <is>
          <t>无返回</t>
        </is>
      </c>
      <c r="O1268" s="17" t="inlineStr">
        <is>
          <t>打开设置，路线偏好显示高速优先</t>
        </is>
      </c>
      <c r="P1268" s="17" t="n"/>
      <c r="Q1268" s="17" t="n"/>
      <c r="R1268" s="29" t="n"/>
      <c r="S1268" s="29" t="n"/>
      <c r="T1268" s="29" t="n"/>
      <c r="U1268" s="29" t="n"/>
      <c r="V1268" s="29" t="n"/>
      <c r="W1268" s="29" t="n"/>
    </row>
    <row r="1269" s="134">
      <c r="A1269" s="17" t="inlineStr">
        <is>
          <t>AW02-JK-AIDL-1422</t>
        </is>
      </c>
      <c r="B1269" s="13" t="n">
        <v>40011</v>
      </c>
      <c r="C1269" s="17" t="inlineStr">
        <is>
          <t>设置 路径规划策略</t>
        </is>
      </c>
      <c r="D1269" s="17" t="inlineStr">
        <is>
          <t>系统设置，路径规划策略修改。</t>
        </is>
      </c>
      <c r="E1269" s="17" t="inlineStr">
        <is>
          <t>P0</t>
        </is>
      </c>
      <c r="F1269" s="17" t="inlineStr">
        <is>
          <t>5,躲避拥堵+少收费</t>
        </is>
      </c>
      <c r="G1269" s="13" t="inlineStr">
        <is>
          <t>正常系</t>
        </is>
      </c>
      <c r="H1269" s="17" t="inlineStr">
        <is>
          <t>边界值</t>
        </is>
      </c>
      <c r="I1269" s="17" t="n"/>
      <c r="J1269" s="17" t="inlineStr">
        <is>
          <t>click:'com.aiways.autonavi:id/iv_main_setting'
click:text='领航优先'</t>
        </is>
      </c>
      <c r="K1269" s="22" t="inlineStr">
        <is>
          <t>click:'com.aiways.autonavi:id/siv_back_bar_title'
click:'com.aiways.autonavi:id/iv_main_setting'
click:'com.aiways.autonavi:id/siv_back_bar_title'</t>
        </is>
      </c>
      <c r="L1269" s="17" t="inlineStr">
        <is>
          <t>{
  "protocolId": 40011,
  "messageType": "request",
  "versionName": "5.0.7.601114",
  "data": {
    "type": 17
  },
  "statusCode": 0,
  "needResponse": false,
  "message": "",
  "responseCode": "",
  "requestCode": "",
  "requestAuthor": "com.aiways.aiwaysservice"
}</t>
        </is>
      </c>
      <c r="M1269" s="23" t="inlineStr">
        <is>
          <t>输入json，查看返回json或查看地图</t>
        </is>
      </c>
      <c r="N1269" s="17" t="inlineStr">
        <is>
          <t>无返回</t>
        </is>
      </c>
      <c r="O1269" s="17" t="inlineStr">
        <is>
          <t>打开设置，路线偏好显示躲避拥堵+避免收费</t>
        </is>
      </c>
      <c r="P1269" s="17" t="n"/>
      <c r="Q1269" s="17" t="n"/>
      <c r="R1269" s="29" t="n"/>
      <c r="S1269" s="29" t="n"/>
      <c r="T1269" s="29" t="n"/>
      <c r="U1269" s="29" t="n"/>
      <c r="V1269" s="29" t="n"/>
      <c r="W1269" s="29" t="n"/>
    </row>
    <row r="1270" s="134">
      <c r="A1270" s="17" t="inlineStr">
        <is>
          <t>AW02-JK-AIDL-1423</t>
        </is>
      </c>
      <c r="B1270" s="13" t="n">
        <v>40011</v>
      </c>
      <c r="C1270" s="17" t="inlineStr">
        <is>
          <t>设置 路径规划策略</t>
        </is>
      </c>
      <c r="D1270" s="17" t="inlineStr">
        <is>
          <t>系统设置，路径规划策略修改。</t>
        </is>
      </c>
      <c r="E1270" s="17" t="inlineStr">
        <is>
          <t>P1</t>
        </is>
      </c>
      <c r="F1270" s="17" t="inlineStr">
        <is>
          <t>5,躲避拥堵+少收费</t>
        </is>
      </c>
      <c r="G1270" s="13" t="inlineStr">
        <is>
          <t>正常系</t>
        </is>
      </c>
      <c r="H1270" s="17" t="inlineStr">
        <is>
          <t>错误推测法</t>
        </is>
      </c>
      <c r="I1270" s="17" t="n"/>
      <c r="J1270" s="17" t="inlineStr">
        <is>
          <t>click:'com.aiways.autonavi:id/iv_main_setting'
click:text='避免拥堵'
click:text='少收费'</t>
        </is>
      </c>
      <c r="K1270" s="22" t="inlineStr">
        <is>
          <t>click:'com.aiways.autonavi:id/siv_back_bar_title'
click:'com.aiways.autonavi:id/iv_main_setting'
click:'com.aiways.autonavi:id/siv_back_bar_title'</t>
        </is>
      </c>
      <c r="L1270" s="17" t="inlineStr">
        <is>
          <t>{
  "protocolId": 40011,
  "messageType": "request",
  "versionName": "5.0.7.601114",
  "data": {
    "type": 17
  },
  "statusCode": 0,
  "needResponse": false,
  "message": "",
  "responseCode": "",
  "requestCode": "",
  "requestAuthor": "com.aiways.aiwaysservice"
}</t>
        </is>
      </c>
      <c r="M1270" s="23" t="inlineStr">
        <is>
          <t>输入json，查看返回json或查看地图</t>
        </is>
      </c>
      <c r="N1270" s="17" t="inlineStr">
        <is>
          <t>无返回</t>
        </is>
      </c>
      <c r="O1270" s="17" t="inlineStr">
        <is>
          <t>打开设置，路线偏好显示躲避拥堵+避免收费</t>
        </is>
      </c>
      <c r="P1270" s="17" t="n"/>
      <c r="Q1270" s="17" t="n"/>
      <c r="R1270" s="29" t="n"/>
      <c r="S1270" s="29" t="n"/>
      <c r="T1270" s="29" t="n"/>
      <c r="U1270" s="29" t="n"/>
      <c r="V1270" s="29" t="n"/>
      <c r="W1270" s="29" t="n"/>
    </row>
    <row r="1271" s="134">
      <c r="A1271" s="17" t="inlineStr">
        <is>
          <t>AW02-JK-AIDL-1424</t>
        </is>
      </c>
      <c r="B1271" s="13" t="n">
        <v>40011</v>
      </c>
      <c r="C1271" s="17" t="inlineStr">
        <is>
          <t>设置 路径规划策略</t>
        </is>
      </c>
      <c r="D1271" s="17" t="inlineStr">
        <is>
          <t>系统设置，路径规划策略修改。</t>
        </is>
      </c>
      <c r="E1271" s="17" t="inlineStr">
        <is>
          <t>P0</t>
        </is>
      </c>
      <c r="F1271" s="17" t="inlineStr">
        <is>
          <t>6,躲避拥堵+不走高速</t>
        </is>
      </c>
      <c r="G1271" s="13" t="inlineStr">
        <is>
          <t>正常系</t>
        </is>
      </c>
      <c r="H1271" s="17" t="inlineStr">
        <is>
          <t>边界值</t>
        </is>
      </c>
      <c r="I1271" s="17" t="n"/>
      <c r="J1271" s="17" t="inlineStr">
        <is>
          <t>click:'com.aiways.autonavi:id/iv_main_setting'
click:text='领航优先'</t>
        </is>
      </c>
      <c r="K1271" s="22" t="inlineStr">
        <is>
          <t>click:'com.aiways.autonavi:id/siv_back_bar_title'
click:'com.aiways.autonavi:id/iv_main_setting'
click:'com.aiways.autonavi:id/siv_back_bar_title'</t>
        </is>
      </c>
      <c r="L1271" s="17" t="inlineStr">
        <is>
          <t>{
  "protocolId": 40011,
  "messageType": "request",
  "versionName": "5.0.7.601114",
  "data": {
    "type": 16
  },
  "statusCode": 0,
  "needResponse": false,
  "message": "",
  "responseCode": "",
  "requestCode": "",
  "requestAuthor": "com.aiways.aiwaysservice"
}</t>
        </is>
      </c>
      <c r="M1271" s="23" t="inlineStr">
        <is>
          <t>输入json，查看返回json或查看地图</t>
        </is>
      </c>
      <c r="N1271" s="17" t="inlineStr">
        <is>
          <t>无返回</t>
        </is>
      </c>
      <c r="O1271" s="17" t="inlineStr">
        <is>
          <t>打开设置，路线偏好显示躲避拥堵+不走高速</t>
        </is>
      </c>
      <c r="P1271" s="17" t="n"/>
      <c r="Q1271" s="17" t="n"/>
      <c r="R1271" s="29" t="n"/>
      <c r="S1271" s="29" t="n"/>
      <c r="T1271" s="29" t="n"/>
      <c r="U1271" s="29" t="n"/>
      <c r="V1271" s="29" t="n"/>
      <c r="W1271" s="29" t="n"/>
    </row>
    <row r="1272" s="134">
      <c r="A1272" s="17" t="inlineStr">
        <is>
          <t>AW02-JK-AIDL-1425</t>
        </is>
      </c>
      <c r="B1272" s="13" t="n">
        <v>40011</v>
      </c>
      <c r="C1272" s="17" t="inlineStr">
        <is>
          <t>设置 路径规划策略</t>
        </is>
      </c>
      <c r="D1272" s="17" t="inlineStr">
        <is>
          <t>系统设置，路径规划策略修改。</t>
        </is>
      </c>
      <c r="E1272" s="17" t="inlineStr">
        <is>
          <t>P1</t>
        </is>
      </c>
      <c r="F1272" s="17" t="inlineStr">
        <is>
          <t>6,躲避拥堵+不走高速</t>
        </is>
      </c>
      <c r="G1272" s="13" t="inlineStr">
        <is>
          <t>正常系</t>
        </is>
      </c>
      <c r="H1272" s="17" t="inlineStr">
        <is>
          <t>错误推测法</t>
        </is>
      </c>
      <c r="I1272" s="17" t="n"/>
      <c r="J1272" s="17" t="inlineStr">
        <is>
          <t>click:'com.aiways.autonavi:id/iv_main_setting'
click:text='领航优先'</t>
        </is>
      </c>
      <c r="K1272" s="22" t="inlineStr">
        <is>
          <t>click:'com.aiways.autonavi:id/siv_back_bar_title'
click:'com.aiways.autonavi:id/iv_main_setting'
click:'com.aiways.autonavi:id/siv_back_bar_title'</t>
        </is>
      </c>
      <c r="L1272" s="17" t="inlineStr">
        <is>
          <t>{
  "protocolId": 40011,
  "messageType": "request",
  "versionName": "5.0.7.601114",
  "data": {
    "type": 16
  },
  "statusCode": 0,
  "needResponse": false,
  "message": "",
  "responseCode": "",
  "requestCode": "",
  "requestAuthor": "com.aiways.aiwaysservice"
}</t>
        </is>
      </c>
      <c r="M1272" s="23" t="inlineStr">
        <is>
          <t>输入json，查看返回json或查看地图</t>
        </is>
      </c>
      <c r="N1272" s="17" t="inlineStr">
        <is>
          <t>无返回</t>
        </is>
      </c>
      <c r="O1272" s="17" t="inlineStr">
        <is>
          <t>打开设置，路线偏好显示躲避拥堵+不走高速</t>
        </is>
      </c>
      <c r="P1272" s="17" t="n"/>
      <c r="Q1272" s="17" t="n"/>
      <c r="R1272" s="29" t="n"/>
      <c r="S1272" s="29" t="n"/>
      <c r="T1272" s="29" t="n"/>
      <c r="U1272" s="29" t="n"/>
      <c r="V1272" s="29" t="n"/>
      <c r="W1272" s="29" t="n"/>
    </row>
    <row r="1273" s="134">
      <c r="A1273" s="17" t="inlineStr">
        <is>
          <t>AW02-JK-AIDL-1426</t>
        </is>
      </c>
      <c r="B1273" s="13" t="n">
        <v>40011</v>
      </c>
      <c r="C1273" s="17" t="inlineStr">
        <is>
          <t>设置 路径规划策略</t>
        </is>
      </c>
      <c r="D1273" s="17" t="inlineStr">
        <is>
          <t>系统设置，路径规划策略修改。</t>
        </is>
      </c>
      <c r="E1273" s="17" t="inlineStr">
        <is>
          <t>P0</t>
        </is>
      </c>
      <c r="F1273" s="17" t="inlineStr">
        <is>
          <t>7,躲避拥堵+高速优先</t>
        </is>
      </c>
      <c r="G1273" s="13" t="inlineStr">
        <is>
          <t>正常系</t>
        </is>
      </c>
      <c r="H1273" s="17" t="inlineStr">
        <is>
          <t>边界值</t>
        </is>
      </c>
      <c r="I1273" s="17" t="n"/>
      <c r="J1273" s="17" t="inlineStr">
        <is>
          <t>click:'com.aiways.autonavi:id/iv_main_setting'
click:text='领航优先'</t>
        </is>
      </c>
      <c r="K1273" s="22" t="inlineStr">
        <is>
          <t>click:'com.aiways.autonavi:id/siv_back_bar_title'
click:'com.aiways.autonavi:id/iv_main_setting'
click:'com.aiways.autonavi:id/siv_back_bar_title'</t>
        </is>
      </c>
      <c r="L1273" s="17" t="inlineStr">
        <is>
          <t>{
  "protocolId": 40011,
  "messageType": "request",
  "versionName": "5.0.7.601114",
  "data": {
    "type": 39
  },
  "statusCode": 0,
  "needResponse": false,
  "message": "",
  "responseCode": "",
  "requestCode": "",
  "requestAuthor": "com.aiways.aiwaysservice"
}</t>
        </is>
      </c>
      <c r="M1273" s="23" t="inlineStr">
        <is>
          <t>输入json，查看返回json或查看地图</t>
        </is>
      </c>
      <c r="N1273" s="17" t="inlineStr">
        <is>
          <t>无返回</t>
        </is>
      </c>
      <c r="O1273" s="17" t="inlineStr">
        <is>
          <t>打开设置，路线偏好显示躲避拥堵+高速优先</t>
        </is>
      </c>
      <c r="P1273" s="17" t="n"/>
      <c r="Q1273" s="17" t="n"/>
      <c r="R1273" s="29" t="n"/>
      <c r="S1273" s="29" t="n"/>
      <c r="T1273" s="29" t="n"/>
      <c r="U1273" s="29" t="n"/>
      <c r="V1273" s="29" t="n"/>
      <c r="W1273" s="29" t="n"/>
    </row>
    <row r="1274" s="134">
      <c r="A1274" s="17" t="inlineStr">
        <is>
          <t>AW02-JK-AIDL-1427</t>
        </is>
      </c>
      <c r="B1274" s="13" t="n">
        <v>40011</v>
      </c>
      <c r="C1274" s="17" t="inlineStr">
        <is>
          <t>设置 路径规划策略</t>
        </is>
      </c>
      <c r="D1274" s="17" t="inlineStr">
        <is>
          <t>系统设置，路径规划策略修改。</t>
        </is>
      </c>
      <c r="E1274" s="17" t="inlineStr">
        <is>
          <t>P1</t>
        </is>
      </c>
      <c r="F1274" s="17" t="inlineStr">
        <is>
          <t>7,躲避拥堵+高速优先</t>
        </is>
      </c>
      <c r="G1274" s="13" t="inlineStr">
        <is>
          <t>正常系</t>
        </is>
      </c>
      <c r="H1274" s="17" t="inlineStr">
        <is>
          <t>错误推测法</t>
        </is>
      </c>
      <c r="I1274" s="17" t="n"/>
      <c r="J1274" s="17" t="inlineStr">
        <is>
          <t>click:'com.aiways.autonavi:id/iv_main_setting'
click:text='领航优先'</t>
        </is>
      </c>
      <c r="K1274" s="22" t="inlineStr">
        <is>
          <t>click:'com.aiways.autonavi:id/siv_back_bar_title'
click:'com.aiways.autonavi:id/iv_main_setting'
click:'com.aiways.autonavi:id/siv_back_bar_title'</t>
        </is>
      </c>
      <c r="L1274" s="17" t="inlineStr">
        <is>
          <t>{
  "protocolId": 40011,
  "messageType": "request",
  "versionName": "5.0.7.601114",
  "data": {
    "type": 39
  },
  "statusCode": 0,
  "needResponse": false,
  "message": "",
  "responseCode": "",
  "requestCode": "",
  "requestAuthor": "com.aiways.aiwaysservice"
}</t>
        </is>
      </c>
      <c r="M1274" s="23" t="inlineStr">
        <is>
          <t>输入json，查看返回json或查看地图</t>
        </is>
      </c>
      <c r="N1274" s="17" t="inlineStr">
        <is>
          <t>无返回</t>
        </is>
      </c>
      <c r="O1274" s="17" t="inlineStr">
        <is>
          <t>打开设置，路线偏好显示躲避拥堵+高速优先</t>
        </is>
      </c>
      <c r="P1274" s="17" t="n"/>
      <c r="Q1274" s="17" t="n"/>
      <c r="R1274" s="29" t="n"/>
      <c r="S1274" s="29" t="n"/>
      <c r="T1274" s="29" t="n"/>
      <c r="U1274" s="29" t="n"/>
      <c r="V1274" s="29" t="n"/>
      <c r="W1274" s="29" t="n"/>
    </row>
    <row r="1275" s="134">
      <c r="A1275" s="17" t="inlineStr">
        <is>
          <t>AW02-JK-AIDL-1428</t>
        </is>
      </c>
      <c r="B1275" s="13" t="n">
        <v>40011</v>
      </c>
      <c r="C1275" s="17" t="inlineStr">
        <is>
          <t>设置 路径规划策略</t>
        </is>
      </c>
      <c r="D1275" s="17" t="inlineStr">
        <is>
          <t>系统设置，路径规划策略修改。</t>
        </is>
      </c>
      <c r="E1275" s="17" t="inlineStr">
        <is>
          <t>P0</t>
        </is>
      </c>
      <c r="F1275" s="17" t="inlineStr">
        <is>
          <t>8,少收费+不走高速</t>
        </is>
      </c>
      <c r="G1275" s="13" t="inlineStr">
        <is>
          <t>正常系</t>
        </is>
      </c>
      <c r="H1275" s="17" t="inlineStr">
        <is>
          <t>边界值</t>
        </is>
      </c>
      <c r="I1275" s="17" t="n"/>
      <c r="J1275" s="17" t="inlineStr">
        <is>
          <t>click:'com.aiways.autonavi:id/iv_main_setting'
click:text='领航优先'</t>
        </is>
      </c>
      <c r="K1275" s="22" t="inlineStr">
        <is>
          <t>click:'com.aiways.autonavi:id/siv_back_bar_title'
click:'com.aiways.autonavi:id/iv_main_setting'
click:'com.aiways.autonavi:id/siv_back_bar_title'</t>
        </is>
      </c>
      <c r="L1275" s="17" t="inlineStr">
        <is>
          <t>{
  "protocolId": 40011,
  "messageType": "request",
  "versionName": "5.0.7.601114",
  "data": {
    "type": 15
  },
  "statusCode": 0,
  "needResponse": false,
  "message": "",
  "responseCode": "",
  "requestCode": "",
  "requestAuthor": "com.aiways.aiwaysservice"
}</t>
        </is>
      </c>
      <c r="M1275" s="23" t="inlineStr">
        <is>
          <t>输入json，查看返回json或查看地图</t>
        </is>
      </c>
      <c r="N1275" s="17" t="inlineStr">
        <is>
          <t>无返回</t>
        </is>
      </c>
      <c r="O1275" s="17" t="inlineStr">
        <is>
          <t>打开设置，路线偏好显示避免收费+不走高速</t>
        </is>
      </c>
      <c r="P1275" s="17" t="n"/>
      <c r="Q1275" s="17" t="n"/>
      <c r="R1275" s="29" t="n"/>
      <c r="S1275" s="29" t="n"/>
      <c r="T1275" s="29" t="n"/>
      <c r="U1275" s="29" t="n"/>
      <c r="V1275" s="29" t="n"/>
      <c r="W1275" s="29" t="n"/>
    </row>
    <row r="1276" s="134">
      <c r="A1276" s="17" t="inlineStr">
        <is>
          <t>AW02-JK-AIDL-1429</t>
        </is>
      </c>
      <c r="B1276" s="13" t="n">
        <v>40011</v>
      </c>
      <c r="C1276" s="17" t="inlineStr">
        <is>
          <t>设置 路径规划策略</t>
        </is>
      </c>
      <c r="D1276" s="17" t="inlineStr">
        <is>
          <t>系统设置，路径规划策略修改。</t>
        </is>
      </c>
      <c r="E1276" s="17" t="inlineStr">
        <is>
          <t>P1</t>
        </is>
      </c>
      <c r="F1276" s="17" t="inlineStr">
        <is>
          <t>8,少收费+不走高速</t>
        </is>
      </c>
      <c r="G1276" s="13" t="inlineStr">
        <is>
          <t>正常系</t>
        </is>
      </c>
      <c r="H1276" s="17" t="inlineStr">
        <is>
          <t>错误推测法</t>
        </is>
      </c>
      <c r="I1276" s="17" t="n"/>
      <c r="J1276" s="17" t="inlineStr">
        <is>
          <t>click:'com.aiways.autonavi:id/iv_main_setting'
click:text='领航优先'</t>
        </is>
      </c>
      <c r="K1276" s="22" t="inlineStr">
        <is>
          <t>click:'com.aiways.autonavi:id/siv_back_bar_title'
click:'com.aiways.autonavi:id/iv_main_setting'
click:'com.aiways.autonavi:id/siv_back_bar_title'</t>
        </is>
      </c>
      <c r="L1276" s="17" t="inlineStr">
        <is>
          <t>{
  "protocolId": 40011,
  "messageType": "request",
  "versionName": "5.0.7.601114",
  "data": {
    "type": 15
  },
  "statusCode": 0,
  "needResponse": false,
  "message": "",
  "responseCode": "",
  "requestCode": "",
  "requestAuthor": "com.aiways.aiwaysservice"
}</t>
        </is>
      </c>
      <c r="M1276" s="23" t="inlineStr">
        <is>
          <t>输入json，查看返回json或查看地图</t>
        </is>
      </c>
      <c r="N1276" s="17" t="inlineStr">
        <is>
          <t>无返回</t>
        </is>
      </c>
      <c r="O1276" s="17" t="inlineStr">
        <is>
          <t>打开设置，路线偏好显示避免收费+不走高速</t>
        </is>
      </c>
      <c r="P1276" s="17" t="n"/>
      <c r="Q1276" s="17" t="n"/>
      <c r="R1276" s="29" t="n"/>
      <c r="S1276" s="29" t="n"/>
      <c r="T1276" s="29" t="n"/>
      <c r="U1276" s="29" t="n"/>
      <c r="V1276" s="29" t="n"/>
      <c r="W1276" s="29" t="n"/>
    </row>
    <row r="1277" s="134">
      <c r="A1277" s="17" t="inlineStr">
        <is>
          <t>AW02-JK-AIDL-1430</t>
        </is>
      </c>
      <c r="B1277" s="13" t="n">
        <v>40011</v>
      </c>
      <c r="C1277" s="17" t="inlineStr">
        <is>
          <t>设置 路径规划策略</t>
        </is>
      </c>
      <c r="D1277" s="17" t="inlineStr">
        <is>
          <t>系统设置，路径规划策略修改。</t>
        </is>
      </c>
      <c r="E1277" s="17" t="inlineStr">
        <is>
          <t>P0</t>
        </is>
      </c>
      <c r="F1277" s="17" t="inlineStr">
        <is>
          <t>9,躲避拥堵+少收费+不走高速</t>
        </is>
      </c>
      <c r="G1277" s="13" t="inlineStr">
        <is>
          <t>正常系</t>
        </is>
      </c>
      <c r="H1277" s="17" t="inlineStr">
        <is>
          <t>边界值</t>
        </is>
      </c>
      <c r="I1277" s="17" t="n"/>
      <c r="J1277" s="17" t="inlineStr">
        <is>
          <t>click:'com.aiways.autonavi:id/iv_main_setting'
click:text='领航优先'</t>
        </is>
      </c>
      <c r="K1277" s="22" t="inlineStr">
        <is>
          <t>click:'com.aiways.autonavi:id/siv_back_bar_title'
click:'com.aiways.autonavi:id/iv_main_setting'
click:'com.aiways.autonavi:id/siv_back_bar_title'</t>
        </is>
      </c>
      <c r="L1277" s="17" t="inlineStr">
        <is>
          <t>{
  "protocolId": 40011,
  "messageType": "request",
  "versionName": "5.0.7.601114",
  "data": {
    "type": 18
  },
  "statusCode": 0,
  "needResponse": false,
  "message": "",
  "responseCode": "",
  "requestCode": "",
  "requestAuthor": "com.aiways.aiwaysservice"
}</t>
        </is>
      </c>
      <c r="M1277" s="23" t="inlineStr">
        <is>
          <t>输入json，查看返回json或查看地图</t>
        </is>
      </c>
      <c r="N1277" s="17" t="inlineStr">
        <is>
          <t>无返回</t>
        </is>
      </c>
      <c r="O1277" s="17" t="inlineStr">
        <is>
          <t>打开设置，路线偏好显示躲避拥堵+避免收费+不走高速</t>
        </is>
      </c>
      <c r="P1277" s="17" t="n"/>
      <c r="Q1277" s="17" t="n"/>
      <c r="R1277" s="29" t="n"/>
      <c r="S1277" s="29" t="n"/>
      <c r="T1277" s="29" t="n"/>
      <c r="U1277" s="29" t="n"/>
      <c r="V1277" s="29" t="n"/>
      <c r="W1277" s="29" t="n"/>
    </row>
    <row r="1278" s="134">
      <c r="A1278" s="17" t="inlineStr">
        <is>
          <t>AW02-JK-AIDL-1431</t>
        </is>
      </c>
      <c r="B1278" s="13" t="n">
        <v>40011</v>
      </c>
      <c r="C1278" s="17" t="inlineStr">
        <is>
          <t>设置 路径规划策略</t>
        </is>
      </c>
      <c r="D1278" s="17" t="inlineStr">
        <is>
          <t>系统设置，路径规划策略修改。</t>
        </is>
      </c>
      <c r="E1278" s="17" t="inlineStr">
        <is>
          <t>P1</t>
        </is>
      </c>
      <c r="F1278" s="17" t="inlineStr">
        <is>
          <t>9,躲避拥堵+少收费+不走高速</t>
        </is>
      </c>
      <c r="G1278" s="13" t="inlineStr">
        <is>
          <t>正常系</t>
        </is>
      </c>
      <c r="H1278" s="17" t="inlineStr">
        <is>
          <t>错误推测法</t>
        </is>
      </c>
      <c r="I1278" s="17" t="n"/>
      <c r="J1278" s="17" t="inlineStr">
        <is>
          <t>click:'com.aiways.autonavi:id/iv_main_setting'
click:text='领航优先'</t>
        </is>
      </c>
      <c r="K1278" s="22" t="inlineStr">
        <is>
          <t>click:'com.aiways.autonavi:id/siv_back_bar_title'
click:'com.aiways.autonavi:id/iv_main_setting'
click:'com.aiways.autonavi:id/siv_back_bar_title'</t>
        </is>
      </c>
      <c r="L1278" s="17" t="inlineStr">
        <is>
          <t>{
  "protocolId": 40011,
  "messageType": "request",
  "versionName": "5.0.7.601114",
  "data": {
    "type": 18
  },
  "statusCode": 0,
  "needResponse": false,
  "message": "",
  "responseCode": "",
  "requestCode": "",
  "requestAuthor": "com.aiways.aiwaysservice"
}</t>
        </is>
      </c>
      <c r="M1278" s="23" t="inlineStr">
        <is>
          <t>输入json，查看返回json或查看地图</t>
        </is>
      </c>
      <c r="N1278" s="17" t="inlineStr">
        <is>
          <t>无返回</t>
        </is>
      </c>
      <c r="O1278" s="17" t="inlineStr">
        <is>
          <t>打开设置，路线偏好显示躲避拥堵+避免收费+不走高速</t>
        </is>
      </c>
      <c r="P1278" s="17" t="n"/>
      <c r="Q1278" s="17" t="n"/>
      <c r="R1278" s="29" t="n"/>
      <c r="S1278" s="29" t="n"/>
      <c r="T1278" s="29" t="n"/>
      <c r="U1278" s="29" t="n"/>
      <c r="V1278" s="29" t="n"/>
      <c r="W1278" s="29" t="n"/>
    </row>
    <row r="1279" s="134">
      <c r="A1279" s="17" t="inlineStr">
        <is>
          <t>AW02-JK-AIDL-1432</t>
        </is>
      </c>
      <c r="B1279" s="13" t="n">
        <v>40011</v>
      </c>
      <c r="C1279" s="17" t="inlineStr">
        <is>
          <t>设置 路径规划策略</t>
        </is>
      </c>
      <c r="D1279" s="17" t="inlineStr">
        <is>
          <t>系统设置，路径规划策略修改。</t>
        </is>
      </c>
      <c r="E1279" s="17" t="inlineStr">
        <is>
          <t>P0</t>
        </is>
      </c>
      <c r="F1279" s="17" t="inlineStr">
        <is>
          <t>10,大路优先</t>
        </is>
      </c>
      <c r="G1279" s="13" t="inlineStr">
        <is>
          <t>正常系</t>
        </is>
      </c>
      <c r="H1279" s="17" t="inlineStr">
        <is>
          <t>边界值</t>
        </is>
      </c>
      <c r="I1279" s="17" t="n"/>
      <c r="J1279" s="17" t="inlineStr">
        <is>
          <t>click:'com.aiways.autonavi:id/iv_main_setting'
click:text='领航优先'</t>
        </is>
      </c>
      <c r="K1279" s="22" t="inlineStr">
        <is>
          <t>click:'com.aiways.autonavi:id/siv_back_bar_title'
click:'com.aiways.autonavi:id/iv_main_setting'
click:'com.aiways.autonavi:id/siv_back_bar_title'</t>
        </is>
      </c>
      <c r="L1279" s="17" t="inlineStr">
        <is>
          <t>{
  "protocolId": 40011,
  "messageType": "request",
  "versionName": "5.0.7.601114",
  "data": {
    "type": 9
  },
  "statusCode": 0,
  "needResponse": false,
  "message": "",
  "responseCode": "",
  "requestCode": "",
  "requestAuthor": "com.aiways.aiwaysservice"
}</t>
        </is>
      </c>
      <c r="M1279" s="23" t="inlineStr">
        <is>
          <t>输入json，查看返回json或查看地图</t>
        </is>
      </c>
      <c r="N1279" s="17" t="inlineStr">
        <is>
          <t>无返回</t>
        </is>
      </c>
      <c r="O1279" s="17" t="inlineStr">
        <is>
          <t>打开设置，路线偏好显示大路优先</t>
        </is>
      </c>
      <c r="P1279" s="17" t="n"/>
      <c r="Q1279" s="17" t="n"/>
      <c r="R1279" s="29" t="n"/>
      <c r="S1279" s="29" t="n"/>
      <c r="T1279" s="29" t="n"/>
      <c r="U1279" s="29" t="n"/>
      <c r="V1279" s="29" t="n"/>
      <c r="W1279" s="29" t="n"/>
    </row>
    <row r="1280" s="134">
      <c r="A1280" s="17" t="inlineStr">
        <is>
          <t>AW02-JK-AIDL-1433</t>
        </is>
      </c>
      <c r="B1280" s="13" t="n">
        <v>40011</v>
      </c>
      <c r="C1280" s="17" t="inlineStr">
        <is>
          <t>设置 路径规划策略</t>
        </is>
      </c>
      <c r="D1280" s="17" t="inlineStr">
        <is>
          <t>系统设置，路径规划策略修改。</t>
        </is>
      </c>
      <c r="E1280" s="17" t="inlineStr">
        <is>
          <t>P1</t>
        </is>
      </c>
      <c r="F1280" s="17" t="inlineStr">
        <is>
          <t>10,大路优先</t>
        </is>
      </c>
      <c r="G1280" s="13" t="inlineStr">
        <is>
          <t>正常系</t>
        </is>
      </c>
      <c r="H1280" s="17" t="inlineStr">
        <is>
          <t>错误推测法</t>
        </is>
      </c>
      <c r="I1280" s="17" t="n"/>
      <c r="J1280" s="17" t="inlineStr">
        <is>
          <t>click:'com.aiways.autonavi:id/iv_main_setting'
click:text='领航优先'</t>
        </is>
      </c>
      <c r="K1280" s="22" t="inlineStr">
        <is>
          <t>click:'com.aiways.autonavi:id/siv_back_bar_title'
click:'com.aiways.autonavi:id/iv_main_setting'
click:'com.aiways.autonavi:id/siv_back_bar_title'</t>
        </is>
      </c>
      <c r="L1280" s="17" t="inlineStr">
        <is>
          <t>{
  "protocolId": 40011,
  "messageType": "request",
  "versionName": "5.0.7.601114",
  "data": {
    "type": 9
  },
  "statusCode": 0,
  "needResponse": false,
  "message": "",
  "responseCode": "",
  "requestCode": "",
  "requestAuthor": "com.aiways.aiwaysservice"
}</t>
        </is>
      </c>
      <c r="M1280" s="23" t="inlineStr">
        <is>
          <t>输入json，查看返回json或查看地图</t>
        </is>
      </c>
      <c r="N1280" s="17" t="inlineStr">
        <is>
          <t>无返回</t>
        </is>
      </c>
      <c r="O1280" s="17" t="inlineStr">
        <is>
          <t>打开设置，路线偏好显示大路优先</t>
        </is>
      </c>
      <c r="P1280" s="17" t="n"/>
      <c r="Q1280" s="17" t="n"/>
      <c r="R1280" s="29" t="n"/>
      <c r="S1280" s="29" t="n"/>
      <c r="T1280" s="29" t="n"/>
      <c r="U1280" s="29" t="n"/>
      <c r="V1280" s="29" t="n"/>
      <c r="W1280" s="29" t="n"/>
    </row>
    <row r="1281" s="134">
      <c r="A1281" s="17" t="inlineStr">
        <is>
          <t>AW02-JK-AIDL-1434</t>
        </is>
      </c>
      <c r="B1281" s="13" t="n">
        <v>40011</v>
      </c>
      <c r="C1281" s="17" t="inlineStr">
        <is>
          <t>设置 路径规划策略</t>
        </is>
      </c>
      <c r="D1281" s="17" t="inlineStr">
        <is>
          <t>系统设置，路径规划策略修改。</t>
        </is>
      </c>
      <c r="E1281" s="17" t="inlineStr">
        <is>
          <t>P0</t>
        </is>
      </c>
      <c r="F1281" s="17" t="inlineStr">
        <is>
          <t>11,速度最快</t>
        </is>
      </c>
      <c r="G1281" s="13" t="inlineStr">
        <is>
          <t>正常系</t>
        </is>
      </c>
      <c r="H1281" s="17" t="inlineStr">
        <is>
          <t>边界值</t>
        </is>
      </c>
      <c r="I1281" s="17" t="n"/>
      <c r="J1281" s="17" t="inlineStr">
        <is>
          <t>click:'com.aiways.autonavi:id/iv_main_setting'
click:text='领航优先'</t>
        </is>
      </c>
      <c r="K1281" s="22" t="inlineStr">
        <is>
          <t>click:'com.aiways.autonavi:id/siv_back_bar_title'
click:'com.aiways.autonavi:id/iv_main_setting'
click:'com.aiways.autonavi:id/siv_back_bar_title'</t>
        </is>
      </c>
      <c r="L1281" s="17" t="inlineStr">
        <is>
          <t>{
  "protocolId": 40011,
  "messageType": "request",
  "versionName": "5.0.7.601114",
  "data": {
    "type": 10
  },
  "statusCode": 0,
  "needResponse": false,
  "message": "",
  "responseCode": "",
  "requestCode": "",
  "requestAuthor": "com.aiways.aiwaysservice"
}</t>
        </is>
      </c>
      <c r="M1281" s="23" t="inlineStr">
        <is>
          <t>输入json，查看返回json或查看地图</t>
        </is>
      </c>
      <c r="N1281" s="17" t="inlineStr">
        <is>
          <t>无返回</t>
        </is>
      </c>
      <c r="O1281" s="17" t="inlineStr">
        <is>
          <t>打开设置，路线偏好显示速度最快</t>
        </is>
      </c>
      <c r="P1281" s="17" t="n"/>
      <c r="Q1281" s="17" t="n"/>
      <c r="R1281" s="29" t="n"/>
      <c r="S1281" s="29" t="n"/>
      <c r="T1281" s="29" t="n"/>
      <c r="U1281" s="29" t="n"/>
      <c r="V1281" s="29" t="n"/>
      <c r="W1281" s="29" t="n"/>
    </row>
    <row r="1282" s="134">
      <c r="A1282" s="17" t="inlineStr">
        <is>
          <t>AW02-JK-AIDL-1435</t>
        </is>
      </c>
      <c r="B1282" s="13" t="n">
        <v>40011</v>
      </c>
      <c r="C1282" s="17" t="inlineStr">
        <is>
          <t>设置 路径规划策略</t>
        </is>
      </c>
      <c r="D1282" s="17" t="inlineStr">
        <is>
          <t>系统设置，路径规划策略修改。</t>
        </is>
      </c>
      <c r="E1282" s="17" t="inlineStr">
        <is>
          <t>P1</t>
        </is>
      </c>
      <c r="F1282" s="17" t="inlineStr">
        <is>
          <t>11,速度最快</t>
        </is>
      </c>
      <c r="G1282" s="13" t="inlineStr">
        <is>
          <t>正常系</t>
        </is>
      </c>
      <c r="H1282" s="17" t="inlineStr">
        <is>
          <t>错误推测法</t>
        </is>
      </c>
      <c r="I1282" s="17" t="n"/>
      <c r="J1282" s="17" t="inlineStr">
        <is>
          <t>click:'com.aiways.autonavi:id/iv_main_setting'
click:text='领航优先'</t>
        </is>
      </c>
      <c r="K1282" s="22" t="inlineStr">
        <is>
          <t>click:'com.aiways.autonavi:id/siv_back_bar_title'
click:'com.aiways.autonavi:id/iv_main_setting'
click:'com.aiways.autonavi:id/siv_back_bar_title'</t>
        </is>
      </c>
      <c r="L1282" s="17" t="inlineStr">
        <is>
          <t>{
  "protocolId": 40011,
  "messageType": "request",
  "versionName": "5.0.7.601114",
  "data": {
    "type": 10
  },
  "statusCode": 0,
  "needResponse": false,
  "message": "",
  "responseCode": "",
  "requestCode": "",
  "requestAuthor": "com.aiways.aiwaysservice"
}</t>
        </is>
      </c>
      <c r="M1282" s="23" t="inlineStr">
        <is>
          <t>输入json，查看返回json或查看地图</t>
        </is>
      </c>
      <c r="N1282" s="17" t="inlineStr">
        <is>
          <t>无返回</t>
        </is>
      </c>
      <c r="O1282" s="17" t="inlineStr">
        <is>
          <t>打开设置，路线偏好显示速度最快</t>
        </is>
      </c>
      <c r="P1282" s="17" t="n"/>
      <c r="Q1282" s="17" t="n"/>
      <c r="R1282" s="29" t="n"/>
      <c r="S1282" s="29" t="n"/>
      <c r="T1282" s="29" t="n"/>
      <c r="U1282" s="29" t="n"/>
      <c r="V1282" s="29" t="n"/>
      <c r="W1282" s="29" t="n"/>
    </row>
    <row r="1283" s="134">
      <c r="A1283" s="17" t="inlineStr">
        <is>
          <t>AW02-JK-AIDL-1436</t>
        </is>
      </c>
      <c r="B1283" s="13" t="n">
        <v>40011</v>
      </c>
      <c r="C1283" s="17" t="inlineStr">
        <is>
          <t>设置 路径规划策略</t>
        </is>
      </c>
      <c r="D1283" s="17" t="inlineStr">
        <is>
          <t>系统设置，路径规划策略修改。</t>
        </is>
      </c>
      <c r="E1283" s="17" t="inlineStr">
        <is>
          <t>P0</t>
        </is>
      </c>
      <c r="F1283" s="17" t="inlineStr">
        <is>
          <t>12,领航优先</t>
        </is>
      </c>
      <c r="G1283" s="13" t="inlineStr">
        <is>
          <t>正常系</t>
        </is>
      </c>
      <c r="H1283" s="17" t="inlineStr">
        <is>
          <t>边界值</t>
        </is>
      </c>
      <c r="I1283" s="17" t="n"/>
      <c r="J1283" s="17" t="inlineStr">
        <is>
          <t>click:'com.aiways.autonavi:id/iv_main_setting'
click:text='避免拥堵'</t>
        </is>
      </c>
      <c r="K1283" s="22" t="inlineStr">
        <is>
          <t>click:'com.aiways.autonavi:id/siv_back_bar_title'
click:'com.aiways.autonavi:id/iv_main_setting'
click:'com.aiways.autonavi:id/siv_back_bar_title'</t>
        </is>
      </c>
      <c r="L1283" s="17" t="inlineStr">
        <is>
          <t>{
  "protocolId": 40011,
  "messageType": "request",
  "versionName": "5.0.7.601114",
  "data": {
    "type": 12
  },
  "statusCode": 0,
  "needResponse": false,
  "message": "",
  "responseCode": "",
  "requestCode": "",
  "requestAuthor": "com.aiways.aiwaysservice"
}</t>
        </is>
      </c>
      <c r="M1283" s="23" t="inlineStr">
        <is>
          <t>输入json，查看返回json或查看地图</t>
        </is>
      </c>
      <c r="N1283" s="17" t="inlineStr">
        <is>
          <t>无返回</t>
        </is>
      </c>
      <c r="O1283" s="17" t="inlineStr">
        <is>
          <t>打开设置，路线偏好显示领航优先</t>
        </is>
      </c>
      <c r="P1283" s="17" t="n"/>
      <c r="Q1283" s="17" t="n"/>
      <c r="R1283" s="29" t="n"/>
      <c r="S1283" s="29" t="n"/>
      <c r="T1283" s="29" t="n"/>
      <c r="U1283" s="29" t="n"/>
      <c r="V1283" s="29" t="n"/>
      <c r="W1283" s="29" t="n"/>
    </row>
    <row r="1284" s="134">
      <c r="A1284" s="17" t="inlineStr">
        <is>
          <t>AW02-JK-AIDL-1437</t>
        </is>
      </c>
      <c r="B1284" s="13" t="n">
        <v>40011</v>
      </c>
      <c r="C1284" s="17" t="inlineStr">
        <is>
          <t>设置 路径规划策略</t>
        </is>
      </c>
      <c r="D1284" s="17" t="inlineStr">
        <is>
          <t>系统设置，路径规划策略修改。</t>
        </is>
      </c>
      <c r="E1284" s="17" t="inlineStr">
        <is>
          <t>P1</t>
        </is>
      </c>
      <c r="F1284" s="17" t="inlineStr">
        <is>
          <t>12,领航优先</t>
        </is>
      </c>
      <c r="G1284" s="13" t="inlineStr">
        <is>
          <t>正常系</t>
        </is>
      </c>
      <c r="H1284" s="17" t="inlineStr">
        <is>
          <t>错误推测法</t>
        </is>
      </c>
      <c r="I1284" s="17" t="n"/>
      <c r="J1284" s="17" t="inlineStr">
        <is>
          <t>click:'com.aiways.autonavi:id/iv_main_setting'
click:text='避免拥堵'</t>
        </is>
      </c>
      <c r="K1284" s="22" t="inlineStr">
        <is>
          <t>click:'com.aiways.autonavi:id/siv_back_bar_title'
click:'com.aiways.autonavi:id/iv_main_setting'
click:'com.aiways.autonavi:id/siv_back_bar_title'</t>
        </is>
      </c>
      <c r="L1284" s="17" t="inlineStr">
        <is>
          <t>{
  "protocolId": 40011,
  "messageType": "request",
  "versionName": "5.0.7.601114",
  "data": {
    "type": 12
  },
  "statusCode": 0,
  "needResponse": false,
  "message": "",
  "responseCode": "",
  "requestCode": "",
  "requestAuthor": "com.aiways.aiwaysservice"
}</t>
        </is>
      </c>
      <c r="M1284" s="23" t="inlineStr">
        <is>
          <t>输入json，查看返回json或查看地图</t>
        </is>
      </c>
      <c r="N1284" s="17" t="inlineStr">
        <is>
          <t>无返回</t>
        </is>
      </c>
      <c r="O1284" s="17" t="inlineStr">
        <is>
          <t>打开设置，路线偏好显示领航优先</t>
        </is>
      </c>
      <c r="P1284" s="17" t="n"/>
      <c r="Q1284" s="17" t="n"/>
      <c r="R1284" s="29" t="n"/>
      <c r="S1284" s="29" t="n"/>
      <c r="T1284" s="29" t="n"/>
      <c r="U1284" s="29" t="n"/>
      <c r="V1284" s="29" t="n"/>
      <c r="W1284" s="29" t="n"/>
    </row>
    <row r="1285" s="134">
      <c r="A1285" s="17" t="inlineStr">
        <is>
          <t>AW02-JK-AIDL-1438</t>
        </is>
      </c>
      <c r="B1285" s="13" t="n">
        <v>40011</v>
      </c>
      <c r="C1285" s="17" t="inlineStr">
        <is>
          <t>设置 路径规划策略</t>
        </is>
      </c>
      <c r="D1285" s="17" t="inlineStr">
        <is>
          <t>系统设置，路径规划策略修改。</t>
        </is>
      </c>
      <c r="E1285" s="17" t="inlineStr">
        <is>
          <t>P2</t>
        </is>
      </c>
      <c r="F1285" s="17" t="inlineStr">
        <is>
          <t>type异常：8</t>
        </is>
      </c>
      <c r="G1285" s="13" t="inlineStr">
        <is>
          <t>异常系</t>
        </is>
      </c>
      <c r="H1285" s="17" t="inlineStr">
        <is>
          <t>边界值</t>
        </is>
      </c>
      <c r="I1285" s="17" t="n"/>
      <c r="J1285" s="17" t="inlineStr">
        <is>
          <t>/</t>
        </is>
      </c>
      <c r="K1285" s="22" t="n"/>
      <c r="L1285" s="17" t="inlineStr">
        <is>
          <t>{
  "protocolId": 40011,
  "messageType": "request",
  "versionName": "5.0.7.601114",
  "data": {
    "type": 8
  },
  "statusCode": 0,
  "needResponse": false,
  "message": "",
  "responseCode": "",
  "requestCode": "",
  "requestAuthor": "com.aiways.aiwaysservice"
}</t>
        </is>
      </c>
      <c r="M1285" s="23" t="inlineStr">
        <is>
          <t>输入json，查看返回json或查看地图</t>
        </is>
      </c>
      <c r="N1285" s="17" t="inlineStr">
        <is>
          <t>resultCode:10001</t>
        </is>
      </c>
      <c r="O1285" s="17" t="inlineStr">
        <is>
          <t>打开设置，路线偏好无变化</t>
        </is>
      </c>
      <c r="P1285" s="17" t="n"/>
      <c r="Q1285" s="17" t="n"/>
      <c r="R1285" s="29" t="n"/>
      <c r="S1285" s="29" t="n"/>
      <c r="T1285" s="29" t="n"/>
      <c r="U1285" s="29" t="n"/>
      <c r="V1285" s="29" t="n"/>
      <c r="W1285" s="29" t="n"/>
    </row>
    <row r="1286" s="134">
      <c r="A1286" s="17" t="inlineStr">
        <is>
          <t>AW02-JK-AIDL-1439</t>
        </is>
      </c>
      <c r="B1286" s="13" t="n">
        <v>40011</v>
      </c>
      <c r="C1286" s="17" t="inlineStr">
        <is>
          <t>设置 路径规划策略</t>
        </is>
      </c>
      <c r="D1286" s="17" t="inlineStr">
        <is>
          <t>系统设置，路径规划策略修改。</t>
        </is>
      </c>
      <c r="E1286" s="17" t="inlineStr">
        <is>
          <t>P2</t>
        </is>
      </c>
      <c r="F1286" s="17" t="inlineStr">
        <is>
          <t>type异常：19</t>
        </is>
      </c>
      <c r="G1286" s="13" t="inlineStr">
        <is>
          <t>异常系</t>
        </is>
      </c>
      <c r="H1286" s="17" t="inlineStr">
        <is>
          <t>边界值</t>
        </is>
      </c>
      <c r="I1286" s="17" t="n"/>
      <c r="J1286" s="17" t="inlineStr">
        <is>
          <t>/</t>
        </is>
      </c>
      <c r="K1286" s="22" t="n"/>
      <c r="L1286" s="17" t="inlineStr">
        <is>
          <t>{
  "protocolId": 40011,
  "messageType": "request",
  "versionName": "5.0.7.601114",
  "data": {
    "type": 19
  },
  "statusCode": 0,
  "needResponse": false,
  "message": "",
  "responseCode": "",
  "requestCode": "",
  "requestAuthor": "com.aiways.aiwaysservice"
}</t>
        </is>
      </c>
      <c r="M1286" s="23" t="inlineStr">
        <is>
          <t>输入json，查看返回json或查看地图</t>
        </is>
      </c>
      <c r="N1286" s="17" t="inlineStr">
        <is>
          <t>resultCode:10001</t>
        </is>
      </c>
      <c r="O1286" s="17" t="inlineStr">
        <is>
          <t>打开设置，路线偏好无变化</t>
        </is>
      </c>
      <c r="P1286" s="17" t="n"/>
      <c r="Q1286" s="17" t="n"/>
      <c r="R1286" s="29" t="n"/>
      <c r="S1286" s="29" t="n"/>
      <c r="T1286" s="29" t="n"/>
      <c r="U1286" s="29" t="n"/>
      <c r="V1286" s="29" t="n"/>
      <c r="W1286" s="29" t="n"/>
    </row>
    <row r="1287" s="134">
      <c r="A1287" s="17" t="inlineStr">
        <is>
          <t>AW02-JK-AIDL-1440</t>
        </is>
      </c>
      <c r="B1287" s="13" t="n">
        <v>40011</v>
      </c>
      <c r="C1287" s="17" t="inlineStr">
        <is>
          <t>设置 路径规划策略</t>
        </is>
      </c>
      <c r="D1287" s="17" t="inlineStr">
        <is>
          <t>系统设置，路径规划策略修改。</t>
        </is>
      </c>
      <c r="E1287" s="17" t="inlineStr">
        <is>
          <t>P2</t>
        </is>
      </c>
      <c r="F1287" s="17" t="inlineStr">
        <is>
          <t>type异常：33</t>
        </is>
      </c>
      <c r="G1287" s="13" t="inlineStr">
        <is>
          <t>异常系</t>
        </is>
      </c>
      <c r="H1287" s="17" t="inlineStr">
        <is>
          <t>边界值</t>
        </is>
      </c>
      <c r="I1287" s="17" t="n"/>
      <c r="J1287" s="17" t="inlineStr">
        <is>
          <t>/</t>
        </is>
      </c>
      <c r="K1287" s="22" t="n"/>
      <c r="L1287" s="17" t="inlineStr">
        <is>
          <t>{
  "protocolId": 40011,
  "messageType": "request",
  "versionName": "5.0.7.601114",
  "data": {
    "type": 33
  },
  "statusCode": 0,
  "needResponse": false,
  "message": "",
  "responseCode": "",
  "requestCode": "",
  "requestAuthor": "com.aiways.aiwaysservice"
}</t>
        </is>
      </c>
      <c r="M1287" s="23" t="inlineStr">
        <is>
          <t>输入json，查看返回json或查看地图</t>
        </is>
      </c>
      <c r="N1287" s="17" t="inlineStr">
        <is>
          <t>resultCode:10001</t>
        </is>
      </c>
      <c r="O1287" s="17" t="inlineStr">
        <is>
          <t>打开设置，路线偏好无变化</t>
        </is>
      </c>
      <c r="P1287" s="17" t="n"/>
      <c r="Q1287" s="17" t="n"/>
      <c r="R1287" s="29" t="n"/>
      <c r="S1287" s="29" t="n"/>
      <c r="T1287" s="29" t="n"/>
      <c r="U1287" s="29" t="n"/>
      <c r="V1287" s="29" t="n"/>
      <c r="W1287" s="29" t="n"/>
    </row>
    <row r="1288" s="134">
      <c r="A1288" s="17" t="inlineStr">
        <is>
          <t>AW02-JK-AIDL-1441</t>
        </is>
      </c>
      <c r="B1288" s="13" t="n">
        <v>40011</v>
      </c>
      <c r="C1288" s="17" t="inlineStr">
        <is>
          <t>设置 路径规划策略</t>
        </is>
      </c>
      <c r="D1288" s="17" t="inlineStr">
        <is>
          <t>系统设置，路径规划策略修改。</t>
        </is>
      </c>
      <c r="E1288" s="17" t="inlineStr">
        <is>
          <t>P2</t>
        </is>
      </c>
      <c r="F1288" s="17" t="inlineStr">
        <is>
          <t>type异常：46</t>
        </is>
      </c>
      <c r="G1288" s="13" t="inlineStr">
        <is>
          <t>异常系</t>
        </is>
      </c>
      <c r="H1288" s="17" t="inlineStr">
        <is>
          <t>边界值</t>
        </is>
      </c>
      <c r="I1288" s="17" t="n"/>
      <c r="J1288" s="17" t="inlineStr">
        <is>
          <t>/</t>
        </is>
      </c>
      <c r="K1288" s="22" t="n"/>
      <c r="L1288" s="17" t="inlineStr">
        <is>
          <t>{
  "protocolId": 40011,
  "messageType": "request",
  "versionName": "5.0.7.601114",
  "data": {
    "type": 46
  },
  "statusCode": 0,
  "needResponse": false,
  "message": "",
  "responseCode": "",
  "requestCode": "",
  "requestAuthor": "com.aiways.aiwaysservice"
}</t>
        </is>
      </c>
      <c r="M1288" s="23" t="inlineStr">
        <is>
          <t>输入json，查看返回json或查看地图</t>
        </is>
      </c>
      <c r="N1288" s="17" t="inlineStr">
        <is>
          <t>resultCode:10001</t>
        </is>
      </c>
      <c r="O1288" s="17" t="inlineStr">
        <is>
          <t>打开设置，路线偏好无变化</t>
        </is>
      </c>
      <c r="P1288" s="17" t="n"/>
      <c r="Q1288" s="17" t="n"/>
      <c r="R1288" s="29" t="n"/>
      <c r="S1288" s="29" t="n"/>
      <c r="T1288" s="29" t="n"/>
      <c r="U1288" s="29" t="n"/>
      <c r="V1288" s="29" t="n"/>
      <c r="W1288" s="29" t="n"/>
    </row>
    <row r="1289" s="134">
      <c r="A1289" s="17" t="inlineStr">
        <is>
          <t>AW02-JK-AIDL-1442</t>
        </is>
      </c>
      <c r="B1289" s="13" t="n">
        <v>40012</v>
      </c>
      <c r="C1289" s="17" t="inlineStr">
        <is>
          <t>网络及定位判断</t>
        </is>
      </c>
      <c r="D1289" s="17" t="inlineStr">
        <is>
          <t>车机网络和定位信息状态判断</t>
        </is>
      </c>
      <c r="E1289" s="17" t="inlineStr">
        <is>
          <t>P0</t>
        </is>
      </c>
      <c r="F1289" s="17" t="inlineStr">
        <is>
          <t>网络及定位判断</t>
        </is>
      </c>
      <c r="G1289" s="13" t="inlineStr">
        <is>
          <t>正常系</t>
        </is>
      </c>
      <c r="H1289" s="17" t="inlineStr">
        <is>
          <t>需求分析法</t>
        </is>
      </c>
      <c r="I1289" s="17" t="n"/>
      <c r="J1289" s="17" t="inlineStr">
        <is>
          <t>/</t>
        </is>
      </c>
      <c r="K1289" s="22" t="n"/>
      <c r="L1289" s="17" t="inlineStr">
        <is>
          <t>{
  "protocolId": 40012,
  "messageType": "request",
  "versionName": "5.0.7.601114",
  "statusCode": 0,
  "needResponse": false,
  "message": "",
  "responseCode": "",
  "requestCode": "",
  "requestAuthor": "com.aiways.aiwaysservice"
}</t>
        </is>
      </c>
      <c r="M1289" s="23" t="inlineStr">
        <is>
          <t>输入json，查看返回json或查看地图</t>
        </is>
      </c>
      <c r="N1289" s="17" t="inlineStr">
        <is>
          <t>{
"protocolId": 40006, "messageType": "response", "versionName": "5.0.7.601114", 
"data":{ 
"location":true,
"network":true,
"resultCode": 10000, "errorMessage": "请求成功"
 },
"statusCode": 0, "needResponse": false, "message": "",
"responseCode": "",
"requestCode": "", "requestAuthor": "com.aiways.aiwaysservice"
}</t>
        </is>
      </c>
      <c r="O1289" s="17" t="inlineStr">
        <is>
          <t>地图无动作</t>
        </is>
      </c>
      <c r="P1289" s="17" t="n"/>
      <c r="Q1289" s="17" t="n"/>
      <c r="R1289" s="29" t="n"/>
      <c r="S1289" s="29" t="n"/>
      <c r="T1289" s="29" t="n"/>
      <c r="U1289" s="29" t="n"/>
      <c r="V1289" s="29" t="n"/>
      <c r="W1289" s="29" t="n"/>
    </row>
    <row r="1290" s="134">
      <c r="A1290" s="17" t="inlineStr">
        <is>
          <t>AW02-JK-AIDL-1446</t>
        </is>
      </c>
      <c r="B1290" s="13" t="n">
        <v>40013</v>
      </c>
      <c r="C1290" s="17" t="inlineStr">
        <is>
          <t>服务区距离查询</t>
        </is>
      </c>
      <c r="D1290" s="17" t="inlineStr">
        <is>
          <t>导航中查询最近的服务区距离</t>
        </is>
      </c>
      <c r="E1290" s="17" t="inlineStr">
        <is>
          <t>P0</t>
        </is>
      </c>
      <c r="F1290" s="17" t="inlineStr">
        <is>
          <t>服务区距离查询</t>
        </is>
      </c>
      <c r="G1290" s="13" t="inlineStr">
        <is>
          <t>正常系</t>
        </is>
      </c>
      <c r="H1290" s="17" t="inlineStr">
        <is>
          <t>需求分析法</t>
        </is>
      </c>
      <c r="I1290" s="17" t="n"/>
      <c r="J1290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290" s="22" t="inlineStr">
        <is>
          <t>shell:"input keyevent 4"
shell:"input keyevent 4"</t>
        </is>
      </c>
      <c r="L1290" s="17" t="inlineStr">
        <is>
          <t>{
  "protocolId": 40013,
  "messageType": "request",
  "versionName": "5.0.7.601114",
  "statusCode": 0,
  "needResponse": false,
  "message": "",
  "responseCode": "",
  "requestCode": "",
  "requestAuthor": "com.aiways.aiwaysservice"
}</t>
        </is>
      </c>
      <c r="M1290" s="23" t="inlineStr">
        <is>
          <t>输入json，查看返回json或查看地图</t>
        </is>
      </c>
      <c r="N1290" s="17" t="inlineStr">
        <is>
          <t>无返回</t>
        </is>
      </c>
      <c r="O1290" s="17" t="inlineStr">
        <is>
          <t>语音播报当前距离下一个服务区的距离</t>
        </is>
      </c>
      <c r="P1290" s="17" t="n"/>
      <c r="Q1290" s="17" t="n"/>
      <c r="R1290" s="29" t="n"/>
      <c r="S1290" s="29" t="n"/>
      <c r="T1290" s="29" t="n"/>
      <c r="U1290" s="29" t="n"/>
      <c r="V1290" s="29" t="n"/>
      <c r="W1290" s="29" t="n"/>
    </row>
    <row r="1291" s="134">
      <c r="A1291" s="17" t="inlineStr">
        <is>
          <t>AW02-JK-AIDL-1447</t>
        </is>
      </c>
      <c r="B1291" s="13" t="n">
        <v>40013</v>
      </c>
      <c r="C1291" s="17" t="inlineStr">
        <is>
          <t>服务区距离查询</t>
        </is>
      </c>
      <c r="D1291" s="17" t="inlineStr">
        <is>
          <t>导航中查询最近的服务区距离</t>
        </is>
      </c>
      <c r="E1291" s="17" t="inlineStr">
        <is>
          <t>P2</t>
        </is>
      </c>
      <c r="F1291" s="17" t="inlineStr">
        <is>
          <t>服务区距离查询</t>
        </is>
      </c>
      <c r="G1291" s="13" t="inlineStr">
        <is>
          <t>异常系</t>
        </is>
      </c>
      <c r="H1291" s="17" t="inlineStr">
        <is>
          <t>需求分析法</t>
        </is>
      </c>
      <c r="I1291" s="17" t="n"/>
      <c r="J1291" s="17" t="inlineStr">
        <is>
          <t>/</t>
        </is>
      </c>
      <c r="K1291" s="22" t="n"/>
      <c r="L1291" s="17" t="inlineStr">
        <is>
          <t>{
  "protocolId": 40013,
  "messageType": "request",
  "versionName": "5.0.7.601114",
  "statusCode": 0,
  "needResponse": false,
  "message": "",
  "responseCode": "",
  "requestCode": "",
  "requestAuthor": "com.aiways.aiwaysservice"
}</t>
        </is>
      </c>
      <c r="M1291" s="23" t="inlineStr">
        <is>
          <t>输入json，查看返回json或查看地图</t>
        </is>
      </c>
      <c r="N1291" s="17" t="inlineStr">
        <is>
          <t>resultCode:10028</t>
        </is>
      </c>
      <c r="O1291" s="17" t="inlineStr">
        <is>
          <t>地图无动作</t>
        </is>
      </c>
      <c r="P1291" s="17" t="n"/>
      <c r="Q1291" s="17" t="n"/>
      <c r="R1291" s="29" t="n"/>
      <c r="S1291" s="29" t="n"/>
      <c r="T1291" s="29" t="n"/>
      <c r="U1291" s="29" t="n"/>
      <c r="V1291" s="29" t="n"/>
      <c r="W1291" s="29" t="n"/>
    </row>
    <row r="1292" s="134">
      <c r="A1292" s="17" t="inlineStr">
        <is>
          <t>AW02-JK-AIDL-1449</t>
        </is>
      </c>
      <c r="B1292" s="13" t="n">
        <v>80083</v>
      </c>
      <c r="C1292" s="17" t="inlineStr">
        <is>
          <t>重复播报</t>
        </is>
      </c>
      <c r="D1292" s="17" t="inlineStr">
        <is>
          <t>重复播报当前位置的引导语音</t>
        </is>
      </c>
      <c r="E1292" s="17" t="inlineStr">
        <is>
          <t>P2</t>
        </is>
      </c>
      <c r="F1292" s="17" t="inlineStr">
        <is>
          <t>重复播报当前位置的引导语音</t>
        </is>
      </c>
      <c r="G1292" s="13" t="inlineStr">
        <is>
          <t>异常系</t>
        </is>
      </c>
      <c r="H1292" s="17" t="inlineStr">
        <is>
          <t>需求分析法</t>
        </is>
      </c>
      <c r="I1292" s="17" t="n"/>
      <c r="J1292" s="17" t="inlineStr">
        <is>
          <t>/</t>
        </is>
      </c>
      <c r="K1292" s="22" t="n"/>
      <c r="L1292" s="17" t="inlineStr">
        <is>
          <t>{
  "protocolId": 80083,
  "messageType": "request",
  "versionName": "5.0.7.601114",
  "data": [],
  "statusCode": 0,
  "needResponse": false,
  "message": "",
  "responseCode": "",
  "requestCode": "",
  "requestAuthor": "com.aiways.aiwaysservice"
}</t>
        </is>
      </c>
      <c r="M1292" s="23" t="inlineStr">
        <is>
          <t>输入json，查看返回json或查看地图</t>
        </is>
      </c>
      <c r="N1292" s="17" t="inlineStr">
        <is>
          <t>resultCode:10028</t>
        </is>
      </c>
      <c r="O1292" s="17" t="inlineStr">
        <is>
          <t>地图无动作，无语音播报</t>
        </is>
      </c>
      <c r="P1292" s="17" t="n"/>
      <c r="Q1292" s="17" t="n"/>
      <c r="R1292" s="29" t="n"/>
      <c r="S1292" s="29" t="n"/>
      <c r="T1292" s="29" t="n"/>
      <c r="U1292" s="29" t="n"/>
      <c r="V1292" s="29" t="n"/>
      <c r="W1292" s="29" t="n"/>
    </row>
    <row r="1293" s="134">
      <c r="A1293" s="17" t="inlineStr">
        <is>
          <t>AW02-JK-AIDL-1450</t>
        </is>
      </c>
      <c r="B1293" s="13" t="n">
        <v>80060</v>
      </c>
      <c r="C1293" s="17" t="inlineStr">
        <is>
          <t>控制续航弹条是否弹出</t>
        </is>
      </c>
      <c r="D1293" s="17" t="inlineStr">
        <is>
          <t>续航弹条</t>
        </is>
      </c>
      <c r="E1293" s="17" t="inlineStr">
        <is>
          <t>P0</t>
        </is>
      </c>
      <c r="F1293" s="17" t="inlineStr">
        <is>
          <t>续航弹条-弹出</t>
        </is>
      </c>
      <c r="G1293" s="13" t="inlineStr">
        <is>
          <t>正常系</t>
        </is>
      </c>
      <c r="H1293" s="17" t="inlineStr">
        <is>
          <t>边界值</t>
        </is>
      </c>
      <c r="I1293" s="17" t="n"/>
      <c r="J1293" s="17" t="inlineStr">
        <is>
          <t>/</t>
        </is>
      </c>
      <c r="K1293" s="22" t="n"/>
      <c r="L1293" s="17" t="inlineStr">
        <is>
          <t>{
  "protocolId": 80060,
  "messageType": "request",
  "versionName": "5.0.7.601114",
  "data": {
    "operationType": 1
  },
  "statusCode": 0,
  "needResponse": false,
  "message": "",
  "responseCode": "",
  "requestCode": "",
  "requestAuthor": "com.aiways.aiwaysservice"
}</t>
        </is>
      </c>
      <c r="M1293" s="23" t="inlineStr">
        <is>
          <t>输入json，查看返回json或查看地图</t>
        </is>
      </c>
      <c r="N1293" s="17" t="inlineStr">
        <is>
          <t>无返回</t>
        </is>
      </c>
      <c r="O1293" s="17" t="inlineStr">
        <is>
          <t>弹出续航弹条</t>
        </is>
      </c>
      <c r="P1293" s="17" t="n"/>
      <c r="Q1293" s="17" t="n"/>
      <c r="R1293" s="29" t="n"/>
      <c r="S1293" s="29" t="n"/>
      <c r="T1293" s="29" t="n"/>
      <c r="U1293" s="29" t="n"/>
      <c r="V1293" s="29" t="n"/>
      <c r="W1293" s="29" t="n"/>
    </row>
    <row r="1294" s="134">
      <c r="A1294" s="17" t="inlineStr">
        <is>
          <t>AW02-JK-AIDL-1451</t>
        </is>
      </c>
      <c r="B1294" s="13" t="n">
        <v>80060</v>
      </c>
      <c r="C1294" s="17" t="inlineStr">
        <is>
          <t>控制续航弹条是否弹出</t>
        </is>
      </c>
      <c r="D1294" s="17" t="inlineStr">
        <is>
          <t>续航弹条</t>
        </is>
      </c>
      <c r="E1294" s="17" t="inlineStr">
        <is>
          <t>P0</t>
        </is>
      </c>
      <c r="F1294" s="17" t="inlineStr">
        <is>
          <t>续航弹条-不弹出</t>
        </is>
      </c>
      <c r="G1294" s="13" t="inlineStr">
        <is>
          <t>正常系</t>
        </is>
      </c>
      <c r="H1294" s="17" t="inlineStr">
        <is>
          <t>边界值</t>
        </is>
      </c>
      <c r="I1294" s="17" t="n"/>
      <c r="J1294" s="17" t="inlineStr">
        <is>
          <t>/</t>
        </is>
      </c>
      <c r="K1294" s="22" t="n"/>
      <c r="L1294" s="17" t="inlineStr">
        <is>
          <t>{
  "protocolId": 80060,
  "messageType": "request",
  "versionName": "5.0.7.601114",
  "data": {
    "operationType": 0
  },
  "statusCode": 0,
  "needResponse": false,
  "message": "",
  "responseCode": "",
  "requestCode": "",
  "requestAuthor": "com.aiways.aiwaysservice"
}</t>
        </is>
      </c>
      <c r="M1294" s="23" t="inlineStr">
        <is>
          <t>输入json，查看返回json或查看地图</t>
        </is>
      </c>
      <c r="N1294" s="17" t="inlineStr">
        <is>
          <t>无返回</t>
        </is>
      </c>
      <c r="O1294" s="17" t="inlineStr">
        <is>
          <t>不弹出续航弹条</t>
        </is>
      </c>
      <c r="P1294" s="17" t="n"/>
      <c r="Q1294" s="17" t="n"/>
      <c r="R1294" s="29" t="n"/>
      <c r="S1294" s="29" t="n"/>
      <c r="T1294" s="29" t="n"/>
      <c r="U1294" s="29" t="n"/>
      <c r="V1294" s="29" t="n"/>
      <c r="W1294" s="29" t="n"/>
    </row>
    <row r="1295" s="134">
      <c r="A1295" s="17" t="inlineStr">
        <is>
          <t>AW02-JK-AIDL-1452</t>
        </is>
      </c>
      <c r="B1295" s="13" t="n">
        <v>80060</v>
      </c>
      <c r="C1295" s="17" t="inlineStr">
        <is>
          <t>控制续航弹条是否弹出</t>
        </is>
      </c>
      <c r="D1295" s="17" t="inlineStr">
        <is>
          <t>续航弹条</t>
        </is>
      </c>
      <c r="E1295" s="17" t="inlineStr">
        <is>
          <t>P2</t>
        </is>
      </c>
      <c r="F1295" s="17" t="inlineStr">
        <is>
          <t>续航弹条-operationType异常</t>
        </is>
      </c>
      <c r="G1295" s="13" t="inlineStr">
        <is>
          <t>异常系</t>
        </is>
      </c>
      <c r="H1295" s="17" t="inlineStr">
        <is>
          <t>边界值</t>
        </is>
      </c>
      <c r="I1295" s="17" t="n"/>
      <c r="J1295" s="17" t="inlineStr">
        <is>
          <t>/</t>
        </is>
      </c>
      <c r="K1295" s="22" t="n"/>
      <c r="L1295" s="17" t="inlineStr">
        <is>
          <t>{
  "protocolId": 80060,
  "messageType": "request",
  "versionName": "5.0.7.601114",
  "data": {
    "operationType": -1
  },
  "statusCode": 0,
  "needResponse": false,
  "message": "",
  "responseCode": "",
  "requestCode": "",
  "requestAuthor": "com.aiways.aiwaysservice"
}</t>
        </is>
      </c>
      <c r="M1295" s="23" t="inlineStr">
        <is>
          <t>输入json，查看返回json或查看地图</t>
        </is>
      </c>
      <c r="N1295" s="17" t="inlineStr">
        <is>
          <t>resultCode:10001</t>
        </is>
      </c>
      <c r="O1295" s="17" t="inlineStr">
        <is>
          <t>地图无动作</t>
        </is>
      </c>
      <c r="P1295" s="17" t="n"/>
      <c r="Q1295" s="17" t="n"/>
      <c r="R1295" s="29" t="n"/>
      <c r="S1295" s="29" t="n"/>
      <c r="T1295" s="29" t="n"/>
      <c r="U1295" s="29" t="n"/>
      <c r="V1295" s="29" t="n"/>
      <c r="W1295" s="29" t="n"/>
    </row>
    <row r="1296" s="134">
      <c r="A1296" s="17" t="inlineStr">
        <is>
          <t>AW02-JK-AIDL-1453</t>
        </is>
      </c>
      <c r="B1296" s="13" t="n">
        <v>80060</v>
      </c>
      <c r="C1296" s="17" t="inlineStr">
        <is>
          <t>控制续航弹条是否弹出</t>
        </is>
      </c>
      <c r="D1296" s="17" t="inlineStr">
        <is>
          <t>续航弹条</t>
        </is>
      </c>
      <c r="E1296" s="17" t="inlineStr">
        <is>
          <t>P2</t>
        </is>
      </c>
      <c r="F1296" s="17" t="inlineStr">
        <is>
          <t>续航弹条-operationType异常</t>
        </is>
      </c>
      <c r="G1296" s="13" t="inlineStr">
        <is>
          <t>异常系</t>
        </is>
      </c>
      <c r="H1296" s="17" t="inlineStr">
        <is>
          <t>边界值</t>
        </is>
      </c>
      <c r="I1296" s="17" t="n"/>
      <c r="J1296" s="17" t="inlineStr">
        <is>
          <t>/</t>
        </is>
      </c>
      <c r="K1296" s="22" t="n"/>
      <c r="L1296" s="17" t="inlineStr">
        <is>
          <t>{
  "protocolId": 80060,
  "messageType": "request",
  "versionName": "5.0.7.601114",
  "data": {
    "operationType": 3
  },
  "statusCode": 0,
  "needResponse": false,
  "message": "",
  "responseCode": "",
  "requestCode": "",
  "requestAuthor": "com.aiways.aiwaysservice"
}</t>
        </is>
      </c>
      <c r="M1296" s="23" t="inlineStr">
        <is>
          <t>输入json，查看返回json或查看地图</t>
        </is>
      </c>
      <c r="N1296" s="17" t="inlineStr">
        <is>
          <t>resultCode:10001</t>
        </is>
      </c>
      <c r="O1296" s="17" t="inlineStr">
        <is>
          <t>地图无动作</t>
        </is>
      </c>
      <c r="P1296" s="17" t="n"/>
      <c r="Q1296" s="17" t="n"/>
      <c r="R1296" s="29" t="n"/>
      <c r="S1296" s="29" t="n"/>
      <c r="T1296" s="29" t="n"/>
      <c r="U1296" s="29" t="n"/>
      <c r="V1296" s="29" t="n"/>
      <c r="W1296" s="29" t="n"/>
    </row>
    <row r="1297" s="134">
      <c r="A1297" s="17" t="inlineStr">
        <is>
          <t>AW02-JK-AIDL-1454</t>
        </is>
      </c>
      <c r="B1297" s="13" t="n">
        <v>80089</v>
      </c>
      <c r="C1297" s="17" t="inlineStr">
        <is>
          <t>Send2car消息透出</t>
        </is>
      </c>
      <c r="D1297" s="17" t="inlineStr">
        <is>
          <t>Send2car消息透出</t>
        </is>
      </c>
      <c r="E1297" s="17" t="inlineStr">
        <is>
          <t>P1</t>
        </is>
      </c>
      <c r="F1297" s="17" t="inlineStr">
        <is>
          <t>Send2car消息透出-true</t>
        </is>
      </c>
      <c r="G1297" s="13" t="inlineStr">
        <is>
          <t>正常系</t>
        </is>
      </c>
      <c r="H1297" s="17" t="inlineStr">
        <is>
          <t>需求分析法</t>
        </is>
      </c>
      <c r="I1297" s="17" t="n"/>
      <c r="J1297" s="17" t="inlineStr">
        <is>
          <t>/</t>
        </is>
      </c>
      <c r="K1297" s="22" t="n"/>
      <c r="L1297" s="17" t="inlineStr">
        <is>
          <t>{
  "protocolId": 80089,
  "messageType": "request",
  "versionName": "5.0.7.601114",
  "data": {
    "send2carData": true
  },
  "statusCode": 0,
  "needResponse": true,
  "message": "",
  "responseCode": "",
  "requestCode": "",
  "requestAuthor": "com.aiways.aiwaysservice"
}</t>
        </is>
      </c>
      <c r="M1297" s="23" t="inlineStr">
        <is>
          <t>输入json，查看返回json或查看地图</t>
        </is>
      </c>
      <c r="N1297" s="17" t="inlineStr">
        <is>
          <t>{
 "protocolId": 80089,
 "messageType": "dispatch",
 "versionName": "5.0.7.601114",
 "data": {
 "dlat": 0.01,
 "poitype": "",
 "dlon": 0.01,
 "send2carData": ""
 },
 "statusCode": 0,
 "needResponse": false,
 "message": "",
 "responseCode": "",
 "requestCode": "",
 "requestAuthor": "com.autonavi.amapauto"
}</t>
        </is>
      </c>
      <c r="O1297" s="17" t="inlineStr">
        <is>
          <t>透出send2car的接口信息</t>
        </is>
      </c>
      <c r="P1297" s="17" t="n"/>
      <c r="Q1297" s="17" t="n"/>
      <c r="R1297" s="29" t="n"/>
      <c r="S1297" s="29" t="n"/>
      <c r="T1297" s="29" t="n"/>
      <c r="U1297" s="29" t="n"/>
      <c r="V1297" s="29" t="n"/>
      <c r="W1297" s="29" t="n"/>
    </row>
    <row customFormat="1" r="1298" s="3">
      <c r="A1298" s="17" t="inlineStr">
        <is>
          <t>AW02-JK-AIDL-1455</t>
        </is>
      </c>
      <c r="B1298" s="15" t="n">
        <v>80089</v>
      </c>
      <c r="C1298" s="41" t="inlineStr">
        <is>
          <t>Send2car消息透出</t>
        </is>
      </c>
      <c r="D1298" s="41" t="inlineStr">
        <is>
          <t>Send2car消息透出</t>
        </is>
      </c>
      <c r="E1298" s="41" t="inlineStr">
        <is>
          <t>P1</t>
        </is>
      </c>
      <c r="F1298" s="41" t="inlineStr">
        <is>
          <t>Send2car消息透出-false</t>
        </is>
      </c>
      <c r="G1298" s="15" t="inlineStr">
        <is>
          <t>正常系</t>
        </is>
      </c>
      <c r="H1298" s="41" t="inlineStr">
        <is>
          <t>需求分析法</t>
        </is>
      </c>
      <c r="I1298" s="41" t="n"/>
      <c r="J1298" s="41" t="inlineStr">
        <is>
          <t>/</t>
        </is>
      </c>
      <c r="K1298" s="25" t="n"/>
      <c r="L1298" s="41" t="inlineStr">
        <is>
          <t>{
  "protocolId": 80089,
  "messageType": "request",
  "versionName": "5.0.7.601114",
  "data": {
    "send2carData": false
  },
  "statusCode": 0,
  "needResponse": true,
  "message": "",
  "responseCode": "",
  "requestCode": "",
  "requestAuthor": "com.aiways.aiwaysservice"
}</t>
        </is>
      </c>
      <c r="M1298" s="26" t="inlineStr">
        <is>
          <t>输入json，查看返回json或查看地图</t>
        </is>
      </c>
      <c r="N1298" s="41" t="inlineStr">
        <is>
          <t>{
 "protocolId": 80089,
 "messageType": "dispatch",
 "versionName": "5.0.7.601114",
 "data": {
 "dlat": 0.01,
 "poitype": "",
 "dlon": 0.01,
 "send2carData": ""
 },
 "statusCode": 0,
 "needResponse": false,
 "message": "",
 "responseCode": "",
 "requestCode": "",
 "requestAuthor": "com.autonavi.amapauto"
}</t>
        </is>
      </c>
      <c r="O1298" s="41" t="inlineStr">
        <is>
          <t>不透出send2car的接口信息</t>
        </is>
      </c>
      <c r="P1298" s="41" t="n"/>
      <c r="Q1298" s="41" t="n"/>
      <c r="R1298" s="42" t="n"/>
      <c r="S1298" s="42" t="n"/>
      <c r="T1298" s="42" t="n"/>
      <c r="U1298" s="42" t="n"/>
      <c r="V1298" s="42" t="n"/>
      <c r="W1298" s="42" t="n"/>
    </row>
    <row r="1299" s="134">
      <c r="A1299" s="17" t="inlineStr">
        <is>
          <t>AW02-JK-AIDL-1456</t>
        </is>
      </c>
      <c r="B1299" s="13" t="n">
        <v>80030</v>
      </c>
      <c r="C1299" s="17" t="inlineStr">
        <is>
          <t>行政区域信息查询</t>
        </is>
      </c>
      <c r="D1299" s="17" t="inlineStr">
        <is>
          <t>行政区域信息查询</t>
        </is>
      </c>
      <c r="E1299" s="17" t="inlineStr">
        <is>
          <t>P0</t>
        </is>
      </c>
      <c r="F1299" s="17" t="inlineStr">
        <is>
          <t>行政区域信息查询-不填经纬度</t>
        </is>
      </c>
      <c r="G1299" s="13" t="inlineStr">
        <is>
          <t>正常系</t>
        </is>
      </c>
      <c r="H1299" s="17" t="inlineStr">
        <is>
          <t>需求分析法</t>
        </is>
      </c>
      <c r="I1299" s="17" t="n"/>
      <c r="J1299" s="17" t="inlineStr">
        <is>
          <t>/</t>
        </is>
      </c>
      <c r="K1299" s="22" t="n"/>
      <c r="L1299" s="17" t="inlineStr">
        <is>
          <t>{
  "protocolId": 80030,
  "messageType": "request",
  "versionName": "5.0.7.601114",
  "data": {
    "lon": 0.01,
    "lat": 0.01
  },
  "statusCode": 0,
  "needResponse": true,
  "message": "",
  "responseCode": "",
  "requestCode": "",
  "requestAuthor": "com.aiways.aiwaysservice"
}</t>
        </is>
      </c>
      <c r="M1299" s="23" t="inlineStr">
        <is>
          <t>输入json，查看返回json或查看地图</t>
        </is>
      </c>
      <c r="N1299" s="17" t="inlineStr">
        <is>
          <t>{
 "protocolId": 80030,
 "messageType": "response",
 "versionName": "5.0.7.601114",
 "data": {
 "cityName": "",
 "provinceName": "",
 "countryName": "",
 "resultCode": 10000,
 "errorMessage": "",
 "districyName": "",
 "areaCode": ""
 },
 "statusCode": 0,
 "needResponse": false,
 "message": "",
 "responseCode": "",
 "requestCode": "",
 "requestAuthor": "com.autonavi.amapauto"
}</t>
        </is>
      </c>
      <c r="O1299" s="17" t="inlineStr">
        <is>
          <t>透出当前行政区域信息</t>
        </is>
      </c>
      <c r="P1299" s="17" t="n"/>
      <c r="Q1299" s="17" t="n"/>
      <c r="R1299" s="29" t="n"/>
      <c r="S1299" s="29" t="n"/>
      <c r="T1299" s="29" t="n"/>
      <c r="U1299" s="29" t="n"/>
      <c r="V1299" s="29" t="n"/>
      <c r="W1299" s="29" t="n"/>
    </row>
    <row r="1300" s="134">
      <c r="A1300" s="17" t="inlineStr">
        <is>
          <t>AW02-JK-AIDL-1457</t>
        </is>
      </c>
      <c r="B1300" s="13" t="n">
        <v>80030</v>
      </c>
      <c r="C1300" s="17" t="inlineStr">
        <is>
          <t>行政区域信息查询</t>
        </is>
      </c>
      <c r="D1300" s="17" t="inlineStr">
        <is>
          <t>行政区域信息查询</t>
        </is>
      </c>
      <c r="E1300" s="17" t="inlineStr">
        <is>
          <t>P0</t>
        </is>
      </c>
      <c r="F1300" s="17" t="inlineStr">
        <is>
          <t>行政区域信息查询-传入国内经纬度</t>
        </is>
      </c>
      <c r="G1300" s="13" t="inlineStr">
        <is>
          <t>正常系</t>
        </is>
      </c>
      <c r="H1300" s="17" t="inlineStr">
        <is>
          <t>需求分析法</t>
        </is>
      </c>
      <c r="I1300" s="17" t="n"/>
      <c r="J1300" s="17" t="inlineStr">
        <is>
          <t>/</t>
        </is>
      </c>
      <c r="K1300" s="22" t="n"/>
      <c r="L1300" s="17" t="inlineStr">
        <is>
          <t>{
  "protocolId": 80030,
  "messageType": "request",
  "versionName": "5.0.7.601114",
  "data": {
    "lon": 114.410533,
    "lat": 30.476995
  },
  "statusCode": 0,
  "needResponse": true,
  "message": "",
  "responseCode": "",
  "requestCode": "",
  "requestAuthor": "com.aiways.aiwaysservice"
}</t>
        </is>
      </c>
      <c r="M1300" s="23" t="inlineStr">
        <is>
          <t>输入json，查看返回json或查看地图</t>
        </is>
      </c>
      <c r="N1300" s="17" t="inlineStr">
        <is>
          <t>{
 "protocolId": 80030,
 "messageType": "response",
 "versionName": "5.0.7.601114",
 "data": {
 "cityName": "武汉市",
 "provinceName": "湖北省",
 "countryName": "",
 "resultCode": 10000,
 "errorMessage": "中国",
 "districyName": "洪山区",
 "areaCode": ""
 },
 "statusCode": 0,
 "needResponse": false,
 "message": "",
 "responseCode": "",
 "requestCode": "",
 "requestAuthor": "com.autonavi.amapauto"
}</t>
        </is>
      </c>
      <c r="O1300" s="17" t="inlineStr">
        <is>
          <t>透出传入经纬度的行政区域信息</t>
        </is>
      </c>
      <c r="P1300" s="17" t="n"/>
      <c r="Q1300" s="17" t="n"/>
      <c r="R1300" s="29" t="n"/>
      <c r="S1300" s="29" t="n"/>
      <c r="T1300" s="29" t="n"/>
      <c r="U1300" s="29" t="n"/>
      <c r="V1300" s="29" t="n"/>
      <c r="W1300" s="29" t="n"/>
    </row>
    <row r="1301" s="134">
      <c r="A1301" s="17" t="inlineStr">
        <is>
          <t>AW02-JK-AIDL-1458</t>
        </is>
      </c>
      <c r="B1301" s="13" t="n">
        <v>80030</v>
      </c>
      <c r="C1301" s="17" t="inlineStr">
        <is>
          <t>行政区域信息查询</t>
        </is>
      </c>
      <c r="D1301" s="17" t="inlineStr">
        <is>
          <t>行政区域信息查询</t>
        </is>
      </c>
      <c r="E1301" s="17" t="inlineStr">
        <is>
          <t>P2</t>
        </is>
      </c>
      <c r="F1301" s="17" t="inlineStr">
        <is>
          <t>行政区域信息查询-传入国外经纬度</t>
        </is>
      </c>
      <c r="G1301" s="13" t="inlineStr">
        <is>
          <t>异常系</t>
        </is>
      </c>
      <c r="H1301" s="17" t="inlineStr">
        <is>
          <t>需求分析法</t>
        </is>
      </c>
      <c r="I1301" s="17" t="n"/>
      <c r="J1301" s="17" t="inlineStr">
        <is>
          <t>/</t>
        </is>
      </c>
      <c r="K1301" s="22" t="n"/>
      <c r="L1301" s="17" t="inlineStr">
        <is>
          <t>{
  "protocolId": 80030,
  "messageType": "request",
  "versionName": "5.0.7.601114",
  "data": {
    "lon": -120.66282,
    "lat": 37.779359
  },
  "statusCode": 0,
  "needResponse": true,
  "message": "",
  "responseCode": "",
  "requestCode": "",
  "requestAuthor": "com.aiways.aiwaysservice"
}</t>
        </is>
      </c>
      <c r="M1301" s="23" t="inlineStr">
        <is>
          <t>输入json，查看返回json或查看地图</t>
        </is>
      </c>
      <c r="N1301" s="17" t="inlineStr">
        <is>
          <t>{
 "protocolId": 80030,
 "messageType": "response",
 "versionName": "5.0.7.601114",
 "data": {
 "cityName": "",
 "provinceName": "",
 "countryName": "",
 "resultCode": 10000,
 "errorMessage": "美国",
 "districyName": "",
 "areaCode": ""
 },
 "statusCode": 0,
 "needResponse": false,
 "message": "",
 "responseCode": "",
 "requestCode": "",
 "requestAuthor": "com.autonavi.amapauto"
}</t>
        </is>
      </c>
      <c r="O1301" s="17" t="inlineStr">
        <is>
          <t>透出传入经纬度的行政区域信息</t>
        </is>
      </c>
      <c r="P1301" s="17" t="n"/>
      <c r="Q1301" s="17" t="n"/>
      <c r="R1301" s="29" t="n"/>
      <c r="S1301" s="29" t="n"/>
      <c r="T1301" s="29" t="n"/>
      <c r="U1301" s="29" t="n"/>
      <c r="V1301" s="29" t="n"/>
      <c r="W1301" s="29" t="n"/>
    </row>
    <row r="1302" s="134">
      <c r="A1302" s="17" t="inlineStr">
        <is>
          <t>AW02-JK-AIDL-1459</t>
        </is>
      </c>
      <c r="B1302" s="13" t="n">
        <v>80048</v>
      </c>
      <c r="C1302" s="17" t="inlineStr">
        <is>
          <t>手势八向移图操作</t>
        </is>
      </c>
      <c r="D1302" s="17" t="inlineStr">
        <is>
          <t>地图移动</t>
        </is>
      </c>
      <c r="E1302" s="17" t="inlineStr">
        <is>
          <t>P0</t>
        </is>
      </c>
      <c r="F1302" s="17" t="inlineStr">
        <is>
          <t>地图移动-X轴正向移动</t>
        </is>
      </c>
      <c r="G1302" s="13" t="inlineStr">
        <is>
          <t>正常系</t>
        </is>
      </c>
      <c r="H1302" s="17" t="inlineStr">
        <is>
          <t>等价划分法</t>
        </is>
      </c>
      <c r="I1302" s="17" t="n"/>
      <c r="J1302" s="17" t="inlineStr">
        <is>
          <t>/</t>
        </is>
      </c>
      <c r="K1302" s="22" t="n"/>
      <c r="L1302" s="17" t="inlineStr">
        <is>
          <t>{
  "protocolId": 80048,
  "messageType": "request",
  "versionName": "5.0.7.601114",
  "data": {
    "duration": 500,
    "directionY": 0,
    "minOffset": 500,
    "directionX": 1
  },
  "statusCode": 0,
  "needResponse": false,
  "message": "",
  "responseCode": "",
  "requestCode": "",
  "requestAuthor": "com.aiways.aiwaysservice"
}</t>
        </is>
      </c>
      <c r="M1302" s="23" t="inlineStr">
        <is>
          <t>输入json，查看返回json或查看地图</t>
        </is>
      </c>
      <c r="N1302" s="17" t="inlineStr">
        <is>
          <t>无返回</t>
        </is>
      </c>
      <c r="O1302" s="17" t="inlineStr">
        <is>
          <t>地图向右平移500像素，存在500ms的动画效果</t>
        </is>
      </c>
      <c r="P1302" s="17" t="n"/>
      <c r="Q1302" s="17" t="n"/>
      <c r="R1302" s="29" t="n"/>
      <c r="S1302" s="29" t="n"/>
      <c r="T1302" s="29" t="n"/>
      <c r="U1302" s="29" t="n"/>
      <c r="V1302" s="29" t="n"/>
      <c r="W1302" s="29" t="n"/>
    </row>
    <row r="1303" s="134">
      <c r="A1303" s="17" t="inlineStr">
        <is>
          <t>AW02-JK-AIDL-1460</t>
        </is>
      </c>
      <c r="B1303" s="13" t="n">
        <v>80048</v>
      </c>
      <c r="C1303" s="17" t="inlineStr">
        <is>
          <t>手势八向移图操作</t>
        </is>
      </c>
      <c r="D1303" s="17" t="inlineStr">
        <is>
          <t>地图移动</t>
        </is>
      </c>
      <c r="E1303" s="17" t="inlineStr">
        <is>
          <t>P0</t>
        </is>
      </c>
      <c r="F1303" s="17" t="inlineStr">
        <is>
          <t>地图移动-X轴负向移动</t>
        </is>
      </c>
      <c r="G1303" s="13" t="inlineStr">
        <is>
          <t>正常系</t>
        </is>
      </c>
      <c r="H1303" s="17" t="inlineStr">
        <is>
          <t>等价划分法</t>
        </is>
      </c>
      <c r="I1303" s="17" t="n"/>
      <c r="J1303" s="17" t="inlineStr">
        <is>
          <t>/</t>
        </is>
      </c>
      <c r="K1303" s="22" t="n"/>
      <c r="L1303" s="17" t="inlineStr">
        <is>
          <t>{
  "protocolId": 80048,
  "messageType": "request",
  "versionName": "5.0.7.601114",
  "data": {
    "duration": 500,
    "directionY": 0,
    "minOffset": 500,
    "directionX": 2
  },
  "statusCode": 0,
  "needResponse": false,
  "message": "",
  "responseCode": "",
  "requestCode": "",
  "requestAuthor": "com.aiways.aiwaysservice"
}</t>
        </is>
      </c>
      <c r="M1303" s="23" t="inlineStr">
        <is>
          <t>输入json，查看返回json或查看地图</t>
        </is>
      </c>
      <c r="N1303" s="17" t="inlineStr">
        <is>
          <t>无返回</t>
        </is>
      </c>
      <c r="O1303" s="17" t="inlineStr">
        <is>
          <t>地图向左平移500像素，存在500ms的动画效果</t>
        </is>
      </c>
      <c r="P1303" s="17" t="n"/>
      <c r="Q1303" s="17" t="n"/>
      <c r="R1303" s="29" t="n"/>
      <c r="S1303" s="29" t="n"/>
      <c r="T1303" s="29" t="n"/>
      <c r="U1303" s="29" t="n"/>
      <c r="V1303" s="29" t="n"/>
      <c r="W1303" s="29" t="n"/>
    </row>
    <row r="1304" s="134">
      <c r="A1304" s="17" t="inlineStr">
        <is>
          <t>AW02-JK-AIDL-1461</t>
        </is>
      </c>
      <c r="B1304" s="13" t="n">
        <v>80048</v>
      </c>
      <c r="C1304" s="17" t="inlineStr">
        <is>
          <t>手势八向移图操作</t>
        </is>
      </c>
      <c r="D1304" s="17" t="inlineStr">
        <is>
          <t>地图移动</t>
        </is>
      </c>
      <c r="E1304" s="17" t="inlineStr">
        <is>
          <t>P0</t>
        </is>
      </c>
      <c r="F1304" s="17" t="inlineStr">
        <is>
          <t>地图移动-Y轴正向移动</t>
        </is>
      </c>
      <c r="G1304" s="13" t="inlineStr">
        <is>
          <t>正常系</t>
        </is>
      </c>
      <c r="H1304" s="17" t="inlineStr">
        <is>
          <t>等价划分法</t>
        </is>
      </c>
      <c r="I1304" s="17" t="n"/>
      <c r="J1304" s="17" t="inlineStr">
        <is>
          <t>/</t>
        </is>
      </c>
      <c r="K1304" s="22" t="n"/>
      <c r="L1304" s="17" t="inlineStr">
        <is>
          <t>{
  "protocolId": 80048,
  "messageType": "request",
  "versionName": "5.0.7.601114",
  "data": {
    "duration": 500,
    "directionY": 1,
    "minOffset": 500,
    "directionX": 0
  },
  "statusCode": 0,
  "needResponse": false,
  "message": "",
  "responseCode": "",
  "requestCode": "",
  "requestAuthor": "com.aiways.aiwaysservice"
}</t>
        </is>
      </c>
      <c r="M1304" s="23" t="inlineStr">
        <is>
          <t>输入json，查看返回json或查看地图</t>
        </is>
      </c>
      <c r="N1304" s="17" t="inlineStr">
        <is>
          <t>无返回</t>
        </is>
      </c>
      <c r="O1304" s="17" t="inlineStr">
        <is>
          <t>地图向上平移500像素，存在500ms的动画效果</t>
        </is>
      </c>
      <c r="P1304" s="17" t="n"/>
      <c r="Q1304" s="17" t="n"/>
      <c r="R1304" s="29" t="n"/>
      <c r="S1304" s="29" t="n"/>
      <c r="T1304" s="29" t="n"/>
      <c r="U1304" s="29" t="n"/>
      <c r="V1304" s="29" t="n"/>
      <c r="W1304" s="29" t="n"/>
    </row>
    <row r="1305" s="134">
      <c r="A1305" s="17" t="inlineStr">
        <is>
          <t>AW02-JK-AIDL-1462</t>
        </is>
      </c>
      <c r="B1305" s="13" t="n">
        <v>80048</v>
      </c>
      <c r="C1305" s="17" t="inlineStr">
        <is>
          <t>手势八向移图操作</t>
        </is>
      </c>
      <c r="D1305" s="17" t="inlineStr">
        <is>
          <t>地图移动</t>
        </is>
      </c>
      <c r="E1305" s="17" t="inlineStr">
        <is>
          <t>P0</t>
        </is>
      </c>
      <c r="F1305" s="17" t="inlineStr">
        <is>
          <t>地图移动-Y轴负向移动</t>
        </is>
      </c>
      <c r="G1305" s="13" t="inlineStr">
        <is>
          <t>正常系</t>
        </is>
      </c>
      <c r="H1305" s="17" t="inlineStr">
        <is>
          <t>等价划分法</t>
        </is>
      </c>
      <c r="I1305" s="17" t="n"/>
      <c r="J1305" s="17" t="inlineStr">
        <is>
          <t>/</t>
        </is>
      </c>
      <c r="K1305" s="22" t="n"/>
      <c r="L1305" s="17" t="inlineStr">
        <is>
          <t>{
  "protocolId": 80048,
  "messageType": "request",
  "versionName": "5.0.7.601114",
  "data": {
    "duration": 500,
    "directionY": 2,
    "minOffset": 500,
    "directionX": 0
  },
  "statusCode": 0,
  "needResponse": false,
  "message": "",
  "responseCode": "",
  "requestCode": "",
  "requestAuthor": "com.aiways.aiwaysservice"
}</t>
        </is>
      </c>
      <c r="M1305" s="23" t="inlineStr">
        <is>
          <t>输入json，查看返回json或查看地图</t>
        </is>
      </c>
      <c r="N1305" s="17" t="inlineStr">
        <is>
          <t>无返回</t>
        </is>
      </c>
      <c r="O1305" s="17" t="inlineStr">
        <is>
          <t>地图向下平移500像素，存在500ms的动画效果</t>
        </is>
      </c>
      <c r="P1305" s="17" t="n"/>
      <c r="Q1305" s="17" t="n"/>
      <c r="R1305" s="29" t="n"/>
      <c r="S1305" s="29" t="n"/>
      <c r="T1305" s="29" t="n"/>
      <c r="U1305" s="29" t="n"/>
      <c r="V1305" s="29" t="n"/>
      <c r="W1305" s="29" t="n"/>
    </row>
    <row r="1306" s="134">
      <c r="A1306" s="17" t="inlineStr">
        <is>
          <t>AW02-JK-AIDL-1463</t>
        </is>
      </c>
      <c r="B1306" s="13" t="n">
        <v>80048</v>
      </c>
      <c r="C1306" s="17" t="inlineStr">
        <is>
          <t>手势八向移图操作</t>
        </is>
      </c>
      <c r="D1306" s="17" t="inlineStr">
        <is>
          <t>地图移动</t>
        </is>
      </c>
      <c r="E1306" s="17" t="inlineStr">
        <is>
          <t>P0</t>
        </is>
      </c>
      <c r="F1306" s="17" t="inlineStr">
        <is>
          <t>地图移动-X,Y无偏移</t>
        </is>
      </c>
      <c r="G1306" s="13" t="inlineStr">
        <is>
          <t>正常系</t>
        </is>
      </c>
      <c r="H1306" s="17" t="inlineStr">
        <is>
          <t>等价划分法</t>
        </is>
      </c>
      <c r="I1306" s="17" t="n"/>
      <c r="J1306" s="17" t="inlineStr">
        <is>
          <t>/</t>
        </is>
      </c>
      <c r="K1306" s="22" t="n"/>
      <c r="L1306" s="17" t="inlineStr">
        <is>
          <t>{
  "protocolId": 80048,
  "messageType": "request",
  "versionName": "5.0.7.601114",
  "data": {
    "duration": 500,
    "directionY": 0,
    "minOffset": 500,
    "directionX": 0
  },
  "statusCode": 0,
  "needResponse": false,
  "message": "",
  "responseCode": "",
  "requestCode": "",
  "requestAuthor": "com.aiways.aiwaysservice"
}</t>
        </is>
      </c>
      <c r="M1306" s="23" t="inlineStr">
        <is>
          <t>输入json，查看返回json或查看地图</t>
        </is>
      </c>
      <c r="N1306" s="17" t="inlineStr">
        <is>
          <t>无返回</t>
        </is>
      </c>
      <c r="O1306" s="17" t="inlineStr">
        <is>
          <t>地图无动作</t>
        </is>
      </c>
      <c r="P1306" s="17" t="n"/>
      <c r="Q1306" s="17" t="n"/>
      <c r="R1306" s="29" t="n"/>
      <c r="S1306" s="29" t="n"/>
      <c r="T1306" s="29" t="n"/>
      <c r="U1306" s="29" t="n"/>
      <c r="V1306" s="29" t="n"/>
      <c r="W1306" s="29" t="n"/>
    </row>
    <row r="1307" s="134">
      <c r="A1307" s="17" t="inlineStr">
        <is>
          <t>AW02-JK-AIDL-1464</t>
        </is>
      </c>
      <c r="B1307" s="13" t="n">
        <v>80048</v>
      </c>
      <c r="C1307" s="17" t="inlineStr">
        <is>
          <t>手势八向移图操作</t>
        </is>
      </c>
      <c r="D1307" s="17" t="inlineStr">
        <is>
          <t>地图移动</t>
        </is>
      </c>
      <c r="E1307" s="17" t="inlineStr">
        <is>
          <t>P0</t>
        </is>
      </c>
      <c r="F1307" s="17" t="inlineStr">
        <is>
          <t>地图移动-X,Y正向</t>
        </is>
      </c>
      <c r="G1307" s="13" t="inlineStr">
        <is>
          <t>正常系</t>
        </is>
      </c>
      <c r="H1307" s="17" t="inlineStr">
        <is>
          <t>等价划分法</t>
        </is>
      </c>
      <c r="I1307" s="17" t="n"/>
      <c r="J1307" s="17" t="inlineStr">
        <is>
          <t>/</t>
        </is>
      </c>
      <c r="K1307" s="22" t="n"/>
      <c r="L1307" s="17" t="inlineStr">
        <is>
          <t>{
  "protocolId": 80048,
  "messageType": "request",
  "versionName": "5.0.7.601114",
  "data": {
    "duration": 500,
    "directionY": 1,
    "minOffset": 500,
    "directionX": 1
  },
  "statusCode": 0,
  "needResponse": false,
  "message": "",
  "responseCode": "",
  "requestCode": "",
  "requestAuthor": "com.aiways.aiwaysservice"
}</t>
        </is>
      </c>
      <c r="M1307" s="23" t="inlineStr">
        <is>
          <t>输入json，查看返回json或查看地图</t>
        </is>
      </c>
      <c r="N1307" s="17" t="inlineStr">
        <is>
          <t>无返回</t>
        </is>
      </c>
      <c r="O1307" s="17" t="inlineStr">
        <is>
          <t>地图右上角移动500像素，存在500ms的动画效果</t>
        </is>
      </c>
      <c r="P1307" s="17" t="n"/>
      <c r="Q1307" s="17" t="n"/>
      <c r="R1307" s="29" t="n"/>
      <c r="S1307" s="29" t="n"/>
      <c r="T1307" s="29" t="n"/>
      <c r="U1307" s="29" t="n"/>
      <c r="V1307" s="29" t="n"/>
      <c r="W1307" s="29" t="n"/>
    </row>
    <row r="1308" s="134">
      <c r="A1308" s="17" t="inlineStr">
        <is>
          <t>AW02-JK-AIDL-1465</t>
        </is>
      </c>
      <c r="B1308" s="13" t="n">
        <v>80048</v>
      </c>
      <c r="C1308" s="17" t="inlineStr">
        <is>
          <t>手势八向移图操作</t>
        </is>
      </c>
      <c r="D1308" s="17" t="inlineStr">
        <is>
          <t>地图移动</t>
        </is>
      </c>
      <c r="E1308" s="17" t="inlineStr">
        <is>
          <t>P0</t>
        </is>
      </c>
      <c r="F1308" s="17" t="inlineStr">
        <is>
          <t>地图移动-X负向,Y正向</t>
        </is>
      </c>
      <c r="G1308" s="13" t="inlineStr">
        <is>
          <t>正常系</t>
        </is>
      </c>
      <c r="H1308" s="17" t="inlineStr">
        <is>
          <t>等价划分法</t>
        </is>
      </c>
      <c r="I1308" s="17" t="n"/>
      <c r="J1308" s="17" t="inlineStr">
        <is>
          <t>/</t>
        </is>
      </c>
      <c r="K1308" s="22" t="n"/>
      <c r="L1308" s="17" t="inlineStr">
        <is>
          <t>{
  "protocolId": 80048,
  "messageType": "request",
  "versionName": "5.0.7.601114",
  "data": {
    "duration": 500,
    "directionY": 1,
    "minOffset": 500,
    "directionX": 2
  },
  "statusCode": 0,
  "needResponse": false,
  "message": "",
  "responseCode": "",
  "requestCode": "",
  "requestAuthor": "com.aiways.aiwaysservice"
}</t>
        </is>
      </c>
      <c r="M1308" s="23" t="inlineStr">
        <is>
          <t>输入json，查看返回json或查看地图</t>
        </is>
      </c>
      <c r="N1308" s="17" t="inlineStr">
        <is>
          <t>无返回</t>
        </is>
      </c>
      <c r="O1308" s="17" t="inlineStr">
        <is>
          <t>地图左上角移动500像素，存在500ms的动画效果</t>
        </is>
      </c>
      <c r="P1308" s="17" t="n"/>
      <c r="Q1308" s="17" t="n"/>
      <c r="R1308" s="29" t="n"/>
      <c r="S1308" s="29" t="n"/>
      <c r="T1308" s="29" t="n"/>
      <c r="U1308" s="29" t="n"/>
      <c r="V1308" s="29" t="n"/>
      <c r="W1308" s="29" t="n"/>
    </row>
    <row r="1309" s="134">
      <c r="A1309" s="17" t="inlineStr">
        <is>
          <t>AW02-JK-AIDL-1466</t>
        </is>
      </c>
      <c r="B1309" s="13" t="n">
        <v>80048</v>
      </c>
      <c r="C1309" s="17" t="inlineStr">
        <is>
          <t>手势八向移图操作</t>
        </is>
      </c>
      <c r="D1309" s="17" t="inlineStr">
        <is>
          <t>地图移动</t>
        </is>
      </c>
      <c r="E1309" s="17" t="inlineStr">
        <is>
          <t>P0</t>
        </is>
      </c>
      <c r="F1309" s="17" t="inlineStr">
        <is>
          <t>地图移动-X,Y负向</t>
        </is>
      </c>
      <c r="G1309" s="13" t="inlineStr">
        <is>
          <t>正常系</t>
        </is>
      </c>
      <c r="H1309" s="17" t="inlineStr">
        <is>
          <t>等价划分法</t>
        </is>
      </c>
      <c r="I1309" s="17" t="n"/>
      <c r="J1309" s="17" t="inlineStr">
        <is>
          <t>/</t>
        </is>
      </c>
      <c r="K1309" s="22" t="n"/>
      <c r="L1309" s="17" t="inlineStr">
        <is>
          <t>{
  "protocolId": 80048,
  "messageType": "request",
  "versionName": "5.0.7.601114",
  "data": {
    "duration": 500,
    "directionY": 2,
    "minOffset": 500,
    "directionX": 2
  },
  "statusCode": 0,
  "needResponse": false,
  "message": "",
  "responseCode": "",
  "requestCode": "",
  "requestAuthor": "com.aiways.aiwaysservice"
}</t>
        </is>
      </c>
      <c r="M1309" s="23" t="inlineStr">
        <is>
          <t>输入json，查看返回json或查看地图</t>
        </is>
      </c>
      <c r="N1309" s="17" t="inlineStr">
        <is>
          <t>无返回</t>
        </is>
      </c>
      <c r="O1309" s="17" t="inlineStr">
        <is>
          <t>地图左下角移动500像素，存在500ms的动画效果</t>
        </is>
      </c>
      <c r="P1309" s="17" t="n"/>
      <c r="Q1309" s="17" t="n"/>
      <c r="R1309" s="29" t="n"/>
      <c r="S1309" s="29" t="n"/>
      <c r="T1309" s="29" t="n"/>
      <c r="U1309" s="29" t="n"/>
      <c r="V1309" s="29" t="n"/>
      <c r="W1309" s="29" t="n"/>
    </row>
    <row r="1310" s="134">
      <c r="A1310" s="17" t="inlineStr">
        <is>
          <t>AW02-JK-AIDL-1467</t>
        </is>
      </c>
      <c r="B1310" s="13" t="n">
        <v>80048</v>
      </c>
      <c r="C1310" s="17" t="inlineStr">
        <is>
          <t>手势八向移图操作</t>
        </is>
      </c>
      <c r="D1310" s="17" t="inlineStr">
        <is>
          <t>地图移动</t>
        </is>
      </c>
      <c r="E1310" s="17" t="inlineStr">
        <is>
          <t>P0</t>
        </is>
      </c>
      <c r="F1310" s="17" t="inlineStr">
        <is>
          <t>地图移动-X正向,Y负向</t>
        </is>
      </c>
      <c r="G1310" s="13" t="inlineStr">
        <is>
          <t>正常系</t>
        </is>
      </c>
      <c r="H1310" s="17" t="inlineStr">
        <is>
          <t>等价划分法</t>
        </is>
      </c>
      <c r="I1310" s="17" t="n"/>
      <c r="J1310" s="17" t="inlineStr">
        <is>
          <t>/</t>
        </is>
      </c>
      <c r="K1310" s="22" t="n"/>
      <c r="L1310" s="17" t="inlineStr">
        <is>
          <t>{
  "protocolId": 80048,
  "messageType": "request",
  "versionName": "5.0.7.601114",
  "data": {
    "duration": 500,
    "directionY": 2,
    "minOffset": 500,
    "directionX": 1
  },
  "statusCode": 0,
  "needResponse": false,
  "message": "",
  "responseCode": "",
  "requestCode": "",
  "requestAuthor": "com.aiways.aiwaysservice"
}</t>
        </is>
      </c>
      <c r="M1310" s="23" t="inlineStr">
        <is>
          <t>输入json，查看返回json或查看地图</t>
        </is>
      </c>
      <c r="N1310" s="17" t="inlineStr">
        <is>
          <t>无返回</t>
        </is>
      </c>
      <c r="O1310" s="17" t="inlineStr">
        <is>
          <t>地图右下角移动500像素，存在500ms的动画效果</t>
        </is>
      </c>
      <c r="P1310" s="17" t="n"/>
      <c r="Q1310" s="17" t="n"/>
      <c r="R1310" s="29" t="n"/>
      <c r="S1310" s="29" t="n"/>
      <c r="T1310" s="29" t="n"/>
      <c r="U1310" s="29" t="n"/>
      <c r="V1310" s="29" t="n"/>
      <c r="W1310" s="29" t="n"/>
    </row>
    <row r="1311" s="134">
      <c r="A1311" s="17" t="inlineStr">
        <is>
          <t>AW02-JK-AIDL-1468</t>
        </is>
      </c>
      <c r="B1311" s="13" t="n">
        <v>80048</v>
      </c>
      <c r="C1311" s="17" t="inlineStr">
        <is>
          <t>手势八向移图操作</t>
        </is>
      </c>
      <c r="D1311" s="17" t="inlineStr">
        <is>
          <t>地图移动</t>
        </is>
      </c>
      <c r="E1311" s="17" t="inlineStr">
        <is>
          <t>P2</t>
        </is>
      </c>
      <c r="F1311" s="17" t="inlineStr">
        <is>
          <t>地图移动-X异常</t>
        </is>
      </c>
      <c r="G1311" s="13" t="inlineStr">
        <is>
          <t>异常系</t>
        </is>
      </c>
      <c r="H1311" s="17" t="inlineStr">
        <is>
          <t>等价划分法</t>
        </is>
      </c>
      <c r="I1311" s="17" t="n"/>
      <c r="J1311" s="17" t="inlineStr">
        <is>
          <t>/</t>
        </is>
      </c>
      <c r="K1311" s="22" t="n"/>
      <c r="L1311" s="17" t="inlineStr">
        <is>
          <t>{
  "protocolId": 80048,
  "messageType": "request",
  "versionName": "5.0.7.601114",
  "data": {
    "duration": 500,
    "directionY": 0,
    "minOffset": 500,
    "directionX": -1
  },
  "statusCode": 0,
  "needResponse": false,
  "message": "",
  "responseCode": "",
  "requestCode": "",
  "requestAuthor": "com.aiways.aiwaysservice"
}</t>
        </is>
      </c>
      <c r="M1311" s="23" t="inlineStr">
        <is>
          <t>输入json，查看返回json或查看地图</t>
        </is>
      </c>
      <c r="N1311" s="17" t="inlineStr">
        <is>
          <t>resultCode:10001</t>
        </is>
      </c>
      <c r="O1311" s="17" t="inlineStr">
        <is>
          <t>地图无动作</t>
        </is>
      </c>
      <c r="P1311" s="17" t="n"/>
      <c r="Q1311" s="17" t="n"/>
      <c r="R1311" s="29" t="n"/>
      <c r="S1311" s="29" t="n"/>
      <c r="T1311" s="29" t="n"/>
      <c r="U1311" s="29" t="n"/>
      <c r="V1311" s="29" t="n"/>
      <c r="W1311" s="29" t="n"/>
    </row>
    <row r="1312" s="134">
      <c r="A1312" s="17" t="inlineStr">
        <is>
          <t>AW02-JK-AIDL-1469</t>
        </is>
      </c>
      <c r="B1312" s="13" t="n">
        <v>80048</v>
      </c>
      <c r="C1312" s="17" t="inlineStr">
        <is>
          <t>手势八向移图操作</t>
        </is>
      </c>
      <c r="D1312" s="17" t="inlineStr">
        <is>
          <t>地图移动</t>
        </is>
      </c>
      <c r="E1312" s="17" t="inlineStr">
        <is>
          <t>P2</t>
        </is>
      </c>
      <c r="F1312" s="17" t="inlineStr">
        <is>
          <t>地图移动-X异常</t>
        </is>
      </c>
      <c r="G1312" s="13" t="inlineStr">
        <is>
          <t>异常系</t>
        </is>
      </c>
      <c r="H1312" s="17" t="inlineStr">
        <is>
          <t>等价划分法</t>
        </is>
      </c>
      <c r="I1312" s="17" t="n"/>
      <c r="J1312" s="17" t="inlineStr">
        <is>
          <t>/</t>
        </is>
      </c>
      <c r="K1312" s="22" t="n"/>
      <c r="L1312" s="17" t="inlineStr">
        <is>
          <t>{
  "protocolId": 80048,
  "messageType": "request",
  "versionName": "5.0.7.601114",
  "data": {
    "duration": 500,
    "directionY": 1,
    "minOffset": 500,
    "directionX": -1
  },
  "statusCode": 0,
  "needResponse": false,
  "message": "",
  "responseCode": "",
  "requestCode": "",
  "requestAuthor": "com.aiways.aiwaysservice"
}</t>
        </is>
      </c>
      <c r="M1312" s="23" t="inlineStr">
        <is>
          <t>输入json，查看返回json或查看地图</t>
        </is>
      </c>
      <c r="N1312" s="17" t="inlineStr">
        <is>
          <t>resultCode:10001</t>
        </is>
      </c>
      <c r="O1312" s="17" t="inlineStr">
        <is>
          <t>地图无动作</t>
        </is>
      </c>
      <c r="P1312" s="17" t="n"/>
      <c r="Q1312" s="17" t="n"/>
      <c r="R1312" s="29" t="n"/>
      <c r="S1312" s="29" t="n"/>
      <c r="T1312" s="29" t="n"/>
      <c r="U1312" s="29" t="n"/>
      <c r="V1312" s="29" t="n"/>
      <c r="W1312" s="29" t="n"/>
    </row>
    <row r="1313" s="134">
      <c r="A1313" s="17" t="inlineStr">
        <is>
          <t>AW02-JK-AIDL-1470</t>
        </is>
      </c>
      <c r="B1313" s="13" t="n">
        <v>80048</v>
      </c>
      <c r="C1313" s="17" t="inlineStr">
        <is>
          <t>手势八向移图操作</t>
        </is>
      </c>
      <c r="D1313" s="17" t="inlineStr">
        <is>
          <t>地图移动</t>
        </is>
      </c>
      <c r="E1313" s="17" t="inlineStr">
        <is>
          <t>P2</t>
        </is>
      </c>
      <c r="F1313" s="17" t="inlineStr">
        <is>
          <t>地图移动-X异常</t>
        </is>
      </c>
      <c r="G1313" s="13" t="inlineStr">
        <is>
          <t>异常系</t>
        </is>
      </c>
      <c r="H1313" s="17" t="inlineStr">
        <is>
          <t>等价划分法</t>
        </is>
      </c>
      <c r="I1313" s="17" t="n"/>
      <c r="J1313" s="17" t="inlineStr">
        <is>
          <t>/</t>
        </is>
      </c>
      <c r="K1313" s="22" t="n"/>
      <c r="L1313" s="17" t="inlineStr">
        <is>
          <t>{
  "protocolId": 80048,
  "messageType": "request",
  "versionName": "5.0.7.601114",
  "data": {
    "duration": 500,
    "directionY": 2,
    "minOffset": 500,
    "directionX": -1
  },
  "statusCode": 0,
  "needResponse": false,
  "message": "",
  "responseCode": "",
  "requestCode": "",
  "requestAuthor": "com.aiways.aiwaysservice"
}</t>
        </is>
      </c>
      <c r="M1313" s="23" t="inlineStr">
        <is>
          <t>输入json，查看返回json或查看地图</t>
        </is>
      </c>
      <c r="N1313" s="17" t="inlineStr">
        <is>
          <t>resultCode:10001</t>
        </is>
      </c>
      <c r="O1313" s="17" t="inlineStr">
        <is>
          <t>地图无动作</t>
        </is>
      </c>
      <c r="P1313" s="17" t="n"/>
      <c r="Q1313" s="17" t="n"/>
      <c r="R1313" s="29" t="n"/>
      <c r="S1313" s="29" t="n"/>
      <c r="T1313" s="29" t="n"/>
      <c r="U1313" s="29" t="n"/>
      <c r="V1313" s="29" t="n"/>
      <c r="W1313" s="29" t="n"/>
    </row>
    <row r="1314" s="134">
      <c r="A1314" s="17" t="inlineStr">
        <is>
          <t>AW02-JK-AIDL-1471</t>
        </is>
      </c>
      <c r="B1314" s="13" t="n">
        <v>80048</v>
      </c>
      <c r="C1314" s="17" t="inlineStr">
        <is>
          <t>手势八向移图操作</t>
        </is>
      </c>
      <c r="D1314" s="17" t="inlineStr">
        <is>
          <t>地图移动</t>
        </is>
      </c>
      <c r="E1314" s="17" t="inlineStr">
        <is>
          <t>P2</t>
        </is>
      </c>
      <c r="F1314" s="17" t="inlineStr">
        <is>
          <t>地图移动-X异常</t>
        </is>
      </c>
      <c r="G1314" s="13" t="inlineStr">
        <is>
          <t>异常系</t>
        </is>
      </c>
      <c r="H1314" s="17" t="inlineStr">
        <is>
          <t>等价划分法</t>
        </is>
      </c>
      <c r="I1314" s="17" t="n"/>
      <c r="J1314" s="17" t="inlineStr">
        <is>
          <t>/</t>
        </is>
      </c>
      <c r="K1314" s="22" t="n"/>
      <c r="L1314" s="17" t="inlineStr">
        <is>
          <t>{
  "protocolId": 80048,
  "messageType": "request",
  "versionName": "5.0.7.601114",
  "data": {
    "duration": 500,
    "directionY": 0,
    "minOffset": 500,
    "directionX": 3
  },
  "statusCode": 0,
  "needResponse": false,
  "message": "",
  "responseCode": "",
  "requestCode": "",
  "requestAuthor": "com.aiways.aiwaysservice"
}</t>
        </is>
      </c>
      <c r="M1314" s="23" t="inlineStr">
        <is>
          <t>输入json，查看返回json或查看地图</t>
        </is>
      </c>
      <c r="N1314" s="17" t="inlineStr">
        <is>
          <t>resultCode:10001</t>
        </is>
      </c>
      <c r="O1314" s="17" t="inlineStr">
        <is>
          <t>地图无动作</t>
        </is>
      </c>
      <c r="P1314" s="17" t="n"/>
      <c r="Q1314" s="17" t="n"/>
      <c r="R1314" s="29" t="n"/>
      <c r="S1314" s="29" t="n"/>
      <c r="T1314" s="29" t="n"/>
      <c r="U1314" s="29" t="n"/>
      <c r="V1314" s="29" t="n"/>
      <c r="W1314" s="29" t="n"/>
    </row>
    <row r="1315" s="134">
      <c r="A1315" s="17" t="inlineStr">
        <is>
          <t>AW02-JK-AIDL-1472</t>
        </is>
      </c>
      <c r="B1315" s="13" t="n">
        <v>80048</v>
      </c>
      <c r="C1315" s="17" t="inlineStr">
        <is>
          <t>手势八向移图操作</t>
        </is>
      </c>
      <c r="D1315" s="17" t="inlineStr">
        <is>
          <t>地图移动</t>
        </is>
      </c>
      <c r="E1315" s="17" t="inlineStr">
        <is>
          <t>P2</t>
        </is>
      </c>
      <c r="F1315" s="17" t="inlineStr">
        <is>
          <t>地图移动-X异常</t>
        </is>
      </c>
      <c r="G1315" s="13" t="inlineStr">
        <is>
          <t>异常系</t>
        </is>
      </c>
      <c r="H1315" s="17" t="inlineStr">
        <is>
          <t>等价划分法</t>
        </is>
      </c>
      <c r="I1315" s="17" t="n"/>
      <c r="J1315" s="17" t="inlineStr">
        <is>
          <t>/</t>
        </is>
      </c>
      <c r="K1315" s="22" t="n"/>
      <c r="L1315" s="17" t="inlineStr">
        <is>
          <t>{
  "protocolId": 80048,
  "messageType": "request",
  "versionName": "5.0.7.601114",
  "data": {
    "duration": 500,
    "directionY": 1,
    "minOffset": 500,
    "directionX": 3
  },
  "statusCode": 0,
  "needResponse": false,
  "message": "",
  "responseCode": "",
  "requestCode": "",
  "requestAuthor": "com.aiways.aiwaysservice"
}</t>
        </is>
      </c>
      <c r="M1315" s="23" t="inlineStr">
        <is>
          <t>输入json，查看返回json或查看地图</t>
        </is>
      </c>
      <c r="N1315" s="17" t="inlineStr">
        <is>
          <t>resultCode:10001</t>
        </is>
      </c>
      <c r="O1315" s="17" t="inlineStr">
        <is>
          <t>地图无动作</t>
        </is>
      </c>
      <c r="P1315" s="17" t="n"/>
      <c r="Q1315" s="17" t="n"/>
      <c r="R1315" s="29" t="n"/>
      <c r="S1315" s="29" t="n"/>
      <c r="T1315" s="29" t="n"/>
      <c r="U1315" s="29" t="n"/>
      <c r="V1315" s="29" t="n"/>
      <c r="W1315" s="29" t="n"/>
    </row>
    <row r="1316" s="134">
      <c r="A1316" s="17" t="inlineStr">
        <is>
          <t>AW02-JK-AIDL-1473</t>
        </is>
      </c>
      <c r="B1316" s="13" t="n">
        <v>80048</v>
      </c>
      <c r="C1316" s="17" t="inlineStr">
        <is>
          <t>手势八向移图操作</t>
        </is>
      </c>
      <c r="D1316" s="17" t="inlineStr">
        <is>
          <t>地图移动</t>
        </is>
      </c>
      <c r="E1316" s="17" t="inlineStr">
        <is>
          <t>P2</t>
        </is>
      </c>
      <c r="F1316" s="17" t="inlineStr">
        <is>
          <t>地图移动-X异常</t>
        </is>
      </c>
      <c r="G1316" s="13" t="inlineStr">
        <is>
          <t>异常系</t>
        </is>
      </c>
      <c r="H1316" s="17" t="inlineStr">
        <is>
          <t>等价划分法</t>
        </is>
      </c>
      <c r="I1316" s="17" t="n"/>
      <c r="J1316" s="17" t="inlineStr">
        <is>
          <t>/</t>
        </is>
      </c>
      <c r="K1316" s="22" t="n"/>
      <c r="L1316" s="17" t="inlineStr">
        <is>
          <t>{
  "protocolId": 80048,
  "messageType": "request",
  "versionName": "5.0.7.601114",
  "data": {
    "duration": 500,
    "directionY": 2,
    "minOffset": 500,
    "directionX": 3
  },
  "statusCode": 0,
  "needResponse": false,
  "message": "",
  "responseCode": "",
  "requestCode": "",
  "requestAuthor": "com.aiways.aiwaysservice"
}</t>
        </is>
      </c>
      <c r="M1316" s="23" t="inlineStr">
        <is>
          <t>输入json，查看返回json或查看地图</t>
        </is>
      </c>
      <c r="N1316" s="17" t="inlineStr">
        <is>
          <t>resultCode:10001</t>
        </is>
      </c>
      <c r="O1316" s="17" t="inlineStr">
        <is>
          <t>地图无动作</t>
        </is>
      </c>
      <c r="P1316" s="17" t="n"/>
      <c r="Q1316" s="17" t="n"/>
      <c r="R1316" s="29" t="n"/>
      <c r="S1316" s="29" t="n"/>
      <c r="T1316" s="29" t="n"/>
      <c r="U1316" s="29" t="n"/>
      <c r="V1316" s="29" t="n"/>
      <c r="W1316" s="29" t="n"/>
    </row>
    <row r="1317" s="134">
      <c r="A1317" s="17" t="inlineStr">
        <is>
          <t>AW02-JK-AIDL-1474</t>
        </is>
      </c>
      <c r="B1317" s="13" t="n">
        <v>80048</v>
      </c>
      <c r="C1317" s="17" t="inlineStr">
        <is>
          <t>手势八向移图操作</t>
        </is>
      </c>
      <c r="D1317" s="17" t="inlineStr">
        <is>
          <t>地图移动</t>
        </is>
      </c>
      <c r="E1317" s="17" t="inlineStr">
        <is>
          <t>P2</t>
        </is>
      </c>
      <c r="F1317" s="17" t="inlineStr">
        <is>
          <t>地图移动-Y异常</t>
        </is>
      </c>
      <c r="G1317" s="13" t="inlineStr">
        <is>
          <t>异常系</t>
        </is>
      </c>
      <c r="H1317" s="17" t="inlineStr">
        <is>
          <t>等价划分法</t>
        </is>
      </c>
      <c r="I1317" s="17" t="n"/>
      <c r="J1317" s="17" t="inlineStr">
        <is>
          <t>/</t>
        </is>
      </c>
      <c r="K1317" s="22" t="n"/>
      <c r="L1317" s="17" t="inlineStr">
        <is>
          <t>{
  "protocolId": 80048,
  "messageType": "request",
  "versionName": "5.0.7.601114",
  "data": {
    "duration": 500,
    "directionY": -1,
    "minOffset": 500,
    "directionX": 0
  },
  "statusCode": 0,
  "needResponse": false,
  "message": "",
  "responseCode": "",
  "requestCode": "",
  "requestAuthor": "com.aiways.aiwaysservice"
}</t>
        </is>
      </c>
      <c r="M1317" s="23" t="inlineStr">
        <is>
          <t>输入json，查看返回json或查看地图</t>
        </is>
      </c>
      <c r="N1317" s="17" t="inlineStr">
        <is>
          <t>resultCode:10001</t>
        </is>
      </c>
      <c r="O1317" s="17" t="inlineStr">
        <is>
          <t>地图无动作</t>
        </is>
      </c>
      <c r="P1317" s="17" t="n"/>
      <c r="Q1317" s="17" t="n"/>
      <c r="R1317" s="29" t="n"/>
      <c r="S1317" s="29" t="n"/>
      <c r="T1317" s="29" t="n"/>
      <c r="U1317" s="29" t="n"/>
      <c r="V1317" s="29" t="n"/>
      <c r="W1317" s="29" t="n"/>
    </row>
    <row r="1318" s="134">
      <c r="A1318" s="17" t="inlineStr">
        <is>
          <t>AW02-JK-AIDL-1475</t>
        </is>
      </c>
      <c r="B1318" s="13" t="n">
        <v>80048</v>
      </c>
      <c r="C1318" s="17" t="inlineStr">
        <is>
          <t>手势八向移图操作</t>
        </is>
      </c>
      <c r="D1318" s="17" t="inlineStr">
        <is>
          <t>地图移动</t>
        </is>
      </c>
      <c r="E1318" s="17" t="inlineStr">
        <is>
          <t>P2</t>
        </is>
      </c>
      <c r="F1318" s="17" t="inlineStr">
        <is>
          <t>地图移动-Y异常</t>
        </is>
      </c>
      <c r="G1318" s="13" t="inlineStr">
        <is>
          <t>异常系</t>
        </is>
      </c>
      <c r="H1318" s="17" t="inlineStr">
        <is>
          <t>等价划分法</t>
        </is>
      </c>
      <c r="I1318" s="17" t="n"/>
      <c r="J1318" s="17" t="inlineStr">
        <is>
          <t>/</t>
        </is>
      </c>
      <c r="K1318" s="22" t="n"/>
      <c r="L1318" s="17" t="inlineStr">
        <is>
          <t>{
  "protocolId": 80048,
  "messageType": "request",
  "versionName": "5.0.7.601114",
  "data": {
    "duration": 500,
    "directionY": -1,
    "minOffset": 500,
    "directionX": 1
  },
  "statusCode": 0,
  "needResponse": false,
  "message": "",
  "responseCode": "",
  "requestCode": "",
  "requestAuthor": "com.aiways.aiwaysservice"
}</t>
        </is>
      </c>
      <c r="M1318" s="23" t="inlineStr">
        <is>
          <t>输入json，查看返回json或查看地图</t>
        </is>
      </c>
      <c r="N1318" s="17" t="inlineStr">
        <is>
          <t>resultCode:10001</t>
        </is>
      </c>
      <c r="O1318" s="17" t="inlineStr">
        <is>
          <t>地图无动作</t>
        </is>
      </c>
      <c r="P1318" s="17" t="n"/>
      <c r="Q1318" s="17" t="n"/>
      <c r="R1318" s="29" t="n"/>
      <c r="S1318" s="29" t="n"/>
      <c r="T1318" s="29" t="n"/>
      <c r="U1318" s="29" t="n"/>
      <c r="V1318" s="29" t="n"/>
      <c r="W1318" s="29" t="n"/>
    </row>
    <row r="1319" s="134">
      <c r="A1319" s="17" t="inlineStr">
        <is>
          <t>AW02-JK-AIDL-1476</t>
        </is>
      </c>
      <c r="B1319" s="13" t="n">
        <v>80048</v>
      </c>
      <c r="C1319" s="17" t="inlineStr">
        <is>
          <t>手势八向移图操作</t>
        </is>
      </c>
      <c r="D1319" s="17" t="inlineStr">
        <is>
          <t>地图移动</t>
        </is>
      </c>
      <c r="E1319" s="17" t="inlineStr">
        <is>
          <t>P2</t>
        </is>
      </c>
      <c r="F1319" s="17" t="inlineStr">
        <is>
          <t>地图移动-Y异常</t>
        </is>
      </c>
      <c r="G1319" s="13" t="inlineStr">
        <is>
          <t>异常系</t>
        </is>
      </c>
      <c r="H1319" s="17" t="inlineStr">
        <is>
          <t>等价划分法</t>
        </is>
      </c>
      <c r="I1319" s="17" t="n"/>
      <c r="J1319" s="17" t="inlineStr">
        <is>
          <t>/</t>
        </is>
      </c>
      <c r="K1319" s="22" t="n"/>
      <c r="L1319" s="17" t="inlineStr">
        <is>
          <t>{
  "protocolId": 80048,
  "messageType": "request",
  "versionName": "5.0.7.601114",
  "data": {
    "duration": 500,
    "directionY": -1,
    "minOffset": 500,
    "directionX": 2
  },
  "statusCode": 0,
  "needResponse": false,
  "message": "",
  "responseCode": "",
  "requestCode": "",
  "requestAuthor": "com.aiways.aiwaysservice"
}</t>
        </is>
      </c>
      <c r="M1319" s="23" t="inlineStr">
        <is>
          <t>输入json，查看返回json或查看地图</t>
        </is>
      </c>
      <c r="N1319" s="17" t="inlineStr">
        <is>
          <t>resultCode:10001</t>
        </is>
      </c>
      <c r="O1319" s="17" t="inlineStr">
        <is>
          <t>地图无动作</t>
        </is>
      </c>
      <c r="P1319" s="17" t="n"/>
      <c r="Q1319" s="17" t="n"/>
      <c r="R1319" s="29" t="n"/>
      <c r="S1319" s="29" t="n"/>
      <c r="T1319" s="29" t="n"/>
      <c r="U1319" s="29" t="n"/>
      <c r="V1319" s="29" t="n"/>
      <c r="W1319" s="29" t="n"/>
    </row>
    <row r="1320" s="134">
      <c r="A1320" s="17" t="inlineStr">
        <is>
          <t>AW02-JK-AIDL-1477</t>
        </is>
      </c>
      <c r="B1320" s="13" t="n">
        <v>80048</v>
      </c>
      <c r="C1320" s="17" t="inlineStr">
        <is>
          <t>手势八向移图操作</t>
        </is>
      </c>
      <c r="D1320" s="17" t="inlineStr">
        <is>
          <t>地图移动</t>
        </is>
      </c>
      <c r="E1320" s="17" t="inlineStr">
        <is>
          <t>P2</t>
        </is>
      </c>
      <c r="F1320" s="17" t="inlineStr">
        <is>
          <t>地图移动-Y异常</t>
        </is>
      </c>
      <c r="G1320" s="13" t="inlineStr">
        <is>
          <t>异常系</t>
        </is>
      </c>
      <c r="H1320" s="17" t="inlineStr">
        <is>
          <t>等价划分法</t>
        </is>
      </c>
      <c r="I1320" s="17" t="n"/>
      <c r="J1320" s="17" t="inlineStr">
        <is>
          <t>/</t>
        </is>
      </c>
      <c r="K1320" s="22" t="n"/>
      <c r="L1320" s="17" t="inlineStr">
        <is>
          <t>{
  "protocolId": 80048,
  "messageType": "request",
  "versionName": "5.0.7.601114",
  "data": {
    "duration": 500,
    "directionY": 3,
    "minOffset": 500,
    "directionX": 0
  },
  "statusCode": 0,
  "needResponse": false,
  "message": "",
  "responseCode": "",
  "requestCode": "",
  "requestAuthor": "com.aiways.aiwaysservice"
}</t>
        </is>
      </c>
      <c r="M1320" s="23" t="inlineStr">
        <is>
          <t>输入json，查看返回json或查看地图</t>
        </is>
      </c>
      <c r="N1320" s="17" t="inlineStr">
        <is>
          <t>resultCode:10001</t>
        </is>
      </c>
      <c r="O1320" s="17" t="inlineStr">
        <is>
          <t>地图无动作</t>
        </is>
      </c>
      <c r="P1320" s="17" t="n"/>
      <c r="Q1320" s="17" t="n"/>
      <c r="R1320" s="29" t="n"/>
      <c r="S1320" s="29" t="n"/>
      <c r="T1320" s="29" t="n"/>
      <c r="U1320" s="29" t="n"/>
      <c r="V1320" s="29" t="n"/>
      <c r="W1320" s="29" t="n"/>
    </row>
    <row r="1321" s="134">
      <c r="A1321" s="17" t="inlineStr">
        <is>
          <t>AW02-JK-AIDL-1478</t>
        </is>
      </c>
      <c r="B1321" s="13" t="n">
        <v>80048</v>
      </c>
      <c r="C1321" s="17" t="inlineStr">
        <is>
          <t>手势八向移图操作</t>
        </is>
      </c>
      <c r="D1321" s="17" t="inlineStr">
        <is>
          <t>地图移动</t>
        </is>
      </c>
      <c r="E1321" s="17" t="inlineStr">
        <is>
          <t>P2</t>
        </is>
      </c>
      <c r="F1321" s="17" t="inlineStr">
        <is>
          <t>地图移动-Y异常</t>
        </is>
      </c>
      <c r="G1321" s="13" t="inlineStr">
        <is>
          <t>异常系</t>
        </is>
      </c>
      <c r="H1321" s="17" t="inlineStr">
        <is>
          <t>等价划分法</t>
        </is>
      </c>
      <c r="I1321" s="17" t="n"/>
      <c r="J1321" s="17" t="inlineStr">
        <is>
          <t>/</t>
        </is>
      </c>
      <c r="K1321" s="22" t="n"/>
      <c r="L1321" s="17" t="inlineStr">
        <is>
          <t>{
  "protocolId": 80048,
  "messageType": "request",
  "versionName": "5.0.7.601114",
  "data": {
    "duration": 500,
    "directionY": 3,
    "minOffset": 500,
    "directionX": 1
  },
  "statusCode": 0,
  "needResponse": false,
  "message": "",
  "responseCode": "",
  "requestCode": "",
  "requestAuthor": "com.aiways.aiwaysservice"
}</t>
        </is>
      </c>
      <c r="M1321" s="23" t="inlineStr">
        <is>
          <t>输入json，查看返回json或查看地图</t>
        </is>
      </c>
      <c r="N1321" s="17" t="inlineStr">
        <is>
          <t>resultCode:10001</t>
        </is>
      </c>
      <c r="O1321" s="17" t="inlineStr">
        <is>
          <t>地图无动作</t>
        </is>
      </c>
      <c r="P1321" s="17" t="n"/>
      <c r="Q1321" s="17" t="n"/>
      <c r="R1321" s="29" t="n"/>
      <c r="S1321" s="29" t="n"/>
      <c r="T1321" s="29" t="n"/>
      <c r="U1321" s="29" t="n"/>
      <c r="V1321" s="29" t="n"/>
      <c r="W1321" s="29" t="n"/>
    </row>
    <row r="1322" s="134">
      <c r="A1322" s="17" t="inlineStr">
        <is>
          <t>AW02-JK-AIDL-1479</t>
        </is>
      </c>
      <c r="B1322" s="13" t="n">
        <v>80048</v>
      </c>
      <c r="C1322" s="17" t="inlineStr">
        <is>
          <t>手势八向移图操作</t>
        </is>
      </c>
      <c r="D1322" s="17" t="inlineStr">
        <is>
          <t>地图移动</t>
        </is>
      </c>
      <c r="E1322" s="17" t="inlineStr">
        <is>
          <t>P2</t>
        </is>
      </c>
      <c r="F1322" s="17" t="inlineStr">
        <is>
          <t>地图移动-Y异常</t>
        </is>
      </c>
      <c r="G1322" s="13" t="inlineStr">
        <is>
          <t>异常系</t>
        </is>
      </c>
      <c r="H1322" s="17" t="inlineStr">
        <is>
          <t>等价划分法</t>
        </is>
      </c>
      <c r="I1322" s="17" t="n"/>
      <c r="J1322" s="17" t="inlineStr">
        <is>
          <t>/</t>
        </is>
      </c>
      <c r="K1322" s="22" t="n"/>
      <c r="L1322" s="17" t="inlineStr">
        <is>
          <t>{
  "protocolId": 80048,
  "messageType": "request",
  "versionName": "5.0.7.601114",
  "data": {
    "duration": 500,
    "directionY": 3,
    "minOffset": 500,
    "directionX": 2
  },
  "statusCode": 0,
  "needResponse": false,
  "message": "",
  "responseCode": "",
  "requestCode": "",
  "requestAuthor": "com.aiways.aiwaysservice"
}</t>
        </is>
      </c>
      <c r="M1322" s="23" t="inlineStr">
        <is>
          <t>输入json，查看返回json或查看地图</t>
        </is>
      </c>
      <c r="N1322" s="17" t="inlineStr">
        <is>
          <t>resultCode:10001</t>
        </is>
      </c>
      <c r="O1322" s="17" t="inlineStr">
        <is>
          <t>地图无动作</t>
        </is>
      </c>
      <c r="P1322" s="17" t="n"/>
      <c r="Q1322" s="17" t="n"/>
      <c r="R1322" s="29" t="n"/>
      <c r="S1322" s="29" t="n"/>
      <c r="T1322" s="29" t="n"/>
      <c r="U1322" s="29" t="n"/>
      <c r="V1322" s="29" t="n"/>
      <c r="W1322" s="29" t="n"/>
    </row>
    <row r="1323" s="134">
      <c r="A1323" s="17" t="inlineStr">
        <is>
          <t>AW02-JK-AIDL-1480</t>
        </is>
      </c>
      <c r="B1323" s="13" t="n">
        <v>80048</v>
      </c>
      <c r="C1323" s="17" t="inlineStr">
        <is>
          <t>手势八向移图操作</t>
        </is>
      </c>
      <c r="D1323" s="17" t="inlineStr">
        <is>
          <t>地图移动</t>
        </is>
      </c>
      <c r="E1323" s="17" t="inlineStr">
        <is>
          <t>P2</t>
        </is>
      </c>
      <c r="F1323" s="17" t="inlineStr">
        <is>
          <t>地图移动-X,Y异常</t>
        </is>
      </c>
      <c r="G1323" s="13" t="inlineStr">
        <is>
          <t>异常系</t>
        </is>
      </c>
      <c r="H1323" s="17" t="inlineStr">
        <is>
          <t>等价划分法</t>
        </is>
      </c>
      <c r="I1323" s="17" t="n"/>
      <c r="J1323" s="17" t="inlineStr">
        <is>
          <t>/</t>
        </is>
      </c>
      <c r="K1323" s="22" t="n"/>
      <c r="L1323" s="17" t="inlineStr">
        <is>
          <t>{
  "protocolId": 80048,
  "messageType": "request",
  "versionName": "5.0.7.601114",
  "data": {
    "duration": 500,
    "directionY": 3,
    "minOffset": 500,
    "directionX": 3
  },
  "statusCode": 0,
  "needResponse": false,
  "message": "",
  "responseCode": "",
  "requestCode": "",
  "requestAuthor": "com.aiways.aiwaysservice"
}</t>
        </is>
      </c>
      <c r="M1323" s="23" t="inlineStr">
        <is>
          <t>输入json，查看返回json或查看地图</t>
        </is>
      </c>
      <c r="N1323" s="17" t="inlineStr">
        <is>
          <t>resultCode:10001</t>
        </is>
      </c>
      <c r="O1323" s="17" t="inlineStr">
        <is>
          <t>地图无动作</t>
        </is>
      </c>
      <c r="P1323" s="17" t="n"/>
      <c r="Q1323" s="17" t="n"/>
      <c r="R1323" s="29" t="n"/>
      <c r="S1323" s="29" t="n"/>
      <c r="T1323" s="29" t="n"/>
      <c r="U1323" s="29" t="n"/>
      <c r="V1323" s="29" t="n"/>
      <c r="W1323" s="29" t="n"/>
    </row>
    <row r="1324" s="134">
      <c r="A1324" s="17" t="inlineStr">
        <is>
          <t>AW02-JK-AIDL-1481</t>
        </is>
      </c>
      <c r="B1324" s="13" t="n">
        <v>80048</v>
      </c>
      <c r="C1324" s="17" t="inlineStr">
        <is>
          <t>手势八向移图操作</t>
        </is>
      </c>
      <c r="D1324" s="17" t="inlineStr">
        <is>
          <t>地图移动</t>
        </is>
      </c>
      <c r="E1324" s="17" t="inlineStr">
        <is>
          <t>P2</t>
        </is>
      </c>
      <c r="F1324" s="17" t="inlineStr">
        <is>
          <t>地图移动-X,Y异常</t>
        </is>
      </c>
      <c r="G1324" s="13" t="inlineStr">
        <is>
          <t>异常系</t>
        </is>
      </c>
      <c r="H1324" s="17" t="inlineStr">
        <is>
          <t>等价划分法</t>
        </is>
      </c>
      <c r="I1324" s="17" t="n"/>
      <c r="J1324" s="17" t="inlineStr">
        <is>
          <t>/</t>
        </is>
      </c>
      <c r="K1324" s="22" t="n"/>
      <c r="L1324" s="17" t="inlineStr">
        <is>
          <t>{
  "protocolId": 80048,
  "messageType": "request",
  "versionName": "5.0.7.601114",
  "data": {
    "duration": 500,
    "directionY": -1,
    "minOffset": 500,
    "directionX": -1
  },
  "statusCode": 0,
  "needResponse": false,
  "message": "",
  "responseCode": "",
  "requestCode": "",
  "requestAuthor": "com.aiways.aiwaysservice"
}</t>
        </is>
      </c>
      <c r="M1324" s="23" t="inlineStr">
        <is>
          <t>输入json，查看返回json或查看地图</t>
        </is>
      </c>
      <c r="N1324" s="17" t="inlineStr">
        <is>
          <t>resultCode:10001</t>
        </is>
      </c>
      <c r="O1324" s="17" t="inlineStr">
        <is>
          <t>地图无动作</t>
        </is>
      </c>
      <c r="P1324" s="17" t="n"/>
      <c r="Q1324" s="17" t="n"/>
      <c r="R1324" s="29" t="n"/>
      <c r="S1324" s="29" t="n"/>
      <c r="T1324" s="29" t="n"/>
      <c r="U1324" s="29" t="n"/>
      <c r="V1324" s="29" t="n"/>
      <c r="W1324" s="29" t="n"/>
    </row>
    <row r="1325" s="134">
      <c r="A1325" s="17" t="inlineStr">
        <is>
          <t>AW02-JK-AIDL-1483</t>
        </is>
      </c>
      <c r="B1325" s="13" t="n">
        <v>80048</v>
      </c>
      <c r="C1325" s="17" t="inlineStr">
        <is>
          <t>手势八向移图操作</t>
        </is>
      </c>
      <c r="D1325" s="17" t="inlineStr">
        <is>
          <t>地图移动</t>
        </is>
      </c>
      <c r="E1325" s="17" t="inlineStr">
        <is>
          <t>P1</t>
        </is>
      </c>
      <c r="F1325" s="17" t="inlineStr">
        <is>
          <t>minOffset:1000
duration:0</t>
        </is>
      </c>
      <c r="G1325" s="13" t="inlineStr">
        <is>
          <t>正常系</t>
        </is>
      </c>
      <c r="H1325" s="17" t="inlineStr">
        <is>
          <t>等价划分法</t>
        </is>
      </c>
      <c r="I1325" s="17" t="n"/>
      <c r="J1325" s="17" t="inlineStr">
        <is>
          <t>/</t>
        </is>
      </c>
      <c r="K1325" s="22" t="n"/>
      <c r="L1325" s="17" t="inlineStr">
        <is>
          <t>{
  "protocolId": 80048,
  "messageType": "request",
  "versionName": "5.0.7.601114",
  "data": {
    "duration": 0,
    "directionY": 1,
    "minOffset": 1000,
    "directionX": 1
  },
  "statusCode": 0,
  "needResponse": false,
  "message": "",
  "responseCode": "",
  "requestCode": "",
  "requestAuthor": "com.aiways.aiwaysservice"
}</t>
        </is>
      </c>
      <c r="M1325" s="23" t="inlineStr">
        <is>
          <t>输入json，查看返回json或查看地图</t>
        </is>
      </c>
      <c r="N1325" s="17" t="inlineStr">
        <is>
          <t>无返回</t>
        </is>
      </c>
      <c r="O1325" s="17" t="inlineStr">
        <is>
          <t>地图左上角移动1000像素，无移图效果</t>
        </is>
      </c>
      <c r="P1325" s="17" t="n"/>
      <c r="Q1325" s="17" t="n"/>
      <c r="R1325" s="29" t="n"/>
      <c r="S1325" s="29" t="n"/>
      <c r="T1325" s="29" t="n"/>
      <c r="U1325" s="29" t="n"/>
      <c r="V1325" s="29" t="n"/>
      <c r="W1325" s="29" t="n"/>
    </row>
    <row r="1326" s="134">
      <c r="A1326" s="17" t="inlineStr">
        <is>
          <t>AW02-JK-AIDL-1484</t>
        </is>
      </c>
      <c r="B1326" s="13" t="n">
        <v>80048</v>
      </c>
      <c r="C1326" s="17" t="inlineStr">
        <is>
          <t>手势八向移图操作</t>
        </is>
      </c>
      <c r="D1326" s="17" t="inlineStr">
        <is>
          <t>地图移动</t>
        </is>
      </c>
      <c r="E1326" s="17" t="inlineStr">
        <is>
          <t>P1</t>
        </is>
      </c>
      <c r="F1326" s="17" t="inlineStr">
        <is>
          <t>minOffset:1000
duration:1000</t>
        </is>
      </c>
      <c r="G1326" s="13" t="inlineStr">
        <is>
          <t>正常系</t>
        </is>
      </c>
      <c r="H1326" s="17" t="inlineStr">
        <is>
          <t>等价划分法</t>
        </is>
      </c>
      <c r="I1326" s="17" t="n"/>
      <c r="J1326" s="17" t="inlineStr">
        <is>
          <t>/</t>
        </is>
      </c>
      <c r="K1326" s="22" t="n"/>
      <c r="L1326" s="17" t="inlineStr">
        <is>
          <t>{
  "protocolId": 80048,
  "messageType": "request",
  "versionName": "5.0.7.601114",
  "data": {
    "duration": 0,
    "directionY": 1,
    "minOffset": 1000,
    "directionX": 1
  },
  "statusCode": 0,
  "needResponse": false,
  "message": "",
  "responseCode": "",
  "requestCode": "",
  "requestAuthor": "com.aiways.aiwaysservice"
}</t>
        </is>
      </c>
      <c r="M1326" s="23" t="inlineStr">
        <is>
          <t>输入json，查看返回json或查看地图</t>
        </is>
      </c>
      <c r="N1326" s="17" t="inlineStr">
        <is>
          <t>无返回</t>
        </is>
      </c>
      <c r="O1326" s="17" t="inlineStr">
        <is>
          <t>地图左上角移动1000像素，存在1000ms的移图效果</t>
        </is>
      </c>
      <c r="P1326" s="17" t="n"/>
      <c r="Q1326" s="17" t="n"/>
      <c r="R1326" s="29" t="n"/>
      <c r="S1326" s="29" t="n"/>
      <c r="T1326" s="29" t="n"/>
      <c r="U1326" s="29" t="n"/>
      <c r="V1326" s="29" t="n"/>
      <c r="W1326" s="29" t="n"/>
    </row>
    <row r="1327" s="134">
      <c r="A1327" s="17" t="inlineStr">
        <is>
          <t>AW02-JK-AIDL-1485</t>
        </is>
      </c>
      <c r="B1327" s="13" t="n">
        <v>80090</v>
      </c>
      <c r="C1327" s="17" t="inlineStr">
        <is>
          <t>指定偏移量移图</t>
        </is>
      </c>
      <c r="D1327" s="17" t="inlineStr">
        <is>
          <t>指定偏移量移图</t>
        </is>
      </c>
      <c r="E1327" s="17" t="inlineStr">
        <is>
          <t>P0</t>
        </is>
      </c>
      <c r="F1327" s="17" t="inlineStr">
        <is>
          <t>指定偏移量移图-X,Y为0</t>
        </is>
      </c>
      <c r="G1327" s="13" t="inlineStr">
        <is>
          <t>正常系</t>
        </is>
      </c>
      <c r="H1327" s="17" t="inlineStr">
        <is>
          <t>需求分析法</t>
        </is>
      </c>
      <c r="I1327" s="17" t="n"/>
      <c r="J1327" s="17" t="inlineStr">
        <is>
          <t>/</t>
        </is>
      </c>
      <c r="K1327" s="22" t="n"/>
      <c r="L1327" s="17" t="inlineStr">
        <is>
          <t>{
  "protocolId": 80090,
  "messageType": "request",
  "versionName": "5.0.7.601114",
  "data": {
    "offsetY": 0,
    "offsetX": 0
  },
  "statusCode": 0,
  "needResponse": false,
  "message": "",
  "responseCode": "",
  "requestCode": "",
  "requestAuthor": "com.aiways.aiwaysservice"
}</t>
        </is>
      </c>
      <c r="M1327" s="23" t="inlineStr">
        <is>
          <t>输入json，查看返回json或查看地图</t>
        </is>
      </c>
      <c r="N1327" s="17" t="inlineStr">
        <is>
          <t>无返回</t>
        </is>
      </c>
      <c r="O1327" s="17" t="inlineStr">
        <is>
          <t>地图无动作</t>
        </is>
      </c>
      <c r="P1327" s="17" t="n"/>
      <c r="Q1327" s="17" t="n"/>
      <c r="R1327" s="29" t="n"/>
      <c r="S1327" s="29" t="n"/>
      <c r="T1327" s="29" t="n"/>
      <c r="U1327" s="29" t="n"/>
      <c r="V1327" s="29" t="n"/>
      <c r="W1327" s="29" t="n"/>
    </row>
    <row r="1328" s="134">
      <c r="A1328" s="17" t="inlineStr">
        <is>
          <t>AW02-JK-AIDL-1486</t>
        </is>
      </c>
      <c r="B1328" s="13" t="n">
        <v>80090</v>
      </c>
      <c r="C1328" s="17" t="inlineStr">
        <is>
          <t>指定偏移量移图</t>
        </is>
      </c>
      <c r="D1328" s="17" t="inlineStr">
        <is>
          <t>指定偏移量移图</t>
        </is>
      </c>
      <c r="E1328" s="17" t="inlineStr">
        <is>
          <t>P0</t>
        </is>
      </c>
      <c r="F1328" s="17" t="inlineStr">
        <is>
          <t>指定偏移量移图-X：500
Y：0</t>
        </is>
      </c>
      <c r="G1328" s="13" t="inlineStr">
        <is>
          <t>正常系</t>
        </is>
      </c>
      <c r="H1328" s="17" t="inlineStr">
        <is>
          <t>需求分析法</t>
        </is>
      </c>
      <c r="I1328" s="17" t="n"/>
      <c r="J1328" s="17" t="inlineStr">
        <is>
          <t>/</t>
        </is>
      </c>
      <c r="K1328" s="22" t="n"/>
      <c r="L1328" s="17" t="inlineStr">
        <is>
          <t>{
  "protocolId": 80090,
  "messageType": "request",
  "versionName": "5.0.7.601114",
  "data": {
    "offsetY": 0,
    "offsetX": 500
  },
  "statusCode": 0,
  "needResponse": false,
  "message": "",
  "responseCode": "",
  "requestCode": "",
  "requestAuthor": "com.aiways.aiwaysservice"
}</t>
        </is>
      </c>
      <c r="M1328" s="23" t="inlineStr">
        <is>
          <t>输入json，查看返回json或查看地图</t>
        </is>
      </c>
      <c r="N1328" s="17" t="inlineStr">
        <is>
          <t>无返回</t>
        </is>
      </c>
      <c r="O1328" s="17" t="inlineStr">
        <is>
          <t>向右偏移500像素</t>
        </is>
      </c>
      <c r="P1328" s="17" t="n"/>
      <c r="Q1328" s="17" t="n"/>
      <c r="R1328" s="29" t="n"/>
      <c r="S1328" s="29" t="n"/>
      <c r="T1328" s="29" t="n"/>
      <c r="U1328" s="29" t="n"/>
      <c r="V1328" s="29" t="n"/>
      <c r="W1328" s="29" t="n"/>
    </row>
    <row r="1329" s="134">
      <c r="A1329" s="17" t="inlineStr">
        <is>
          <t>AW02-JK-AIDL-1487</t>
        </is>
      </c>
      <c r="B1329" s="13" t="n">
        <v>80090</v>
      </c>
      <c r="C1329" s="17" t="inlineStr">
        <is>
          <t>指定偏移量移图</t>
        </is>
      </c>
      <c r="D1329" s="17" t="inlineStr">
        <is>
          <t>指定偏移量移图</t>
        </is>
      </c>
      <c r="E1329" s="17" t="inlineStr">
        <is>
          <t>P0</t>
        </is>
      </c>
      <c r="F1329" s="17" t="inlineStr">
        <is>
          <t>指定偏移量移图-X：-500
Y：0</t>
        </is>
      </c>
      <c r="G1329" s="13" t="inlineStr">
        <is>
          <t>正常系</t>
        </is>
      </c>
      <c r="H1329" s="17" t="inlineStr">
        <is>
          <t>需求分析法</t>
        </is>
      </c>
      <c r="I1329" s="17" t="n"/>
      <c r="J1329" s="17" t="inlineStr">
        <is>
          <t>/</t>
        </is>
      </c>
      <c r="K1329" s="22" t="n"/>
      <c r="L1329" s="17" t="inlineStr">
        <is>
          <t>{
  "protocolId": 80090,
  "messageType": "request",
  "versionName": "5.0.7.601114",
  "data": {
    "offsetY": 0,
    "offsetX": -500
  },
  "statusCode": 0,
  "needResponse": false,
  "message": "",
  "responseCode": "",
  "requestCode": "",
  "requestAuthor": "com.aiways.aiwaysservice"
}</t>
        </is>
      </c>
      <c r="M1329" s="23" t="inlineStr">
        <is>
          <t>输入json，查看返回json或查看地图</t>
        </is>
      </c>
      <c r="N1329" s="17" t="inlineStr">
        <is>
          <t>无返回</t>
        </is>
      </c>
      <c r="O1329" s="17" t="inlineStr">
        <is>
          <t>向左偏移500像素</t>
        </is>
      </c>
      <c r="P1329" s="17" t="n"/>
      <c r="Q1329" s="17" t="n"/>
      <c r="R1329" s="29" t="n"/>
      <c r="S1329" s="29" t="n"/>
      <c r="T1329" s="29" t="n"/>
      <c r="U1329" s="29" t="n"/>
      <c r="V1329" s="29" t="n"/>
      <c r="W1329" s="29" t="n"/>
    </row>
    <row r="1330" s="134">
      <c r="A1330" s="17" t="inlineStr">
        <is>
          <t>AW02-JK-AIDL-1488</t>
        </is>
      </c>
      <c r="B1330" s="13" t="n">
        <v>80090</v>
      </c>
      <c r="C1330" s="17" t="inlineStr">
        <is>
          <t>指定偏移量移图</t>
        </is>
      </c>
      <c r="D1330" s="17" t="inlineStr">
        <is>
          <t>指定偏移量移图</t>
        </is>
      </c>
      <c r="E1330" s="17" t="inlineStr">
        <is>
          <t>P0</t>
        </is>
      </c>
      <c r="F1330" s="17" t="inlineStr">
        <is>
          <t>指定偏移量移图-X：0
Y：500</t>
        </is>
      </c>
      <c r="G1330" s="13" t="inlineStr">
        <is>
          <t>正常系</t>
        </is>
      </c>
      <c r="H1330" s="17" t="inlineStr">
        <is>
          <t>需求分析法</t>
        </is>
      </c>
      <c r="I1330" s="17" t="n"/>
      <c r="J1330" s="17" t="inlineStr">
        <is>
          <t>/</t>
        </is>
      </c>
      <c r="K1330" s="22" t="n"/>
      <c r="L1330" s="17" t="inlineStr">
        <is>
          <t>{
  "protocolId": 80090,
  "messageType": "request",
  "versionName": "5.0.7.601114",
  "data": {
    "offsetY": 500,
    "offsetX": -0
  },
  "statusCode": 0,
  "needResponse": false,
  "message": "",
  "responseCode": "",
  "requestCode": "",
  "requestAuthor": "com.aiways.aiwaysservice"
}</t>
        </is>
      </c>
      <c r="M1330" s="23" t="inlineStr">
        <is>
          <t>输入json，查看返回json或查看地图</t>
        </is>
      </c>
      <c r="N1330" s="17" t="inlineStr">
        <is>
          <t>无返回</t>
        </is>
      </c>
      <c r="O1330" s="17" t="inlineStr">
        <is>
          <t>向上偏移500像素</t>
        </is>
      </c>
      <c r="P1330" s="17" t="n"/>
      <c r="Q1330" s="17" t="n"/>
      <c r="R1330" s="29" t="n"/>
      <c r="S1330" s="29" t="n"/>
      <c r="T1330" s="29" t="n"/>
      <c r="U1330" s="29" t="n"/>
      <c r="V1330" s="29" t="n"/>
      <c r="W1330" s="29" t="n"/>
    </row>
    <row r="1331" s="134">
      <c r="A1331" s="17" t="inlineStr">
        <is>
          <t>AW02-JK-AIDL-1489</t>
        </is>
      </c>
      <c r="B1331" s="13" t="n">
        <v>80090</v>
      </c>
      <c r="C1331" s="17" t="inlineStr">
        <is>
          <t>指定偏移量移图</t>
        </is>
      </c>
      <c r="D1331" s="17" t="inlineStr">
        <is>
          <t>指定偏移量移图</t>
        </is>
      </c>
      <c r="E1331" s="17" t="inlineStr">
        <is>
          <t>P0</t>
        </is>
      </c>
      <c r="F1331" s="17" t="inlineStr">
        <is>
          <t>指定偏移量移图-X：-500
Y：0</t>
        </is>
      </c>
      <c r="G1331" s="13" t="inlineStr">
        <is>
          <t>正常系</t>
        </is>
      </c>
      <c r="H1331" s="17" t="inlineStr">
        <is>
          <t>需求分析法</t>
        </is>
      </c>
      <c r="I1331" s="17" t="n"/>
      <c r="J1331" s="17" t="inlineStr">
        <is>
          <t>/</t>
        </is>
      </c>
      <c r="K1331" s="22" t="n"/>
      <c r="L1331" s="17" t="inlineStr">
        <is>
          <t>{
  "protocolId": 80090,
  "messageType": "request",
  "versionName": "5.0.7.601114",
  "data": {
    "offsetY": 0,
    "offsetX": -500
  },
  "statusCode": 0,
  "needResponse": false,
  "message": "",
  "responseCode": "",
  "requestCode": "",
  "requestAuthor": "com.aiways.aiwaysservice"
}</t>
        </is>
      </c>
      <c r="M1331" s="23" t="inlineStr">
        <is>
          <t>输入json，查看返回json或查看地图</t>
        </is>
      </c>
      <c r="N1331" s="17" t="inlineStr">
        <is>
          <t>无返回</t>
        </is>
      </c>
      <c r="O1331" s="17" t="inlineStr">
        <is>
          <t>向下偏移500像素</t>
        </is>
      </c>
      <c r="P1331" s="17" t="n"/>
      <c r="Q1331" s="17" t="n"/>
      <c r="R1331" s="29" t="n"/>
      <c r="S1331" s="29" t="n"/>
      <c r="T1331" s="29" t="n"/>
      <c r="U1331" s="29" t="n"/>
      <c r="V1331" s="29" t="n"/>
      <c r="W1331" s="29" t="n"/>
    </row>
    <row r="1332" s="134">
      <c r="A1332" s="17" t="inlineStr">
        <is>
          <t>AW02-JK-AIDL-1490</t>
        </is>
      </c>
      <c r="B1332" s="13" t="n">
        <v>80090</v>
      </c>
      <c r="C1332" s="17" t="inlineStr">
        <is>
          <t>指定偏移量移图</t>
        </is>
      </c>
      <c r="D1332" s="17" t="inlineStr">
        <is>
          <t>指定偏移量移图</t>
        </is>
      </c>
      <c r="E1332" s="17" t="inlineStr">
        <is>
          <t>P0</t>
        </is>
      </c>
      <c r="F1332" s="17" t="inlineStr">
        <is>
          <t>指定偏移量移图-X：500
Y：500</t>
        </is>
      </c>
      <c r="G1332" s="13" t="inlineStr">
        <is>
          <t>正常系</t>
        </is>
      </c>
      <c r="H1332" s="17" t="inlineStr">
        <is>
          <t>需求分析法</t>
        </is>
      </c>
      <c r="I1332" s="17" t="n"/>
      <c r="J1332" s="17" t="inlineStr">
        <is>
          <t>/</t>
        </is>
      </c>
      <c r="K1332" s="22" t="n"/>
      <c r="L1332" s="17" t="inlineStr">
        <is>
          <t>{
  "protocolId": 80090,
  "messageType": "request",
  "versionName": "5.0.7.601114",
  "data": {
    "offsetY": 500,
    "offsetX": 500
  },
  "statusCode": 0,
  "needResponse": false,
  "message": "",
  "responseCode": "",
  "requestCode": "",
  "requestAuthor": "com.aiways.aiwaysservice"
}</t>
        </is>
      </c>
      <c r="M1332" s="23" t="inlineStr">
        <is>
          <t>输入json，查看返回json或查看地图</t>
        </is>
      </c>
      <c r="N1332" s="17" t="inlineStr">
        <is>
          <t>无返回</t>
        </is>
      </c>
      <c r="O1332" s="17" t="inlineStr">
        <is>
          <t>向右上角偏移500像素</t>
        </is>
      </c>
      <c r="P1332" s="17" t="n"/>
      <c r="Q1332" s="17" t="n"/>
      <c r="R1332" s="29" t="n"/>
      <c r="S1332" s="29" t="n"/>
      <c r="T1332" s="29" t="n"/>
      <c r="U1332" s="29" t="n"/>
      <c r="V1332" s="29" t="n"/>
      <c r="W1332" s="29" t="n"/>
    </row>
    <row r="1333" s="134">
      <c r="A1333" s="17" t="inlineStr">
        <is>
          <t>AW02-JK-AIDL-1491</t>
        </is>
      </c>
      <c r="B1333" s="13" t="n">
        <v>80090</v>
      </c>
      <c r="C1333" s="17" t="inlineStr">
        <is>
          <t>指定偏移量移图</t>
        </is>
      </c>
      <c r="D1333" s="17" t="inlineStr">
        <is>
          <t>指定偏移量移图</t>
        </is>
      </c>
      <c r="E1333" s="17" t="inlineStr">
        <is>
          <t>P0</t>
        </is>
      </c>
      <c r="F1333" s="17" t="inlineStr">
        <is>
          <t>指定偏移量移图-X：-500
Y：500</t>
        </is>
      </c>
      <c r="G1333" s="13" t="inlineStr">
        <is>
          <t>正常系</t>
        </is>
      </c>
      <c r="H1333" s="17" t="inlineStr">
        <is>
          <t>需求分析法</t>
        </is>
      </c>
      <c r="I1333" s="17" t="n"/>
      <c r="J1333" s="17" t="inlineStr">
        <is>
          <t>/</t>
        </is>
      </c>
      <c r="K1333" s="22" t="n"/>
      <c r="L1333" s="17" t="inlineStr">
        <is>
          <t>{
  "protocolId": 80090,
  "messageType": "request",
  "versionName": "5.0.7.601114",
  "data": {
    "offsetY": 500,
    "offsetX": -500
  },
  "statusCode": 0,
  "needResponse": false,
  "message": "",
  "responseCode": "",
  "requestCode": "",
  "requestAuthor": "com.aiways.aiwaysservice"
}</t>
        </is>
      </c>
      <c r="M1333" s="23" t="inlineStr">
        <is>
          <t>输入json，查看返回json或查看地图</t>
        </is>
      </c>
      <c r="N1333" s="17" t="inlineStr">
        <is>
          <t>无返回</t>
        </is>
      </c>
      <c r="O1333" s="17" t="inlineStr">
        <is>
          <t>向左上角偏移500像素</t>
        </is>
      </c>
      <c r="P1333" s="17" t="n"/>
      <c r="Q1333" s="17" t="n"/>
      <c r="R1333" s="29" t="n"/>
      <c r="S1333" s="29" t="n"/>
      <c r="T1333" s="29" t="n"/>
      <c r="U1333" s="29" t="n"/>
      <c r="V1333" s="29" t="n"/>
      <c r="W1333" s="29" t="n"/>
    </row>
    <row r="1334" s="134">
      <c r="A1334" s="17" t="inlineStr">
        <is>
          <t>AW02-JK-AIDL-1492</t>
        </is>
      </c>
      <c r="B1334" s="13" t="n">
        <v>80090</v>
      </c>
      <c r="C1334" s="17" t="inlineStr">
        <is>
          <t>指定偏移量移图</t>
        </is>
      </c>
      <c r="D1334" s="17" t="inlineStr">
        <is>
          <t>指定偏移量移图</t>
        </is>
      </c>
      <c r="E1334" s="17" t="inlineStr">
        <is>
          <t>P0</t>
        </is>
      </c>
      <c r="F1334" s="17" t="inlineStr">
        <is>
          <t>指定偏移量移图-X：-500
Y：-500</t>
        </is>
      </c>
      <c r="G1334" s="13" t="inlineStr">
        <is>
          <t>正常系</t>
        </is>
      </c>
      <c r="H1334" s="17" t="inlineStr">
        <is>
          <t>需求分析法</t>
        </is>
      </c>
      <c r="I1334" s="17" t="n"/>
      <c r="J1334" s="17" t="inlineStr">
        <is>
          <t>/</t>
        </is>
      </c>
      <c r="K1334" s="22" t="n"/>
      <c r="L1334" s="17" t="inlineStr">
        <is>
          <t>{
  "protocolId": 80090,
  "messageType": "request",
  "versionName": "5.0.7.601114",
  "data": {
    "offsetY": -500,
    "offsetX": -500
  },
  "statusCode": 0,
  "needResponse": false,
  "message": "",
  "responseCode": "",
  "requestCode": "",
  "requestAuthor": "com.aiways.aiwaysservice"
}</t>
        </is>
      </c>
      <c r="M1334" s="23" t="inlineStr">
        <is>
          <t>输入json，查看返回json或查看地图</t>
        </is>
      </c>
      <c r="N1334" s="17" t="inlineStr">
        <is>
          <t>无返回</t>
        </is>
      </c>
      <c r="O1334" s="17" t="inlineStr">
        <is>
          <t>向左下角偏移500像素</t>
        </is>
      </c>
      <c r="P1334" s="17" t="n"/>
      <c r="Q1334" s="17" t="n"/>
      <c r="R1334" s="29" t="n"/>
      <c r="S1334" s="29" t="n"/>
      <c r="T1334" s="29" t="n"/>
      <c r="U1334" s="29" t="n"/>
      <c r="V1334" s="29" t="n"/>
      <c r="W1334" s="29" t="n"/>
    </row>
    <row r="1335" s="134">
      <c r="A1335" s="17" t="inlineStr">
        <is>
          <t>AW02-JK-AIDL-1493</t>
        </is>
      </c>
      <c r="B1335" s="13" t="n">
        <v>80090</v>
      </c>
      <c r="C1335" s="17" t="inlineStr">
        <is>
          <t>指定偏移量移图</t>
        </is>
      </c>
      <c r="D1335" s="17" t="inlineStr">
        <is>
          <t>指定偏移量移图</t>
        </is>
      </c>
      <c r="E1335" s="17" t="inlineStr">
        <is>
          <t>P0</t>
        </is>
      </c>
      <c r="F1335" s="17" t="inlineStr">
        <is>
          <t>指定偏移量移图-X：-500
Y：500</t>
        </is>
      </c>
      <c r="G1335" s="13" t="inlineStr">
        <is>
          <t>正常系</t>
        </is>
      </c>
      <c r="H1335" s="17" t="inlineStr">
        <is>
          <t>需求分析法</t>
        </is>
      </c>
      <c r="I1335" s="17" t="n"/>
      <c r="J1335" s="17" t="inlineStr">
        <is>
          <t>/</t>
        </is>
      </c>
      <c r="K1335" s="22" t="n"/>
      <c r="L1335" s="17" t="inlineStr">
        <is>
          <t>{
  "protocolId": 80090,
  "messageType": "request",
  "versionName": "5.0.7.601114",
  "data": {
    "offsetY": 500,
    "offsetX": -500
  },
  "statusCode": 0,
  "needResponse": false,
  "message": "",
  "responseCode": "",
  "requestCode": "",
  "requestAuthor": "com.aiways.aiwaysservice"
}</t>
        </is>
      </c>
      <c r="M1335" s="23" t="inlineStr">
        <is>
          <t>输入json，查看返回json或查看地图</t>
        </is>
      </c>
      <c r="N1335" s="17" t="inlineStr">
        <is>
          <t>无返回</t>
        </is>
      </c>
      <c r="O1335" s="17" t="inlineStr">
        <is>
          <t>向右下角偏移500像素</t>
        </is>
      </c>
      <c r="P1335" s="17" t="n"/>
      <c r="Q1335" s="17" t="n"/>
      <c r="R1335" s="29" t="n"/>
      <c r="S1335" s="29" t="n"/>
      <c r="T1335" s="29" t="n"/>
      <c r="U1335" s="29" t="n"/>
      <c r="V1335" s="29" t="n"/>
      <c r="W1335" s="29" t="n"/>
    </row>
    <row r="1336" s="134">
      <c r="A1336" s="17" t="inlineStr">
        <is>
          <t>AW02-JK-AIDL-1499</t>
        </is>
      </c>
      <c r="B1336" s="13" t="n">
        <v>80050</v>
      </c>
      <c r="C1336" s="17" t="inlineStr">
        <is>
          <t>到达目的地的预计剩余电量透出</t>
        </is>
      </c>
      <c r="D1336" s="17" t="inlineStr">
        <is>
          <t>剩余电量透出</t>
        </is>
      </c>
      <c r="E1336" s="17" t="inlineStr">
        <is>
          <t>P2</t>
        </is>
      </c>
      <c r="F1336" s="17" t="inlineStr">
        <is>
          <t>剩余电量透出-：路径规划页</t>
        </is>
      </c>
      <c r="G1336" s="13" t="inlineStr">
        <is>
          <t>异常系</t>
        </is>
      </c>
      <c r="H1336" s="17" t="inlineStr">
        <is>
          <t>需求分析法</t>
        </is>
      </c>
      <c r="I1336" s="17" t="n"/>
      <c r="J133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1336" s="22" t="inlineStr">
        <is>
          <t>shell:"input keyevent 4"
shell:"input keyevent 4"</t>
        </is>
      </c>
      <c r="L1336" s="17" t="n"/>
      <c r="M1336" s="23" t="inlineStr">
        <is>
          <t>输入目的地（任意），进入路径规划页，查看透出的json</t>
        </is>
      </c>
      <c r="N1336" s="17" t="inlineStr">
        <is>
          <t>无返回</t>
        </is>
      </c>
      <c r="O1336" s="17" t="inlineStr">
        <is>
          <t>电量信息无透出</t>
        </is>
      </c>
      <c r="P1336" s="17" t="n"/>
      <c r="Q1336" s="17" t="n"/>
      <c r="R1336" s="29" t="n"/>
      <c r="S1336" s="29" t="n"/>
      <c r="T1336" s="29" t="n"/>
      <c r="U1336" s="29" t="n"/>
      <c r="V1336" s="29" t="n"/>
      <c r="W1336" s="29" t="n"/>
    </row>
    <row customFormat="1" r="1337" s="3">
      <c r="A1337" s="41" t="inlineStr">
        <is>
          <t>AW02-JK-AIDL-1500</t>
        </is>
      </c>
      <c r="B1337" s="15" t="n">
        <v>80050</v>
      </c>
      <c r="C1337" s="41" t="inlineStr">
        <is>
          <t>到达目的地的预计剩余电量透出</t>
        </is>
      </c>
      <c r="D1337" s="41" t="inlineStr">
        <is>
          <t>剩余电量透出</t>
        </is>
      </c>
      <c r="E1337" s="41" t="inlineStr">
        <is>
          <t>P2</t>
        </is>
      </c>
      <c r="F1337" s="41" t="inlineStr">
        <is>
          <t>剩余电量透出-：路径规划页</t>
        </is>
      </c>
      <c r="G1337" s="15" t="inlineStr">
        <is>
          <t>异常系</t>
        </is>
      </c>
      <c r="H1337" s="41" t="inlineStr">
        <is>
          <t>需求分析法</t>
        </is>
      </c>
      <c r="I1337" s="41" t="n"/>
      <c r="J1337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1337" s="25" t="inlineStr">
        <is>
          <t>shell:"input keyevent 4"
shell:"input keyevent 4"</t>
        </is>
      </c>
      <c r="L1337" s="41" t="n"/>
      <c r="M1337" s="26" t="inlineStr">
        <is>
          <t>切换路线，查看透出的json</t>
        </is>
      </c>
      <c r="N1337" s="41" t="inlineStr">
        <is>
          <t>无返回</t>
        </is>
      </c>
      <c r="O1337" s="41" t="inlineStr">
        <is>
          <t>电量信息无透出</t>
        </is>
      </c>
      <c r="P1337" s="41" t="n"/>
      <c r="Q1337" s="41" t="n"/>
      <c r="R1337" s="42" t="n"/>
      <c r="S1337" s="42" t="n"/>
      <c r="T1337" s="42" t="n"/>
      <c r="U1337" s="42" t="n"/>
      <c r="V1337" s="42" t="n"/>
      <c r="W1337" s="42" t="n"/>
    </row>
    <row r="1338" s="134">
      <c r="A1338" s="17" t="inlineStr">
        <is>
          <t>AW02-JK-AIDL-1501</t>
        </is>
      </c>
      <c r="B1338" s="13" t="n">
        <v>80050</v>
      </c>
      <c r="C1338" s="17" t="inlineStr">
        <is>
          <t>到达目的地的预计剩余电量透出</t>
        </is>
      </c>
      <c r="D1338" s="17" t="inlineStr">
        <is>
          <t>剩余电量透出</t>
        </is>
      </c>
      <c r="E1338" s="17" t="inlineStr">
        <is>
          <t>P2</t>
        </is>
      </c>
      <c r="F1338" s="17" t="inlineStr">
        <is>
          <t>剩余电量透出-：进入导航</t>
        </is>
      </c>
      <c r="G1338" s="13" t="inlineStr">
        <is>
          <t>异常系</t>
        </is>
      </c>
      <c r="H1338" s="17" t="inlineStr">
        <is>
          <t>需求分析法</t>
        </is>
      </c>
      <c r="I1338" s="17" t="n"/>
      <c r="J1338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338" s="22" t="inlineStr">
        <is>
          <t>shell:"input keyevent 4"
shell:"input keyevent 4"</t>
        </is>
      </c>
      <c r="L1338" s="17" t="n"/>
      <c r="M1338" s="23" t="inlineStr">
        <is>
          <t>选择目的地进入导航，查看透出的json</t>
        </is>
      </c>
      <c r="N1338" s="17" t="inlineStr">
        <is>
          <t>无返回</t>
        </is>
      </c>
      <c r="O1338" s="17" t="inlineStr">
        <is>
          <t>电量信息无透出</t>
        </is>
      </c>
      <c r="P1338" s="17" t="n"/>
      <c r="Q1338" s="17" t="n"/>
      <c r="R1338" s="29" t="n"/>
      <c r="S1338" s="29" t="n"/>
      <c r="T1338" s="29" t="n"/>
      <c r="U1338" s="29" t="n"/>
      <c r="V1338" s="29" t="n"/>
      <c r="W1338" s="29" t="n"/>
    </row>
    <row r="1339" s="134">
      <c r="A1339" s="17" t="inlineStr">
        <is>
          <t>AW02-JK-AIDL-1512</t>
        </is>
      </c>
      <c r="B1339" s="13" t="n">
        <v>80057</v>
      </c>
      <c r="C1339" s="17" t="inlineStr">
        <is>
          <t>当前道路名透出</t>
        </is>
      </c>
      <c r="D1339" s="17" t="inlineStr">
        <is>
          <t>当前道路名透出</t>
        </is>
      </c>
      <c r="E1339" s="17" t="inlineStr">
        <is>
          <t>P2</t>
        </is>
      </c>
      <c r="F1339" s="17" t="inlineStr">
        <is>
          <t>透出当前道路名</t>
        </is>
      </c>
      <c r="G1339" s="13" t="inlineStr">
        <is>
          <t>异常系</t>
        </is>
      </c>
      <c r="H1339" s="17" t="inlineStr">
        <is>
          <t>需求分析法</t>
        </is>
      </c>
      <c r="I1339" s="17" t="n"/>
      <c r="J1339" s="17" t="inlineStr">
        <is>
          <t>click:'com.aiways.autonavi:id/iv_main_setting'
click:'com.aiways.autonavi:id/tv_update_map'
click:text='查看下载'
click:com.aiways.autonavi:id/ski_delete,value='1'
click:'com.aiways.autonavi:id/dialog_confirm'
click:com.aiways.autonavi:id/ski_delete,value='1'
click:'com.aiways.autonavi:id/dialog_confirm'
click:com.aiways.autonavi:id/ski_delete,value='1'
click:'com.aiways.autonavi:id/dialog_confirm'
click:com.aiways.autonavi:id/ski_delete,value='1'
click:'com.aiways.autonavi:id/dialog_confirm'</t>
        </is>
      </c>
      <c r="K1339" s="22" t="inlineStr">
        <is>
          <t>click:'com.aiways.autonavi:id/iv_main_setting'
click:'com.aiways.autonavi:id/tv_update_map'
click:text='查看下载'
click:'com.aiways.autonavi:id/set_offline_date_search_bar'
input:com.aiways.autonavi:id/set_offline_date_search_bar,value="北京"
click:'com.aiways.autonavi:id/tv_down_status'
click:'com.aiways.autonavi:id/siv_offline_date_search_bar'
input:com.aiways.autonavi:id/set_offline_date_search_bar,value="上海"
click:'com.aiways.autonavi:id/tv_down_status'
click:'com.aiways.autonavi:id/siv_offline_date_search_bar'
input:com.aiways.autonavi:id/set_offline_date_search_bar,value="武汉"
click:'com.aiways.autonavi:id/tv_down_status'
click:'com.aiways.autonavi:id/siv_offline_date_search_bar'
click:'com.aiways.autonavi:id/siv_back_bar_title'</t>
        </is>
      </c>
      <c r="L1339" s="17" t="n"/>
      <c r="M1339" s="23" t="inlineStr">
        <is>
          <t>自启动导航app，查看透出的json</t>
        </is>
      </c>
      <c r="N1339" s="17" t="inlineStr">
        <is>
          <t>无返回</t>
        </is>
      </c>
      <c r="O1339" s="17" t="inlineStr">
        <is>
          <t>道路名信息无透出</t>
        </is>
      </c>
      <c r="P1339" s="17" t="n"/>
      <c r="Q1339" s="17" t="n"/>
      <c r="R1339" s="29" t="n"/>
      <c r="S1339" s="29" t="n"/>
      <c r="T1339" s="29" t="n"/>
      <c r="U1339" s="29" t="n"/>
      <c r="V1339" s="29" t="n"/>
      <c r="W1339" s="29" t="n"/>
    </row>
    <row r="1340" s="134">
      <c r="A1340" s="17" t="inlineStr">
        <is>
          <t>AW02-JK-AIDL-1522</t>
        </is>
      </c>
      <c r="B1340" s="13" t="n">
        <v>80095</v>
      </c>
      <c r="C1340" s="17" t="inlineStr">
        <is>
          <t>图面操作结果反馈</t>
        </is>
      </c>
      <c r="D1340" s="17" t="inlineStr">
        <is>
          <t>图面操作结果反馈</t>
        </is>
      </c>
      <c r="E1340" s="17" t="inlineStr">
        <is>
          <t>P0</t>
        </is>
      </c>
      <c r="F1340" s="17" t="inlineStr">
        <is>
          <t>图面操作结果反馈-打开路况</t>
        </is>
      </c>
      <c r="G1340" s="13" t="inlineStr">
        <is>
          <t>正常系</t>
        </is>
      </c>
      <c r="H1340" s="17" t="inlineStr">
        <is>
          <t>需求分析法</t>
        </is>
      </c>
      <c r="I1340" s="17" t="n"/>
      <c r="J1340" s="17" t="inlineStr">
        <is>
          <t>click:'com.aiways.autonavi:id/iv_main_traffic_lights'
click:'com.aiways.autonavi:id/iv_main_traffic_lights'</t>
        </is>
      </c>
      <c r="K1340" s="22" t="n"/>
      <c r="L1340" s="17" t="n"/>
      <c r="M1340" s="23" t="inlineStr">
        <is>
          <t>点击打开路况按钮，查看透出的json</t>
        </is>
      </c>
      <c r="N1340" s="17" t="inlineStr">
        <is>
          <t>{
 "protocolId": 80095,
 "messageType": "dispatch",
 "versionName": "5.0.7.601114",
 "data": {
 "isSuccess": true,
 "operateType": 1,
 "isCanZoom": false
 },
 "statusCode": 0,
 "needResponse": false,
 "message": "",
 "responseCode": "",
 "requestCode": "",
 "requestAuthor": "com.autonavi.amapauto"
}</t>
        </is>
      </c>
      <c r="O1340" s="17" t="inlineStr">
        <is>
          <t>透出的json信息于预期一致</t>
        </is>
      </c>
      <c r="P1340" s="17" t="n"/>
      <c r="Q1340" s="17" t="n"/>
      <c r="R1340" s="29" t="n"/>
      <c r="S1340" s="29" t="n"/>
      <c r="T1340" s="29" t="n"/>
      <c r="U1340" s="29" t="n"/>
      <c r="V1340" s="29" t="n"/>
      <c r="W1340" s="29" t="n"/>
    </row>
    <row r="1341" s="134">
      <c r="A1341" s="17" t="inlineStr">
        <is>
          <t>AW02-JK-AIDL-1523</t>
        </is>
      </c>
      <c r="B1341" s="13" t="n">
        <v>80095</v>
      </c>
      <c r="C1341" s="17" t="inlineStr">
        <is>
          <t>图面操作结果反馈</t>
        </is>
      </c>
      <c r="D1341" s="17" t="inlineStr">
        <is>
          <t>图面操作结果反馈</t>
        </is>
      </c>
      <c r="E1341" s="17" t="inlineStr">
        <is>
          <t>P0</t>
        </is>
      </c>
      <c r="F1341" s="17" t="inlineStr">
        <is>
          <t>图面操作结果反馈-关闭路况</t>
        </is>
      </c>
      <c r="G1341" s="13" t="inlineStr">
        <is>
          <t>正常系</t>
        </is>
      </c>
      <c r="H1341" s="17" t="inlineStr">
        <is>
          <t>需求分析法</t>
        </is>
      </c>
      <c r="I1341" s="17" t="n"/>
      <c r="J1341" s="17" t="inlineStr">
        <is>
          <t>click:'com.aiways.autonavi:id/iv_main_traffic_lights'</t>
        </is>
      </c>
      <c r="K1341" s="22" t="inlineStr">
        <is>
          <t>click:'com.aiways.autonavi:id/iv_main_traffic_lights'</t>
        </is>
      </c>
      <c r="L1341" s="17" t="n"/>
      <c r="M1341" s="23" t="inlineStr">
        <is>
          <t>关闭路况按钮，查看透出的json</t>
        </is>
      </c>
      <c r="N1341" s="17" t="inlineStr">
        <is>
          <t>{
 "protocolId": 80095,
 "messageType": "dispatch",
 "versionName": "5.0.7.601114",
 "data": {
 "isSuccess": true,
 "operateType": 2,
 "isCanZoom": false
 },
 "statusCode": 0,
 "needResponse": false,
 "message": "",
 "responseCode": "",
 "requestCode": "",
 "requestAuthor": "com.autonavi.amapauto"
}</t>
        </is>
      </c>
      <c r="O1341" s="17" t="inlineStr">
        <is>
          <t>透出的json信息于预期一致</t>
        </is>
      </c>
      <c r="P1341" s="17" t="n"/>
      <c r="Q1341" s="17" t="n"/>
      <c r="R1341" s="29" t="n"/>
      <c r="S1341" s="29" t="n"/>
      <c r="T1341" s="29" t="n"/>
      <c r="U1341" s="29" t="n"/>
      <c r="V1341" s="29" t="n"/>
      <c r="W1341" s="29" t="n"/>
    </row>
    <row r="1342" s="134">
      <c r="A1342" s="17" t="inlineStr">
        <is>
          <t>AW02-JK-AIDL-1530</t>
        </is>
      </c>
      <c r="B1342" s="13" t="n">
        <v>80095</v>
      </c>
      <c r="C1342" s="17" t="inlineStr">
        <is>
          <t>图面操作结果反馈</t>
        </is>
      </c>
      <c r="D1342" s="17" t="inlineStr">
        <is>
          <t>图面操作结果反馈</t>
        </is>
      </c>
      <c r="E1342" s="17" t="inlineStr">
        <is>
          <t>P0</t>
        </is>
      </c>
      <c r="F1342" s="17" t="inlineStr">
        <is>
          <t>图面操作结果反馈-打开路况</t>
        </is>
      </c>
      <c r="G1342" s="13" t="inlineStr">
        <is>
          <t>正常系</t>
        </is>
      </c>
      <c r="H1342" s="17" t="inlineStr">
        <is>
          <t>需求分析法</t>
        </is>
      </c>
      <c r="I1342" s="17" t="n"/>
      <c r="J1342" s="17" t="inlineStr">
        <is>
          <t>click:'com.aiways.autonavi:id/tv_search'
click:'com.aiways.autonavi:id/et_search_around_text_input'
input:'com.aiways.autonavi:id/et_search_around_text_input',value="黄鹤楼"
click:'com.aiways.autonavi:id/stv_text_tittle'
click:'com.aiways.autonavi:id/stv_go_here_text'
click:'com.aiways.autonavi:id/stv_text_go'
click:'com.aiways.autonavi:id/iv_main_traffic_lights'
click:'com.aiways.autonavi:id/iv_main_traffic_lights'</t>
        </is>
      </c>
      <c r="K1342" s="22" t="inlineStr">
        <is>
          <t>shell:"input keyevent 4"
shell:"input keyevent 4"</t>
        </is>
      </c>
      <c r="L1342" s="17" t="n"/>
      <c r="M1342" s="23" t="inlineStr">
        <is>
          <t>点击打开路况按钮，查看透出的json</t>
        </is>
      </c>
      <c r="N1342" s="17" t="inlineStr">
        <is>
          <t>{
 "protocolId": 80095,
 "messageType": "dispatch",
 "versionName": "5.0.7.601114",
 "data": {
 "isSuccess": true,
 "operateType": 1,
 "isCanZoom": false
 },
 "statusCode": 0,
 "needResponse": false,
 "message": "",
 "responseCode": "",
 "requestCode": "",
 "requestAuthor": "com.autonavi.amapauto"
}</t>
        </is>
      </c>
      <c r="O1342" s="17" t="inlineStr">
        <is>
          <t>透出的json信息于预期一致</t>
        </is>
      </c>
      <c r="P1342" s="17" t="n"/>
      <c r="Q1342" s="17" t="n"/>
      <c r="R1342" s="29" t="n"/>
      <c r="S1342" s="29" t="n"/>
      <c r="T1342" s="29" t="n"/>
      <c r="U1342" s="29" t="n"/>
      <c r="V1342" s="29" t="n"/>
      <c r="W1342" s="29" t="n"/>
    </row>
    <row r="1343" s="134">
      <c r="A1343" s="17" t="inlineStr">
        <is>
          <t>AW02-JK-AIDL-1531</t>
        </is>
      </c>
      <c r="B1343" s="13" t="n">
        <v>80095</v>
      </c>
      <c r="C1343" s="17" t="inlineStr">
        <is>
          <t>图面操作结果反馈</t>
        </is>
      </c>
      <c r="D1343" s="17" t="inlineStr">
        <is>
          <t>图面操作结果反馈</t>
        </is>
      </c>
      <c r="E1343" s="17" t="inlineStr">
        <is>
          <t>P0</t>
        </is>
      </c>
      <c r="F1343" s="17" t="inlineStr">
        <is>
          <t>图面操作结果反馈-关闭路况</t>
        </is>
      </c>
      <c r="G1343" s="13" t="inlineStr">
        <is>
          <t>正常系</t>
        </is>
      </c>
      <c r="H1343" s="17" t="inlineStr">
        <is>
          <t>需求分析法</t>
        </is>
      </c>
      <c r="I1343" s="17" t="n"/>
      <c r="J1343" s="17" t="inlineStr">
        <is>
          <t>click:'com.aiways.autonavi:id/tv_search'
click:'com.aiways.autonavi:id/et_search_around_text_input'
input:'com.aiways.autonavi:id/et_search_around_text_input',value="黄鹤楼"
click:'com.aiways.autonavi:id/stv_text_tittle'
click:'com.aiways.autonavi:id/stv_go_here_text'
click:'com.aiways.autonavi:id/stv_text_go'
click:'com.aiways.autonavi:id/iv_main_traffic_lights'</t>
        </is>
      </c>
      <c r="K1343" s="22" t="inlineStr">
        <is>
          <t>click:'com.aiways.autonavi:id/iv_main_traffic_lights'
shell:"input keyevent 4"
shell:"input keyevent 4"</t>
        </is>
      </c>
      <c r="L1343" s="17" t="n"/>
      <c r="M1343" s="23" t="inlineStr">
        <is>
          <t>再次点击打开路况按钮，查看透出的json</t>
        </is>
      </c>
      <c r="N1343" s="17" t="inlineStr">
        <is>
          <t>{
 "protocolId": 80095,
 "messageType": "dispatch",
 "versionName": "5.0.7.601114",
 "data": {
 "isSuccess": true,
 "operateType": 2,
 "isCanZoom": false
 },
 "statusCode": 0,
 "needResponse": false,
 "message": "",
 "responseCode": "",
 "requestCode": "",
 "requestAuthor": "com.autonavi.amapauto"
}</t>
        </is>
      </c>
      <c r="O1343" s="17" t="inlineStr">
        <is>
          <t>透出的json信息于预期一致</t>
        </is>
      </c>
      <c r="P1343" s="17" t="n"/>
      <c r="Q1343" s="17" t="n"/>
      <c r="R1343" s="29" t="n"/>
      <c r="S1343" s="29" t="n"/>
      <c r="T1343" s="29" t="n"/>
      <c r="U1343" s="29" t="n"/>
      <c r="V1343" s="29" t="n"/>
      <c r="W1343" s="29" t="n"/>
    </row>
    <row r="1344" s="134">
      <c r="A1344" s="17" t="inlineStr">
        <is>
          <t>AW02-JK-AIDL-1541</t>
        </is>
      </c>
      <c r="B1344" s="13" t="n">
        <v>80105</v>
      </c>
      <c r="C1344" s="17" t="inlineStr">
        <is>
          <t>区间测速信息的透出</t>
        </is>
      </c>
      <c r="D1344" s="17" t="inlineStr">
        <is>
          <t>区间测速信息的透出</t>
        </is>
      </c>
      <c r="E1344" s="17" t="inlineStr">
        <is>
          <t>P2</t>
        </is>
      </c>
      <c r="F1344" s="17" t="inlineStr">
        <is>
          <t>区间测速信息主动透出</t>
        </is>
      </c>
      <c r="G1344" s="13" t="inlineStr">
        <is>
          <t>异常系</t>
        </is>
      </c>
      <c r="H1344" s="17" t="inlineStr">
        <is>
          <t>需求分析法</t>
        </is>
      </c>
      <c r="I1344" s="17" t="n"/>
      <c r="J1344" s="17" t="inlineStr">
        <is>
          <t>/</t>
        </is>
      </c>
      <c r="K1344" s="22" t="n"/>
      <c r="L1344" s="17" t="n"/>
      <c r="M1344" s="23" t="inlineStr">
        <is>
          <t>查看透出的json</t>
        </is>
      </c>
      <c r="N1344" s="17" t="inlineStr">
        <is>
          <t>无返回</t>
        </is>
      </c>
      <c r="O1344" s="17" t="inlineStr">
        <is>
          <t>无区间测速信息透出</t>
        </is>
      </c>
      <c r="P1344" s="17" t="n"/>
      <c r="Q1344" s="17" t="n"/>
      <c r="R1344" s="29" t="n"/>
      <c r="S1344" s="29" t="n"/>
      <c r="T1344" s="29" t="n"/>
      <c r="U1344" s="29" t="n"/>
      <c r="V1344" s="29" t="n"/>
      <c r="W1344" s="29" t="n"/>
    </row>
    <row r="1345" s="134">
      <c r="A1345" s="17" t="inlineStr">
        <is>
          <t>AW02-JK-AIDL-1542</t>
        </is>
      </c>
      <c r="B1345" s="13" t="n">
        <v>80122</v>
      </c>
      <c r="C1345" s="17" t="inlineStr">
        <is>
          <t>透出后台巡航开关和电子眼播报开关的状态</t>
        </is>
      </c>
      <c r="D1345" s="17" t="inlineStr">
        <is>
          <t>透出后台巡航开关和电子眼播报开关的状态</t>
        </is>
      </c>
      <c r="E1345" s="17" t="inlineStr">
        <is>
          <t>P0</t>
        </is>
      </c>
      <c r="F1345" s="17" t="inlineStr">
        <is>
          <t>透出前方路况信息</t>
        </is>
      </c>
      <c r="G1345" s="13" t="inlineStr">
        <is>
          <t>正常系</t>
        </is>
      </c>
      <c r="H1345" s="17" t="inlineStr">
        <is>
          <t>需求分析法</t>
        </is>
      </c>
      <c r="I1345" s="17" t="n"/>
      <c r="J1345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45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45" s="17" t="n"/>
      <c r="M1345" s="23" t="inlineStr">
        <is>
          <t>1.打开前方路况信息
2.查看透出的json</t>
        </is>
      </c>
      <c r="N1345" s="17" t="inlineStr">
        <is>
          <t>{
 "protocolId": 80122,
 "messageType": "dispatch",
 "versionName": "5.0.7.601114",
 "data": {
 "settingResultDog": false,
 "settingResultCrossArea": false,
 "settingResultBackgroundDog": false,
 "settingResultRoad": true,
 "settingResultWarn": false
 },
 "statusCode": 0,
 "needResponse": false,
 "message": "",
 "responseCode": "",
 "requestCode": "",
 "requestAuthor": "com.autonavi.amapauto"
}</t>
        </is>
      </c>
      <c r="O1345" s="17" t="inlineStr">
        <is>
          <t>透出的json信息于预期一致</t>
        </is>
      </c>
      <c r="P1345" s="17" t="n"/>
      <c r="Q1345" s="17" t="n"/>
      <c r="R1345" s="29" t="n"/>
      <c r="S1345" s="29" t="n"/>
      <c r="T1345" s="29" t="n"/>
      <c r="U1345" s="29" t="n"/>
      <c r="V1345" s="29" t="n"/>
      <c r="W1345" s="29" t="n"/>
    </row>
    <row r="1346" s="134">
      <c r="A1346" s="17" t="inlineStr">
        <is>
          <t>AW02-JK-AIDL-1543</t>
        </is>
      </c>
      <c r="B1346" s="13" t="n">
        <v>80122</v>
      </c>
      <c r="C1346" s="17" t="inlineStr">
        <is>
          <t>透出后台巡航开关和电子眼播报开关的状态</t>
        </is>
      </c>
      <c r="D1346" s="17" t="inlineStr">
        <is>
          <t>透出后台巡航开关和电子眼播报开关的状态</t>
        </is>
      </c>
      <c r="E1346" s="17" t="inlineStr">
        <is>
          <t>P0</t>
        </is>
      </c>
      <c r="F1346" s="17" t="inlineStr">
        <is>
          <t>透出前方路况信息</t>
        </is>
      </c>
      <c r="G1346" s="13" t="inlineStr">
        <is>
          <t>正常系</t>
        </is>
      </c>
      <c r="H1346" s="17" t="inlineStr">
        <is>
          <t>需求分析法</t>
        </is>
      </c>
      <c r="I1346" s="17" t="n"/>
      <c r="J1346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46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46" s="17" t="n"/>
      <c r="M1346" s="23" t="inlineStr">
        <is>
          <t>1.关闭前方路况信息
2.查看透出的json</t>
        </is>
      </c>
      <c r="N1346" s="17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346" s="17" t="inlineStr">
        <is>
          <t>透出的json信息于预期一致</t>
        </is>
      </c>
      <c r="P1346" s="17" t="n"/>
      <c r="Q1346" s="17" t="n"/>
      <c r="R1346" s="29" t="n"/>
      <c r="S1346" s="29" t="n"/>
      <c r="T1346" s="29" t="n"/>
      <c r="U1346" s="29" t="n"/>
      <c r="V1346" s="29" t="n"/>
      <c r="W1346" s="29" t="n"/>
    </row>
    <row r="1347" s="134">
      <c r="A1347" s="17" t="inlineStr">
        <is>
          <t>AW02-JK-AIDL-1544</t>
        </is>
      </c>
      <c r="B1347" s="13" t="n">
        <v>80122</v>
      </c>
      <c r="C1347" s="17" t="inlineStr">
        <is>
          <t>透出后台巡航开关和电子眼播报开关的状态</t>
        </is>
      </c>
      <c r="D1347" s="17" t="inlineStr">
        <is>
          <t>透出后台巡航开关和电子眼播报开关的状态</t>
        </is>
      </c>
      <c r="E1347" s="17" t="inlineStr">
        <is>
          <t>P0</t>
        </is>
      </c>
      <c r="F1347" s="17" t="inlineStr">
        <is>
          <t>透出电子眼信息</t>
        </is>
      </c>
      <c r="G1347" s="13" t="inlineStr">
        <is>
          <t>正常系</t>
        </is>
      </c>
      <c r="H1347" s="17" t="inlineStr">
        <is>
          <t>需求分析法</t>
        </is>
      </c>
      <c r="I1347" s="17" t="n"/>
      <c r="J1347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47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47" s="17" t="n"/>
      <c r="M1347" s="23" t="inlineStr">
        <is>
          <t>1.打开电子眼信息
2.查看透出的json</t>
        </is>
      </c>
      <c r="N1347" s="17" t="inlineStr">
        <is>
          <t>{
 "protocolId": 80122,
 "messageType": "dispatch",
 "versionName": "5.0.7.601114",
 "data": {
 "settingResultDog": true,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347" s="17" t="inlineStr">
        <is>
          <t>透出的json信息于预期一致</t>
        </is>
      </c>
      <c r="P1347" s="17" t="n"/>
      <c r="Q1347" s="17" t="n"/>
      <c r="R1347" s="29" t="n"/>
      <c r="S1347" s="29" t="n"/>
      <c r="T1347" s="29" t="n"/>
      <c r="U1347" s="29" t="n"/>
      <c r="V1347" s="29" t="n"/>
      <c r="W1347" s="29" t="n"/>
    </row>
    <row r="1348" s="134">
      <c r="A1348" s="17" t="inlineStr">
        <is>
          <t>AW02-JK-AIDL-1545</t>
        </is>
      </c>
      <c r="B1348" s="13" t="n">
        <v>80122</v>
      </c>
      <c r="C1348" s="17" t="inlineStr">
        <is>
          <t>透出后台巡航开关和电子眼播报开关的状态</t>
        </is>
      </c>
      <c r="D1348" s="17" t="inlineStr">
        <is>
          <t>透出后台巡航开关和电子眼播报开关的状态</t>
        </is>
      </c>
      <c r="E1348" s="17" t="inlineStr">
        <is>
          <t>P0</t>
        </is>
      </c>
      <c r="F1348" s="17" t="inlineStr">
        <is>
          <t>透出电子眼信息</t>
        </is>
      </c>
      <c r="G1348" s="13" t="inlineStr">
        <is>
          <t>正常系</t>
        </is>
      </c>
      <c r="H1348" s="17" t="inlineStr">
        <is>
          <t>需求分析法</t>
        </is>
      </c>
      <c r="I1348" s="17" t="n"/>
      <c r="J1348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48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48" s="17" t="n"/>
      <c r="M1348" s="23" t="inlineStr">
        <is>
          <t>1.关闭电子眼信息
2.查看透出的json</t>
        </is>
      </c>
      <c r="N1348" s="17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348" s="17" t="inlineStr">
        <is>
          <t>透出的json信息于预期一致</t>
        </is>
      </c>
      <c r="P1348" s="17" t="n"/>
      <c r="Q1348" s="17" t="n"/>
      <c r="R1348" s="29" t="n"/>
      <c r="S1348" s="29" t="n"/>
      <c r="T1348" s="29" t="n"/>
      <c r="U1348" s="29" t="n"/>
      <c r="V1348" s="29" t="n"/>
      <c r="W1348" s="29" t="n"/>
    </row>
    <row r="1349" s="134">
      <c r="A1349" s="17" t="inlineStr">
        <is>
          <t>AW02-JK-AIDL-1546</t>
        </is>
      </c>
      <c r="B1349" s="13" t="n">
        <v>80122</v>
      </c>
      <c r="C1349" s="17" t="inlineStr">
        <is>
          <t>透出后台巡航开关和电子眼播报开关的状态</t>
        </is>
      </c>
      <c r="D1349" s="17" t="inlineStr">
        <is>
          <t>透出后台巡航开关和电子眼播报开关的状态</t>
        </is>
      </c>
      <c r="E1349" s="17" t="inlineStr">
        <is>
          <t>P0</t>
        </is>
      </c>
      <c r="F1349" s="17" t="inlineStr">
        <is>
          <t>透出安全警告的信息</t>
        </is>
      </c>
      <c r="G1349" s="13" t="inlineStr">
        <is>
          <t>正常系</t>
        </is>
      </c>
      <c r="H1349" s="17" t="inlineStr">
        <is>
          <t>需求分析法</t>
        </is>
      </c>
      <c r="I1349" s="17" t="n"/>
      <c r="J1349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49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49" s="17" t="n"/>
      <c r="M1349" s="23" t="inlineStr">
        <is>
          <t>1.打开安全警告的信息
2.查看透出的json</t>
        </is>
      </c>
      <c r="N1349" s="17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true
 },
 "statusCode": 0,
 "needResponse": false,
 "message": "",
 "responseCode": "",
 "requestCode": "",
 "requestAuthor": "com.autonavi.amapauto"
}</t>
        </is>
      </c>
      <c r="O1349" s="17" t="inlineStr">
        <is>
          <t>透出的json信息于预期一致</t>
        </is>
      </c>
      <c r="P1349" s="17" t="n"/>
      <c r="Q1349" s="17" t="n"/>
      <c r="R1349" s="29" t="n"/>
      <c r="S1349" s="29" t="n"/>
      <c r="T1349" s="29" t="n"/>
      <c r="U1349" s="29" t="n"/>
      <c r="V1349" s="29" t="n"/>
      <c r="W1349" s="29" t="n"/>
    </row>
    <row r="1350" s="134">
      <c r="A1350" s="17" t="inlineStr">
        <is>
          <t>AW02-JK-AIDL-1547</t>
        </is>
      </c>
      <c r="B1350" s="13" t="n">
        <v>80122</v>
      </c>
      <c r="C1350" s="17" t="inlineStr">
        <is>
          <t>透出后台巡航开关和电子眼播报开关的状态</t>
        </is>
      </c>
      <c r="D1350" s="17" t="inlineStr">
        <is>
          <t>透出后台巡航开关和电子眼播报开关的状态</t>
        </is>
      </c>
      <c r="E1350" s="17" t="inlineStr">
        <is>
          <t>P0</t>
        </is>
      </c>
      <c r="F1350" s="17" t="inlineStr">
        <is>
          <t>透出安全警告的信息</t>
        </is>
      </c>
      <c r="G1350" s="13" t="inlineStr">
        <is>
          <t>正常系</t>
        </is>
      </c>
      <c r="H1350" s="17" t="inlineStr">
        <is>
          <t>需求分析法</t>
        </is>
      </c>
      <c r="I1350" s="17" t="n"/>
      <c r="J1350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50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50" s="17" t="n"/>
      <c r="M1350" s="23" t="inlineStr">
        <is>
          <t>1.关闭安全警告的信息
2.查看透出的json</t>
        </is>
      </c>
      <c r="N1350" s="17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350" s="17" t="inlineStr">
        <is>
          <t>透出的json信息于预期一致</t>
        </is>
      </c>
      <c r="P1350" s="17" t="n"/>
      <c r="Q1350" s="17" t="n"/>
      <c r="R1350" s="29" t="n"/>
      <c r="S1350" s="29" t="n"/>
      <c r="T1350" s="29" t="n"/>
      <c r="U1350" s="29" t="n"/>
      <c r="V1350" s="29" t="n"/>
      <c r="W1350" s="29" t="n"/>
    </row>
    <row r="1351" s="134">
      <c r="A1351" s="17" t="inlineStr">
        <is>
          <t>AW02-JK-AIDL-1548</t>
        </is>
      </c>
      <c r="B1351" s="13" t="n">
        <v>80122</v>
      </c>
      <c r="C1351" s="17" t="inlineStr">
        <is>
          <t>透出后台巡航开关和电子眼播报开关的状态</t>
        </is>
      </c>
      <c r="D1351" s="17" t="inlineStr">
        <is>
          <t>透出后台巡航开关和电子眼播报开关的状态</t>
        </is>
      </c>
      <c r="E1351" s="17" t="inlineStr">
        <is>
          <t>P0</t>
        </is>
      </c>
      <c r="F1351" s="17" t="inlineStr">
        <is>
          <t>透出后台巡航播报</t>
        </is>
      </c>
      <c r="G1351" s="13" t="inlineStr">
        <is>
          <t>正常系</t>
        </is>
      </c>
      <c r="H1351" s="17" t="inlineStr">
        <is>
          <t>需求分析法</t>
        </is>
      </c>
      <c r="I1351" s="17" t="n"/>
      <c r="J1351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51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51" s="17" t="n"/>
      <c r="M1351" s="23" t="inlineStr">
        <is>
          <t>1.打开后台巡航播报
2.查看透出的json</t>
        </is>
      </c>
      <c r="N1351" s="17" t="inlineStr">
        <is>
          <t>{
 "protocolId": 80122,
 "messageType": "dispatch",
 "versionName": "5.0.7.601114",
 "data": {
 "settingResultDog": false,
 "settingResultCrossArea": false,
 "settingResultBackgroundDog": true,
 "settingResultRoad": false,
 "settingResultWarn": false
 },
 "statusCode": 0,
 "needResponse": false,
 "message": "",
 "responseCode": "",
 "requestCode": "",
 "requestAuthor": "com.autonavi.amapauto"
}</t>
        </is>
      </c>
      <c r="O1351" s="17" t="inlineStr">
        <is>
          <t>透出的json信息于预期一致</t>
        </is>
      </c>
      <c r="P1351" s="17" t="n"/>
      <c r="Q1351" s="17" t="n"/>
      <c r="R1351" s="29" t="n"/>
      <c r="S1351" s="29" t="n"/>
      <c r="T1351" s="29" t="n"/>
      <c r="U1351" s="29" t="n"/>
      <c r="V1351" s="29" t="n"/>
      <c r="W1351" s="29" t="n"/>
    </row>
    <row r="1352" s="134">
      <c r="A1352" s="17" t="inlineStr">
        <is>
          <t>AW02-JK-AIDL-1549</t>
        </is>
      </c>
      <c r="B1352" s="13" t="n">
        <v>80122</v>
      </c>
      <c r="C1352" s="17" t="inlineStr">
        <is>
          <t>透出后台巡航开关和电子眼播报开关的状态</t>
        </is>
      </c>
      <c r="D1352" s="17" t="inlineStr">
        <is>
          <t>透出后台巡航开关和电子眼播报开关的状态</t>
        </is>
      </c>
      <c r="E1352" s="17" t="inlineStr">
        <is>
          <t>P0</t>
        </is>
      </c>
      <c r="F1352" s="17" t="inlineStr">
        <is>
          <t>透出后台巡航播报</t>
        </is>
      </c>
      <c r="G1352" s="13" t="inlineStr">
        <is>
          <t>正常系</t>
        </is>
      </c>
      <c r="H1352" s="17" t="inlineStr">
        <is>
          <t>需求分析法</t>
        </is>
      </c>
      <c r="I1352" s="17" t="n"/>
      <c r="J1352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52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52" s="17" t="n"/>
      <c r="M1352" s="23" t="inlineStr">
        <is>
          <t>1.关闭后台巡航播报的信息
2.查看透出的json</t>
        </is>
      </c>
      <c r="N1352" s="17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352" s="17" t="inlineStr">
        <is>
          <t>透出的json信息于预期一致</t>
        </is>
      </c>
      <c r="P1352" s="17" t="n"/>
      <c r="Q1352" s="17" t="n"/>
      <c r="R1352" s="29" t="n"/>
      <c r="S1352" s="29" t="n"/>
      <c r="T1352" s="29" t="n"/>
      <c r="U1352" s="29" t="n"/>
      <c r="V1352" s="29" t="n"/>
      <c r="W1352" s="29" t="n"/>
    </row>
    <row r="1353" s="134">
      <c r="A1353" s="17" t="inlineStr">
        <is>
          <t>AW02-JK-AIDL-1550</t>
        </is>
      </c>
      <c r="B1353" s="13" t="n">
        <v>80122</v>
      </c>
      <c r="C1353" s="17" t="inlineStr">
        <is>
          <t>透出后台巡航开关和电子眼播报开关的状态</t>
        </is>
      </c>
      <c r="D1353" s="17" t="inlineStr">
        <is>
          <t>透出后台巡航开关和电子眼播报开关的状态</t>
        </is>
      </c>
      <c r="E1353" s="17" t="inlineStr">
        <is>
          <t>P0</t>
        </is>
      </c>
      <c r="F1353" s="17" t="inlineStr">
        <is>
          <t>透出跨行政区域播报的信息</t>
        </is>
      </c>
      <c r="G1353" s="13" t="inlineStr">
        <is>
          <t>正常系</t>
        </is>
      </c>
      <c r="H1353" s="17" t="inlineStr">
        <is>
          <t>需求分析法</t>
        </is>
      </c>
      <c r="I1353" s="17" t="n"/>
      <c r="J1353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53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53" s="17" t="n"/>
      <c r="M1353" s="23" t="inlineStr">
        <is>
          <t>1.打开跨行政区域播报的信息
2.查看透出的json</t>
        </is>
      </c>
      <c r="N1353" s="17" t="inlineStr">
        <is>
          <t>{
 "protocolId": 80122,
 "messageType": "dispatch",
 "versionName": "5.0.7.601114",
 "data": {
 "settingResultDog": false,
 "settingResultCrossArea": true,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353" s="17" t="inlineStr">
        <is>
          <t>透出的json信息于预期一致</t>
        </is>
      </c>
      <c r="P1353" s="17" t="n"/>
      <c r="Q1353" s="17" t="n"/>
      <c r="R1353" s="29" t="n"/>
      <c r="S1353" s="29" t="n"/>
      <c r="T1353" s="29" t="n"/>
      <c r="U1353" s="29" t="n"/>
      <c r="V1353" s="29" t="n"/>
      <c r="W1353" s="29" t="n"/>
    </row>
    <row r="1354" s="134">
      <c r="A1354" s="17" t="inlineStr">
        <is>
          <t>AW02-JK-AIDL-1551</t>
        </is>
      </c>
      <c r="B1354" s="13" t="n">
        <v>80122</v>
      </c>
      <c r="C1354" s="17" t="inlineStr">
        <is>
          <t>透出后台巡航开关和电子眼播报开关的状态</t>
        </is>
      </c>
      <c r="D1354" s="17" t="inlineStr">
        <is>
          <t>透出后台巡航开关和电子眼播报开关的状态</t>
        </is>
      </c>
      <c r="E1354" s="17" t="inlineStr">
        <is>
          <t>P0</t>
        </is>
      </c>
      <c r="F1354" s="17" t="inlineStr">
        <is>
          <t>透出跨行政区域播报的信息</t>
        </is>
      </c>
      <c r="G1354" s="13" t="inlineStr">
        <is>
          <t>正常系</t>
        </is>
      </c>
      <c r="H1354" s="17" t="inlineStr">
        <is>
          <t>需求分析法</t>
        </is>
      </c>
      <c r="I1354" s="17" t="n"/>
      <c r="J1354" s="1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354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354" s="17" t="n"/>
      <c r="M1354" s="23" t="inlineStr">
        <is>
          <t>1.关闭跨行政区域播报的信息
2.查看透出的json</t>
        </is>
      </c>
      <c r="N1354" s="17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354" s="17" t="inlineStr">
        <is>
          <t>透出的json信息于预期一致</t>
        </is>
      </c>
      <c r="P1354" s="17" t="n"/>
      <c r="Q1354" s="17" t="n"/>
      <c r="R1354" s="29" t="n"/>
      <c r="S1354" s="29" t="n"/>
      <c r="T1354" s="29" t="n"/>
      <c r="U1354" s="29" t="n"/>
      <c r="V1354" s="29" t="n"/>
      <c r="W1354" s="29" t="n"/>
    </row>
    <row r="1355" s="134">
      <c r="A1355" s="17" t="inlineStr">
        <is>
          <t>AW02-JK-AIDL-1552</t>
        </is>
      </c>
      <c r="B1355" s="13" t="n">
        <v>80063</v>
      </c>
      <c r="C1355" s="17" t="inlineStr">
        <is>
          <t>车头方向（匹配后信息）</t>
        </is>
      </c>
      <c r="D1355" s="17" t="inlineStr">
        <is>
          <t>车头方向主动透出</t>
        </is>
      </c>
      <c r="E1355" s="17" t="inlineStr">
        <is>
          <t>P0</t>
        </is>
      </c>
      <c r="F1355" s="17" t="inlineStr">
        <is>
          <t>车头方向主动透出</t>
        </is>
      </c>
      <c r="G1355" s="13" t="inlineStr">
        <is>
          <t>正常系</t>
        </is>
      </c>
      <c r="H1355" s="17" t="inlineStr">
        <is>
          <t>需求分析法</t>
        </is>
      </c>
      <c r="I1355" s="17" t="n"/>
      <c r="J1355" s="17" t="inlineStr">
        <is>
          <t>/</t>
        </is>
      </c>
      <c r="K1355" s="22" t="n"/>
      <c r="L1355" s="17" t="n"/>
      <c r="M1355" s="23" t="inlineStr">
        <is>
          <t>输入json，查看返回json或查看地图</t>
        </is>
      </c>
      <c r="N1355" s="17" t="inlineStr">
        <is>
          <t>{
  "protocolId": 80063,
  "messageType": "dispatch",
  "versionName": "5.0.7.601114",
  "data": {
    "locationInfo": "bearing,accuracy,speed,time,provider"
  },
  "statusCode": 0,
  "needResponse": false,
  "message": "",
  "responseCode": "",
  "requestCode": "",
  "requestAuthor": "com.autonavi.amapauto"
}</t>
        </is>
      </c>
      <c r="O1355" s="17" t="inlineStr">
        <is>
          <t>透出的json信息于预期一致，1秒一次</t>
        </is>
      </c>
      <c r="P1355" s="17" t="n"/>
      <c r="Q1355" s="17" t="n"/>
      <c r="R1355" s="29" t="n"/>
      <c r="S1355" s="29" t="n"/>
      <c r="T1355" s="29" t="n"/>
      <c r="U1355" s="29" t="n"/>
      <c r="V1355" s="29" t="n"/>
      <c r="W1355" s="29" t="n"/>
    </row>
    <row r="1356" s="134">
      <c r="A1356" s="17" t="inlineStr">
        <is>
          <t>AW02-JK-AIDL-1553</t>
        </is>
      </c>
      <c r="B1356" s="13" t="n">
        <v>80063</v>
      </c>
      <c r="C1356" s="17" t="inlineStr">
        <is>
          <t>车头方向（匹配后信息）</t>
        </is>
      </c>
      <c r="D1356" s="17" t="inlineStr">
        <is>
          <t>车头方向主动透出</t>
        </is>
      </c>
      <c r="E1356" s="17" t="inlineStr">
        <is>
          <t>P0</t>
        </is>
      </c>
      <c r="F1356" s="17" t="inlineStr">
        <is>
          <t>车头方向主动透出</t>
        </is>
      </c>
      <c r="G1356" s="13" t="inlineStr">
        <is>
          <t>正常系</t>
        </is>
      </c>
      <c r="H1356" s="17" t="inlineStr">
        <is>
          <t>需求分析法</t>
        </is>
      </c>
      <c r="I1356" s="17" t="n"/>
      <c r="J1356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356" s="22" t="inlineStr">
        <is>
          <t>shell:"input keyevent 4"
shell:"input keyevent 4"</t>
        </is>
      </c>
      <c r="L1356" s="17" t="n"/>
      <c r="M1356" s="23" t="inlineStr">
        <is>
          <t>输入json，查看返回json或查看地图</t>
        </is>
      </c>
      <c r="N1356" s="17" t="inlineStr">
        <is>
          <t>{
  "protocolId": 80063,
  "messageType": "dispatch",
  "versionName": "5.0.7.601114",
  "data": {
    "locationInfo": "bearing,accuracy,speed,time,provider"
  },
  "statusCode": 0,
  "needResponse": false,
  "message": "",
  "responseCode": "",
  "requestCode": "",
  "requestAuthor": "com.autonavi.amapauto"
}</t>
        </is>
      </c>
      <c r="O1356" s="17" t="inlineStr">
        <is>
          <t>透出的json信息于预期一致，1秒一次</t>
        </is>
      </c>
      <c r="P1356" s="17" t="n"/>
      <c r="Q1356" s="17" t="n"/>
      <c r="R1356" s="29" t="n"/>
      <c r="S1356" s="29" t="n"/>
      <c r="T1356" s="29" t="n"/>
      <c r="U1356" s="29" t="n"/>
      <c r="V1356" s="29" t="n"/>
      <c r="W1356" s="29" t="n"/>
    </row>
    <row r="1357" s="134">
      <c r="A1357" s="17" t="inlineStr">
        <is>
          <t>AW02-JK-AIDL-1555</t>
        </is>
      </c>
      <c r="B1357" s="13" t="n">
        <v>80063</v>
      </c>
      <c r="C1357" s="17" t="inlineStr">
        <is>
          <t>车头方向（匹配后信息）</t>
        </is>
      </c>
      <c r="D1357" s="17" t="inlineStr">
        <is>
          <t>车头方向主动透出</t>
        </is>
      </c>
      <c r="E1357" s="17" t="inlineStr">
        <is>
          <t>P0</t>
        </is>
      </c>
      <c r="F1357" s="17" t="inlineStr">
        <is>
          <t>车头方向主动透出</t>
        </is>
      </c>
      <c r="G1357" s="13" t="inlineStr">
        <is>
          <t>正常系</t>
        </is>
      </c>
      <c r="H1357" s="17" t="inlineStr">
        <is>
          <t>需求分析法</t>
        </is>
      </c>
      <c r="I1357" s="17" t="n"/>
      <c r="J1357" s="17" t="inlineStr">
        <is>
          <t>shell:"input keyevent 3"</t>
        </is>
      </c>
      <c r="K1357" s="22" t="inlineStr">
        <is>
          <t>startapp:'com.aiways.autonavi'</t>
        </is>
      </c>
      <c r="L1357" s="17" t="n"/>
      <c r="M1357" s="23" t="inlineStr">
        <is>
          <t>输入json，查看返回json或查看地图</t>
        </is>
      </c>
      <c r="N1357" s="17" t="inlineStr">
        <is>
          <t>{
  "protocolId": 80063,
  "messageType": "dispatch",
  "versionName": "5.0.7.601114",
  "data": {
    "locationInfo": "bearing,accuracy,speed,time,provider"
  },
  "statusCode": 0,
  "needResponse": false,
  "message": "",
  "responseCode": "",
  "requestCode": "",
  "requestAuthor": "com.autonavi.amapauto"
}</t>
        </is>
      </c>
      <c r="O1357" s="17" t="inlineStr">
        <is>
          <t>透出的json信息于预期一致，1秒一次</t>
        </is>
      </c>
      <c r="P1357" s="17" t="n"/>
      <c r="Q1357" s="17" t="n"/>
      <c r="R1357" s="29" t="n"/>
      <c r="S1357" s="29" t="n"/>
      <c r="T1357" s="29" t="n"/>
      <c r="U1357" s="29" t="n"/>
      <c r="V1357" s="29" t="n"/>
      <c r="W1357" s="29" t="n"/>
    </row>
    <row r="1358" s="134">
      <c r="A1358" s="17" t="inlineStr">
        <is>
          <t>AW02-JK-AIDL-1556</t>
        </is>
      </c>
      <c r="B1358" s="13" t="n">
        <v>80034</v>
      </c>
      <c r="C1358" s="17" t="inlineStr">
        <is>
          <t>搜索结果列表状态透出</t>
        </is>
      </c>
      <c r="D1358" s="17" t="inlineStr">
        <is>
          <t>搜索结果列表页当前状态透出</t>
        </is>
      </c>
      <c r="E1358" s="17" t="inlineStr">
        <is>
          <t>P0</t>
        </is>
      </c>
      <c r="F1358" s="17" t="inlineStr">
        <is>
          <t>第一页</t>
        </is>
      </c>
      <c r="G1358" s="13" t="inlineStr">
        <is>
          <t>正常系</t>
        </is>
      </c>
      <c r="H1358" s="17" t="inlineStr">
        <is>
          <t>需求分析法</t>
        </is>
      </c>
      <c r="I1358" s="17" t="n"/>
      <c r="J1358" s="17" t="inlineStr">
        <is>
          <t>click:'com.aiways.autonavi:id/tv_search'
click:'com.aiways.autonavi:id/et_search_around_text_input'
input:'com.aiways.autonavi:id/et_search_around_text_input',value="武汉"
click:'com.aiways.autonavi:id/stv_text_tittle'</t>
        </is>
      </c>
      <c r="K1358" s="22" t="inlineStr">
        <is>
          <t>shell:"input keyevent 4"
shell:"input keyevent 4"
shell:"input keyevent 4"</t>
        </is>
      </c>
      <c r="L1358" s="17" t="n"/>
      <c r="M1358" s="23" t="inlineStr">
        <is>
          <t>点击搜索页，搜索任意POI，展示出poi搜索列表，查看透出json</t>
        </is>
      </c>
      <c r="N1358" s="17" t="inlineStr">
        <is>
          <t>{
 "protocolId": 80034,
 "messageType": "dispatch",
 "versionName": "5.0.7.601114",
 "data": {
 "totalPage": 5,
 "planRoute": false,
 "curPage": 1,
 "choice": -1,
 "isFirstPage": true,
 "isLastPage": false,
 "isListTop": true,
 "back": false,
 "poinum": 10,
 "isListBottom": false
 },
 "statusCode": 0,
 "needResponse": false,
 "message": "",
 "responseCode": "",
 "requestCode": "",
 "requestAuthor": "com.autonavi.amapauto"
}</t>
        </is>
      </c>
      <c r="O1358" s="17" t="inlineStr">
        <is>
          <t>透出json与预期结果一致</t>
        </is>
      </c>
      <c r="P1358" s="17" t="n"/>
      <c r="Q1358" s="17" t="n"/>
      <c r="R1358" s="29" t="n"/>
      <c r="S1358" s="29" t="n"/>
      <c r="T1358" s="29" t="n"/>
      <c r="U1358" s="29" t="n"/>
      <c r="V1358" s="29" t="n"/>
      <c r="W1358" s="29" t="n"/>
    </row>
    <row r="1359" s="134">
      <c r="A1359" s="17" t="inlineStr">
        <is>
          <t>AW02-JK-AIDL-1557</t>
        </is>
      </c>
      <c r="B1359" s="13" t="n">
        <v>80034</v>
      </c>
      <c r="C1359" s="17" t="inlineStr">
        <is>
          <t>搜索结果列表状态透出</t>
        </is>
      </c>
      <c r="D1359" s="17" t="inlineStr">
        <is>
          <t>搜索结果列表页当前状态透出</t>
        </is>
      </c>
      <c r="E1359" s="17" t="inlineStr">
        <is>
          <t>P0</t>
        </is>
      </c>
      <c r="F1359" s="17" t="inlineStr">
        <is>
          <t>第一页</t>
        </is>
      </c>
      <c r="G1359" s="13" t="inlineStr">
        <is>
          <t>正常系</t>
        </is>
      </c>
      <c r="H1359" s="17" t="inlineStr">
        <is>
          <t>需求分析法</t>
        </is>
      </c>
      <c r="I1359" s="17" t="n"/>
      <c r="J1359" s="17" t="inlineStr">
        <is>
          <t>click:'com.aiways.autonavi:id/tv_search'
click:'com.aiways.autonavi:id/et_search_around_text_input'
input:'com.aiways.autonavi:id/et_search_around_text_input',value="武汉"
click:'com.aiways.autonavi:id/stv_text_tittle'</t>
        </is>
      </c>
      <c r="K1359" s="22" t="inlineStr">
        <is>
          <t>shell:"input keyevent 4"
shell:"input keyevent 4"
shell:"input keyevent 4"</t>
        </is>
      </c>
      <c r="L1359" s="17" t="n"/>
      <c r="M1359" s="23" t="inlineStr">
        <is>
          <t>点击搜索页，搜索任意POI，手动选择第一页，第一个POI，查看透出json</t>
        </is>
      </c>
      <c r="N1359" s="17" t="inlineStr">
        <is>
          <t>{
 "protocolId": 80034,
 "messageType": "dispatch",
 "versionName": "5.0.7.601114",
 "data": {
 "totalPage": 5,
 "planRoute": false,
 "curPage": 1,
 "choice": 0,
 "isFirstPage": true,
 "isLastPage": false,
 "isListTop": true,
 "back": false,
 "poinum": 10,
 "isListBottom": false
 },
 "statusCode": 0,
 "needResponse": false,
 "message": "",
 "responseCode": "",
 "requestCode": "",
 "requestAuthor": "com.autonavi.amapauto"
}</t>
        </is>
      </c>
      <c r="O1359" s="17" t="inlineStr">
        <is>
          <t>透出json与预期结果一致</t>
        </is>
      </c>
      <c r="P1359" s="17" t="n"/>
      <c r="Q1359" s="17" t="n"/>
      <c r="R1359" s="29" t="n"/>
      <c r="S1359" s="29" t="n"/>
      <c r="T1359" s="29" t="n"/>
      <c r="U1359" s="29" t="n"/>
      <c r="V1359" s="29" t="n"/>
      <c r="W1359" s="29" t="n"/>
    </row>
    <row r="1360" s="134">
      <c r="A1360" s="17" t="inlineStr">
        <is>
          <t>AW02-JK-AIDL-1558</t>
        </is>
      </c>
      <c r="B1360" s="13" t="n">
        <v>80034</v>
      </c>
      <c r="C1360" s="17" t="inlineStr">
        <is>
          <t>搜索结果列表状态透出</t>
        </is>
      </c>
      <c r="D1360" s="17" t="inlineStr">
        <is>
          <t>搜索结果列表页当前状态透出</t>
        </is>
      </c>
      <c r="E1360" s="17" t="inlineStr">
        <is>
          <t>P0</t>
        </is>
      </c>
      <c r="F1360" s="17" t="inlineStr">
        <is>
          <t>第一页</t>
        </is>
      </c>
      <c r="G1360" s="13" t="inlineStr">
        <is>
          <t>正常系</t>
        </is>
      </c>
      <c r="H1360" s="17" t="inlineStr">
        <is>
          <t>需求分析法</t>
        </is>
      </c>
      <c r="I1360" s="17" t="n"/>
      <c r="J1360" s="17" t="inlineStr">
        <is>
          <t xml:space="preserve">click:'com.aiways.autonavi:id/tv_search'
click:'com.aiways.autonavi:id/et_search_around_text_input'
input:'com.aiways.autonavi:id/et_search_around_text_input',value="武汉"
click:'com.aiways.autonavi:id/stv_text_tittle'
shell:"input keyevent 4"
shell:"input keyevent 4"
shell:"input keyevent 4"
</t>
        </is>
      </c>
      <c r="K1360" s="22" t="n"/>
      <c r="L1360" s="17" t="n"/>
      <c r="M1360" s="23" t="inlineStr">
        <is>
          <t>点击搜索页，搜索任意POI，手动选择第一页，第一个POI，点击返回，查看透出json</t>
        </is>
      </c>
      <c r="N1360" s="17" t="inlineStr">
        <is>
          <t>{
 "protocolId": 80034,
 "messageType": "dispatch",
 "versionName": "5.0.7.601114",
 "data": {
 "totalPage": 5,
 "planRoute": false,
 "curPage": 1,
 "choice": 0,
 "isFirstPage": true,
 "isLastPage": false,
 "isListTop": true,
 "back": true,
 "poinum": 10,
 "isListBottom": false
 },
 "statusCode": 0,
 "needResponse": false,
 "message": "",
 "responseCode": "",
 "requestCode": "",
 "requestAuthor": "com.autonavi.amapauto"
}</t>
        </is>
      </c>
      <c r="O1360" s="17" t="inlineStr">
        <is>
          <t>透出json与预期结果一致</t>
        </is>
      </c>
      <c r="P1360" s="17" t="n"/>
      <c r="Q1360" s="17" t="n"/>
      <c r="R1360" s="29" t="n"/>
      <c r="S1360" s="29" t="n"/>
      <c r="T1360" s="29" t="n"/>
      <c r="U1360" s="29" t="n"/>
      <c r="V1360" s="29" t="n"/>
      <c r="W1360" s="29" t="n"/>
    </row>
    <row r="1361" s="134">
      <c r="A1361" s="17" t="inlineStr">
        <is>
          <t>AW02-JK-AIDL-1559</t>
        </is>
      </c>
      <c r="B1361" s="13" t="n">
        <v>80034</v>
      </c>
      <c r="C1361" s="17" t="inlineStr">
        <is>
          <t>搜索结果列表状态透出</t>
        </is>
      </c>
      <c r="D1361" s="17" t="inlineStr">
        <is>
          <t>搜索结果列表页当前状态透出</t>
        </is>
      </c>
      <c r="E1361" s="17" t="inlineStr">
        <is>
          <t>P0</t>
        </is>
      </c>
      <c r="F1361" s="17" t="inlineStr">
        <is>
          <t>第一页</t>
        </is>
      </c>
      <c r="G1361" s="13" t="inlineStr">
        <is>
          <t>正常系</t>
        </is>
      </c>
      <c r="H1361" s="17" t="inlineStr">
        <is>
          <t>需求分析法</t>
        </is>
      </c>
      <c r="I1361" s="17" t="n"/>
      <c r="J1361" s="17" t="inlineStr">
        <is>
          <t>click:'com.aiways.autonavi:id/tv_search'
click:'com.aiways.autonavi:id/et_search_around_text_input'
input:'com.aiways.autonavi:id/et_search_around_text_input',value="武汉"
click:'com.aiways.autonavi:id/stv_text_tittle'
click:'com.aiways.autonavi:id/stv_go_here_text'</t>
        </is>
      </c>
      <c r="K1361" s="22" t="inlineStr">
        <is>
          <t>shell:"input keyevent 4"
shell:"input keyevent 4"
shell:"input keyevent 4"</t>
        </is>
      </c>
      <c r="L1361" s="17" t="n"/>
      <c r="M1361" s="23" t="inlineStr">
        <is>
          <t>点击搜索页，搜索任意POI，手动选择第一页，第一个POI，点击去这里进行路线规划，查看透出json</t>
        </is>
      </c>
      <c r="N1361" s="17" t="inlineStr">
        <is>
          <t>{
 "protocolId": 80034,
 "messageType": "dispatch",
 "versionName": "5.0.7.601114",
 "data": {
 "totalPage": 5,
 "planRoute": true,
 "curPage": 1,
 "choice": 0,
 "isFirstPage": true,
 "isLastPage": false,
 "isListTop": true,
 "back": false,
 "poinum": 10,
 "isListBottom": false
 },
 "statusCode": 0,
 "needResponse": false,
 "message": "",
 "responseCode": "",
 "requestCode": "",
 "requestAuthor": "com.autonavi.amapauto"
}</t>
        </is>
      </c>
      <c r="O1361" s="17" t="inlineStr">
        <is>
          <t>透出json与预期结果一致</t>
        </is>
      </c>
      <c r="P1361" s="17" t="n"/>
      <c r="Q1361" s="17" t="n"/>
      <c r="R1361" s="29" t="n"/>
      <c r="S1361" s="29" t="n"/>
      <c r="T1361" s="29" t="n"/>
      <c r="U1361" s="29" t="n"/>
      <c r="V1361" s="29" t="n"/>
      <c r="W1361" s="29" t="n"/>
    </row>
    <row r="1362" s="134">
      <c r="A1362" s="17" t="inlineStr">
        <is>
          <t>AW02-JK-AIDL-1560</t>
        </is>
      </c>
      <c r="B1362" s="13" t="n">
        <v>80034</v>
      </c>
      <c r="C1362" s="17" t="inlineStr">
        <is>
          <t>搜索结果列表状态透出</t>
        </is>
      </c>
      <c r="D1362" s="17" t="inlineStr">
        <is>
          <t>搜索结果列表页当前状态透出</t>
        </is>
      </c>
      <c r="E1362" s="17" t="inlineStr">
        <is>
          <t>P0</t>
        </is>
      </c>
      <c r="F1362" s="17" t="inlineStr">
        <is>
          <t>第一页</t>
        </is>
      </c>
      <c r="G1362" s="13" t="inlineStr">
        <is>
          <t>正常系</t>
        </is>
      </c>
      <c r="H1362" s="17" t="inlineStr">
        <is>
          <t>需求分析法</t>
        </is>
      </c>
      <c r="I1362" s="17" t="n"/>
      <c r="J1362" s="17" t="inlineStr">
        <is>
          <t>click:'com.aiways.autonavi:id/tv_search'
click:'com.aiways.autonavi:id/et_search_around_text_input'
input:'com.aiways.autonavi:id/et_search_around_text_input',value="武汉"
click:text='武汉站(西进站口)'</t>
        </is>
      </c>
      <c r="K1362" s="22" t="inlineStr">
        <is>
          <t>shell:"input keyevent 4"
shell:"input keyevent 4"
shell:"input keyevent 4"</t>
        </is>
      </c>
      <c r="L1362" s="17" t="n"/>
      <c r="M1362" s="23" t="inlineStr">
        <is>
          <t>点击搜索页，搜索任意POI，手动选择第一页，第五个POI，查看透出json</t>
        </is>
      </c>
      <c r="N1362" s="17" t="inlineStr">
        <is>
          <t>{
 "protocolId": 80034,
 "messageType": "dispatch",
 "versionName": "5.0.7.601114",
 "data": {
 "totalPage": 5,
 "planRoute": false,
 "curPage": 1,
 "choice": 4,
 "isFirstPage": true,
 "isLastPage": false,
 "isListTop": false,
 "back": false,
 "poinum": 10,
 "isListBottom": false
 },
 "statusCode": 0,
 "needResponse": false,
 "message": "",
 "responseCode": "",
 "requestCode": "",
 "requestAuthor": "com.autonavi.amapauto"
}</t>
        </is>
      </c>
      <c r="O1362" s="17" t="inlineStr">
        <is>
          <t>透出json与预期结果一致</t>
        </is>
      </c>
      <c r="P1362" s="17" t="n"/>
      <c r="Q1362" s="17" t="n"/>
      <c r="R1362" s="29" t="n"/>
      <c r="S1362" s="29" t="n"/>
      <c r="T1362" s="29" t="n"/>
      <c r="U1362" s="29" t="n"/>
      <c r="V1362" s="29" t="n"/>
      <c r="W1362" s="29" t="n"/>
    </row>
    <row r="1363" s="134">
      <c r="A1363" s="17" t="inlineStr">
        <is>
          <t>AW02-JK-AIDL-1561</t>
        </is>
      </c>
      <c r="B1363" s="13" t="n">
        <v>80034</v>
      </c>
      <c r="C1363" s="17" t="inlineStr">
        <is>
          <t>搜索结果列表状态透出</t>
        </is>
      </c>
      <c r="D1363" s="17" t="inlineStr">
        <is>
          <t>搜索结果列表页当前状态透出</t>
        </is>
      </c>
      <c r="E1363" s="17" t="inlineStr">
        <is>
          <t>P0</t>
        </is>
      </c>
      <c r="F1363" s="17" t="inlineStr">
        <is>
          <t>第一页</t>
        </is>
      </c>
      <c r="G1363" s="13" t="inlineStr">
        <is>
          <t>正常系</t>
        </is>
      </c>
      <c r="H1363" s="17" t="inlineStr">
        <is>
          <t>需求分析法</t>
        </is>
      </c>
      <c r="I1363" s="17" t="n"/>
      <c r="J1363" s="17" t="inlineStr">
        <is>
          <t>click:'com.aiways.autonavi:id/tv_search'
click:'com.aiways.autonavi:id/et_search_around_text_input'
input:'com.aiways.autonavi:id/et_search_around_text_input',value="武汉"
click:text='武汉站(西进站口)'
shell:"input keyevent 4"
shell:"input keyevent 4"
shell:"input keyevent 4"</t>
        </is>
      </c>
      <c r="K1363" s="22" t="n"/>
      <c r="L1363" s="17" t="n"/>
      <c r="M1363" s="23" t="inlineStr">
        <is>
          <t>点击搜索页，搜索任意POI，手动选择第一页，第五个POI，点击返回，查看透出json</t>
        </is>
      </c>
      <c r="N1363" s="17" t="inlineStr">
        <is>
          <t>{
 "protocolId": 80034,
 "messageType": "dispatch",
 "versionName": "5.0.7.601114",
 "data": {
 "totalPage": 5,
 "planRoute": false,
 "curPage": 1,
 "choice": 4,
 "isFirstPage": true,
 "isLastPage": false,
 "isListTop": false,
 "back": true,
 "poinum": 10,
 "isListBottom": false
 },
 "statusCode": 0,
 "needResponse": false,
 "message": "",
 "responseCode": "",
 "requestCode": "",
 "requestAuthor": "com.autonavi.amapauto"
}</t>
        </is>
      </c>
      <c r="O1363" s="17" t="inlineStr">
        <is>
          <t>透出json与预期结果一致</t>
        </is>
      </c>
      <c r="P1363" s="17" t="n"/>
      <c r="Q1363" s="17" t="n"/>
      <c r="R1363" s="29" t="n"/>
      <c r="S1363" s="29" t="n"/>
      <c r="T1363" s="29" t="n"/>
      <c r="U1363" s="29" t="n"/>
      <c r="V1363" s="29" t="n"/>
      <c r="W1363" s="29" t="n"/>
    </row>
    <row r="1364" s="134">
      <c r="A1364" s="17" t="inlineStr">
        <is>
          <t>AW02-JK-AIDL-1562</t>
        </is>
      </c>
      <c r="B1364" s="13" t="n">
        <v>80034</v>
      </c>
      <c r="C1364" s="17" t="inlineStr">
        <is>
          <t>搜索结果列表状态透出</t>
        </is>
      </c>
      <c r="D1364" s="17" t="inlineStr">
        <is>
          <t>搜索结果列表页当前状态透出</t>
        </is>
      </c>
      <c r="E1364" s="17" t="inlineStr">
        <is>
          <t>P0</t>
        </is>
      </c>
      <c r="F1364" s="17" t="inlineStr">
        <is>
          <t>第一页</t>
        </is>
      </c>
      <c r="G1364" s="13" t="inlineStr">
        <is>
          <t>正常系</t>
        </is>
      </c>
      <c r="H1364" s="17" t="inlineStr">
        <is>
          <t>需求分析法</t>
        </is>
      </c>
      <c r="I1364" s="17" t="n"/>
      <c r="J1364" s="17" t="inlineStr">
        <is>
          <t>click:'com.aiways.autonavi:id/tv_search'
click:'com.aiways.autonavi:id/et_search_around_text_input'
input:'com.aiways.autonavi:id/et_search_around_text_input',value="武汉"
click:text='武汉站(西进站口)'
click:'com.aiways.autonavi:id/stv_go_here_text'</t>
        </is>
      </c>
      <c r="K1364" s="22" t="inlineStr">
        <is>
          <t>shell:"input keyevent 4"
shell:"input keyevent 4"
shell:"input keyevent 4"</t>
        </is>
      </c>
      <c r="L1364" s="17" t="n"/>
      <c r="M1364" s="23" t="inlineStr">
        <is>
          <t>点击搜索页，搜索任意POI，手动选择第一页，第五个POI，点击去这里进行路线规划，查看透出json</t>
        </is>
      </c>
      <c r="N1364" s="17" t="inlineStr">
        <is>
          <t>{
 "protocolId": 80034,
 "messageType": "dispatch",
 "versionName": "5.0.7.601114",
 "data": {
 "totalPage": 5,
 "planRoute": true,
 "curPage": 1,
 "choice": 4,
 "isFirstPage": true,
 "isLastPage": false,
 "isListTop": false,
 "back": false,
 "poinum": 10,
 "isListBottom": false
 },
 "statusCode": 0,
 "needResponse": false,
 "message": "",
 "responseCode": "",
 "requestCode": "",
 "requestAuthor": "com.autonavi.amapauto"
}</t>
        </is>
      </c>
      <c r="O1364" s="17" t="inlineStr">
        <is>
          <t>透出json与预期结果一致</t>
        </is>
      </c>
      <c r="P1364" s="17" t="n"/>
      <c r="Q1364" s="17" t="n"/>
      <c r="R1364" s="29" t="n"/>
      <c r="S1364" s="29" t="n"/>
      <c r="T1364" s="29" t="n"/>
      <c r="U1364" s="29" t="n"/>
      <c r="V1364" s="29" t="n"/>
      <c r="W1364" s="29" t="n"/>
    </row>
    <row r="1365" s="134">
      <c r="A1365" s="17" t="inlineStr">
        <is>
          <t>AW02-JK-AIDL-1563</t>
        </is>
      </c>
      <c r="B1365" s="13" t="n">
        <v>80034</v>
      </c>
      <c r="C1365" s="17" t="inlineStr">
        <is>
          <t>搜索结果列表状态透出</t>
        </is>
      </c>
      <c r="D1365" s="17" t="inlineStr">
        <is>
          <t>搜索结果列表页当前状态透出</t>
        </is>
      </c>
      <c r="E1365" s="17" t="inlineStr">
        <is>
          <t>P0</t>
        </is>
      </c>
      <c r="F1365" s="17" t="inlineStr">
        <is>
          <t>第一页</t>
        </is>
      </c>
      <c r="G1365" s="13" t="inlineStr">
        <is>
          <t>正常系</t>
        </is>
      </c>
      <c r="H1365" s="17" t="inlineStr">
        <is>
          <t>需求分析法</t>
        </is>
      </c>
      <c r="I1365" s="17" t="n"/>
      <c r="J1365" s="17" t="inlineStr">
        <is>
          <t>click:'com.aiways.autonavi:id/tv_search'
click:'com.aiways.autonavi:id/et_search_around_text_input'
input:'com.aiways.autonavi:id/et_search_around_text_input',value="武汉"
swipe:(0.5,0.8,0.5,0.2,3)
click:text='武汉站P1停车场'</t>
        </is>
      </c>
      <c r="K1365" s="22" t="inlineStr">
        <is>
          <t>shell:"input keyevent 4"
shell:"input keyevent 4"
shell:"input keyevent 4"</t>
        </is>
      </c>
      <c r="L1365" s="17" t="n"/>
      <c r="M1365" s="23" t="inlineStr">
        <is>
          <t>点击搜索页，搜索任意POI，手动选择第一页，第10个POI，查看透出json</t>
        </is>
      </c>
      <c r="N1365" s="17" t="inlineStr">
        <is>
          <t>{
 "protocolId": 80034,
 "messageType": "dispatch",
 "versionName": "5.0.7.601114",
 "data": {
 "totalPage": 5,
 "planRoute": false,
 "curPage": 1,
 "choice": 9,
 "isFirstPage": true,
 "isLastPage": false,
 "isListTop": false,
 "back": false,
 "poinum": 10,
 "isListBottom": true
 },
 "statusCode": 0,
 "needResponse": false,
 "message": "",
 "responseCode": "",
 "requestCode": "",
 "requestAuthor": "com.autonavi.amapauto"
}</t>
        </is>
      </c>
      <c r="O1365" s="17" t="inlineStr">
        <is>
          <t>透出json与预期结果一致</t>
        </is>
      </c>
      <c r="P1365" s="17" t="n"/>
      <c r="Q1365" s="17" t="n"/>
      <c r="R1365" s="29" t="n"/>
      <c r="S1365" s="29" t="n"/>
      <c r="T1365" s="29" t="n"/>
      <c r="U1365" s="29" t="n"/>
      <c r="V1365" s="29" t="n"/>
      <c r="W1365" s="29" t="n"/>
    </row>
    <row r="1366" s="134">
      <c r="A1366" s="17" t="inlineStr">
        <is>
          <t>AW02-JK-AIDL-1564</t>
        </is>
      </c>
      <c r="B1366" s="13" t="n">
        <v>80034</v>
      </c>
      <c r="C1366" s="17" t="inlineStr">
        <is>
          <t>搜索结果列表状态透出</t>
        </is>
      </c>
      <c r="D1366" s="17" t="inlineStr">
        <is>
          <t>搜索结果列表页当前状态透出</t>
        </is>
      </c>
      <c r="E1366" s="17" t="inlineStr">
        <is>
          <t>P0</t>
        </is>
      </c>
      <c r="F1366" s="17" t="inlineStr">
        <is>
          <t>第一页</t>
        </is>
      </c>
      <c r="G1366" s="13" t="inlineStr">
        <is>
          <t>正常系</t>
        </is>
      </c>
      <c r="H1366" s="17" t="inlineStr">
        <is>
          <t>需求分析法</t>
        </is>
      </c>
      <c r="I1366" s="17" t="n"/>
      <c r="J1366" s="17" t="inlineStr">
        <is>
          <t>click:'com.aiways.autonavi:id/tv_search'
click:'com.aiways.autonavi:id/et_search_around_text_input'
input:'com.aiways.autonavi:id/et_search_around_text_input',value="武汉"
swipe:(0.5,0.8,0.5,0.2,3)
click:text='武汉站P1停车场'
shell:"input keyevent 4"
shell:"input keyevent 4"
shell:"input keyevent 4"</t>
        </is>
      </c>
      <c r="K1366" s="22" t="n"/>
      <c r="L1366" s="17" t="n"/>
      <c r="M1366" s="23" t="inlineStr">
        <is>
          <t>点击搜索页，搜索任意POI，手动选择第一页，第10个POI，点击返回，查看透出json</t>
        </is>
      </c>
      <c r="N1366" s="17" t="inlineStr">
        <is>
          <t>{
 "protocolId": 80034,
 "messageType": "dispatch",
 "versionName": "5.0.7.601114",
 "data": {
 "totalPage": 5,
 "planRoute": false,
 "curPage": 1,
 "choice": 9,
 "isFirstPage": true,
 "isLastPage": false,
 "isListTop": false,
 "back": true,
 "poinum": 10,
 "isListBottom": true
 },
 "statusCode": 0,
 "needResponse": false,
 "message": "",
 "responseCode": "",
 "requestCode": "",
 "requestAuthor": "com.autonavi.amapauto"
}</t>
        </is>
      </c>
      <c r="O1366" s="17" t="inlineStr">
        <is>
          <t>透出json与预期结果一致</t>
        </is>
      </c>
      <c r="P1366" s="17" t="n"/>
      <c r="Q1366" s="17" t="n"/>
      <c r="R1366" s="29" t="n"/>
      <c r="S1366" s="29" t="n"/>
      <c r="T1366" s="29" t="n"/>
      <c r="U1366" s="29" t="n"/>
      <c r="V1366" s="29" t="n"/>
      <c r="W1366" s="29" t="n"/>
    </row>
    <row r="1367" s="134">
      <c r="A1367" s="17" t="inlineStr">
        <is>
          <t>AW02-JK-AIDL-1565</t>
        </is>
      </c>
      <c r="B1367" s="13" t="n">
        <v>80034</v>
      </c>
      <c r="C1367" s="17" t="inlineStr">
        <is>
          <t>搜索结果列表状态透出</t>
        </is>
      </c>
      <c r="D1367" s="17" t="inlineStr">
        <is>
          <t>搜索结果列表页当前状态透出</t>
        </is>
      </c>
      <c r="E1367" s="17" t="inlineStr">
        <is>
          <t>P0</t>
        </is>
      </c>
      <c r="F1367" s="17" t="inlineStr">
        <is>
          <t>第一页</t>
        </is>
      </c>
      <c r="G1367" s="13" t="inlineStr">
        <is>
          <t>正常系</t>
        </is>
      </c>
      <c r="H1367" s="17" t="inlineStr">
        <is>
          <t>需求分析法</t>
        </is>
      </c>
      <c r="I1367" s="17" t="n"/>
      <c r="J1367" s="17" t="inlineStr">
        <is>
          <t>click:'com.aiways.autonavi:id/tv_search'
click:'com.aiways.autonavi:id/et_search_around_text_input'
input:'com.aiways.autonavi:id/et_search_around_text_input',value="武汉"
swipe:(0.5,0.8,0.5,0.2,3)
click:text='武汉站P1停车场'
click:'com.aiways.autonavi:id/stv_go_here_text'</t>
        </is>
      </c>
      <c r="K1367" s="22" t="inlineStr">
        <is>
          <t>shell:"input keyevent 4"
shell:"input keyevent 4"
shell:"input keyevent 4"</t>
        </is>
      </c>
      <c r="L1367" s="17" t="n"/>
      <c r="M1367" s="23" t="inlineStr">
        <is>
          <t>点击搜索页，搜索任意POI，手动选择第一页，第10个POI，点击去这里进行路线规划，查看透出json</t>
        </is>
      </c>
      <c r="N1367" s="17" t="inlineStr">
        <is>
          <t>{
 "protocolId": 80034,
 "messageType": "dispatch",
 "versionName": "5.0.7.601114",
 "data": {
 "totalPage": 5,
 "planRoute": true,
 "curPage": 1,
 "choice": 9,
 "isFirstPage": true,
 "isLastPage": false,
 "isListTop": false,
 "back": false,
 "poinum": 10,
 "isListBottom": true
 },
 "statusCode": 0,
 "needResponse": false,
 "message": "",
 "responseCode": "",
 "requestCode": "",
 "requestAuthor": "com.autonavi.amapauto"
}</t>
        </is>
      </c>
      <c r="O1367" s="17" t="inlineStr">
        <is>
          <t>透出json与预期结果一致</t>
        </is>
      </c>
      <c r="P1367" s="17" t="n"/>
      <c r="Q1367" s="17" t="n"/>
      <c r="R1367" s="29" t="n"/>
      <c r="S1367" s="29" t="n"/>
      <c r="T1367" s="29" t="n"/>
      <c r="U1367" s="29" t="n"/>
      <c r="V1367" s="29" t="n"/>
      <c r="W1367" s="29" t="n"/>
    </row>
  </sheetData>
  <conditionalFormatting sqref="S14">
    <cfRule dxfId="0" operator="equal" priority="2053" type="cellIs">
      <formula>"NR"</formula>
    </cfRule>
    <cfRule dxfId="1" operator="equal" priority="2054" type="cellIs">
      <formula>"NT"</formula>
    </cfRule>
    <cfRule dxfId="2" operator="equal" priority="2055" type="cellIs">
      <formula>"NG"</formula>
    </cfRule>
    <cfRule dxfId="3" operator="equal" priority="2056" type="cellIs">
      <formula>"OK"</formula>
    </cfRule>
  </conditionalFormatting>
  <conditionalFormatting sqref="S15">
    <cfRule dxfId="0" operator="equal" priority="2049" type="cellIs">
      <formula>"NR"</formula>
    </cfRule>
    <cfRule dxfId="1" operator="equal" priority="2050" type="cellIs">
      <formula>"NT"</formula>
    </cfRule>
    <cfRule dxfId="2" operator="equal" priority="2051" type="cellIs">
      <formula>"NG"</formula>
    </cfRule>
    <cfRule dxfId="3" operator="equal" priority="2052" type="cellIs">
      <formula>"OK"</formula>
    </cfRule>
  </conditionalFormatting>
  <conditionalFormatting sqref="S16">
    <cfRule dxfId="0" operator="equal" priority="2045" type="cellIs">
      <formula>"NR"</formula>
    </cfRule>
    <cfRule dxfId="1" operator="equal" priority="2046" type="cellIs">
      <formula>"NT"</formula>
    </cfRule>
    <cfRule dxfId="2" operator="equal" priority="2047" type="cellIs">
      <formula>"NG"</formula>
    </cfRule>
    <cfRule dxfId="3" operator="equal" priority="2048" type="cellIs">
      <formula>"OK"</formula>
    </cfRule>
  </conditionalFormatting>
  <conditionalFormatting sqref="S31">
    <cfRule dxfId="0" operator="equal" priority="77" type="cellIs">
      <formula>"NR"</formula>
    </cfRule>
    <cfRule dxfId="1" operator="equal" priority="78" type="cellIs">
      <formula>"NT"</formula>
    </cfRule>
    <cfRule dxfId="2" operator="equal" priority="79" type="cellIs">
      <formula>"NG"</formula>
    </cfRule>
    <cfRule dxfId="3" operator="equal" priority="80" type="cellIs">
      <formula>"OK"</formula>
    </cfRule>
  </conditionalFormatting>
  <conditionalFormatting sqref="S34">
    <cfRule dxfId="0" operator="equal" priority="69" type="cellIs">
      <formula>"NR"</formula>
    </cfRule>
    <cfRule dxfId="1" operator="equal" priority="70" type="cellIs">
      <formula>"NT"</formula>
    </cfRule>
    <cfRule dxfId="2" operator="equal" priority="71" type="cellIs">
      <formula>"NG"</formula>
    </cfRule>
    <cfRule dxfId="3" operator="equal" priority="72" type="cellIs">
      <formula>"OK"</formula>
    </cfRule>
  </conditionalFormatting>
  <conditionalFormatting sqref="S35">
    <cfRule dxfId="0" operator="equal" priority="65" type="cellIs">
      <formula>"NR"</formula>
    </cfRule>
    <cfRule dxfId="1" operator="equal" priority="66" type="cellIs">
      <formula>"NT"</formula>
    </cfRule>
    <cfRule dxfId="2" operator="equal" priority="67" type="cellIs">
      <formula>"NG"</formula>
    </cfRule>
    <cfRule dxfId="3" operator="equal" priority="68" type="cellIs">
      <formula>"OK"</formula>
    </cfRule>
  </conditionalFormatting>
  <conditionalFormatting sqref="S36">
    <cfRule dxfId="0" operator="equal" priority="61" type="cellIs">
      <formula>"NR"</formula>
    </cfRule>
    <cfRule dxfId="1" operator="equal" priority="62" type="cellIs">
      <formula>"NT"</formula>
    </cfRule>
    <cfRule dxfId="2" operator="equal" priority="63" type="cellIs">
      <formula>"NG"</formula>
    </cfRule>
    <cfRule dxfId="3" operator="equal" priority="64" type="cellIs">
      <formula>"OK"</formula>
    </cfRule>
  </conditionalFormatting>
  <conditionalFormatting sqref="S37">
    <cfRule dxfId="0" operator="equal" priority="57" type="cellIs">
      <formula>"NR"</formula>
    </cfRule>
    <cfRule dxfId="1" operator="equal" priority="58" type="cellIs">
      <formula>"NT"</formula>
    </cfRule>
    <cfRule dxfId="2" operator="equal" priority="59" type="cellIs">
      <formula>"NG"</formula>
    </cfRule>
    <cfRule dxfId="3" operator="equal" priority="60" type="cellIs">
      <formula>"OK"</formula>
    </cfRule>
  </conditionalFormatting>
  <conditionalFormatting sqref="S38">
    <cfRule dxfId="0" operator="equal" priority="53" type="cellIs">
      <formula>"NR"</formula>
    </cfRule>
    <cfRule dxfId="1" operator="equal" priority="54" type="cellIs">
      <formula>"NT"</formula>
    </cfRule>
    <cfRule dxfId="2" operator="equal" priority="55" type="cellIs">
      <formula>"NG"</formula>
    </cfRule>
    <cfRule dxfId="3" operator="equal" priority="56" type="cellIs">
      <formula>"OK"</formula>
    </cfRule>
  </conditionalFormatting>
  <conditionalFormatting sqref="S39">
    <cfRule dxfId="0" operator="equal" priority="49" type="cellIs">
      <formula>"NR"</formula>
    </cfRule>
    <cfRule dxfId="1" operator="equal" priority="50" type="cellIs">
      <formula>"NT"</formula>
    </cfRule>
    <cfRule dxfId="2" operator="equal" priority="51" type="cellIs">
      <formula>"NG"</formula>
    </cfRule>
    <cfRule dxfId="3" operator="equal" priority="52" type="cellIs">
      <formula>"OK"</formula>
    </cfRule>
  </conditionalFormatting>
  <conditionalFormatting sqref="S40">
    <cfRule dxfId="0" operator="equal" priority="45" type="cellIs">
      <formula>"NR"</formula>
    </cfRule>
    <cfRule dxfId="1" operator="equal" priority="46" type="cellIs">
      <formula>"NT"</formula>
    </cfRule>
    <cfRule dxfId="2" operator="equal" priority="47" type="cellIs">
      <formula>"NG"</formula>
    </cfRule>
    <cfRule dxfId="3" operator="equal" priority="48" type="cellIs">
      <formula>"OK"</formula>
    </cfRule>
  </conditionalFormatting>
  <conditionalFormatting sqref="S41">
    <cfRule dxfId="0" operator="equal" priority="41" type="cellIs">
      <formula>"NR"</formula>
    </cfRule>
    <cfRule dxfId="1" operator="equal" priority="42" type="cellIs">
      <formula>"NT"</formula>
    </cfRule>
    <cfRule dxfId="2" operator="equal" priority="43" type="cellIs">
      <formula>"NG"</formula>
    </cfRule>
    <cfRule dxfId="3" operator="equal" priority="44" type="cellIs">
      <formula>"OK"</formula>
    </cfRule>
  </conditionalFormatting>
  <conditionalFormatting sqref="S42">
    <cfRule dxfId="0" operator="equal" priority="37" type="cellIs">
      <formula>"NR"</formula>
    </cfRule>
    <cfRule dxfId="1" operator="equal" priority="38" type="cellIs">
      <formula>"NT"</formula>
    </cfRule>
    <cfRule dxfId="2" operator="equal" priority="39" type="cellIs">
      <formula>"NG"</formula>
    </cfRule>
    <cfRule dxfId="3" operator="equal" priority="40" type="cellIs">
      <formula>"OK"</formula>
    </cfRule>
  </conditionalFormatting>
  <conditionalFormatting sqref="S43">
    <cfRule dxfId="0" operator="equal" priority="33" type="cellIs">
      <formula>"NR"</formula>
    </cfRule>
    <cfRule dxfId="1" operator="equal" priority="34" type="cellIs">
      <formula>"NT"</formula>
    </cfRule>
    <cfRule dxfId="2" operator="equal" priority="35" type="cellIs">
      <formula>"NG"</formula>
    </cfRule>
    <cfRule dxfId="3" operator="equal" priority="36" type="cellIs">
      <formula>"OK"</formula>
    </cfRule>
  </conditionalFormatting>
  <conditionalFormatting sqref="S44">
    <cfRule dxfId="0" operator="equal" priority="29" type="cellIs">
      <formula>"NR"</formula>
    </cfRule>
    <cfRule dxfId="1" operator="equal" priority="30" type="cellIs">
      <formula>"NT"</formula>
    </cfRule>
    <cfRule dxfId="2" operator="equal" priority="31" type="cellIs">
      <formula>"NG"</formula>
    </cfRule>
    <cfRule dxfId="3" operator="equal" priority="32" type="cellIs">
      <formula>"OK"</formula>
    </cfRule>
  </conditionalFormatting>
  <conditionalFormatting sqref="S45">
    <cfRule dxfId="0" operator="equal" priority="25" type="cellIs">
      <formula>"NR"</formula>
    </cfRule>
    <cfRule dxfId="1" operator="equal" priority="26" type="cellIs">
      <formula>"NT"</formula>
    </cfRule>
    <cfRule dxfId="2" operator="equal" priority="27" type="cellIs">
      <formula>"NG"</formula>
    </cfRule>
    <cfRule dxfId="3" operator="equal" priority="28" type="cellIs">
      <formula>"OK"</formula>
    </cfRule>
  </conditionalFormatting>
  <conditionalFormatting sqref="S46">
    <cfRule dxfId="0" operator="equal" priority="21" type="cellIs">
      <formula>"NR"</formula>
    </cfRule>
    <cfRule dxfId="1" operator="equal" priority="22" type="cellIs">
      <formula>"NT"</formula>
    </cfRule>
    <cfRule dxfId="2" operator="equal" priority="23" type="cellIs">
      <formula>"NG"</formula>
    </cfRule>
    <cfRule dxfId="3" operator="equal" priority="24" type="cellIs">
      <formula>"OK"</formula>
    </cfRule>
  </conditionalFormatting>
  <conditionalFormatting sqref="S47">
    <cfRule dxfId="0" operator="equal" priority="17" type="cellIs">
      <formula>"NR"</formula>
    </cfRule>
    <cfRule dxfId="1" operator="equal" priority="18" type="cellIs">
      <formula>"NT"</formula>
    </cfRule>
    <cfRule dxfId="2" operator="equal" priority="19" type="cellIs">
      <formula>"NG"</formula>
    </cfRule>
    <cfRule dxfId="3" operator="equal" priority="20" type="cellIs">
      <formula>"OK"</formula>
    </cfRule>
  </conditionalFormatting>
  <conditionalFormatting sqref="S48">
    <cfRule dxfId="0" operator="equal" priority="13" type="cellIs">
      <formula>"NR"</formula>
    </cfRule>
    <cfRule dxfId="1" operator="equal" priority="14" type="cellIs">
      <formula>"NT"</formula>
    </cfRule>
    <cfRule dxfId="2" operator="equal" priority="15" type="cellIs">
      <formula>"NG"</formula>
    </cfRule>
    <cfRule dxfId="3" operator="equal" priority="16" type="cellIs">
      <formula>"OK"</formula>
    </cfRule>
  </conditionalFormatting>
  <conditionalFormatting sqref="S49">
    <cfRule dxfId="0" operator="equal" priority="9" type="cellIs">
      <formula>"NR"</formula>
    </cfRule>
    <cfRule dxfId="1" operator="equal" priority="10" type="cellIs">
      <formula>"NT"</formula>
    </cfRule>
    <cfRule dxfId="2" operator="equal" priority="11" type="cellIs">
      <formula>"NG"</formula>
    </cfRule>
    <cfRule dxfId="3" operator="equal" priority="12" type="cellIs">
      <formula>"OK"</formula>
    </cfRule>
  </conditionalFormatting>
  <conditionalFormatting sqref="S50">
    <cfRule dxfId="0" operator="equal" priority="5" type="cellIs">
      <formula>"NR"</formula>
    </cfRule>
    <cfRule dxfId="1" operator="equal" priority="6" type="cellIs">
      <formula>"NT"</formula>
    </cfRule>
    <cfRule dxfId="2" operator="equal" priority="7" type="cellIs">
      <formula>"NG"</formula>
    </cfRule>
    <cfRule dxfId="3" operator="equal" priority="8" type="cellIs">
      <formula>"OK"</formula>
    </cfRule>
  </conditionalFormatting>
  <conditionalFormatting sqref="S51">
    <cfRule dxfId="0" operator="equal" priority="1" type="cellIs">
      <formula>"NR"</formula>
    </cfRule>
    <cfRule dxfId="1" operator="equal" priority="2" type="cellIs">
      <formula>"NT"</formula>
    </cfRule>
    <cfRule dxfId="2" operator="equal" priority="3" type="cellIs">
      <formula>"NG"</formula>
    </cfRule>
    <cfRule dxfId="3" operator="equal" priority="4" type="cellIs">
      <formula>"OK"</formula>
    </cfRule>
  </conditionalFormatting>
  <conditionalFormatting sqref="S54">
    <cfRule dxfId="0" operator="equal" priority="2029" type="cellIs">
      <formula>"NR"</formula>
    </cfRule>
    <cfRule dxfId="1" operator="equal" priority="2030" type="cellIs">
      <formula>"NT"</formula>
    </cfRule>
    <cfRule dxfId="2" operator="equal" priority="2031" type="cellIs">
      <formula>"NG"</formula>
    </cfRule>
    <cfRule dxfId="3" operator="equal" priority="2032" type="cellIs">
      <formula>"OK"</formula>
    </cfRule>
  </conditionalFormatting>
  <conditionalFormatting sqref="S55">
    <cfRule dxfId="0" operator="equal" priority="2021" type="cellIs">
      <formula>"NR"</formula>
    </cfRule>
    <cfRule dxfId="1" operator="equal" priority="2022" type="cellIs">
      <formula>"NT"</formula>
    </cfRule>
    <cfRule dxfId="2" operator="equal" priority="2023" type="cellIs">
      <formula>"NG"</formula>
    </cfRule>
    <cfRule dxfId="3" operator="equal" priority="2024" type="cellIs">
      <formula>"OK"</formula>
    </cfRule>
  </conditionalFormatting>
  <conditionalFormatting sqref="S56">
    <cfRule dxfId="0" operator="equal" priority="2017" type="cellIs">
      <formula>"NR"</formula>
    </cfRule>
    <cfRule dxfId="1" operator="equal" priority="2018" type="cellIs">
      <formula>"NT"</formula>
    </cfRule>
    <cfRule dxfId="2" operator="equal" priority="2019" type="cellIs">
      <formula>"NG"</formula>
    </cfRule>
    <cfRule dxfId="3" operator="equal" priority="2020" type="cellIs">
      <formula>"OK"</formula>
    </cfRule>
  </conditionalFormatting>
  <conditionalFormatting sqref="S134">
    <cfRule dxfId="0" operator="equal" priority="1089" type="cellIs">
      <formula>"NR"</formula>
    </cfRule>
    <cfRule dxfId="1" operator="equal" priority="1090" type="cellIs">
      <formula>"NT"</formula>
    </cfRule>
    <cfRule dxfId="2" operator="equal" priority="1091" type="cellIs">
      <formula>"NG"</formula>
    </cfRule>
    <cfRule dxfId="3" operator="equal" priority="1092" type="cellIs">
      <formula>"OK"</formula>
    </cfRule>
  </conditionalFormatting>
  <conditionalFormatting sqref="S135">
    <cfRule dxfId="0" operator="equal" priority="1033" type="cellIs">
      <formula>"NR"</formula>
    </cfRule>
    <cfRule dxfId="1" operator="equal" priority="1034" type="cellIs">
      <formula>"NT"</formula>
    </cfRule>
    <cfRule dxfId="2" operator="equal" priority="1035" type="cellIs">
      <formula>"NG"</formula>
    </cfRule>
    <cfRule dxfId="3" operator="equal" priority="1036" type="cellIs">
      <formula>"OK"</formula>
    </cfRule>
  </conditionalFormatting>
  <conditionalFormatting sqref="S136">
    <cfRule dxfId="0" operator="equal" priority="1029" type="cellIs">
      <formula>"NR"</formula>
    </cfRule>
    <cfRule dxfId="1" operator="equal" priority="1030" type="cellIs">
      <formula>"NT"</formula>
    </cfRule>
    <cfRule dxfId="2" operator="equal" priority="1031" type="cellIs">
      <formula>"NG"</formula>
    </cfRule>
    <cfRule dxfId="3" operator="equal" priority="1032" type="cellIs">
      <formula>"OK"</formula>
    </cfRule>
  </conditionalFormatting>
  <conditionalFormatting sqref="S137">
    <cfRule dxfId="0" operator="equal" priority="1025" type="cellIs">
      <formula>"NR"</formula>
    </cfRule>
    <cfRule dxfId="1" operator="equal" priority="1026" type="cellIs">
      <formula>"NT"</formula>
    </cfRule>
    <cfRule dxfId="2" operator="equal" priority="1027" type="cellIs">
      <formula>"NG"</formula>
    </cfRule>
    <cfRule dxfId="3" operator="equal" priority="1028" type="cellIs">
      <formula>"OK"</formula>
    </cfRule>
  </conditionalFormatting>
  <conditionalFormatting sqref="S138">
    <cfRule dxfId="0" operator="equal" priority="1021" type="cellIs">
      <formula>"NR"</formula>
    </cfRule>
    <cfRule dxfId="1" operator="equal" priority="1022" type="cellIs">
      <formula>"NT"</formula>
    </cfRule>
    <cfRule dxfId="2" operator="equal" priority="1023" type="cellIs">
      <formula>"NG"</formula>
    </cfRule>
    <cfRule dxfId="3" operator="equal" priority="1024" type="cellIs">
      <formula>"OK"</formula>
    </cfRule>
  </conditionalFormatting>
  <conditionalFormatting sqref="S139">
    <cfRule dxfId="0" operator="equal" priority="1017" type="cellIs">
      <formula>"NR"</formula>
    </cfRule>
    <cfRule dxfId="1" operator="equal" priority="1018" type="cellIs">
      <formula>"NT"</formula>
    </cfRule>
    <cfRule dxfId="2" operator="equal" priority="1019" type="cellIs">
      <formula>"NG"</formula>
    </cfRule>
    <cfRule dxfId="3" operator="equal" priority="1020" type="cellIs">
      <formula>"OK"</formula>
    </cfRule>
  </conditionalFormatting>
  <conditionalFormatting sqref="S140">
    <cfRule dxfId="0" operator="equal" priority="1013" type="cellIs">
      <formula>"NR"</formula>
    </cfRule>
    <cfRule dxfId="1" operator="equal" priority="1014" type="cellIs">
      <formula>"NT"</formula>
    </cfRule>
    <cfRule dxfId="2" operator="equal" priority="1015" type="cellIs">
      <formula>"NG"</formula>
    </cfRule>
    <cfRule dxfId="3" operator="equal" priority="1016" type="cellIs">
      <formula>"OK"</formula>
    </cfRule>
  </conditionalFormatting>
  <conditionalFormatting sqref="S141">
    <cfRule dxfId="0" operator="equal" priority="1009" type="cellIs">
      <formula>"NR"</formula>
    </cfRule>
    <cfRule dxfId="1" operator="equal" priority="1010" type="cellIs">
      <formula>"NT"</formula>
    </cfRule>
    <cfRule dxfId="2" operator="equal" priority="1011" type="cellIs">
      <formula>"NG"</formula>
    </cfRule>
    <cfRule dxfId="3" operator="equal" priority="1012" type="cellIs">
      <formula>"OK"</formula>
    </cfRule>
  </conditionalFormatting>
  <conditionalFormatting sqref="S142">
    <cfRule dxfId="0" operator="equal" priority="1005" type="cellIs">
      <formula>"NR"</formula>
    </cfRule>
    <cfRule dxfId="1" operator="equal" priority="1006" type="cellIs">
      <formula>"NT"</formula>
    </cfRule>
    <cfRule dxfId="2" operator="equal" priority="1007" type="cellIs">
      <formula>"NG"</formula>
    </cfRule>
    <cfRule dxfId="3" operator="equal" priority="1008" type="cellIs">
      <formula>"OK"</formula>
    </cfRule>
  </conditionalFormatting>
  <conditionalFormatting sqref="S143">
    <cfRule dxfId="0" operator="equal" priority="1085" type="cellIs">
      <formula>"NR"</formula>
    </cfRule>
    <cfRule dxfId="1" operator="equal" priority="1086" type="cellIs">
      <formula>"NT"</formula>
    </cfRule>
    <cfRule dxfId="2" operator="equal" priority="1087" type="cellIs">
      <formula>"NG"</formula>
    </cfRule>
    <cfRule dxfId="3" operator="equal" priority="1088" type="cellIs">
      <formula>"OK"</formula>
    </cfRule>
  </conditionalFormatting>
  <conditionalFormatting sqref="S144">
    <cfRule dxfId="0" operator="equal" priority="1081" type="cellIs">
      <formula>"NR"</formula>
    </cfRule>
    <cfRule dxfId="1" operator="equal" priority="1082" type="cellIs">
      <formula>"NT"</formula>
    </cfRule>
    <cfRule dxfId="2" operator="equal" priority="1083" type="cellIs">
      <formula>"NG"</formula>
    </cfRule>
    <cfRule dxfId="3" operator="equal" priority="1084" type="cellIs">
      <formula>"OK"</formula>
    </cfRule>
  </conditionalFormatting>
  <conditionalFormatting sqref="S145">
    <cfRule dxfId="0" operator="equal" priority="1077" type="cellIs">
      <formula>"NR"</formula>
    </cfRule>
    <cfRule dxfId="1" operator="equal" priority="1078" type="cellIs">
      <formula>"NT"</formula>
    </cfRule>
    <cfRule dxfId="2" operator="equal" priority="1079" type="cellIs">
      <formula>"NG"</formula>
    </cfRule>
    <cfRule dxfId="3" operator="equal" priority="1080" type="cellIs">
      <formula>"OK"</formula>
    </cfRule>
  </conditionalFormatting>
  <conditionalFormatting sqref="S146">
    <cfRule dxfId="0" operator="equal" priority="1073" type="cellIs">
      <formula>"NR"</formula>
    </cfRule>
    <cfRule dxfId="1" operator="equal" priority="1074" type="cellIs">
      <formula>"NT"</formula>
    </cfRule>
    <cfRule dxfId="2" operator="equal" priority="1075" type="cellIs">
      <formula>"NG"</formula>
    </cfRule>
    <cfRule dxfId="3" operator="equal" priority="1076" type="cellIs">
      <formula>"OK"</formula>
    </cfRule>
  </conditionalFormatting>
  <conditionalFormatting sqref="S147">
    <cfRule dxfId="0" operator="equal" priority="1069" type="cellIs">
      <formula>"NR"</formula>
    </cfRule>
    <cfRule dxfId="1" operator="equal" priority="1070" type="cellIs">
      <formula>"NT"</formula>
    </cfRule>
    <cfRule dxfId="2" operator="equal" priority="1071" type="cellIs">
      <formula>"NG"</formula>
    </cfRule>
    <cfRule dxfId="3" operator="equal" priority="1072" type="cellIs">
      <formula>"OK"</formula>
    </cfRule>
  </conditionalFormatting>
  <conditionalFormatting sqref="S148">
    <cfRule dxfId="0" operator="equal" priority="1065" type="cellIs">
      <formula>"NR"</formula>
    </cfRule>
    <cfRule dxfId="1" operator="equal" priority="1066" type="cellIs">
      <formula>"NT"</formula>
    </cfRule>
    <cfRule dxfId="2" operator="equal" priority="1067" type="cellIs">
      <formula>"NG"</formula>
    </cfRule>
    <cfRule dxfId="3" operator="equal" priority="1068" type="cellIs">
      <formula>"OK"</formula>
    </cfRule>
  </conditionalFormatting>
  <conditionalFormatting sqref="S149">
    <cfRule dxfId="0" operator="equal" priority="1061" type="cellIs">
      <formula>"NR"</formula>
    </cfRule>
    <cfRule dxfId="1" operator="equal" priority="1062" type="cellIs">
      <formula>"NT"</formula>
    </cfRule>
    <cfRule dxfId="2" operator="equal" priority="1063" type="cellIs">
      <formula>"NG"</formula>
    </cfRule>
    <cfRule dxfId="3" operator="equal" priority="1064" type="cellIs">
      <formula>"OK"</formula>
    </cfRule>
  </conditionalFormatting>
  <conditionalFormatting sqref="S150">
    <cfRule dxfId="0" operator="equal" priority="1057" type="cellIs">
      <formula>"NR"</formula>
    </cfRule>
    <cfRule dxfId="1" operator="equal" priority="1058" type="cellIs">
      <formula>"NT"</formula>
    </cfRule>
    <cfRule dxfId="2" operator="equal" priority="1059" type="cellIs">
      <formula>"NG"</formula>
    </cfRule>
    <cfRule dxfId="3" operator="equal" priority="1060" type="cellIs">
      <formula>"OK"</formula>
    </cfRule>
  </conditionalFormatting>
  <conditionalFormatting sqref="S151">
    <cfRule dxfId="0" operator="equal" priority="1053" type="cellIs">
      <formula>"NR"</formula>
    </cfRule>
    <cfRule dxfId="1" operator="equal" priority="1054" type="cellIs">
      <formula>"NT"</formula>
    </cfRule>
    <cfRule dxfId="2" operator="equal" priority="1055" type="cellIs">
      <formula>"NG"</formula>
    </cfRule>
    <cfRule dxfId="3" operator="equal" priority="1056" type="cellIs">
      <formula>"OK"</formula>
    </cfRule>
  </conditionalFormatting>
  <conditionalFormatting sqref="S152">
    <cfRule dxfId="0" operator="equal" priority="1049" type="cellIs">
      <formula>"NR"</formula>
    </cfRule>
    <cfRule dxfId="1" operator="equal" priority="1050" type="cellIs">
      <formula>"NT"</formula>
    </cfRule>
    <cfRule dxfId="2" operator="equal" priority="1051" type="cellIs">
      <formula>"NG"</formula>
    </cfRule>
    <cfRule dxfId="3" operator="equal" priority="1052" type="cellIs">
      <formula>"OK"</formula>
    </cfRule>
  </conditionalFormatting>
  <conditionalFormatting sqref="S153">
    <cfRule dxfId="0" operator="equal" priority="1045" type="cellIs">
      <formula>"NR"</formula>
    </cfRule>
    <cfRule dxfId="1" operator="equal" priority="1046" type="cellIs">
      <formula>"NT"</formula>
    </cfRule>
    <cfRule dxfId="2" operator="equal" priority="1047" type="cellIs">
      <formula>"NG"</formula>
    </cfRule>
    <cfRule dxfId="3" operator="equal" priority="1048" type="cellIs">
      <formula>"OK"</formula>
    </cfRule>
  </conditionalFormatting>
  <conditionalFormatting sqref="S154">
    <cfRule dxfId="0" operator="equal" priority="1001" type="cellIs">
      <formula>"NR"</formula>
    </cfRule>
    <cfRule dxfId="1" operator="equal" priority="1002" type="cellIs">
      <formula>"NT"</formula>
    </cfRule>
    <cfRule dxfId="2" operator="equal" priority="1003" type="cellIs">
      <formula>"NG"</formula>
    </cfRule>
    <cfRule dxfId="3" operator="equal" priority="1004" type="cellIs">
      <formula>"OK"</formula>
    </cfRule>
  </conditionalFormatting>
  <conditionalFormatting sqref="S155">
    <cfRule dxfId="0" operator="equal" priority="997" type="cellIs">
      <formula>"NR"</formula>
    </cfRule>
    <cfRule dxfId="1" operator="equal" priority="998" type="cellIs">
      <formula>"NT"</formula>
    </cfRule>
    <cfRule dxfId="2" operator="equal" priority="999" type="cellIs">
      <formula>"NG"</formula>
    </cfRule>
    <cfRule dxfId="3" operator="equal" priority="1000" type="cellIs">
      <formula>"OK"</formula>
    </cfRule>
  </conditionalFormatting>
  <conditionalFormatting sqref="S156">
    <cfRule dxfId="0" operator="equal" priority="993" type="cellIs">
      <formula>"NR"</formula>
    </cfRule>
    <cfRule dxfId="1" operator="equal" priority="994" type="cellIs">
      <formula>"NT"</formula>
    </cfRule>
    <cfRule dxfId="2" operator="equal" priority="995" type="cellIs">
      <formula>"NG"</formula>
    </cfRule>
    <cfRule dxfId="3" operator="equal" priority="996" type="cellIs">
      <formula>"OK"</formula>
    </cfRule>
  </conditionalFormatting>
  <conditionalFormatting sqref="S157">
    <cfRule dxfId="0" operator="equal" priority="989" type="cellIs">
      <formula>"NR"</formula>
    </cfRule>
    <cfRule dxfId="1" operator="equal" priority="990" type="cellIs">
      <formula>"NT"</formula>
    </cfRule>
    <cfRule dxfId="2" operator="equal" priority="991" type="cellIs">
      <formula>"NG"</formula>
    </cfRule>
    <cfRule dxfId="3" operator="equal" priority="992" type="cellIs">
      <formula>"OK"</formula>
    </cfRule>
  </conditionalFormatting>
  <conditionalFormatting sqref="S158">
    <cfRule dxfId="0" operator="equal" priority="1041" type="cellIs">
      <formula>"NR"</formula>
    </cfRule>
    <cfRule dxfId="1" operator="equal" priority="1042" type="cellIs">
      <formula>"NT"</formula>
    </cfRule>
    <cfRule dxfId="2" operator="equal" priority="1043" type="cellIs">
      <formula>"NG"</formula>
    </cfRule>
    <cfRule dxfId="3" operator="equal" priority="1044" type="cellIs">
      <formula>"OK"</formula>
    </cfRule>
  </conditionalFormatting>
  <conditionalFormatting sqref="S159">
    <cfRule dxfId="0" operator="equal" priority="1037" type="cellIs">
      <formula>"NR"</formula>
    </cfRule>
    <cfRule dxfId="1" operator="equal" priority="1038" type="cellIs">
      <formula>"NT"</formula>
    </cfRule>
    <cfRule dxfId="2" operator="equal" priority="1039" type="cellIs">
      <formula>"NG"</formula>
    </cfRule>
    <cfRule dxfId="3" operator="equal" priority="1040" type="cellIs">
      <formula>"OK"</formula>
    </cfRule>
  </conditionalFormatting>
  <conditionalFormatting sqref="S160">
    <cfRule dxfId="0" operator="equal" priority="85" type="cellIs">
      <formula>"NR"</formula>
    </cfRule>
    <cfRule dxfId="1" operator="equal" priority="86" type="cellIs">
      <formula>"NT"</formula>
    </cfRule>
    <cfRule dxfId="2" operator="equal" priority="87" type="cellIs">
      <formula>"NG"</formula>
    </cfRule>
    <cfRule dxfId="3" operator="equal" priority="88" type="cellIs">
      <formula>"OK"</formula>
    </cfRule>
  </conditionalFormatting>
  <conditionalFormatting sqref="S161">
    <cfRule dxfId="0" operator="equal" priority="81" type="cellIs">
      <formula>"NR"</formula>
    </cfRule>
    <cfRule dxfId="1" operator="equal" priority="82" type="cellIs">
      <formula>"NT"</formula>
    </cfRule>
    <cfRule dxfId="2" operator="equal" priority="83" type="cellIs">
      <formula>"NG"</formula>
    </cfRule>
    <cfRule dxfId="3" operator="equal" priority="84" type="cellIs">
      <formula>"OK"</formula>
    </cfRule>
  </conditionalFormatting>
  <conditionalFormatting sqref="S362">
    <cfRule dxfId="0" operator="equal" priority="985" type="cellIs">
      <formula>"NR"</formula>
    </cfRule>
    <cfRule dxfId="1" operator="equal" priority="986" type="cellIs">
      <formula>"NT"</formula>
    </cfRule>
    <cfRule dxfId="2" operator="equal" priority="987" type="cellIs">
      <formula>"NG"</formula>
    </cfRule>
    <cfRule dxfId="3" operator="equal" priority="988" type="cellIs">
      <formula>"OK"</formula>
    </cfRule>
  </conditionalFormatting>
  <conditionalFormatting sqref="S363">
    <cfRule dxfId="0" operator="equal" priority="981" type="cellIs">
      <formula>"NR"</formula>
    </cfRule>
    <cfRule dxfId="1" operator="equal" priority="982" type="cellIs">
      <formula>"NT"</formula>
    </cfRule>
    <cfRule dxfId="2" operator="equal" priority="983" type="cellIs">
      <formula>"NG"</formula>
    </cfRule>
    <cfRule dxfId="3" operator="equal" priority="984" type="cellIs">
      <formula>"OK"</formula>
    </cfRule>
  </conditionalFormatting>
  <conditionalFormatting sqref="S364">
    <cfRule dxfId="0" operator="equal" priority="977" type="cellIs">
      <formula>"NR"</formula>
    </cfRule>
    <cfRule dxfId="1" operator="equal" priority="978" type="cellIs">
      <formula>"NT"</formula>
    </cfRule>
    <cfRule dxfId="2" operator="equal" priority="979" type="cellIs">
      <formula>"NG"</formula>
    </cfRule>
    <cfRule dxfId="3" operator="equal" priority="980" type="cellIs">
      <formula>"OK"</formula>
    </cfRule>
  </conditionalFormatting>
  <conditionalFormatting sqref="S365">
    <cfRule dxfId="0" operator="equal" priority="973" type="cellIs">
      <formula>"NR"</formula>
    </cfRule>
    <cfRule dxfId="1" operator="equal" priority="974" type="cellIs">
      <formula>"NT"</formula>
    </cfRule>
    <cfRule dxfId="2" operator="equal" priority="975" type="cellIs">
      <formula>"NG"</formula>
    </cfRule>
    <cfRule dxfId="3" operator="equal" priority="976" type="cellIs">
      <formula>"OK"</formula>
    </cfRule>
  </conditionalFormatting>
  <conditionalFormatting sqref="S366">
    <cfRule dxfId="0" operator="equal" priority="969" type="cellIs">
      <formula>"NR"</formula>
    </cfRule>
    <cfRule dxfId="1" operator="equal" priority="970" type="cellIs">
      <formula>"NT"</formula>
    </cfRule>
    <cfRule dxfId="2" operator="equal" priority="971" type="cellIs">
      <formula>"NG"</formula>
    </cfRule>
    <cfRule dxfId="3" operator="equal" priority="972" type="cellIs">
      <formula>"OK"</formula>
    </cfRule>
  </conditionalFormatting>
  <conditionalFormatting sqref="S367">
    <cfRule dxfId="0" operator="equal" priority="965" type="cellIs">
      <formula>"NR"</formula>
    </cfRule>
    <cfRule dxfId="1" operator="equal" priority="966" type="cellIs">
      <formula>"NT"</formula>
    </cfRule>
    <cfRule dxfId="2" operator="equal" priority="967" type="cellIs">
      <formula>"NG"</formula>
    </cfRule>
    <cfRule dxfId="3" operator="equal" priority="968" type="cellIs">
      <formula>"OK"</formula>
    </cfRule>
  </conditionalFormatting>
  <conditionalFormatting sqref="S368">
    <cfRule dxfId="0" operator="equal" priority="961" type="cellIs">
      <formula>"NR"</formula>
    </cfRule>
    <cfRule dxfId="1" operator="equal" priority="962" type="cellIs">
      <formula>"NT"</formula>
    </cfRule>
    <cfRule dxfId="2" operator="equal" priority="963" type="cellIs">
      <formula>"NG"</formula>
    </cfRule>
    <cfRule dxfId="3" operator="equal" priority="964" type="cellIs">
      <formula>"OK"</formula>
    </cfRule>
  </conditionalFormatting>
  <conditionalFormatting sqref="S369">
    <cfRule dxfId="0" operator="equal" priority="957" type="cellIs">
      <formula>"NR"</formula>
    </cfRule>
    <cfRule dxfId="1" operator="equal" priority="958" type="cellIs">
      <formula>"NT"</formula>
    </cfRule>
    <cfRule dxfId="2" operator="equal" priority="959" type="cellIs">
      <formula>"NG"</formula>
    </cfRule>
    <cfRule dxfId="3" operator="equal" priority="960" type="cellIs">
      <formula>"OK"</formula>
    </cfRule>
  </conditionalFormatting>
  <conditionalFormatting sqref="S370">
    <cfRule dxfId="0" operator="equal" priority="953" type="cellIs">
      <formula>"NR"</formula>
    </cfRule>
    <cfRule dxfId="1" operator="equal" priority="954" type="cellIs">
      <formula>"NT"</formula>
    </cfRule>
    <cfRule dxfId="2" operator="equal" priority="955" type="cellIs">
      <formula>"NG"</formula>
    </cfRule>
    <cfRule dxfId="3" operator="equal" priority="956" type="cellIs">
      <formula>"OK"</formula>
    </cfRule>
  </conditionalFormatting>
  <conditionalFormatting sqref="S371">
    <cfRule dxfId="0" operator="equal" priority="949" type="cellIs">
      <formula>"NR"</formula>
    </cfRule>
    <cfRule dxfId="1" operator="equal" priority="950" type="cellIs">
      <formula>"NT"</formula>
    </cfRule>
    <cfRule dxfId="2" operator="equal" priority="951" type="cellIs">
      <formula>"NG"</formula>
    </cfRule>
    <cfRule dxfId="3" operator="equal" priority="952" type="cellIs">
      <formula>"OK"</formula>
    </cfRule>
  </conditionalFormatting>
  <conditionalFormatting sqref="S372">
    <cfRule dxfId="0" operator="equal" priority="945" type="cellIs">
      <formula>"NR"</formula>
    </cfRule>
    <cfRule dxfId="1" operator="equal" priority="946" type="cellIs">
      <formula>"NT"</formula>
    </cfRule>
    <cfRule dxfId="2" operator="equal" priority="947" type="cellIs">
      <formula>"NG"</formula>
    </cfRule>
    <cfRule dxfId="3" operator="equal" priority="948" type="cellIs">
      <formula>"OK"</formula>
    </cfRule>
  </conditionalFormatting>
  <conditionalFormatting sqref="S373">
    <cfRule dxfId="0" operator="equal" priority="941" type="cellIs">
      <formula>"NR"</formula>
    </cfRule>
    <cfRule dxfId="1" operator="equal" priority="942" type="cellIs">
      <formula>"NT"</formula>
    </cfRule>
    <cfRule dxfId="2" operator="equal" priority="943" type="cellIs">
      <formula>"NG"</formula>
    </cfRule>
    <cfRule dxfId="3" operator="equal" priority="944" type="cellIs">
      <formula>"OK"</formula>
    </cfRule>
  </conditionalFormatting>
  <conditionalFormatting sqref="S374">
    <cfRule dxfId="0" operator="equal" priority="937" type="cellIs">
      <formula>"NR"</formula>
    </cfRule>
    <cfRule dxfId="1" operator="equal" priority="938" type="cellIs">
      <formula>"NT"</formula>
    </cfRule>
    <cfRule dxfId="2" operator="equal" priority="939" type="cellIs">
      <formula>"NG"</formula>
    </cfRule>
    <cfRule dxfId="3" operator="equal" priority="940" type="cellIs">
      <formula>"OK"</formula>
    </cfRule>
  </conditionalFormatting>
  <conditionalFormatting sqref="S375">
    <cfRule dxfId="0" operator="equal" priority="933" type="cellIs">
      <formula>"NR"</formula>
    </cfRule>
    <cfRule dxfId="1" operator="equal" priority="934" type="cellIs">
      <formula>"NT"</formula>
    </cfRule>
    <cfRule dxfId="2" operator="equal" priority="935" type="cellIs">
      <formula>"NG"</formula>
    </cfRule>
    <cfRule dxfId="3" operator="equal" priority="936" type="cellIs">
      <formula>"OK"</formula>
    </cfRule>
  </conditionalFormatting>
  <conditionalFormatting sqref="S376">
    <cfRule dxfId="0" operator="equal" priority="929" type="cellIs">
      <formula>"NR"</formula>
    </cfRule>
    <cfRule dxfId="1" operator="equal" priority="930" type="cellIs">
      <formula>"NT"</formula>
    </cfRule>
    <cfRule dxfId="2" operator="equal" priority="931" type="cellIs">
      <formula>"NG"</formula>
    </cfRule>
    <cfRule dxfId="3" operator="equal" priority="932" type="cellIs">
      <formula>"OK"</formula>
    </cfRule>
  </conditionalFormatting>
  <conditionalFormatting sqref="S377">
    <cfRule dxfId="0" operator="equal" priority="925" type="cellIs">
      <formula>"NR"</formula>
    </cfRule>
    <cfRule dxfId="1" operator="equal" priority="926" type="cellIs">
      <formula>"NT"</formula>
    </cfRule>
    <cfRule dxfId="2" operator="equal" priority="927" type="cellIs">
      <formula>"NG"</formula>
    </cfRule>
    <cfRule dxfId="3" operator="equal" priority="928" type="cellIs">
      <formula>"OK"</formula>
    </cfRule>
  </conditionalFormatting>
  <conditionalFormatting sqref="S378">
    <cfRule dxfId="0" operator="equal" priority="921" type="cellIs">
      <formula>"NR"</formula>
    </cfRule>
    <cfRule dxfId="1" operator="equal" priority="922" type="cellIs">
      <formula>"NT"</formula>
    </cfRule>
    <cfRule dxfId="2" operator="equal" priority="923" type="cellIs">
      <formula>"NG"</formula>
    </cfRule>
    <cfRule dxfId="3" operator="equal" priority="924" type="cellIs">
      <formula>"OK"</formula>
    </cfRule>
  </conditionalFormatting>
  <conditionalFormatting sqref="S379">
    <cfRule dxfId="0" operator="equal" priority="917" type="cellIs">
      <formula>"NR"</formula>
    </cfRule>
    <cfRule dxfId="1" operator="equal" priority="918" type="cellIs">
      <formula>"NT"</formula>
    </cfRule>
    <cfRule dxfId="2" operator="equal" priority="919" type="cellIs">
      <formula>"NG"</formula>
    </cfRule>
    <cfRule dxfId="3" operator="equal" priority="920" type="cellIs">
      <formula>"OK"</formula>
    </cfRule>
  </conditionalFormatting>
  <conditionalFormatting sqref="S380">
    <cfRule dxfId="0" operator="equal" priority="913" type="cellIs">
      <formula>"NR"</formula>
    </cfRule>
    <cfRule dxfId="1" operator="equal" priority="914" type="cellIs">
      <formula>"NT"</formula>
    </cfRule>
    <cfRule dxfId="2" operator="equal" priority="915" type="cellIs">
      <formula>"NG"</formula>
    </cfRule>
    <cfRule dxfId="3" operator="equal" priority="916" type="cellIs">
      <formula>"OK"</formula>
    </cfRule>
  </conditionalFormatting>
  <conditionalFormatting sqref="S381">
    <cfRule dxfId="0" operator="equal" priority="909" type="cellIs">
      <formula>"NR"</formula>
    </cfRule>
    <cfRule dxfId="1" operator="equal" priority="910" type="cellIs">
      <formula>"NT"</formula>
    </cfRule>
    <cfRule dxfId="2" operator="equal" priority="911" type="cellIs">
      <formula>"NG"</formula>
    </cfRule>
    <cfRule dxfId="3" operator="equal" priority="912" type="cellIs">
      <formula>"OK"</formula>
    </cfRule>
  </conditionalFormatting>
  <conditionalFormatting sqref="S382">
    <cfRule dxfId="0" operator="equal" priority="905" type="cellIs">
      <formula>"NR"</formula>
    </cfRule>
    <cfRule dxfId="1" operator="equal" priority="906" type="cellIs">
      <formula>"NT"</formula>
    </cfRule>
    <cfRule dxfId="2" operator="equal" priority="907" type="cellIs">
      <formula>"NG"</formula>
    </cfRule>
    <cfRule dxfId="3" operator="equal" priority="908" type="cellIs">
      <formula>"OK"</formula>
    </cfRule>
  </conditionalFormatting>
  <conditionalFormatting sqref="S383">
    <cfRule dxfId="0" operator="equal" priority="901" type="cellIs">
      <formula>"NR"</formula>
    </cfRule>
    <cfRule dxfId="1" operator="equal" priority="902" type="cellIs">
      <formula>"NT"</formula>
    </cfRule>
    <cfRule dxfId="2" operator="equal" priority="903" type="cellIs">
      <formula>"NG"</formula>
    </cfRule>
    <cfRule dxfId="3" operator="equal" priority="904" type="cellIs">
      <formula>"OK"</formula>
    </cfRule>
  </conditionalFormatting>
  <conditionalFormatting sqref="S384">
    <cfRule dxfId="0" operator="equal" priority="897" type="cellIs">
      <formula>"NR"</formula>
    </cfRule>
    <cfRule dxfId="1" operator="equal" priority="898" type="cellIs">
      <formula>"NT"</formula>
    </cfRule>
    <cfRule dxfId="2" operator="equal" priority="899" type="cellIs">
      <formula>"NG"</formula>
    </cfRule>
    <cfRule dxfId="3" operator="equal" priority="900" type="cellIs">
      <formula>"OK"</formula>
    </cfRule>
  </conditionalFormatting>
  <conditionalFormatting sqref="S385">
    <cfRule dxfId="0" operator="equal" priority="893" type="cellIs">
      <formula>"NR"</formula>
    </cfRule>
    <cfRule dxfId="1" operator="equal" priority="894" type="cellIs">
      <formula>"NT"</formula>
    </cfRule>
    <cfRule dxfId="2" operator="equal" priority="895" type="cellIs">
      <formula>"NG"</formula>
    </cfRule>
    <cfRule dxfId="3" operator="equal" priority="896" type="cellIs">
      <formula>"OK"</formula>
    </cfRule>
  </conditionalFormatting>
  <conditionalFormatting sqref="S386">
    <cfRule dxfId="0" operator="equal" priority="889" type="cellIs">
      <formula>"NR"</formula>
    </cfRule>
    <cfRule dxfId="1" operator="equal" priority="890" type="cellIs">
      <formula>"NT"</formula>
    </cfRule>
    <cfRule dxfId="2" operator="equal" priority="891" type="cellIs">
      <formula>"NG"</formula>
    </cfRule>
    <cfRule dxfId="3" operator="equal" priority="892" type="cellIs">
      <formula>"OK"</formula>
    </cfRule>
  </conditionalFormatting>
  <conditionalFormatting sqref="S387">
    <cfRule dxfId="0" operator="equal" priority="885" type="cellIs">
      <formula>"NR"</formula>
    </cfRule>
    <cfRule dxfId="1" operator="equal" priority="886" type="cellIs">
      <formula>"NT"</formula>
    </cfRule>
    <cfRule dxfId="2" operator="equal" priority="887" type="cellIs">
      <formula>"NG"</formula>
    </cfRule>
    <cfRule dxfId="3" operator="equal" priority="888" type="cellIs">
      <formula>"OK"</formula>
    </cfRule>
  </conditionalFormatting>
  <conditionalFormatting sqref="S388">
    <cfRule dxfId="0" operator="equal" priority="881" type="cellIs">
      <formula>"NR"</formula>
    </cfRule>
    <cfRule dxfId="1" operator="equal" priority="882" type="cellIs">
      <formula>"NT"</formula>
    </cfRule>
    <cfRule dxfId="2" operator="equal" priority="883" type="cellIs">
      <formula>"NG"</formula>
    </cfRule>
    <cfRule dxfId="3" operator="equal" priority="884" type="cellIs">
      <formula>"OK"</formula>
    </cfRule>
  </conditionalFormatting>
  <conditionalFormatting sqref="S389">
    <cfRule dxfId="0" operator="equal" priority="877" type="cellIs">
      <formula>"NR"</formula>
    </cfRule>
    <cfRule dxfId="1" operator="equal" priority="878" type="cellIs">
      <formula>"NT"</formula>
    </cfRule>
    <cfRule dxfId="2" operator="equal" priority="879" type="cellIs">
      <formula>"NG"</formula>
    </cfRule>
    <cfRule dxfId="3" operator="equal" priority="880" type="cellIs">
      <formula>"OK"</formula>
    </cfRule>
  </conditionalFormatting>
  <conditionalFormatting sqref="S390">
    <cfRule dxfId="0" operator="equal" priority="873" type="cellIs">
      <formula>"NR"</formula>
    </cfRule>
    <cfRule dxfId="1" operator="equal" priority="874" type="cellIs">
      <formula>"NT"</formula>
    </cfRule>
    <cfRule dxfId="2" operator="equal" priority="875" type="cellIs">
      <formula>"NG"</formula>
    </cfRule>
    <cfRule dxfId="3" operator="equal" priority="876" type="cellIs">
      <formula>"OK"</formula>
    </cfRule>
  </conditionalFormatting>
  <conditionalFormatting sqref="S391">
    <cfRule dxfId="0" operator="equal" priority="869" type="cellIs">
      <formula>"NR"</formula>
    </cfRule>
    <cfRule dxfId="1" operator="equal" priority="870" type="cellIs">
      <formula>"NT"</formula>
    </cfRule>
    <cfRule dxfId="2" operator="equal" priority="871" type="cellIs">
      <formula>"NG"</formula>
    </cfRule>
    <cfRule dxfId="3" operator="equal" priority="872" type="cellIs">
      <formula>"OK"</formula>
    </cfRule>
  </conditionalFormatting>
  <conditionalFormatting sqref="S392">
    <cfRule dxfId="0" operator="equal" priority="865" type="cellIs">
      <formula>"NR"</formula>
    </cfRule>
    <cfRule dxfId="1" operator="equal" priority="866" type="cellIs">
      <formula>"NT"</formula>
    </cfRule>
    <cfRule dxfId="2" operator="equal" priority="867" type="cellIs">
      <formula>"NG"</formula>
    </cfRule>
    <cfRule dxfId="3" operator="equal" priority="868" type="cellIs">
      <formula>"OK"</formula>
    </cfRule>
  </conditionalFormatting>
  <conditionalFormatting sqref="S393">
    <cfRule dxfId="0" operator="equal" priority="861" type="cellIs">
      <formula>"NR"</formula>
    </cfRule>
    <cfRule dxfId="1" operator="equal" priority="862" type="cellIs">
      <formula>"NT"</formula>
    </cfRule>
    <cfRule dxfId="2" operator="equal" priority="863" type="cellIs">
      <formula>"NG"</formula>
    </cfRule>
    <cfRule dxfId="3" operator="equal" priority="864" type="cellIs">
      <formula>"OK"</formula>
    </cfRule>
  </conditionalFormatting>
  <conditionalFormatting sqref="S394">
    <cfRule dxfId="0" operator="equal" priority="857" type="cellIs">
      <formula>"NR"</formula>
    </cfRule>
    <cfRule dxfId="1" operator="equal" priority="858" type="cellIs">
      <formula>"NT"</formula>
    </cfRule>
    <cfRule dxfId="2" operator="equal" priority="859" type="cellIs">
      <formula>"NG"</formula>
    </cfRule>
    <cfRule dxfId="3" operator="equal" priority="860" type="cellIs">
      <formula>"OK"</formula>
    </cfRule>
  </conditionalFormatting>
  <conditionalFormatting sqref="S395">
    <cfRule dxfId="0" operator="equal" priority="853" type="cellIs">
      <formula>"NR"</formula>
    </cfRule>
    <cfRule dxfId="1" operator="equal" priority="854" type="cellIs">
      <formula>"NT"</formula>
    </cfRule>
    <cfRule dxfId="2" operator="equal" priority="855" type="cellIs">
      <formula>"NG"</formula>
    </cfRule>
    <cfRule dxfId="3" operator="equal" priority="856" type="cellIs">
      <formula>"OK"</formula>
    </cfRule>
  </conditionalFormatting>
  <conditionalFormatting sqref="S396">
    <cfRule dxfId="0" operator="equal" priority="849" type="cellIs">
      <formula>"NR"</formula>
    </cfRule>
    <cfRule dxfId="1" operator="equal" priority="850" type="cellIs">
      <formula>"NT"</formula>
    </cfRule>
    <cfRule dxfId="2" operator="equal" priority="851" type="cellIs">
      <formula>"NG"</formula>
    </cfRule>
    <cfRule dxfId="3" operator="equal" priority="852" type="cellIs">
      <formula>"OK"</formula>
    </cfRule>
  </conditionalFormatting>
  <conditionalFormatting sqref="S397">
    <cfRule dxfId="0" operator="equal" priority="845" type="cellIs">
      <formula>"NR"</formula>
    </cfRule>
    <cfRule dxfId="1" operator="equal" priority="846" type="cellIs">
      <formula>"NT"</formula>
    </cfRule>
    <cfRule dxfId="2" operator="equal" priority="847" type="cellIs">
      <formula>"NG"</formula>
    </cfRule>
    <cfRule dxfId="3" operator="equal" priority="848" type="cellIs">
      <formula>"OK"</formula>
    </cfRule>
  </conditionalFormatting>
  <conditionalFormatting sqref="S398">
    <cfRule dxfId="0" operator="equal" priority="841" type="cellIs">
      <formula>"NR"</formula>
    </cfRule>
    <cfRule dxfId="1" operator="equal" priority="842" type="cellIs">
      <formula>"NT"</formula>
    </cfRule>
    <cfRule dxfId="2" operator="equal" priority="843" type="cellIs">
      <formula>"NG"</formula>
    </cfRule>
    <cfRule dxfId="3" operator="equal" priority="844" type="cellIs">
      <formula>"OK"</formula>
    </cfRule>
  </conditionalFormatting>
  <conditionalFormatting sqref="S399">
    <cfRule dxfId="0" operator="equal" priority="837" type="cellIs">
      <formula>"NR"</formula>
    </cfRule>
    <cfRule dxfId="1" operator="equal" priority="838" type="cellIs">
      <formula>"NT"</formula>
    </cfRule>
    <cfRule dxfId="2" operator="equal" priority="839" type="cellIs">
      <formula>"NG"</formula>
    </cfRule>
    <cfRule dxfId="3" operator="equal" priority="840" type="cellIs">
      <formula>"OK"</formula>
    </cfRule>
  </conditionalFormatting>
  <conditionalFormatting sqref="S400">
    <cfRule dxfId="0" operator="equal" priority="833" type="cellIs">
      <formula>"NR"</formula>
    </cfRule>
    <cfRule dxfId="1" operator="equal" priority="834" type="cellIs">
      <formula>"NT"</formula>
    </cfRule>
    <cfRule dxfId="2" operator="equal" priority="835" type="cellIs">
      <formula>"NG"</formula>
    </cfRule>
    <cfRule dxfId="3" operator="equal" priority="836" type="cellIs">
      <formula>"OK"</formula>
    </cfRule>
  </conditionalFormatting>
  <conditionalFormatting sqref="S401">
    <cfRule dxfId="0" operator="equal" priority="829" type="cellIs">
      <formula>"NR"</formula>
    </cfRule>
    <cfRule dxfId="1" operator="equal" priority="830" type="cellIs">
      <formula>"NT"</formula>
    </cfRule>
    <cfRule dxfId="2" operator="equal" priority="831" type="cellIs">
      <formula>"NG"</formula>
    </cfRule>
    <cfRule dxfId="3" operator="equal" priority="832" type="cellIs">
      <formula>"OK"</formula>
    </cfRule>
  </conditionalFormatting>
  <conditionalFormatting sqref="S402">
    <cfRule dxfId="0" operator="equal" priority="825" type="cellIs">
      <formula>"NR"</formula>
    </cfRule>
    <cfRule dxfId="1" operator="equal" priority="826" type="cellIs">
      <formula>"NT"</formula>
    </cfRule>
    <cfRule dxfId="2" operator="equal" priority="827" type="cellIs">
      <formula>"NG"</formula>
    </cfRule>
    <cfRule dxfId="3" operator="equal" priority="828" type="cellIs">
      <formula>"OK"</formula>
    </cfRule>
  </conditionalFormatting>
  <conditionalFormatting sqref="S403">
    <cfRule dxfId="0" operator="equal" priority="821" type="cellIs">
      <formula>"NR"</formula>
    </cfRule>
    <cfRule dxfId="1" operator="equal" priority="822" type="cellIs">
      <formula>"NT"</formula>
    </cfRule>
    <cfRule dxfId="2" operator="equal" priority="823" type="cellIs">
      <formula>"NG"</formula>
    </cfRule>
    <cfRule dxfId="3" operator="equal" priority="824" type="cellIs">
      <formula>"OK"</formula>
    </cfRule>
  </conditionalFormatting>
  <conditionalFormatting sqref="S404">
    <cfRule dxfId="0" operator="equal" priority="817" type="cellIs">
      <formula>"NR"</formula>
    </cfRule>
    <cfRule dxfId="1" operator="equal" priority="818" type="cellIs">
      <formula>"NT"</formula>
    </cfRule>
    <cfRule dxfId="2" operator="equal" priority="819" type="cellIs">
      <formula>"NG"</formula>
    </cfRule>
    <cfRule dxfId="3" operator="equal" priority="820" type="cellIs">
      <formula>"OK"</formula>
    </cfRule>
  </conditionalFormatting>
  <conditionalFormatting sqref="S405">
    <cfRule dxfId="0" operator="equal" priority="813" type="cellIs">
      <formula>"NR"</formula>
    </cfRule>
    <cfRule dxfId="1" operator="equal" priority="814" type="cellIs">
      <formula>"NT"</formula>
    </cfRule>
    <cfRule dxfId="2" operator="equal" priority="815" type="cellIs">
      <formula>"NG"</formula>
    </cfRule>
    <cfRule dxfId="3" operator="equal" priority="816" type="cellIs">
      <formula>"OK"</formula>
    </cfRule>
  </conditionalFormatting>
  <conditionalFormatting sqref="S406">
    <cfRule dxfId="0" operator="equal" priority="809" type="cellIs">
      <formula>"NR"</formula>
    </cfRule>
    <cfRule dxfId="1" operator="equal" priority="810" type="cellIs">
      <formula>"NT"</formula>
    </cfRule>
    <cfRule dxfId="2" operator="equal" priority="811" type="cellIs">
      <formula>"NG"</formula>
    </cfRule>
    <cfRule dxfId="3" operator="equal" priority="812" type="cellIs">
      <formula>"OK"</formula>
    </cfRule>
  </conditionalFormatting>
  <conditionalFormatting sqref="S407">
    <cfRule dxfId="0" operator="equal" priority="805" type="cellIs">
      <formula>"NR"</formula>
    </cfRule>
    <cfRule dxfId="1" operator="equal" priority="806" type="cellIs">
      <formula>"NT"</formula>
    </cfRule>
    <cfRule dxfId="2" operator="equal" priority="807" type="cellIs">
      <formula>"NG"</formula>
    </cfRule>
    <cfRule dxfId="3" operator="equal" priority="808" type="cellIs">
      <formula>"OK"</formula>
    </cfRule>
  </conditionalFormatting>
  <conditionalFormatting sqref="S408">
    <cfRule dxfId="0" operator="equal" priority="801" type="cellIs">
      <formula>"NR"</formula>
    </cfRule>
    <cfRule dxfId="1" operator="equal" priority="802" type="cellIs">
      <formula>"NT"</formula>
    </cfRule>
    <cfRule dxfId="2" operator="equal" priority="803" type="cellIs">
      <formula>"NG"</formula>
    </cfRule>
    <cfRule dxfId="3" operator="equal" priority="804" type="cellIs">
      <formula>"OK"</formula>
    </cfRule>
  </conditionalFormatting>
  <conditionalFormatting sqref="S409">
    <cfRule dxfId="0" operator="equal" priority="797" type="cellIs">
      <formula>"NR"</formula>
    </cfRule>
    <cfRule dxfId="1" operator="equal" priority="798" type="cellIs">
      <formula>"NT"</formula>
    </cfRule>
    <cfRule dxfId="2" operator="equal" priority="799" type="cellIs">
      <formula>"NG"</formula>
    </cfRule>
    <cfRule dxfId="3" operator="equal" priority="800" type="cellIs">
      <formula>"OK"</formula>
    </cfRule>
  </conditionalFormatting>
  <conditionalFormatting sqref="S410">
    <cfRule dxfId="0" operator="equal" priority="793" type="cellIs">
      <formula>"NR"</formula>
    </cfRule>
    <cfRule dxfId="1" operator="equal" priority="794" type="cellIs">
      <formula>"NT"</formula>
    </cfRule>
    <cfRule dxfId="2" operator="equal" priority="795" type="cellIs">
      <formula>"NG"</formula>
    </cfRule>
    <cfRule dxfId="3" operator="equal" priority="796" type="cellIs">
      <formula>"OK"</formula>
    </cfRule>
  </conditionalFormatting>
  <conditionalFormatting sqref="S411">
    <cfRule dxfId="0" operator="equal" priority="789" type="cellIs">
      <formula>"NR"</formula>
    </cfRule>
    <cfRule dxfId="1" operator="equal" priority="790" type="cellIs">
      <formula>"NT"</formula>
    </cfRule>
    <cfRule dxfId="2" operator="equal" priority="791" type="cellIs">
      <formula>"NG"</formula>
    </cfRule>
    <cfRule dxfId="3" operator="equal" priority="792" type="cellIs">
      <formula>"OK"</formula>
    </cfRule>
  </conditionalFormatting>
  <conditionalFormatting sqref="S412">
    <cfRule dxfId="0" operator="equal" priority="785" type="cellIs">
      <formula>"NR"</formula>
    </cfRule>
    <cfRule dxfId="1" operator="equal" priority="786" type="cellIs">
      <formula>"NT"</formula>
    </cfRule>
    <cfRule dxfId="2" operator="equal" priority="787" type="cellIs">
      <formula>"NG"</formula>
    </cfRule>
    <cfRule dxfId="3" operator="equal" priority="788" type="cellIs">
      <formula>"OK"</formula>
    </cfRule>
  </conditionalFormatting>
  <conditionalFormatting sqref="S413">
    <cfRule dxfId="0" operator="equal" priority="781" type="cellIs">
      <formula>"NR"</formula>
    </cfRule>
    <cfRule dxfId="1" operator="equal" priority="782" type="cellIs">
      <formula>"NT"</formula>
    </cfRule>
    <cfRule dxfId="2" operator="equal" priority="783" type="cellIs">
      <formula>"NG"</formula>
    </cfRule>
    <cfRule dxfId="3" operator="equal" priority="784" type="cellIs">
      <formula>"OK"</formula>
    </cfRule>
  </conditionalFormatting>
  <conditionalFormatting sqref="S414">
    <cfRule dxfId="0" operator="equal" priority="777" type="cellIs">
      <formula>"NR"</formula>
    </cfRule>
    <cfRule dxfId="1" operator="equal" priority="778" type="cellIs">
      <formula>"NT"</formula>
    </cfRule>
    <cfRule dxfId="2" operator="equal" priority="779" type="cellIs">
      <formula>"NG"</formula>
    </cfRule>
    <cfRule dxfId="3" operator="equal" priority="780" type="cellIs">
      <formula>"OK"</formula>
    </cfRule>
  </conditionalFormatting>
  <conditionalFormatting sqref="S415">
    <cfRule dxfId="0" operator="equal" priority="773" type="cellIs">
      <formula>"NR"</formula>
    </cfRule>
    <cfRule dxfId="1" operator="equal" priority="774" type="cellIs">
      <formula>"NT"</formula>
    </cfRule>
    <cfRule dxfId="2" operator="equal" priority="775" type="cellIs">
      <formula>"NG"</formula>
    </cfRule>
    <cfRule dxfId="3" operator="equal" priority="776" type="cellIs">
      <formula>"OK"</formula>
    </cfRule>
  </conditionalFormatting>
  <conditionalFormatting sqref="S416">
    <cfRule dxfId="0" operator="equal" priority="769" type="cellIs">
      <formula>"NR"</formula>
    </cfRule>
    <cfRule dxfId="1" operator="equal" priority="770" type="cellIs">
      <formula>"NT"</formula>
    </cfRule>
    <cfRule dxfId="2" operator="equal" priority="771" type="cellIs">
      <formula>"NG"</formula>
    </cfRule>
    <cfRule dxfId="3" operator="equal" priority="772" type="cellIs">
      <formula>"OK"</formula>
    </cfRule>
  </conditionalFormatting>
  <conditionalFormatting sqref="S417">
    <cfRule dxfId="0" operator="equal" priority="765" type="cellIs">
      <formula>"NR"</formula>
    </cfRule>
    <cfRule dxfId="1" operator="equal" priority="766" type="cellIs">
      <formula>"NT"</formula>
    </cfRule>
    <cfRule dxfId="2" operator="equal" priority="767" type="cellIs">
      <formula>"NG"</formula>
    </cfRule>
    <cfRule dxfId="3" operator="equal" priority="768" type="cellIs">
      <formula>"OK"</formula>
    </cfRule>
  </conditionalFormatting>
  <conditionalFormatting sqref="S418">
    <cfRule dxfId="0" operator="equal" priority="761" type="cellIs">
      <formula>"NR"</formula>
    </cfRule>
    <cfRule dxfId="1" operator="equal" priority="762" type="cellIs">
      <formula>"NT"</formula>
    </cfRule>
    <cfRule dxfId="2" operator="equal" priority="763" type="cellIs">
      <formula>"NG"</formula>
    </cfRule>
    <cfRule dxfId="3" operator="equal" priority="764" type="cellIs">
      <formula>"OK"</formula>
    </cfRule>
  </conditionalFormatting>
  <conditionalFormatting sqref="S419">
    <cfRule dxfId="0" operator="equal" priority="757" type="cellIs">
      <formula>"NR"</formula>
    </cfRule>
    <cfRule dxfId="1" operator="equal" priority="758" type="cellIs">
      <formula>"NT"</formula>
    </cfRule>
    <cfRule dxfId="2" operator="equal" priority="759" type="cellIs">
      <formula>"NG"</formula>
    </cfRule>
    <cfRule dxfId="3" operator="equal" priority="760" type="cellIs">
      <formula>"OK"</formula>
    </cfRule>
  </conditionalFormatting>
  <conditionalFormatting sqref="S420">
    <cfRule dxfId="0" operator="equal" priority="753" type="cellIs">
      <formula>"NR"</formula>
    </cfRule>
    <cfRule dxfId="1" operator="equal" priority="754" type="cellIs">
      <formula>"NT"</formula>
    </cfRule>
    <cfRule dxfId="2" operator="equal" priority="755" type="cellIs">
      <formula>"NG"</formula>
    </cfRule>
    <cfRule dxfId="3" operator="equal" priority="756" type="cellIs">
      <formula>"OK"</formula>
    </cfRule>
  </conditionalFormatting>
  <conditionalFormatting sqref="S421">
    <cfRule dxfId="0" operator="equal" priority="749" type="cellIs">
      <formula>"NR"</formula>
    </cfRule>
    <cfRule dxfId="1" operator="equal" priority="750" type="cellIs">
      <formula>"NT"</formula>
    </cfRule>
    <cfRule dxfId="2" operator="equal" priority="751" type="cellIs">
      <formula>"NG"</formula>
    </cfRule>
    <cfRule dxfId="3" operator="equal" priority="752" type="cellIs">
      <formula>"OK"</formula>
    </cfRule>
  </conditionalFormatting>
  <conditionalFormatting sqref="S422">
    <cfRule dxfId="0" operator="equal" priority="745" type="cellIs">
      <formula>"NR"</formula>
    </cfRule>
    <cfRule dxfId="1" operator="equal" priority="746" type="cellIs">
      <formula>"NT"</formula>
    </cfRule>
    <cfRule dxfId="2" operator="equal" priority="747" type="cellIs">
      <formula>"NG"</formula>
    </cfRule>
    <cfRule dxfId="3" operator="equal" priority="748" type="cellIs">
      <formula>"OK"</formula>
    </cfRule>
  </conditionalFormatting>
  <conditionalFormatting sqref="S423">
    <cfRule dxfId="0" operator="equal" priority="741" type="cellIs">
      <formula>"NR"</formula>
    </cfRule>
    <cfRule dxfId="1" operator="equal" priority="742" type="cellIs">
      <formula>"NT"</formula>
    </cfRule>
    <cfRule dxfId="2" operator="equal" priority="743" type="cellIs">
      <formula>"NG"</formula>
    </cfRule>
    <cfRule dxfId="3" operator="equal" priority="744" type="cellIs">
      <formula>"OK"</formula>
    </cfRule>
  </conditionalFormatting>
  <conditionalFormatting sqref="S424">
    <cfRule dxfId="0" operator="equal" priority="737" type="cellIs">
      <formula>"NR"</formula>
    </cfRule>
    <cfRule dxfId="1" operator="equal" priority="738" type="cellIs">
      <formula>"NT"</formula>
    </cfRule>
    <cfRule dxfId="2" operator="equal" priority="739" type="cellIs">
      <formula>"NG"</formula>
    </cfRule>
    <cfRule dxfId="3" operator="equal" priority="740" type="cellIs">
      <formula>"OK"</formula>
    </cfRule>
  </conditionalFormatting>
  <conditionalFormatting sqref="S425">
    <cfRule dxfId="0" operator="equal" priority="733" type="cellIs">
      <formula>"NR"</formula>
    </cfRule>
    <cfRule dxfId="1" operator="equal" priority="734" type="cellIs">
      <formula>"NT"</formula>
    </cfRule>
    <cfRule dxfId="2" operator="equal" priority="735" type="cellIs">
      <formula>"NG"</formula>
    </cfRule>
    <cfRule dxfId="3" operator="equal" priority="736" type="cellIs">
      <formula>"OK"</formula>
    </cfRule>
  </conditionalFormatting>
  <conditionalFormatting sqref="S426">
    <cfRule dxfId="0" operator="equal" priority="729" type="cellIs">
      <formula>"NR"</formula>
    </cfRule>
    <cfRule dxfId="1" operator="equal" priority="730" type="cellIs">
      <formula>"NT"</formula>
    </cfRule>
    <cfRule dxfId="2" operator="equal" priority="731" type="cellIs">
      <formula>"NG"</formula>
    </cfRule>
    <cfRule dxfId="3" operator="equal" priority="732" type="cellIs">
      <formula>"OK"</formula>
    </cfRule>
  </conditionalFormatting>
  <conditionalFormatting sqref="S427">
    <cfRule dxfId="0" operator="equal" priority="725" type="cellIs">
      <formula>"NR"</formula>
    </cfRule>
    <cfRule dxfId="1" operator="equal" priority="726" type="cellIs">
      <formula>"NT"</formula>
    </cfRule>
    <cfRule dxfId="2" operator="equal" priority="727" type="cellIs">
      <formula>"NG"</formula>
    </cfRule>
    <cfRule dxfId="3" operator="equal" priority="728" type="cellIs">
      <formula>"OK"</formula>
    </cfRule>
  </conditionalFormatting>
  <conditionalFormatting sqref="S428">
    <cfRule dxfId="0" operator="equal" priority="721" type="cellIs">
      <formula>"NR"</formula>
    </cfRule>
    <cfRule dxfId="1" operator="equal" priority="722" type="cellIs">
      <formula>"NT"</formula>
    </cfRule>
    <cfRule dxfId="2" operator="equal" priority="723" type="cellIs">
      <formula>"NG"</formula>
    </cfRule>
    <cfRule dxfId="3" operator="equal" priority="724" type="cellIs">
      <formula>"OK"</formula>
    </cfRule>
  </conditionalFormatting>
  <conditionalFormatting sqref="S429">
    <cfRule dxfId="0" operator="equal" priority="717" type="cellIs">
      <formula>"NR"</formula>
    </cfRule>
    <cfRule dxfId="1" operator="equal" priority="718" type="cellIs">
      <formula>"NT"</formula>
    </cfRule>
    <cfRule dxfId="2" operator="equal" priority="719" type="cellIs">
      <formula>"NG"</formula>
    </cfRule>
    <cfRule dxfId="3" operator="equal" priority="720" type="cellIs">
      <formula>"OK"</formula>
    </cfRule>
  </conditionalFormatting>
  <conditionalFormatting sqref="S430">
    <cfRule dxfId="0" operator="equal" priority="713" type="cellIs">
      <formula>"NR"</formula>
    </cfRule>
    <cfRule dxfId="1" operator="equal" priority="714" type="cellIs">
      <formula>"NT"</formula>
    </cfRule>
    <cfRule dxfId="2" operator="equal" priority="715" type="cellIs">
      <formula>"NG"</formula>
    </cfRule>
    <cfRule dxfId="3" operator="equal" priority="716" type="cellIs">
      <formula>"OK"</formula>
    </cfRule>
  </conditionalFormatting>
  <conditionalFormatting sqref="S431">
    <cfRule dxfId="0" operator="equal" priority="709" type="cellIs">
      <formula>"NR"</formula>
    </cfRule>
    <cfRule dxfId="1" operator="equal" priority="710" type="cellIs">
      <formula>"NT"</formula>
    </cfRule>
    <cfRule dxfId="2" operator="equal" priority="711" type="cellIs">
      <formula>"NG"</formula>
    </cfRule>
    <cfRule dxfId="3" operator="equal" priority="712" type="cellIs">
      <formula>"OK"</formula>
    </cfRule>
  </conditionalFormatting>
  <conditionalFormatting sqref="S432">
    <cfRule dxfId="0" operator="equal" priority="705" type="cellIs">
      <formula>"NR"</formula>
    </cfRule>
    <cfRule dxfId="1" operator="equal" priority="706" type="cellIs">
      <formula>"NT"</formula>
    </cfRule>
    <cfRule dxfId="2" operator="equal" priority="707" type="cellIs">
      <formula>"NG"</formula>
    </cfRule>
    <cfRule dxfId="3" operator="equal" priority="708" type="cellIs">
      <formula>"OK"</formula>
    </cfRule>
  </conditionalFormatting>
  <conditionalFormatting sqref="S433">
    <cfRule dxfId="0" operator="equal" priority="701" type="cellIs">
      <formula>"NR"</formula>
    </cfRule>
    <cfRule dxfId="1" operator="equal" priority="702" type="cellIs">
      <formula>"NT"</formula>
    </cfRule>
    <cfRule dxfId="2" operator="equal" priority="703" type="cellIs">
      <formula>"NG"</formula>
    </cfRule>
    <cfRule dxfId="3" operator="equal" priority="704" type="cellIs">
      <formula>"OK"</formula>
    </cfRule>
  </conditionalFormatting>
  <conditionalFormatting sqref="S434">
    <cfRule dxfId="0" operator="equal" priority="697" type="cellIs">
      <formula>"NR"</formula>
    </cfRule>
    <cfRule dxfId="1" operator="equal" priority="698" type="cellIs">
      <formula>"NT"</formula>
    </cfRule>
    <cfRule dxfId="2" operator="equal" priority="699" type="cellIs">
      <formula>"NG"</formula>
    </cfRule>
    <cfRule dxfId="3" operator="equal" priority="700" type="cellIs">
      <formula>"OK"</formula>
    </cfRule>
  </conditionalFormatting>
  <conditionalFormatting sqref="S435">
    <cfRule dxfId="0" operator="equal" priority="693" type="cellIs">
      <formula>"NR"</formula>
    </cfRule>
    <cfRule dxfId="1" operator="equal" priority="694" type="cellIs">
      <formula>"NT"</formula>
    </cfRule>
    <cfRule dxfId="2" operator="equal" priority="695" type="cellIs">
      <formula>"NG"</formula>
    </cfRule>
    <cfRule dxfId="3" operator="equal" priority="696" type="cellIs">
      <formula>"OK"</formula>
    </cfRule>
  </conditionalFormatting>
  <conditionalFormatting sqref="S436">
    <cfRule dxfId="0" operator="equal" priority="689" type="cellIs">
      <formula>"NR"</formula>
    </cfRule>
    <cfRule dxfId="1" operator="equal" priority="690" type="cellIs">
      <formula>"NT"</formula>
    </cfRule>
    <cfRule dxfId="2" operator="equal" priority="691" type="cellIs">
      <formula>"NG"</formula>
    </cfRule>
    <cfRule dxfId="3" operator="equal" priority="692" type="cellIs">
      <formula>"OK"</formula>
    </cfRule>
  </conditionalFormatting>
  <conditionalFormatting sqref="S437">
    <cfRule dxfId="0" operator="equal" priority="685" type="cellIs">
      <formula>"NR"</formula>
    </cfRule>
    <cfRule dxfId="1" operator="equal" priority="686" type="cellIs">
      <formula>"NT"</formula>
    </cfRule>
    <cfRule dxfId="2" operator="equal" priority="687" type="cellIs">
      <formula>"NG"</formula>
    </cfRule>
    <cfRule dxfId="3" operator="equal" priority="688" type="cellIs">
      <formula>"OK"</formula>
    </cfRule>
  </conditionalFormatting>
  <conditionalFormatting sqref="S438">
    <cfRule dxfId="0" operator="equal" priority="681" type="cellIs">
      <formula>"NR"</formula>
    </cfRule>
    <cfRule dxfId="1" operator="equal" priority="682" type="cellIs">
      <formula>"NT"</formula>
    </cfRule>
    <cfRule dxfId="2" operator="equal" priority="683" type="cellIs">
      <formula>"NG"</formula>
    </cfRule>
    <cfRule dxfId="3" operator="equal" priority="684" type="cellIs">
      <formula>"OK"</formula>
    </cfRule>
  </conditionalFormatting>
  <conditionalFormatting sqref="S439">
    <cfRule dxfId="0" operator="equal" priority="677" type="cellIs">
      <formula>"NR"</formula>
    </cfRule>
    <cfRule dxfId="1" operator="equal" priority="678" type="cellIs">
      <formula>"NT"</formula>
    </cfRule>
    <cfRule dxfId="2" operator="equal" priority="679" type="cellIs">
      <formula>"NG"</formula>
    </cfRule>
    <cfRule dxfId="3" operator="equal" priority="680" type="cellIs">
      <formula>"OK"</formula>
    </cfRule>
  </conditionalFormatting>
  <conditionalFormatting sqref="S440">
    <cfRule dxfId="0" operator="equal" priority="673" type="cellIs">
      <formula>"NR"</formula>
    </cfRule>
    <cfRule dxfId="1" operator="equal" priority="674" type="cellIs">
      <formula>"NT"</formula>
    </cfRule>
    <cfRule dxfId="2" operator="equal" priority="675" type="cellIs">
      <formula>"NG"</formula>
    </cfRule>
    <cfRule dxfId="3" operator="equal" priority="676" type="cellIs">
      <formula>"OK"</formula>
    </cfRule>
  </conditionalFormatting>
  <conditionalFormatting sqref="S441">
    <cfRule dxfId="0" operator="equal" priority="669" type="cellIs">
      <formula>"NR"</formula>
    </cfRule>
    <cfRule dxfId="1" operator="equal" priority="670" type="cellIs">
      <formula>"NT"</formula>
    </cfRule>
    <cfRule dxfId="2" operator="equal" priority="671" type="cellIs">
      <formula>"NG"</formula>
    </cfRule>
    <cfRule dxfId="3" operator="equal" priority="672" type="cellIs">
      <formula>"OK"</formula>
    </cfRule>
  </conditionalFormatting>
  <conditionalFormatting sqref="S442">
    <cfRule dxfId="0" operator="equal" priority="665" type="cellIs">
      <formula>"NR"</formula>
    </cfRule>
    <cfRule dxfId="1" operator="equal" priority="666" type="cellIs">
      <formula>"NT"</formula>
    </cfRule>
    <cfRule dxfId="2" operator="equal" priority="667" type="cellIs">
      <formula>"NG"</formula>
    </cfRule>
    <cfRule dxfId="3" operator="equal" priority="668" type="cellIs">
      <formula>"OK"</formula>
    </cfRule>
  </conditionalFormatting>
  <conditionalFormatting sqref="S443">
    <cfRule dxfId="0" operator="equal" priority="661" type="cellIs">
      <formula>"NR"</formula>
    </cfRule>
    <cfRule dxfId="1" operator="equal" priority="662" type="cellIs">
      <formula>"NT"</formula>
    </cfRule>
    <cfRule dxfId="2" operator="equal" priority="663" type="cellIs">
      <formula>"NG"</formula>
    </cfRule>
    <cfRule dxfId="3" operator="equal" priority="664" type="cellIs">
      <formula>"OK"</formula>
    </cfRule>
  </conditionalFormatting>
  <conditionalFormatting sqref="S444">
    <cfRule dxfId="0" operator="equal" priority="657" type="cellIs">
      <formula>"NR"</formula>
    </cfRule>
    <cfRule dxfId="1" operator="equal" priority="658" type="cellIs">
      <formula>"NT"</formula>
    </cfRule>
    <cfRule dxfId="2" operator="equal" priority="659" type="cellIs">
      <formula>"NG"</formula>
    </cfRule>
    <cfRule dxfId="3" operator="equal" priority="660" type="cellIs">
      <formula>"OK"</formula>
    </cfRule>
  </conditionalFormatting>
  <conditionalFormatting sqref="S445">
    <cfRule dxfId="0" operator="equal" priority="653" type="cellIs">
      <formula>"NR"</formula>
    </cfRule>
    <cfRule dxfId="1" operator="equal" priority="654" type="cellIs">
      <formula>"NT"</formula>
    </cfRule>
    <cfRule dxfId="2" operator="equal" priority="655" type="cellIs">
      <formula>"NG"</formula>
    </cfRule>
    <cfRule dxfId="3" operator="equal" priority="656" type="cellIs">
      <formula>"OK"</formula>
    </cfRule>
  </conditionalFormatting>
  <conditionalFormatting sqref="S446">
    <cfRule dxfId="0" operator="equal" priority="649" type="cellIs">
      <formula>"NR"</formula>
    </cfRule>
    <cfRule dxfId="1" operator="equal" priority="650" type="cellIs">
      <formula>"NT"</formula>
    </cfRule>
    <cfRule dxfId="2" operator="equal" priority="651" type="cellIs">
      <formula>"NG"</formula>
    </cfRule>
    <cfRule dxfId="3" operator="equal" priority="652" type="cellIs">
      <formula>"OK"</formula>
    </cfRule>
  </conditionalFormatting>
  <conditionalFormatting sqref="S447">
    <cfRule dxfId="0" operator="equal" priority="645" type="cellIs">
      <formula>"NR"</formula>
    </cfRule>
    <cfRule dxfId="1" operator="equal" priority="646" type="cellIs">
      <formula>"NT"</formula>
    </cfRule>
    <cfRule dxfId="2" operator="equal" priority="647" type="cellIs">
      <formula>"NG"</formula>
    </cfRule>
    <cfRule dxfId="3" operator="equal" priority="648" type="cellIs">
      <formula>"OK"</formula>
    </cfRule>
  </conditionalFormatting>
  <conditionalFormatting sqref="S448">
    <cfRule dxfId="0" operator="equal" priority="641" type="cellIs">
      <formula>"NR"</formula>
    </cfRule>
    <cfRule dxfId="1" operator="equal" priority="642" type="cellIs">
      <formula>"NT"</formula>
    </cfRule>
    <cfRule dxfId="2" operator="equal" priority="643" type="cellIs">
      <formula>"NG"</formula>
    </cfRule>
    <cfRule dxfId="3" operator="equal" priority="644" type="cellIs">
      <formula>"OK"</formula>
    </cfRule>
  </conditionalFormatting>
  <conditionalFormatting sqref="S449">
    <cfRule dxfId="0" operator="equal" priority="637" type="cellIs">
      <formula>"NR"</formula>
    </cfRule>
    <cfRule dxfId="1" operator="equal" priority="638" type="cellIs">
      <formula>"NT"</formula>
    </cfRule>
    <cfRule dxfId="2" operator="equal" priority="639" type="cellIs">
      <formula>"NG"</formula>
    </cfRule>
    <cfRule dxfId="3" operator="equal" priority="640" type="cellIs">
      <formula>"OK"</formula>
    </cfRule>
  </conditionalFormatting>
  <conditionalFormatting sqref="S450">
    <cfRule dxfId="0" operator="equal" priority="633" type="cellIs">
      <formula>"NR"</formula>
    </cfRule>
    <cfRule dxfId="1" operator="equal" priority="634" type="cellIs">
      <formula>"NT"</formula>
    </cfRule>
    <cfRule dxfId="2" operator="equal" priority="635" type="cellIs">
      <formula>"NG"</formula>
    </cfRule>
    <cfRule dxfId="3" operator="equal" priority="636" type="cellIs">
      <formula>"OK"</formula>
    </cfRule>
  </conditionalFormatting>
  <conditionalFormatting sqref="S451">
    <cfRule dxfId="0" operator="equal" priority="629" type="cellIs">
      <formula>"NR"</formula>
    </cfRule>
    <cfRule dxfId="1" operator="equal" priority="630" type="cellIs">
      <formula>"NT"</formula>
    </cfRule>
    <cfRule dxfId="2" operator="equal" priority="631" type="cellIs">
      <formula>"NG"</formula>
    </cfRule>
    <cfRule dxfId="3" operator="equal" priority="632" type="cellIs">
      <formula>"OK"</formula>
    </cfRule>
  </conditionalFormatting>
  <conditionalFormatting sqref="S452">
    <cfRule dxfId="0" operator="equal" priority="581" type="cellIs">
      <formula>"NR"</formula>
    </cfRule>
    <cfRule dxfId="1" operator="equal" priority="582" type="cellIs">
      <formula>"NT"</formula>
    </cfRule>
    <cfRule dxfId="2" operator="equal" priority="583" type="cellIs">
      <formula>"NG"</formula>
    </cfRule>
    <cfRule dxfId="3" operator="equal" priority="584" type="cellIs">
      <formula>"OK"</formula>
    </cfRule>
  </conditionalFormatting>
  <conditionalFormatting sqref="S453">
    <cfRule dxfId="0" operator="equal" priority="577" type="cellIs">
      <formula>"NR"</formula>
    </cfRule>
    <cfRule dxfId="1" operator="equal" priority="578" type="cellIs">
      <formula>"NT"</formula>
    </cfRule>
    <cfRule dxfId="2" operator="equal" priority="579" type="cellIs">
      <formula>"NG"</formula>
    </cfRule>
    <cfRule dxfId="3" operator="equal" priority="580" type="cellIs">
      <formula>"OK"</formula>
    </cfRule>
  </conditionalFormatting>
  <conditionalFormatting sqref="S454">
    <cfRule dxfId="0" operator="equal" priority="573" type="cellIs">
      <formula>"NR"</formula>
    </cfRule>
    <cfRule dxfId="1" operator="equal" priority="574" type="cellIs">
      <formula>"NT"</formula>
    </cfRule>
    <cfRule dxfId="2" operator="equal" priority="575" type="cellIs">
      <formula>"NG"</formula>
    </cfRule>
    <cfRule dxfId="3" operator="equal" priority="576" type="cellIs">
      <formula>"OK"</formula>
    </cfRule>
  </conditionalFormatting>
  <conditionalFormatting sqref="S455">
    <cfRule dxfId="0" operator="equal" priority="569" type="cellIs">
      <formula>"NR"</formula>
    </cfRule>
    <cfRule dxfId="1" operator="equal" priority="570" type="cellIs">
      <formula>"NT"</formula>
    </cfRule>
    <cfRule dxfId="2" operator="equal" priority="571" type="cellIs">
      <formula>"NG"</formula>
    </cfRule>
    <cfRule dxfId="3" operator="equal" priority="572" type="cellIs">
      <formula>"OK"</formula>
    </cfRule>
  </conditionalFormatting>
  <conditionalFormatting sqref="S456">
    <cfRule dxfId="0" operator="equal" priority="625" type="cellIs">
      <formula>"NR"</formula>
    </cfRule>
    <cfRule dxfId="1" operator="equal" priority="626" type="cellIs">
      <formula>"NT"</formula>
    </cfRule>
    <cfRule dxfId="2" operator="equal" priority="627" type="cellIs">
      <formula>"NG"</formula>
    </cfRule>
    <cfRule dxfId="3" operator="equal" priority="628" type="cellIs">
      <formula>"OK"</formula>
    </cfRule>
  </conditionalFormatting>
  <conditionalFormatting sqref="S457">
    <cfRule dxfId="0" operator="equal" priority="621" type="cellIs">
      <formula>"NR"</formula>
    </cfRule>
    <cfRule dxfId="1" operator="equal" priority="622" type="cellIs">
      <formula>"NT"</formula>
    </cfRule>
    <cfRule dxfId="2" operator="equal" priority="623" type="cellIs">
      <formula>"NG"</formula>
    </cfRule>
    <cfRule dxfId="3" operator="equal" priority="624" type="cellIs">
      <formula>"OK"</formula>
    </cfRule>
  </conditionalFormatting>
  <conditionalFormatting sqref="S458">
    <cfRule dxfId="0" operator="equal" priority="589" type="cellIs">
      <formula>"NR"</formula>
    </cfRule>
    <cfRule dxfId="1" operator="equal" priority="590" type="cellIs">
      <formula>"NT"</formula>
    </cfRule>
    <cfRule dxfId="2" operator="equal" priority="591" type="cellIs">
      <formula>"NG"</formula>
    </cfRule>
    <cfRule dxfId="3" operator="equal" priority="592" type="cellIs">
      <formula>"OK"</formula>
    </cfRule>
  </conditionalFormatting>
  <conditionalFormatting sqref="S459">
    <cfRule dxfId="0" operator="equal" priority="617" type="cellIs">
      <formula>"NR"</formula>
    </cfRule>
    <cfRule dxfId="1" operator="equal" priority="618" type="cellIs">
      <formula>"NT"</formula>
    </cfRule>
    <cfRule dxfId="2" operator="equal" priority="619" type="cellIs">
      <formula>"NG"</formula>
    </cfRule>
    <cfRule dxfId="3" operator="equal" priority="620" type="cellIs">
      <formula>"OK"</formula>
    </cfRule>
  </conditionalFormatting>
  <conditionalFormatting sqref="S460">
    <cfRule dxfId="0" operator="equal" priority="613" type="cellIs">
      <formula>"NR"</formula>
    </cfRule>
    <cfRule dxfId="1" operator="equal" priority="614" type="cellIs">
      <formula>"NT"</formula>
    </cfRule>
    <cfRule dxfId="2" operator="equal" priority="615" type="cellIs">
      <formula>"NG"</formula>
    </cfRule>
    <cfRule dxfId="3" operator="equal" priority="616" type="cellIs">
      <formula>"OK"</formula>
    </cfRule>
  </conditionalFormatting>
  <conditionalFormatting sqref="S461">
    <cfRule dxfId="0" operator="equal" priority="609" type="cellIs">
      <formula>"NR"</formula>
    </cfRule>
    <cfRule dxfId="1" operator="equal" priority="610" type="cellIs">
      <formula>"NT"</formula>
    </cfRule>
    <cfRule dxfId="2" operator="equal" priority="611" type="cellIs">
      <formula>"NG"</formula>
    </cfRule>
    <cfRule dxfId="3" operator="equal" priority="612" type="cellIs">
      <formula>"OK"</formula>
    </cfRule>
  </conditionalFormatting>
  <conditionalFormatting sqref="S462">
    <cfRule dxfId="0" operator="equal" priority="585" type="cellIs">
      <formula>"NR"</formula>
    </cfRule>
    <cfRule dxfId="1" operator="equal" priority="586" type="cellIs">
      <formula>"NT"</formula>
    </cfRule>
    <cfRule dxfId="2" operator="equal" priority="587" type="cellIs">
      <formula>"NG"</formula>
    </cfRule>
    <cfRule dxfId="3" operator="equal" priority="588" type="cellIs">
      <formula>"OK"</formula>
    </cfRule>
  </conditionalFormatting>
  <conditionalFormatting sqref="S463">
    <cfRule dxfId="0" operator="equal" priority="605" type="cellIs">
      <formula>"NR"</formula>
    </cfRule>
    <cfRule dxfId="1" operator="equal" priority="606" type="cellIs">
      <formula>"NT"</formula>
    </cfRule>
    <cfRule dxfId="2" operator="equal" priority="607" type="cellIs">
      <formula>"NG"</formula>
    </cfRule>
    <cfRule dxfId="3" operator="equal" priority="608" type="cellIs">
      <formula>"OK"</formula>
    </cfRule>
  </conditionalFormatting>
  <conditionalFormatting sqref="S464">
    <cfRule dxfId="0" operator="equal" priority="601" type="cellIs">
      <formula>"NR"</formula>
    </cfRule>
    <cfRule dxfId="1" operator="equal" priority="602" type="cellIs">
      <formula>"NT"</formula>
    </cfRule>
    <cfRule dxfId="2" operator="equal" priority="603" type="cellIs">
      <formula>"NG"</formula>
    </cfRule>
    <cfRule dxfId="3" operator="equal" priority="604" type="cellIs">
      <formula>"OK"</formula>
    </cfRule>
  </conditionalFormatting>
  <conditionalFormatting sqref="S465">
    <cfRule dxfId="0" operator="equal" priority="597" type="cellIs">
      <formula>"NR"</formula>
    </cfRule>
    <cfRule dxfId="1" operator="equal" priority="598" type="cellIs">
      <formula>"NT"</formula>
    </cfRule>
    <cfRule dxfId="2" operator="equal" priority="599" type="cellIs">
      <formula>"NG"</formula>
    </cfRule>
    <cfRule dxfId="3" operator="equal" priority="600" type="cellIs">
      <formula>"OK"</formula>
    </cfRule>
  </conditionalFormatting>
  <conditionalFormatting sqref="S466">
    <cfRule dxfId="0" operator="equal" priority="593" type="cellIs">
      <formula>"NR"</formula>
    </cfRule>
    <cfRule dxfId="1" operator="equal" priority="594" type="cellIs">
      <formula>"NT"</formula>
    </cfRule>
    <cfRule dxfId="2" operator="equal" priority="595" type="cellIs">
      <formula>"NG"</formula>
    </cfRule>
    <cfRule dxfId="3" operator="equal" priority="596" type="cellIs">
      <formula>"OK"</formula>
    </cfRule>
  </conditionalFormatting>
  <conditionalFormatting sqref="S467">
    <cfRule dxfId="0" operator="equal" priority="565" type="cellIs">
      <formula>"NR"</formula>
    </cfRule>
    <cfRule dxfId="1" operator="equal" priority="566" type="cellIs">
      <formula>"NT"</formula>
    </cfRule>
    <cfRule dxfId="2" operator="equal" priority="567" type="cellIs">
      <formula>"NG"</formula>
    </cfRule>
    <cfRule dxfId="3" operator="equal" priority="568" type="cellIs">
      <formula>"OK"</formula>
    </cfRule>
  </conditionalFormatting>
  <conditionalFormatting sqref="S468">
    <cfRule dxfId="0" operator="equal" priority="561" type="cellIs">
      <formula>"NR"</formula>
    </cfRule>
    <cfRule dxfId="1" operator="equal" priority="562" type="cellIs">
      <formula>"NT"</formula>
    </cfRule>
    <cfRule dxfId="2" operator="equal" priority="563" type="cellIs">
      <formula>"NG"</formula>
    </cfRule>
    <cfRule dxfId="3" operator="equal" priority="564" type="cellIs">
      <formula>"OK"</formula>
    </cfRule>
  </conditionalFormatting>
  <conditionalFormatting sqref="S469">
    <cfRule dxfId="0" operator="equal" priority="557" type="cellIs">
      <formula>"NR"</formula>
    </cfRule>
    <cfRule dxfId="1" operator="equal" priority="558" type="cellIs">
      <formula>"NT"</formula>
    </cfRule>
    <cfRule dxfId="2" operator="equal" priority="559" type="cellIs">
      <formula>"NG"</formula>
    </cfRule>
    <cfRule dxfId="3" operator="equal" priority="560" type="cellIs">
      <formula>"OK"</formula>
    </cfRule>
  </conditionalFormatting>
  <conditionalFormatting sqref="S470">
    <cfRule dxfId="0" operator="equal" priority="553" type="cellIs">
      <formula>"NR"</formula>
    </cfRule>
    <cfRule dxfId="1" operator="equal" priority="554" type="cellIs">
      <formula>"NT"</formula>
    </cfRule>
    <cfRule dxfId="2" operator="equal" priority="555" type="cellIs">
      <formula>"NG"</formula>
    </cfRule>
    <cfRule dxfId="3" operator="equal" priority="556" type="cellIs">
      <formula>"OK"</formula>
    </cfRule>
  </conditionalFormatting>
  <conditionalFormatting sqref="S471">
    <cfRule dxfId="0" operator="equal" priority="549" type="cellIs">
      <formula>"NR"</formula>
    </cfRule>
    <cfRule dxfId="1" operator="equal" priority="550" type="cellIs">
      <formula>"NT"</formula>
    </cfRule>
    <cfRule dxfId="2" operator="equal" priority="551" type="cellIs">
      <formula>"NG"</formula>
    </cfRule>
    <cfRule dxfId="3" operator="equal" priority="552" type="cellIs">
      <formula>"OK"</formula>
    </cfRule>
  </conditionalFormatting>
  <conditionalFormatting sqref="S472">
    <cfRule dxfId="0" operator="equal" priority="545" type="cellIs">
      <formula>"NR"</formula>
    </cfRule>
    <cfRule dxfId="1" operator="equal" priority="546" type="cellIs">
      <formula>"NT"</formula>
    </cfRule>
    <cfRule dxfId="2" operator="equal" priority="547" type="cellIs">
      <formula>"NG"</formula>
    </cfRule>
    <cfRule dxfId="3" operator="equal" priority="548" type="cellIs">
      <formula>"OK"</formula>
    </cfRule>
  </conditionalFormatting>
  <conditionalFormatting sqref="S473">
    <cfRule dxfId="0" operator="equal" priority="541" type="cellIs">
      <formula>"NR"</formula>
    </cfRule>
    <cfRule dxfId="1" operator="equal" priority="542" type="cellIs">
      <formula>"NT"</formula>
    </cfRule>
    <cfRule dxfId="2" operator="equal" priority="543" type="cellIs">
      <formula>"NG"</formula>
    </cfRule>
    <cfRule dxfId="3" operator="equal" priority="544" type="cellIs">
      <formula>"OK"</formula>
    </cfRule>
  </conditionalFormatting>
  <conditionalFormatting sqref="S474">
    <cfRule dxfId="0" operator="equal" priority="497" type="cellIs">
      <formula>"NR"</formula>
    </cfRule>
    <cfRule dxfId="1" operator="equal" priority="498" type="cellIs">
      <formula>"NT"</formula>
    </cfRule>
    <cfRule dxfId="2" operator="equal" priority="499" type="cellIs">
      <formula>"NG"</formula>
    </cfRule>
    <cfRule dxfId="3" operator="equal" priority="500" type="cellIs">
      <formula>"OK"</formula>
    </cfRule>
  </conditionalFormatting>
  <conditionalFormatting sqref="S475">
    <cfRule dxfId="0" operator="equal" priority="493" type="cellIs">
      <formula>"NR"</formula>
    </cfRule>
    <cfRule dxfId="1" operator="equal" priority="494" type="cellIs">
      <formula>"NT"</formula>
    </cfRule>
    <cfRule dxfId="2" operator="equal" priority="495" type="cellIs">
      <formula>"NG"</formula>
    </cfRule>
    <cfRule dxfId="3" operator="equal" priority="496" type="cellIs">
      <formula>"OK"</formula>
    </cfRule>
  </conditionalFormatting>
  <conditionalFormatting sqref="S476">
    <cfRule dxfId="0" operator="equal" priority="489" type="cellIs">
      <formula>"NR"</formula>
    </cfRule>
    <cfRule dxfId="1" operator="equal" priority="490" type="cellIs">
      <formula>"NT"</formula>
    </cfRule>
    <cfRule dxfId="2" operator="equal" priority="491" type="cellIs">
      <formula>"NG"</formula>
    </cfRule>
    <cfRule dxfId="3" operator="equal" priority="492" type="cellIs">
      <formula>"OK"</formula>
    </cfRule>
  </conditionalFormatting>
  <conditionalFormatting sqref="S477">
    <cfRule dxfId="0" operator="equal" priority="485" type="cellIs">
      <formula>"NR"</formula>
    </cfRule>
    <cfRule dxfId="1" operator="equal" priority="486" type="cellIs">
      <formula>"NT"</formula>
    </cfRule>
    <cfRule dxfId="2" operator="equal" priority="487" type="cellIs">
      <formula>"NG"</formula>
    </cfRule>
    <cfRule dxfId="3" operator="equal" priority="488" type="cellIs">
      <formula>"OK"</formula>
    </cfRule>
  </conditionalFormatting>
  <conditionalFormatting sqref="S478">
    <cfRule dxfId="0" operator="equal" priority="481" type="cellIs">
      <formula>"NR"</formula>
    </cfRule>
    <cfRule dxfId="1" operator="equal" priority="482" type="cellIs">
      <formula>"NT"</formula>
    </cfRule>
    <cfRule dxfId="2" operator="equal" priority="483" type="cellIs">
      <formula>"NG"</formula>
    </cfRule>
    <cfRule dxfId="3" operator="equal" priority="484" type="cellIs">
      <formula>"OK"</formula>
    </cfRule>
  </conditionalFormatting>
  <conditionalFormatting sqref="S479">
    <cfRule dxfId="0" operator="equal" priority="477" type="cellIs">
      <formula>"NR"</formula>
    </cfRule>
    <cfRule dxfId="1" operator="equal" priority="478" type="cellIs">
      <formula>"NT"</formula>
    </cfRule>
    <cfRule dxfId="2" operator="equal" priority="479" type="cellIs">
      <formula>"NG"</formula>
    </cfRule>
    <cfRule dxfId="3" operator="equal" priority="480" type="cellIs">
      <formula>"OK"</formula>
    </cfRule>
  </conditionalFormatting>
  <conditionalFormatting sqref="S480">
    <cfRule dxfId="0" operator="equal" priority="473" type="cellIs">
      <formula>"NR"</formula>
    </cfRule>
    <cfRule dxfId="1" operator="equal" priority="474" type="cellIs">
      <formula>"NT"</formula>
    </cfRule>
    <cfRule dxfId="2" operator="equal" priority="475" type="cellIs">
      <formula>"NG"</formula>
    </cfRule>
    <cfRule dxfId="3" operator="equal" priority="476" type="cellIs">
      <formula>"OK"</formula>
    </cfRule>
  </conditionalFormatting>
  <conditionalFormatting sqref="S481">
    <cfRule dxfId="0" operator="equal" priority="469" type="cellIs">
      <formula>"NR"</formula>
    </cfRule>
    <cfRule dxfId="1" operator="equal" priority="470" type="cellIs">
      <formula>"NT"</formula>
    </cfRule>
    <cfRule dxfId="2" operator="equal" priority="471" type="cellIs">
      <formula>"NG"</formula>
    </cfRule>
    <cfRule dxfId="3" operator="equal" priority="472" type="cellIs">
      <formula>"OK"</formula>
    </cfRule>
  </conditionalFormatting>
  <conditionalFormatting sqref="S482">
    <cfRule dxfId="0" operator="equal" priority="465" type="cellIs">
      <formula>"NR"</formula>
    </cfRule>
    <cfRule dxfId="1" operator="equal" priority="466" type="cellIs">
      <formula>"NT"</formula>
    </cfRule>
    <cfRule dxfId="2" operator="equal" priority="467" type="cellIs">
      <formula>"NG"</formula>
    </cfRule>
    <cfRule dxfId="3" operator="equal" priority="468" type="cellIs">
      <formula>"OK"</formula>
    </cfRule>
  </conditionalFormatting>
  <conditionalFormatting sqref="S483">
    <cfRule dxfId="0" operator="equal" priority="461" type="cellIs">
      <formula>"NR"</formula>
    </cfRule>
    <cfRule dxfId="1" operator="equal" priority="462" type="cellIs">
      <formula>"NT"</formula>
    </cfRule>
    <cfRule dxfId="2" operator="equal" priority="463" type="cellIs">
      <formula>"NG"</formula>
    </cfRule>
    <cfRule dxfId="3" operator="equal" priority="464" type="cellIs">
      <formula>"OK"</formula>
    </cfRule>
  </conditionalFormatting>
  <conditionalFormatting sqref="S484">
    <cfRule dxfId="0" operator="equal" priority="457" type="cellIs">
      <formula>"NR"</formula>
    </cfRule>
    <cfRule dxfId="1" operator="equal" priority="458" type="cellIs">
      <formula>"NT"</formula>
    </cfRule>
    <cfRule dxfId="2" operator="equal" priority="459" type="cellIs">
      <formula>"NG"</formula>
    </cfRule>
    <cfRule dxfId="3" operator="equal" priority="460" type="cellIs">
      <formula>"OK"</formula>
    </cfRule>
  </conditionalFormatting>
  <conditionalFormatting sqref="S485">
    <cfRule dxfId="0" operator="equal" priority="453" type="cellIs">
      <formula>"NR"</formula>
    </cfRule>
    <cfRule dxfId="1" operator="equal" priority="454" type="cellIs">
      <formula>"NT"</formula>
    </cfRule>
    <cfRule dxfId="2" operator="equal" priority="455" type="cellIs">
      <formula>"NG"</formula>
    </cfRule>
    <cfRule dxfId="3" operator="equal" priority="456" type="cellIs">
      <formula>"OK"</formula>
    </cfRule>
  </conditionalFormatting>
  <conditionalFormatting sqref="S486">
    <cfRule dxfId="0" operator="equal" priority="449" type="cellIs">
      <formula>"NR"</formula>
    </cfRule>
    <cfRule dxfId="1" operator="equal" priority="450" type="cellIs">
      <formula>"NT"</formula>
    </cfRule>
    <cfRule dxfId="2" operator="equal" priority="451" type="cellIs">
      <formula>"NG"</formula>
    </cfRule>
    <cfRule dxfId="3" operator="equal" priority="452" type="cellIs">
      <formula>"OK"</formula>
    </cfRule>
  </conditionalFormatting>
  <conditionalFormatting sqref="S487">
    <cfRule dxfId="0" operator="equal" priority="445" type="cellIs">
      <formula>"NR"</formula>
    </cfRule>
    <cfRule dxfId="1" operator="equal" priority="446" type="cellIs">
      <formula>"NT"</formula>
    </cfRule>
    <cfRule dxfId="2" operator="equal" priority="447" type="cellIs">
      <formula>"NG"</formula>
    </cfRule>
    <cfRule dxfId="3" operator="equal" priority="448" type="cellIs">
      <formula>"OK"</formula>
    </cfRule>
  </conditionalFormatting>
  <conditionalFormatting sqref="S488">
    <cfRule dxfId="0" operator="equal" priority="441" type="cellIs">
      <formula>"NR"</formula>
    </cfRule>
    <cfRule dxfId="1" operator="equal" priority="442" type="cellIs">
      <formula>"NT"</formula>
    </cfRule>
    <cfRule dxfId="2" operator="equal" priority="443" type="cellIs">
      <formula>"NG"</formula>
    </cfRule>
    <cfRule dxfId="3" operator="equal" priority="444" type="cellIs">
      <formula>"OK"</formula>
    </cfRule>
  </conditionalFormatting>
  <conditionalFormatting sqref="S489">
    <cfRule dxfId="0" operator="equal" priority="437" type="cellIs">
      <formula>"NR"</formula>
    </cfRule>
    <cfRule dxfId="1" operator="equal" priority="438" type="cellIs">
      <formula>"NT"</formula>
    </cfRule>
    <cfRule dxfId="2" operator="equal" priority="439" type="cellIs">
      <formula>"NG"</formula>
    </cfRule>
    <cfRule dxfId="3" operator="equal" priority="440" type="cellIs">
      <formula>"OK"</formula>
    </cfRule>
  </conditionalFormatting>
  <conditionalFormatting sqref="S490">
    <cfRule dxfId="0" operator="equal" priority="433" type="cellIs">
      <formula>"NR"</formula>
    </cfRule>
    <cfRule dxfId="1" operator="equal" priority="434" type="cellIs">
      <formula>"NT"</formula>
    </cfRule>
    <cfRule dxfId="2" operator="equal" priority="435" type="cellIs">
      <formula>"NG"</formula>
    </cfRule>
    <cfRule dxfId="3" operator="equal" priority="436" type="cellIs">
      <formula>"OK"</formula>
    </cfRule>
  </conditionalFormatting>
  <conditionalFormatting sqref="S491">
    <cfRule dxfId="0" operator="equal" priority="429" type="cellIs">
      <formula>"NR"</formula>
    </cfRule>
    <cfRule dxfId="1" operator="equal" priority="430" type="cellIs">
      <formula>"NT"</formula>
    </cfRule>
    <cfRule dxfId="2" operator="equal" priority="431" type="cellIs">
      <formula>"NG"</formula>
    </cfRule>
    <cfRule dxfId="3" operator="equal" priority="432" type="cellIs">
      <formula>"OK"</formula>
    </cfRule>
  </conditionalFormatting>
  <conditionalFormatting sqref="S492">
    <cfRule dxfId="0" operator="equal" priority="425" type="cellIs">
      <formula>"NR"</formula>
    </cfRule>
    <cfRule dxfId="1" operator="equal" priority="426" type="cellIs">
      <formula>"NT"</formula>
    </cfRule>
    <cfRule dxfId="2" operator="equal" priority="427" type="cellIs">
      <formula>"NG"</formula>
    </cfRule>
    <cfRule dxfId="3" operator="equal" priority="428" type="cellIs">
      <formula>"OK"</formula>
    </cfRule>
  </conditionalFormatting>
  <conditionalFormatting sqref="S493">
    <cfRule dxfId="0" operator="equal" priority="421" type="cellIs">
      <formula>"NR"</formula>
    </cfRule>
    <cfRule dxfId="1" operator="equal" priority="422" type="cellIs">
      <formula>"NT"</formula>
    </cfRule>
    <cfRule dxfId="2" operator="equal" priority="423" type="cellIs">
      <formula>"NG"</formula>
    </cfRule>
    <cfRule dxfId="3" operator="equal" priority="424" type="cellIs">
      <formula>"OK"</formula>
    </cfRule>
  </conditionalFormatting>
  <conditionalFormatting sqref="S494">
    <cfRule dxfId="0" operator="equal" priority="417" type="cellIs">
      <formula>"NR"</formula>
    </cfRule>
    <cfRule dxfId="1" operator="equal" priority="418" type="cellIs">
      <formula>"NT"</formula>
    </cfRule>
    <cfRule dxfId="2" operator="equal" priority="419" type="cellIs">
      <formula>"NG"</formula>
    </cfRule>
    <cfRule dxfId="3" operator="equal" priority="420" type="cellIs">
      <formula>"OK"</formula>
    </cfRule>
  </conditionalFormatting>
  <conditionalFormatting sqref="S495">
    <cfRule dxfId="0" operator="equal" priority="413" type="cellIs">
      <formula>"NR"</formula>
    </cfRule>
    <cfRule dxfId="1" operator="equal" priority="414" type="cellIs">
      <formula>"NT"</formula>
    </cfRule>
    <cfRule dxfId="2" operator="equal" priority="415" type="cellIs">
      <formula>"NG"</formula>
    </cfRule>
    <cfRule dxfId="3" operator="equal" priority="416" type="cellIs">
      <formula>"OK"</formula>
    </cfRule>
  </conditionalFormatting>
  <conditionalFormatting sqref="S496">
    <cfRule dxfId="0" operator="equal" priority="409" type="cellIs">
      <formula>"NR"</formula>
    </cfRule>
    <cfRule dxfId="1" operator="equal" priority="410" type="cellIs">
      <formula>"NT"</formula>
    </cfRule>
    <cfRule dxfId="2" operator="equal" priority="411" type="cellIs">
      <formula>"NG"</formula>
    </cfRule>
    <cfRule dxfId="3" operator="equal" priority="412" type="cellIs">
      <formula>"OK"</formula>
    </cfRule>
  </conditionalFormatting>
  <conditionalFormatting sqref="S497">
    <cfRule dxfId="0" operator="equal" priority="405" type="cellIs">
      <formula>"NR"</formula>
    </cfRule>
    <cfRule dxfId="1" operator="equal" priority="406" type="cellIs">
      <formula>"NT"</formula>
    </cfRule>
    <cfRule dxfId="2" operator="equal" priority="407" type="cellIs">
      <formula>"NG"</formula>
    </cfRule>
    <cfRule dxfId="3" operator="equal" priority="408" type="cellIs">
      <formula>"OK"</formula>
    </cfRule>
  </conditionalFormatting>
  <conditionalFormatting sqref="S498">
    <cfRule dxfId="0" operator="equal" priority="401" type="cellIs">
      <formula>"NR"</formula>
    </cfRule>
    <cfRule dxfId="1" operator="equal" priority="402" type="cellIs">
      <formula>"NT"</formula>
    </cfRule>
    <cfRule dxfId="2" operator="equal" priority="403" type="cellIs">
      <formula>"NG"</formula>
    </cfRule>
    <cfRule dxfId="3" operator="equal" priority="404" type="cellIs">
      <formula>"OK"</formula>
    </cfRule>
  </conditionalFormatting>
  <conditionalFormatting sqref="S499">
    <cfRule dxfId="0" operator="equal" priority="397" type="cellIs">
      <formula>"NR"</formula>
    </cfRule>
    <cfRule dxfId="1" operator="equal" priority="398" type="cellIs">
      <formula>"NT"</formula>
    </cfRule>
    <cfRule dxfId="2" operator="equal" priority="399" type="cellIs">
      <formula>"NG"</formula>
    </cfRule>
    <cfRule dxfId="3" operator="equal" priority="400" type="cellIs">
      <formula>"OK"</formula>
    </cfRule>
  </conditionalFormatting>
  <conditionalFormatting sqref="S500">
    <cfRule dxfId="0" operator="equal" priority="393" type="cellIs">
      <formula>"NR"</formula>
    </cfRule>
    <cfRule dxfId="1" operator="equal" priority="394" type="cellIs">
      <formula>"NT"</formula>
    </cfRule>
    <cfRule dxfId="2" operator="equal" priority="395" type="cellIs">
      <formula>"NG"</formula>
    </cfRule>
    <cfRule dxfId="3" operator="equal" priority="396" type="cellIs">
      <formula>"OK"</formula>
    </cfRule>
  </conditionalFormatting>
  <conditionalFormatting sqref="S501">
    <cfRule dxfId="0" operator="equal" priority="389" type="cellIs">
      <formula>"NR"</formula>
    </cfRule>
    <cfRule dxfId="1" operator="equal" priority="390" type="cellIs">
      <formula>"NT"</formula>
    </cfRule>
    <cfRule dxfId="2" operator="equal" priority="391" type="cellIs">
      <formula>"NG"</formula>
    </cfRule>
    <cfRule dxfId="3" operator="equal" priority="392" type="cellIs">
      <formula>"OK"</formula>
    </cfRule>
  </conditionalFormatting>
  <conditionalFormatting sqref="S502">
    <cfRule dxfId="0" operator="equal" priority="385" type="cellIs">
      <formula>"NR"</formula>
    </cfRule>
    <cfRule dxfId="1" operator="equal" priority="386" type="cellIs">
      <formula>"NT"</formula>
    </cfRule>
    <cfRule dxfId="2" operator="equal" priority="387" type="cellIs">
      <formula>"NG"</formula>
    </cfRule>
    <cfRule dxfId="3" operator="equal" priority="388" type="cellIs">
      <formula>"OK"</formula>
    </cfRule>
  </conditionalFormatting>
  <conditionalFormatting sqref="S503">
    <cfRule dxfId="0" operator="equal" priority="381" type="cellIs">
      <formula>"NR"</formula>
    </cfRule>
    <cfRule dxfId="1" operator="equal" priority="382" type="cellIs">
      <formula>"NT"</formula>
    </cfRule>
    <cfRule dxfId="2" operator="equal" priority="383" type="cellIs">
      <formula>"NG"</formula>
    </cfRule>
    <cfRule dxfId="3" operator="equal" priority="384" type="cellIs">
      <formula>"OK"</formula>
    </cfRule>
  </conditionalFormatting>
  <conditionalFormatting sqref="S504">
    <cfRule dxfId="0" operator="equal" priority="377" type="cellIs">
      <formula>"NR"</formula>
    </cfRule>
    <cfRule dxfId="1" operator="equal" priority="378" type="cellIs">
      <formula>"NT"</formula>
    </cfRule>
    <cfRule dxfId="2" operator="equal" priority="379" type="cellIs">
      <formula>"NG"</formula>
    </cfRule>
    <cfRule dxfId="3" operator="equal" priority="380" type="cellIs">
      <formula>"OK"</formula>
    </cfRule>
  </conditionalFormatting>
  <conditionalFormatting sqref="S505">
    <cfRule dxfId="0" operator="equal" priority="373" type="cellIs">
      <formula>"NR"</formula>
    </cfRule>
    <cfRule dxfId="1" operator="equal" priority="374" type="cellIs">
      <formula>"NT"</formula>
    </cfRule>
    <cfRule dxfId="2" operator="equal" priority="375" type="cellIs">
      <formula>"NG"</formula>
    </cfRule>
    <cfRule dxfId="3" operator="equal" priority="376" type="cellIs">
      <formula>"OK"</formula>
    </cfRule>
  </conditionalFormatting>
  <conditionalFormatting sqref="S506">
    <cfRule dxfId="0" operator="equal" priority="369" type="cellIs">
      <formula>"NR"</formula>
    </cfRule>
    <cfRule dxfId="1" operator="equal" priority="370" type="cellIs">
      <formula>"NT"</formula>
    </cfRule>
    <cfRule dxfId="2" operator="equal" priority="371" type="cellIs">
      <formula>"NG"</formula>
    </cfRule>
    <cfRule dxfId="3" operator="equal" priority="372" type="cellIs">
      <formula>"OK"</formula>
    </cfRule>
  </conditionalFormatting>
  <conditionalFormatting sqref="S507">
    <cfRule dxfId="0" operator="equal" priority="365" type="cellIs">
      <formula>"NR"</formula>
    </cfRule>
    <cfRule dxfId="1" operator="equal" priority="366" type="cellIs">
      <formula>"NT"</formula>
    </cfRule>
    <cfRule dxfId="2" operator="equal" priority="367" type="cellIs">
      <formula>"NG"</formula>
    </cfRule>
    <cfRule dxfId="3" operator="equal" priority="368" type="cellIs">
      <formula>"OK"</formula>
    </cfRule>
  </conditionalFormatting>
  <conditionalFormatting sqref="S508">
    <cfRule dxfId="0" operator="equal" priority="361" type="cellIs">
      <formula>"NR"</formula>
    </cfRule>
    <cfRule dxfId="1" operator="equal" priority="362" type="cellIs">
      <formula>"NT"</formula>
    </cfRule>
    <cfRule dxfId="2" operator="equal" priority="363" type="cellIs">
      <formula>"NG"</formula>
    </cfRule>
    <cfRule dxfId="3" operator="equal" priority="364" type="cellIs">
      <formula>"OK"</formula>
    </cfRule>
  </conditionalFormatting>
  <conditionalFormatting sqref="S509">
    <cfRule dxfId="0" operator="equal" priority="357" type="cellIs">
      <formula>"NR"</formula>
    </cfRule>
    <cfRule dxfId="1" operator="equal" priority="358" type="cellIs">
      <formula>"NT"</formula>
    </cfRule>
    <cfRule dxfId="2" operator="equal" priority="359" type="cellIs">
      <formula>"NG"</formula>
    </cfRule>
    <cfRule dxfId="3" operator="equal" priority="360" type="cellIs">
      <formula>"OK"</formula>
    </cfRule>
  </conditionalFormatting>
  <conditionalFormatting sqref="S510">
    <cfRule dxfId="0" operator="equal" priority="353" type="cellIs">
      <formula>"NR"</formula>
    </cfRule>
    <cfRule dxfId="1" operator="equal" priority="354" type="cellIs">
      <formula>"NT"</formula>
    </cfRule>
    <cfRule dxfId="2" operator="equal" priority="355" type="cellIs">
      <formula>"NG"</formula>
    </cfRule>
    <cfRule dxfId="3" operator="equal" priority="356" type="cellIs">
      <formula>"OK"</formula>
    </cfRule>
  </conditionalFormatting>
  <conditionalFormatting sqref="S511">
    <cfRule dxfId="0" operator="equal" priority="349" type="cellIs">
      <formula>"NR"</formula>
    </cfRule>
    <cfRule dxfId="1" operator="equal" priority="350" type="cellIs">
      <formula>"NT"</formula>
    </cfRule>
    <cfRule dxfId="2" operator="equal" priority="351" type="cellIs">
      <formula>"NG"</formula>
    </cfRule>
    <cfRule dxfId="3" operator="equal" priority="352" type="cellIs">
      <formula>"OK"</formula>
    </cfRule>
  </conditionalFormatting>
  <conditionalFormatting sqref="S512">
    <cfRule dxfId="0" operator="equal" priority="345" type="cellIs">
      <formula>"NR"</formula>
    </cfRule>
    <cfRule dxfId="1" operator="equal" priority="346" type="cellIs">
      <formula>"NT"</formula>
    </cfRule>
    <cfRule dxfId="2" operator="equal" priority="347" type="cellIs">
      <formula>"NG"</formula>
    </cfRule>
    <cfRule dxfId="3" operator="equal" priority="348" type="cellIs">
      <formula>"OK"</formula>
    </cfRule>
  </conditionalFormatting>
  <conditionalFormatting sqref="S513">
    <cfRule dxfId="0" operator="equal" priority="341" type="cellIs">
      <formula>"NR"</formula>
    </cfRule>
    <cfRule dxfId="1" operator="equal" priority="342" type="cellIs">
      <formula>"NT"</formula>
    </cfRule>
    <cfRule dxfId="2" operator="equal" priority="343" type="cellIs">
      <formula>"NG"</formula>
    </cfRule>
    <cfRule dxfId="3" operator="equal" priority="344" type="cellIs">
      <formula>"OK"</formula>
    </cfRule>
  </conditionalFormatting>
  <conditionalFormatting sqref="S514">
    <cfRule dxfId="0" operator="equal" priority="337" type="cellIs">
      <formula>"NR"</formula>
    </cfRule>
    <cfRule dxfId="1" operator="equal" priority="338" type="cellIs">
      <formula>"NT"</formula>
    </cfRule>
    <cfRule dxfId="2" operator="equal" priority="339" type="cellIs">
      <formula>"NG"</formula>
    </cfRule>
    <cfRule dxfId="3" operator="equal" priority="340" type="cellIs">
      <formula>"OK"</formula>
    </cfRule>
  </conditionalFormatting>
  <conditionalFormatting sqref="S515">
    <cfRule dxfId="0" operator="equal" priority="333" type="cellIs">
      <formula>"NR"</formula>
    </cfRule>
    <cfRule dxfId="1" operator="equal" priority="334" type="cellIs">
      <formula>"NT"</formula>
    </cfRule>
    <cfRule dxfId="2" operator="equal" priority="335" type="cellIs">
      <formula>"NG"</formula>
    </cfRule>
    <cfRule dxfId="3" operator="equal" priority="336" type="cellIs">
      <formula>"OK"</formula>
    </cfRule>
  </conditionalFormatting>
  <conditionalFormatting sqref="S516">
    <cfRule dxfId="0" operator="equal" priority="329" type="cellIs">
      <formula>"NR"</formula>
    </cfRule>
    <cfRule dxfId="1" operator="equal" priority="330" type="cellIs">
      <formula>"NT"</formula>
    </cfRule>
    <cfRule dxfId="2" operator="equal" priority="331" type="cellIs">
      <formula>"NG"</formula>
    </cfRule>
    <cfRule dxfId="3" operator="equal" priority="332" type="cellIs">
      <formula>"OK"</formula>
    </cfRule>
  </conditionalFormatting>
  <conditionalFormatting sqref="S517">
    <cfRule dxfId="0" operator="equal" priority="325" type="cellIs">
      <formula>"NR"</formula>
    </cfRule>
    <cfRule dxfId="1" operator="equal" priority="326" type="cellIs">
      <formula>"NT"</formula>
    </cfRule>
    <cfRule dxfId="2" operator="equal" priority="327" type="cellIs">
      <formula>"NG"</formula>
    </cfRule>
    <cfRule dxfId="3" operator="equal" priority="328" type="cellIs">
      <formula>"OK"</formula>
    </cfRule>
  </conditionalFormatting>
  <conditionalFormatting sqref="S518">
    <cfRule dxfId="0" operator="equal" priority="321" type="cellIs">
      <formula>"NR"</formula>
    </cfRule>
    <cfRule dxfId="1" operator="equal" priority="322" type="cellIs">
      <formula>"NT"</formula>
    </cfRule>
    <cfRule dxfId="2" operator="equal" priority="323" type="cellIs">
      <formula>"NG"</formula>
    </cfRule>
    <cfRule dxfId="3" operator="equal" priority="324" type="cellIs">
      <formula>"OK"</formula>
    </cfRule>
  </conditionalFormatting>
  <conditionalFormatting sqref="S519">
    <cfRule dxfId="0" operator="equal" priority="317" type="cellIs">
      <formula>"NR"</formula>
    </cfRule>
    <cfRule dxfId="1" operator="equal" priority="318" type="cellIs">
      <formula>"NT"</formula>
    </cfRule>
    <cfRule dxfId="2" operator="equal" priority="319" type="cellIs">
      <formula>"NG"</formula>
    </cfRule>
    <cfRule dxfId="3" operator="equal" priority="320" type="cellIs">
      <formula>"OK"</formula>
    </cfRule>
  </conditionalFormatting>
  <conditionalFormatting sqref="S520">
    <cfRule dxfId="0" operator="equal" priority="313" type="cellIs">
      <formula>"NR"</formula>
    </cfRule>
    <cfRule dxfId="1" operator="equal" priority="314" type="cellIs">
      <formula>"NT"</formula>
    </cfRule>
    <cfRule dxfId="2" operator="equal" priority="315" type="cellIs">
      <formula>"NG"</formula>
    </cfRule>
    <cfRule dxfId="3" operator="equal" priority="316" type="cellIs">
      <formula>"OK"</formula>
    </cfRule>
  </conditionalFormatting>
  <conditionalFormatting sqref="S521">
    <cfRule dxfId="0" operator="equal" priority="309" type="cellIs">
      <formula>"NR"</formula>
    </cfRule>
    <cfRule dxfId="1" operator="equal" priority="310" type="cellIs">
      <formula>"NT"</formula>
    </cfRule>
    <cfRule dxfId="2" operator="equal" priority="311" type="cellIs">
      <formula>"NG"</formula>
    </cfRule>
    <cfRule dxfId="3" operator="equal" priority="312" type="cellIs">
      <formula>"OK"</formula>
    </cfRule>
  </conditionalFormatting>
  <conditionalFormatting sqref="S522">
    <cfRule dxfId="0" operator="equal" priority="305" type="cellIs">
      <formula>"NR"</formula>
    </cfRule>
    <cfRule dxfId="1" operator="equal" priority="306" type="cellIs">
      <formula>"NT"</formula>
    </cfRule>
    <cfRule dxfId="2" operator="equal" priority="307" type="cellIs">
      <formula>"NG"</formula>
    </cfRule>
    <cfRule dxfId="3" operator="equal" priority="308" type="cellIs">
      <formula>"OK"</formula>
    </cfRule>
  </conditionalFormatting>
  <conditionalFormatting sqref="S523">
    <cfRule dxfId="0" operator="equal" priority="301" type="cellIs">
      <formula>"NR"</formula>
    </cfRule>
    <cfRule dxfId="1" operator="equal" priority="302" type="cellIs">
      <formula>"NT"</formula>
    </cfRule>
    <cfRule dxfId="2" operator="equal" priority="303" type="cellIs">
      <formula>"NG"</formula>
    </cfRule>
    <cfRule dxfId="3" operator="equal" priority="304" type="cellIs">
      <formula>"OK"</formula>
    </cfRule>
  </conditionalFormatting>
  <conditionalFormatting sqref="S524">
    <cfRule dxfId="0" operator="equal" priority="297" type="cellIs">
      <formula>"NR"</formula>
    </cfRule>
    <cfRule dxfId="1" operator="equal" priority="298" type="cellIs">
      <formula>"NT"</formula>
    </cfRule>
    <cfRule dxfId="2" operator="equal" priority="299" type="cellIs">
      <formula>"NG"</formula>
    </cfRule>
    <cfRule dxfId="3" operator="equal" priority="300" type="cellIs">
      <formula>"OK"</formula>
    </cfRule>
  </conditionalFormatting>
  <conditionalFormatting sqref="S525">
    <cfRule dxfId="0" operator="equal" priority="293" type="cellIs">
      <formula>"NR"</formula>
    </cfRule>
    <cfRule dxfId="1" operator="equal" priority="294" type="cellIs">
      <formula>"NT"</formula>
    </cfRule>
    <cfRule dxfId="2" operator="equal" priority="295" type="cellIs">
      <formula>"NG"</formula>
    </cfRule>
    <cfRule dxfId="3" operator="equal" priority="296" type="cellIs">
      <formula>"OK"</formula>
    </cfRule>
  </conditionalFormatting>
  <conditionalFormatting sqref="S526">
    <cfRule dxfId="0" operator="equal" priority="289" type="cellIs">
      <formula>"NR"</formula>
    </cfRule>
    <cfRule dxfId="1" operator="equal" priority="290" type="cellIs">
      <formula>"NT"</formula>
    </cfRule>
    <cfRule dxfId="2" operator="equal" priority="291" type="cellIs">
      <formula>"NG"</formula>
    </cfRule>
    <cfRule dxfId="3" operator="equal" priority="292" type="cellIs">
      <formula>"OK"</formula>
    </cfRule>
  </conditionalFormatting>
  <conditionalFormatting sqref="S527">
    <cfRule dxfId="0" operator="equal" priority="285" type="cellIs">
      <formula>"NR"</formula>
    </cfRule>
    <cfRule dxfId="1" operator="equal" priority="286" type="cellIs">
      <formula>"NT"</formula>
    </cfRule>
    <cfRule dxfId="2" operator="equal" priority="287" type="cellIs">
      <formula>"NG"</formula>
    </cfRule>
    <cfRule dxfId="3" operator="equal" priority="288" type="cellIs">
      <formula>"OK"</formula>
    </cfRule>
  </conditionalFormatting>
  <conditionalFormatting sqref="S528">
    <cfRule dxfId="0" operator="equal" priority="281" type="cellIs">
      <formula>"NR"</formula>
    </cfRule>
    <cfRule dxfId="1" operator="equal" priority="282" type="cellIs">
      <formula>"NT"</formula>
    </cfRule>
    <cfRule dxfId="2" operator="equal" priority="283" type="cellIs">
      <formula>"NG"</formula>
    </cfRule>
    <cfRule dxfId="3" operator="equal" priority="284" type="cellIs">
      <formula>"OK"</formula>
    </cfRule>
  </conditionalFormatting>
  <conditionalFormatting sqref="S529">
    <cfRule dxfId="0" operator="equal" priority="277" type="cellIs">
      <formula>"NR"</formula>
    </cfRule>
    <cfRule dxfId="1" operator="equal" priority="278" type="cellIs">
      <formula>"NT"</formula>
    </cfRule>
    <cfRule dxfId="2" operator="equal" priority="279" type="cellIs">
      <formula>"NG"</formula>
    </cfRule>
    <cfRule dxfId="3" operator="equal" priority="280" type="cellIs">
      <formula>"OK"</formula>
    </cfRule>
  </conditionalFormatting>
  <conditionalFormatting sqref="S530">
    <cfRule dxfId="0" operator="equal" priority="273" type="cellIs">
      <formula>"NR"</formula>
    </cfRule>
    <cfRule dxfId="1" operator="equal" priority="274" type="cellIs">
      <formula>"NT"</formula>
    </cfRule>
    <cfRule dxfId="2" operator="equal" priority="275" type="cellIs">
      <formula>"NG"</formula>
    </cfRule>
    <cfRule dxfId="3" operator="equal" priority="276" type="cellIs">
      <formula>"OK"</formula>
    </cfRule>
  </conditionalFormatting>
  <conditionalFormatting sqref="S531">
    <cfRule dxfId="0" operator="equal" priority="269" type="cellIs">
      <formula>"NR"</formula>
    </cfRule>
    <cfRule dxfId="1" operator="equal" priority="270" type="cellIs">
      <formula>"NT"</formula>
    </cfRule>
    <cfRule dxfId="2" operator="equal" priority="271" type="cellIs">
      <formula>"NG"</formula>
    </cfRule>
    <cfRule dxfId="3" operator="equal" priority="272" type="cellIs">
      <formula>"OK"</formula>
    </cfRule>
  </conditionalFormatting>
  <conditionalFormatting sqref="S532">
    <cfRule dxfId="0" operator="equal" priority="265" type="cellIs">
      <formula>"NR"</formula>
    </cfRule>
    <cfRule dxfId="1" operator="equal" priority="266" type="cellIs">
      <formula>"NT"</formula>
    </cfRule>
    <cfRule dxfId="2" operator="equal" priority="267" type="cellIs">
      <formula>"NG"</formula>
    </cfRule>
    <cfRule dxfId="3" operator="equal" priority="268" type="cellIs">
      <formula>"OK"</formula>
    </cfRule>
  </conditionalFormatting>
  <conditionalFormatting sqref="S533">
    <cfRule dxfId="0" operator="equal" priority="261" type="cellIs">
      <formula>"NR"</formula>
    </cfRule>
    <cfRule dxfId="1" operator="equal" priority="262" type="cellIs">
      <formula>"NT"</formula>
    </cfRule>
    <cfRule dxfId="2" operator="equal" priority="263" type="cellIs">
      <formula>"NG"</formula>
    </cfRule>
    <cfRule dxfId="3" operator="equal" priority="264" type="cellIs">
      <formula>"OK"</formula>
    </cfRule>
  </conditionalFormatting>
  <conditionalFormatting sqref="S534">
    <cfRule dxfId="0" operator="equal" priority="257" type="cellIs">
      <formula>"NR"</formula>
    </cfRule>
    <cfRule dxfId="1" operator="equal" priority="258" type="cellIs">
      <formula>"NT"</formula>
    </cfRule>
    <cfRule dxfId="2" operator="equal" priority="259" type="cellIs">
      <formula>"NG"</formula>
    </cfRule>
    <cfRule dxfId="3" operator="equal" priority="260" type="cellIs">
      <formula>"OK"</formula>
    </cfRule>
  </conditionalFormatting>
  <conditionalFormatting sqref="S535">
    <cfRule dxfId="0" operator="equal" priority="253" type="cellIs">
      <formula>"NR"</formula>
    </cfRule>
    <cfRule dxfId="1" operator="equal" priority="254" type="cellIs">
      <formula>"NT"</formula>
    </cfRule>
    <cfRule dxfId="2" operator="equal" priority="255" type="cellIs">
      <formula>"NG"</formula>
    </cfRule>
    <cfRule dxfId="3" operator="equal" priority="256" type="cellIs">
      <formula>"OK"</formula>
    </cfRule>
  </conditionalFormatting>
  <conditionalFormatting sqref="S536">
    <cfRule dxfId="0" operator="equal" priority="249" type="cellIs">
      <formula>"NR"</formula>
    </cfRule>
    <cfRule dxfId="1" operator="equal" priority="250" type="cellIs">
      <formula>"NT"</formula>
    </cfRule>
    <cfRule dxfId="2" operator="equal" priority="251" type="cellIs">
      <formula>"NG"</formula>
    </cfRule>
    <cfRule dxfId="3" operator="equal" priority="252" type="cellIs">
      <formula>"OK"</formula>
    </cfRule>
  </conditionalFormatting>
  <conditionalFormatting sqref="S537">
    <cfRule dxfId="0" operator="equal" priority="245" type="cellIs">
      <formula>"NR"</formula>
    </cfRule>
    <cfRule dxfId="1" operator="equal" priority="246" type="cellIs">
      <formula>"NT"</formula>
    </cfRule>
    <cfRule dxfId="2" operator="equal" priority="247" type="cellIs">
      <formula>"NG"</formula>
    </cfRule>
    <cfRule dxfId="3" operator="equal" priority="248" type="cellIs">
      <formula>"OK"</formula>
    </cfRule>
  </conditionalFormatting>
  <conditionalFormatting sqref="S538">
    <cfRule dxfId="0" operator="equal" priority="241" type="cellIs">
      <formula>"NR"</formula>
    </cfRule>
    <cfRule dxfId="1" operator="equal" priority="242" type="cellIs">
      <formula>"NT"</formula>
    </cfRule>
    <cfRule dxfId="2" operator="equal" priority="243" type="cellIs">
      <formula>"NG"</formula>
    </cfRule>
    <cfRule dxfId="3" operator="equal" priority="244" type="cellIs">
      <formula>"OK"</formula>
    </cfRule>
  </conditionalFormatting>
  <conditionalFormatting sqref="S539">
    <cfRule dxfId="0" operator="equal" priority="237" type="cellIs">
      <formula>"NR"</formula>
    </cfRule>
    <cfRule dxfId="1" operator="equal" priority="238" type="cellIs">
      <formula>"NT"</formula>
    </cfRule>
    <cfRule dxfId="2" operator="equal" priority="239" type="cellIs">
      <formula>"NG"</formula>
    </cfRule>
    <cfRule dxfId="3" operator="equal" priority="240" type="cellIs">
      <formula>"OK"</formula>
    </cfRule>
  </conditionalFormatting>
  <conditionalFormatting sqref="S540">
    <cfRule dxfId="0" operator="equal" priority="233" type="cellIs">
      <formula>"NR"</formula>
    </cfRule>
    <cfRule dxfId="1" operator="equal" priority="234" type="cellIs">
      <formula>"NT"</formula>
    </cfRule>
    <cfRule dxfId="2" operator="equal" priority="235" type="cellIs">
      <formula>"NG"</formula>
    </cfRule>
    <cfRule dxfId="3" operator="equal" priority="236" type="cellIs">
      <formula>"OK"</formula>
    </cfRule>
  </conditionalFormatting>
  <conditionalFormatting sqref="S541">
    <cfRule dxfId="0" operator="equal" priority="229" type="cellIs">
      <formula>"NR"</formula>
    </cfRule>
    <cfRule dxfId="1" operator="equal" priority="230" type="cellIs">
      <formula>"NT"</formula>
    </cfRule>
    <cfRule dxfId="2" operator="equal" priority="231" type="cellIs">
      <formula>"NG"</formula>
    </cfRule>
    <cfRule dxfId="3" operator="equal" priority="232" type="cellIs">
      <formula>"OK"</formula>
    </cfRule>
  </conditionalFormatting>
  <conditionalFormatting sqref="S542">
    <cfRule dxfId="0" operator="equal" priority="225" type="cellIs">
      <formula>"NR"</formula>
    </cfRule>
    <cfRule dxfId="1" operator="equal" priority="226" type="cellIs">
      <formula>"NT"</formula>
    </cfRule>
    <cfRule dxfId="2" operator="equal" priority="227" type="cellIs">
      <formula>"NG"</formula>
    </cfRule>
    <cfRule dxfId="3" operator="equal" priority="228" type="cellIs">
      <formula>"OK"</formula>
    </cfRule>
  </conditionalFormatting>
  <conditionalFormatting sqref="S543">
    <cfRule dxfId="0" operator="equal" priority="221" type="cellIs">
      <formula>"NR"</formula>
    </cfRule>
    <cfRule dxfId="1" operator="equal" priority="222" type="cellIs">
      <formula>"NT"</formula>
    </cfRule>
    <cfRule dxfId="2" operator="equal" priority="223" type="cellIs">
      <formula>"NG"</formula>
    </cfRule>
    <cfRule dxfId="3" operator="equal" priority="224" type="cellIs">
      <formula>"OK"</formula>
    </cfRule>
  </conditionalFormatting>
  <conditionalFormatting sqref="S544">
    <cfRule dxfId="0" operator="equal" priority="217" type="cellIs">
      <formula>"NR"</formula>
    </cfRule>
    <cfRule dxfId="1" operator="equal" priority="218" type="cellIs">
      <formula>"NT"</formula>
    </cfRule>
    <cfRule dxfId="2" operator="equal" priority="219" type="cellIs">
      <formula>"NG"</formula>
    </cfRule>
    <cfRule dxfId="3" operator="equal" priority="220" type="cellIs">
      <formula>"OK"</formula>
    </cfRule>
  </conditionalFormatting>
  <conditionalFormatting sqref="S545">
    <cfRule dxfId="0" operator="equal" priority="213" type="cellIs">
      <formula>"NR"</formula>
    </cfRule>
    <cfRule dxfId="1" operator="equal" priority="214" type="cellIs">
      <formula>"NT"</formula>
    </cfRule>
    <cfRule dxfId="2" operator="equal" priority="215" type="cellIs">
      <formula>"NG"</formula>
    </cfRule>
    <cfRule dxfId="3" operator="equal" priority="216" type="cellIs">
      <formula>"OK"</formula>
    </cfRule>
  </conditionalFormatting>
  <conditionalFormatting sqref="S546">
    <cfRule dxfId="0" operator="equal" priority="209" type="cellIs">
      <formula>"NR"</formula>
    </cfRule>
    <cfRule dxfId="1" operator="equal" priority="210" type="cellIs">
      <formula>"NT"</formula>
    </cfRule>
    <cfRule dxfId="2" operator="equal" priority="211" type="cellIs">
      <formula>"NG"</formula>
    </cfRule>
    <cfRule dxfId="3" operator="equal" priority="212" type="cellIs">
      <formula>"OK"</formula>
    </cfRule>
  </conditionalFormatting>
  <conditionalFormatting sqref="S547">
    <cfRule dxfId="0" operator="equal" priority="205" type="cellIs">
      <formula>"NR"</formula>
    </cfRule>
    <cfRule dxfId="1" operator="equal" priority="206" type="cellIs">
      <formula>"NT"</formula>
    </cfRule>
    <cfRule dxfId="2" operator="equal" priority="207" type="cellIs">
      <formula>"NG"</formula>
    </cfRule>
    <cfRule dxfId="3" operator="equal" priority="208" type="cellIs">
      <formula>"OK"</formula>
    </cfRule>
  </conditionalFormatting>
  <conditionalFormatting sqref="S548">
    <cfRule dxfId="0" operator="equal" priority="201" type="cellIs">
      <formula>"NR"</formula>
    </cfRule>
    <cfRule dxfId="1" operator="equal" priority="202" type="cellIs">
      <formula>"NT"</formula>
    </cfRule>
    <cfRule dxfId="2" operator="equal" priority="203" type="cellIs">
      <formula>"NG"</formula>
    </cfRule>
    <cfRule dxfId="3" operator="equal" priority="204" type="cellIs">
      <formula>"OK"</formula>
    </cfRule>
  </conditionalFormatting>
  <conditionalFormatting sqref="S549">
    <cfRule dxfId="0" operator="equal" priority="197" type="cellIs">
      <formula>"NR"</formula>
    </cfRule>
    <cfRule dxfId="1" operator="equal" priority="198" type="cellIs">
      <formula>"NT"</formula>
    </cfRule>
    <cfRule dxfId="2" operator="equal" priority="199" type="cellIs">
      <formula>"NG"</formula>
    </cfRule>
    <cfRule dxfId="3" operator="equal" priority="200" type="cellIs">
      <formula>"OK"</formula>
    </cfRule>
  </conditionalFormatting>
  <conditionalFormatting sqref="S550">
    <cfRule dxfId="0" operator="equal" priority="193" type="cellIs">
      <formula>"NR"</formula>
    </cfRule>
    <cfRule dxfId="1" operator="equal" priority="194" type="cellIs">
      <formula>"NT"</formula>
    </cfRule>
    <cfRule dxfId="2" operator="equal" priority="195" type="cellIs">
      <formula>"NG"</formula>
    </cfRule>
    <cfRule dxfId="3" operator="equal" priority="196" type="cellIs">
      <formula>"OK"</formula>
    </cfRule>
  </conditionalFormatting>
  <conditionalFormatting sqref="S551">
    <cfRule dxfId="0" operator="equal" priority="189" type="cellIs">
      <formula>"NR"</formula>
    </cfRule>
    <cfRule dxfId="1" operator="equal" priority="190" type="cellIs">
      <formula>"NT"</formula>
    </cfRule>
    <cfRule dxfId="2" operator="equal" priority="191" type="cellIs">
      <formula>"NG"</formula>
    </cfRule>
    <cfRule dxfId="3" operator="equal" priority="192" type="cellIs">
      <formula>"OK"</formula>
    </cfRule>
  </conditionalFormatting>
  <conditionalFormatting sqref="S552">
    <cfRule dxfId="0" operator="equal" priority="185" type="cellIs">
      <formula>"NR"</formula>
    </cfRule>
    <cfRule dxfId="1" operator="equal" priority="186" type="cellIs">
      <formula>"NT"</formula>
    </cfRule>
    <cfRule dxfId="2" operator="equal" priority="187" type="cellIs">
      <formula>"NG"</formula>
    </cfRule>
    <cfRule dxfId="3" operator="equal" priority="188" type="cellIs">
      <formula>"OK"</formula>
    </cfRule>
  </conditionalFormatting>
  <conditionalFormatting sqref="S553">
    <cfRule dxfId="0" operator="equal" priority="181" type="cellIs">
      <formula>"NR"</formula>
    </cfRule>
    <cfRule dxfId="1" operator="equal" priority="182" type="cellIs">
      <formula>"NT"</formula>
    </cfRule>
    <cfRule dxfId="2" operator="equal" priority="183" type="cellIs">
      <formula>"NG"</formula>
    </cfRule>
    <cfRule dxfId="3" operator="equal" priority="184" type="cellIs">
      <formula>"OK"</formula>
    </cfRule>
  </conditionalFormatting>
  <conditionalFormatting sqref="S554">
    <cfRule dxfId="0" operator="equal" priority="177" type="cellIs">
      <formula>"NR"</formula>
    </cfRule>
    <cfRule dxfId="1" operator="equal" priority="178" type="cellIs">
      <formula>"NT"</formula>
    </cfRule>
    <cfRule dxfId="2" operator="equal" priority="179" type="cellIs">
      <formula>"NG"</formula>
    </cfRule>
    <cfRule dxfId="3" operator="equal" priority="180" type="cellIs">
      <formula>"OK"</formula>
    </cfRule>
  </conditionalFormatting>
  <conditionalFormatting sqref="S555">
    <cfRule dxfId="0" operator="equal" priority="173" type="cellIs">
      <formula>"NR"</formula>
    </cfRule>
    <cfRule dxfId="1" operator="equal" priority="174" type="cellIs">
      <formula>"NT"</formula>
    </cfRule>
    <cfRule dxfId="2" operator="equal" priority="175" type="cellIs">
      <formula>"NG"</formula>
    </cfRule>
    <cfRule dxfId="3" operator="equal" priority="176" type="cellIs">
      <formula>"OK"</formula>
    </cfRule>
  </conditionalFormatting>
  <conditionalFormatting sqref="S556">
    <cfRule dxfId="0" operator="equal" priority="169" type="cellIs">
      <formula>"NR"</formula>
    </cfRule>
    <cfRule dxfId="1" operator="equal" priority="170" type="cellIs">
      <formula>"NT"</formula>
    </cfRule>
    <cfRule dxfId="2" operator="equal" priority="171" type="cellIs">
      <formula>"NG"</formula>
    </cfRule>
    <cfRule dxfId="3" operator="equal" priority="172" type="cellIs">
      <formula>"OK"</formula>
    </cfRule>
  </conditionalFormatting>
  <conditionalFormatting sqref="S557">
    <cfRule dxfId="0" operator="equal" priority="165" type="cellIs">
      <formula>"NR"</formula>
    </cfRule>
    <cfRule dxfId="1" operator="equal" priority="166" type="cellIs">
      <formula>"NT"</formula>
    </cfRule>
    <cfRule dxfId="2" operator="equal" priority="167" type="cellIs">
      <formula>"NG"</formula>
    </cfRule>
    <cfRule dxfId="3" operator="equal" priority="168" type="cellIs">
      <formula>"OK"</formula>
    </cfRule>
  </conditionalFormatting>
  <conditionalFormatting sqref="S558">
    <cfRule dxfId="0" operator="equal" priority="161" type="cellIs">
      <formula>"NR"</formula>
    </cfRule>
    <cfRule dxfId="1" operator="equal" priority="162" type="cellIs">
      <formula>"NT"</formula>
    </cfRule>
    <cfRule dxfId="2" operator="equal" priority="163" type="cellIs">
      <formula>"NG"</formula>
    </cfRule>
    <cfRule dxfId="3" operator="equal" priority="164" type="cellIs">
      <formula>"OK"</formula>
    </cfRule>
  </conditionalFormatting>
  <conditionalFormatting sqref="S559">
    <cfRule dxfId="0" operator="equal" priority="157" type="cellIs">
      <formula>"NR"</formula>
    </cfRule>
    <cfRule dxfId="1" operator="equal" priority="158" type="cellIs">
      <formula>"NT"</formula>
    </cfRule>
    <cfRule dxfId="2" operator="equal" priority="159" type="cellIs">
      <formula>"NG"</formula>
    </cfRule>
    <cfRule dxfId="3" operator="equal" priority="160" type="cellIs">
      <formula>"OK"</formula>
    </cfRule>
  </conditionalFormatting>
  <conditionalFormatting sqref="S560">
    <cfRule dxfId="0" operator="equal" priority="153" type="cellIs">
      <formula>"NR"</formula>
    </cfRule>
    <cfRule dxfId="1" operator="equal" priority="154" type="cellIs">
      <formula>"NT"</formula>
    </cfRule>
    <cfRule dxfId="2" operator="equal" priority="155" type="cellIs">
      <formula>"NG"</formula>
    </cfRule>
    <cfRule dxfId="3" operator="equal" priority="156" type="cellIs">
      <formula>"OK"</formula>
    </cfRule>
  </conditionalFormatting>
  <conditionalFormatting sqref="S561">
    <cfRule dxfId="0" operator="equal" priority="149" type="cellIs">
      <formula>"NR"</formula>
    </cfRule>
    <cfRule dxfId="1" operator="equal" priority="150" type="cellIs">
      <formula>"NT"</formula>
    </cfRule>
    <cfRule dxfId="2" operator="equal" priority="151" type="cellIs">
      <formula>"NG"</formula>
    </cfRule>
    <cfRule dxfId="3" operator="equal" priority="152" type="cellIs">
      <formula>"OK"</formula>
    </cfRule>
  </conditionalFormatting>
  <conditionalFormatting sqref="S562">
    <cfRule dxfId="0" operator="equal" priority="145" type="cellIs">
      <formula>"NR"</formula>
    </cfRule>
    <cfRule dxfId="1" operator="equal" priority="146" type="cellIs">
      <formula>"NT"</formula>
    </cfRule>
    <cfRule dxfId="2" operator="equal" priority="147" type="cellIs">
      <formula>"NG"</formula>
    </cfRule>
    <cfRule dxfId="3" operator="equal" priority="148" type="cellIs">
      <formula>"OK"</formula>
    </cfRule>
  </conditionalFormatting>
  <conditionalFormatting sqref="S563">
    <cfRule dxfId="0" operator="equal" priority="141" type="cellIs">
      <formula>"NR"</formula>
    </cfRule>
    <cfRule dxfId="1" operator="equal" priority="142" type="cellIs">
      <formula>"NT"</formula>
    </cfRule>
    <cfRule dxfId="2" operator="equal" priority="143" type="cellIs">
      <formula>"NG"</formula>
    </cfRule>
    <cfRule dxfId="3" operator="equal" priority="144" type="cellIs">
      <formula>"OK"</formula>
    </cfRule>
  </conditionalFormatting>
  <conditionalFormatting sqref="S564">
    <cfRule dxfId="0" operator="equal" priority="137" type="cellIs">
      <formula>"NR"</formula>
    </cfRule>
    <cfRule dxfId="1" operator="equal" priority="138" type="cellIs">
      <formula>"NT"</formula>
    </cfRule>
    <cfRule dxfId="2" operator="equal" priority="139" type="cellIs">
      <formula>"NG"</formula>
    </cfRule>
    <cfRule dxfId="3" operator="equal" priority="140" type="cellIs">
      <formula>"OK"</formula>
    </cfRule>
  </conditionalFormatting>
  <conditionalFormatting sqref="S565">
    <cfRule dxfId="0" operator="equal" priority="133" type="cellIs">
      <formula>"NR"</formula>
    </cfRule>
    <cfRule dxfId="1" operator="equal" priority="134" type="cellIs">
      <formula>"NT"</formula>
    </cfRule>
    <cfRule dxfId="2" operator="equal" priority="135" type="cellIs">
      <formula>"NG"</formula>
    </cfRule>
    <cfRule dxfId="3" operator="equal" priority="136" type="cellIs">
      <formula>"OK"</formula>
    </cfRule>
  </conditionalFormatting>
  <conditionalFormatting sqref="S566">
    <cfRule dxfId="0" operator="equal" priority="129" type="cellIs">
      <formula>"NR"</formula>
    </cfRule>
    <cfRule dxfId="1" operator="equal" priority="130" type="cellIs">
      <formula>"NT"</formula>
    </cfRule>
    <cfRule dxfId="2" operator="equal" priority="131" type="cellIs">
      <formula>"NG"</formula>
    </cfRule>
    <cfRule dxfId="3" operator="equal" priority="132" type="cellIs">
      <formula>"OK"</formula>
    </cfRule>
  </conditionalFormatting>
  <conditionalFormatting sqref="S567">
    <cfRule dxfId="0" operator="equal" priority="125" type="cellIs">
      <formula>"NR"</formula>
    </cfRule>
    <cfRule dxfId="1" operator="equal" priority="126" type="cellIs">
      <formula>"NT"</formula>
    </cfRule>
    <cfRule dxfId="2" operator="equal" priority="127" type="cellIs">
      <formula>"NG"</formula>
    </cfRule>
    <cfRule dxfId="3" operator="equal" priority="128" type="cellIs">
      <formula>"OK"</formula>
    </cfRule>
  </conditionalFormatting>
  <conditionalFormatting sqref="S568">
    <cfRule dxfId="0" operator="equal" priority="121" type="cellIs">
      <formula>"NR"</formula>
    </cfRule>
    <cfRule dxfId="1" operator="equal" priority="122" type="cellIs">
      <formula>"NT"</formula>
    </cfRule>
    <cfRule dxfId="2" operator="equal" priority="123" type="cellIs">
      <formula>"NG"</formula>
    </cfRule>
    <cfRule dxfId="3" operator="equal" priority="124" type="cellIs">
      <formula>"OK"</formula>
    </cfRule>
  </conditionalFormatting>
  <conditionalFormatting sqref="S569">
    <cfRule dxfId="0" operator="equal" priority="117" type="cellIs">
      <formula>"NR"</formula>
    </cfRule>
    <cfRule dxfId="1" operator="equal" priority="118" type="cellIs">
      <formula>"NT"</formula>
    </cfRule>
    <cfRule dxfId="2" operator="equal" priority="119" type="cellIs">
      <formula>"NG"</formula>
    </cfRule>
    <cfRule dxfId="3" operator="equal" priority="120" type="cellIs">
      <formula>"OK"</formula>
    </cfRule>
  </conditionalFormatting>
  <conditionalFormatting sqref="S570">
    <cfRule dxfId="0" operator="equal" priority="113" type="cellIs">
      <formula>"NR"</formula>
    </cfRule>
    <cfRule dxfId="1" operator="equal" priority="114" type="cellIs">
      <formula>"NT"</formula>
    </cfRule>
    <cfRule dxfId="2" operator="equal" priority="115" type="cellIs">
      <formula>"NG"</formula>
    </cfRule>
    <cfRule dxfId="3" operator="equal" priority="116" type="cellIs">
      <formula>"OK"</formula>
    </cfRule>
  </conditionalFormatting>
  <conditionalFormatting sqref="S571">
    <cfRule dxfId="0" operator="equal" priority="97" type="cellIs">
      <formula>"NR"</formula>
    </cfRule>
    <cfRule dxfId="1" operator="equal" priority="98" type="cellIs">
      <formula>"NT"</formula>
    </cfRule>
    <cfRule dxfId="2" operator="equal" priority="99" type="cellIs">
      <formula>"NG"</formula>
    </cfRule>
    <cfRule dxfId="3" operator="equal" priority="100" type="cellIs">
      <formula>"OK"</formula>
    </cfRule>
  </conditionalFormatting>
  <conditionalFormatting sqref="S572">
    <cfRule dxfId="0" operator="equal" priority="93" type="cellIs">
      <formula>"NR"</formula>
    </cfRule>
    <cfRule dxfId="1" operator="equal" priority="94" type="cellIs">
      <formula>"NT"</formula>
    </cfRule>
    <cfRule dxfId="2" operator="equal" priority="95" type="cellIs">
      <formula>"NG"</formula>
    </cfRule>
    <cfRule dxfId="3" operator="equal" priority="96" type="cellIs">
      <formula>"OK"</formula>
    </cfRule>
  </conditionalFormatting>
  <conditionalFormatting sqref="S573">
    <cfRule dxfId="0" operator="equal" priority="89" type="cellIs">
      <formula>"NR"</formula>
    </cfRule>
    <cfRule dxfId="1" operator="equal" priority="90" type="cellIs">
      <formula>"NT"</formula>
    </cfRule>
    <cfRule dxfId="2" operator="equal" priority="91" type="cellIs">
      <formula>"NG"</formula>
    </cfRule>
    <cfRule dxfId="3" operator="equal" priority="92" type="cellIs">
      <formula>"OK"</formula>
    </cfRule>
  </conditionalFormatting>
  <conditionalFormatting sqref="S574">
    <cfRule dxfId="0" operator="equal" priority="109" type="cellIs">
      <formula>"NR"</formula>
    </cfRule>
    <cfRule dxfId="1" operator="equal" priority="110" type="cellIs">
      <formula>"NT"</formula>
    </cfRule>
    <cfRule dxfId="2" operator="equal" priority="111" type="cellIs">
      <formula>"NG"</formula>
    </cfRule>
    <cfRule dxfId="3" operator="equal" priority="112" type="cellIs">
      <formula>"OK"</formula>
    </cfRule>
  </conditionalFormatting>
  <conditionalFormatting sqref="S575">
    <cfRule dxfId="0" operator="equal" priority="105" type="cellIs">
      <formula>"NR"</formula>
    </cfRule>
    <cfRule dxfId="1" operator="equal" priority="106" type="cellIs">
      <formula>"NT"</formula>
    </cfRule>
    <cfRule dxfId="2" operator="equal" priority="107" type="cellIs">
      <formula>"NG"</formula>
    </cfRule>
    <cfRule dxfId="3" operator="equal" priority="108" type="cellIs">
      <formula>"OK"</formula>
    </cfRule>
  </conditionalFormatting>
  <conditionalFormatting sqref="S576">
    <cfRule dxfId="0" operator="equal" priority="101" type="cellIs">
      <formula>"NR"</formula>
    </cfRule>
    <cfRule dxfId="1" operator="equal" priority="102" type="cellIs">
      <formula>"NT"</formula>
    </cfRule>
    <cfRule dxfId="2" operator="equal" priority="103" type="cellIs">
      <formula>"NG"</formula>
    </cfRule>
    <cfRule dxfId="3" operator="equal" priority="104" type="cellIs">
      <formula>"OK"</formula>
    </cfRule>
  </conditionalFormatting>
  <conditionalFormatting sqref="S577">
    <cfRule dxfId="0" operator="equal" priority="537" type="cellIs">
      <formula>"NR"</formula>
    </cfRule>
    <cfRule dxfId="1" operator="equal" priority="538" type="cellIs">
      <formula>"NT"</formula>
    </cfRule>
    <cfRule dxfId="2" operator="equal" priority="539" type="cellIs">
      <formula>"NG"</formula>
    </cfRule>
    <cfRule dxfId="3" operator="equal" priority="540" type="cellIs">
      <formula>"OK"</formula>
    </cfRule>
  </conditionalFormatting>
  <conditionalFormatting sqref="S578">
    <cfRule dxfId="0" operator="equal" priority="533" type="cellIs">
      <formula>"NR"</formula>
    </cfRule>
    <cfRule dxfId="1" operator="equal" priority="534" type="cellIs">
      <formula>"NT"</formula>
    </cfRule>
    <cfRule dxfId="2" operator="equal" priority="535" type="cellIs">
      <formula>"NG"</formula>
    </cfRule>
    <cfRule dxfId="3" operator="equal" priority="536" type="cellIs">
      <formula>"OK"</formula>
    </cfRule>
  </conditionalFormatting>
  <conditionalFormatting sqref="S579">
    <cfRule dxfId="0" operator="equal" priority="529" type="cellIs">
      <formula>"NR"</formula>
    </cfRule>
    <cfRule dxfId="1" operator="equal" priority="530" type="cellIs">
      <formula>"NT"</formula>
    </cfRule>
    <cfRule dxfId="2" operator="equal" priority="531" type="cellIs">
      <formula>"NG"</formula>
    </cfRule>
    <cfRule dxfId="3" operator="equal" priority="532" type="cellIs">
      <formula>"OK"</formula>
    </cfRule>
  </conditionalFormatting>
  <conditionalFormatting sqref="S580">
    <cfRule dxfId="0" operator="equal" priority="525" type="cellIs">
      <formula>"NR"</formula>
    </cfRule>
    <cfRule dxfId="1" operator="equal" priority="526" type="cellIs">
      <formula>"NT"</formula>
    </cfRule>
    <cfRule dxfId="2" operator="equal" priority="527" type="cellIs">
      <formula>"NG"</formula>
    </cfRule>
    <cfRule dxfId="3" operator="equal" priority="528" type="cellIs">
      <formula>"OK"</formula>
    </cfRule>
  </conditionalFormatting>
  <conditionalFormatting sqref="S581">
    <cfRule dxfId="0" operator="equal" priority="521" type="cellIs">
      <formula>"NR"</formula>
    </cfRule>
    <cfRule dxfId="1" operator="equal" priority="522" type="cellIs">
      <formula>"NT"</formula>
    </cfRule>
    <cfRule dxfId="2" operator="equal" priority="523" type="cellIs">
      <formula>"NG"</formula>
    </cfRule>
    <cfRule dxfId="3" operator="equal" priority="524" type="cellIs">
      <formula>"OK"</formula>
    </cfRule>
  </conditionalFormatting>
  <conditionalFormatting sqref="S582">
    <cfRule dxfId="0" operator="equal" priority="517" type="cellIs">
      <formula>"NR"</formula>
    </cfRule>
    <cfRule dxfId="1" operator="equal" priority="518" type="cellIs">
      <formula>"NT"</formula>
    </cfRule>
    <cfRule dxfId="2" operator="equal" priority="519" type="cellIs">
      <formula>"NG"</formula>
    </cfRule>
    <cfRule dxfId="3" operator="equal" priority="520" type="cellIs">
      <formula>"OK"</formula>
    </cfRule>
  </conditionalFormatting>
  <conditionalFormatting sqref="S583">
    <cfRule dxfId="0" operator="equal" priority="513" type="cellIs">
      <formula>"NR"</formula>
    </cfRule>
    <cfRule dxfId="1" operator="equal" priority="514" type="cellIs">
      <formula>"NT"</formula>
    </cfRule>
    <cfRule dxfId="2" operator="equal" priority="515" type="cellIs">
      <formula>"NG"</formula>
    </cfRule>
    <cfRule dxfId="3" operator="equal" priority="516" type="cellIs">
      <formula>"OK"</formula>
    </cfRule>
  </conditionalFormatting>
  <conditionalFormatting sqref="S584">
    <cfRule dxfId="0" operator="equal" priority="509" type="cellIs">
      <formula>"NR"</formula>
    </cfRule>
    <cfRule dxfId="1" operator="equal" priority="510" type="cellIs">
      <formula>"NT"</formula>
    </cfRule>
    <cfRule dxfId="2" operator="equal" priority="511" type="cellIs">
      <formula>"NG"</formula>
    </cfRule>
    <cfRule dxfId="3" operator="equal" priority="512" type="cellIs">
      <formula>"OK"</formula>
    </cfRule>
  </conditionalFormatting>
  <conditionalFormatting sqref="S585">
    <cfRule dxfId="0" operator="equal" priority="505" type="cellIs">
      <formula>"NR"</formula>
    </cfRule>
    <cfRule dxfId="1" operator="equal" priority="506" type="cellIs">
      <formula>"NT"</formula>
    </cfRule>
    <cfRule dxfId="2" operator="equal" priority="507" type="cellIs">
      <formula>"NG"</formula>
    </cfRule>
    <cfRule dxfId="3" operator="equal" priority="508" type="cellIs">
      <formula>"OK"</formula>
    </cfRule>
  </conditionalFormatting>
  <conditionalFormatting sqref="S586">
    <cfRule dxfId="0" operator="equal" priority="501" type="cellIs">
      <formula>"NR"</formula>
    </cfRule>
    <cfRule dxfId="1" operator="equal" priority="502" type="cellIs">
      <formula>"NT"</formula>
    </cfRule>
    <cfRule dxfId="2" operator="equal" priority="503" type="cellIs">
      <formula>"NG"</formula>
    </cfRule>
    <cfRule dxfId="3" operator="equal" priority="504" type="cellIs">
      <formula>"OK"</formula>
    </cfRule>
  </conditionalFormatting>
  <conditionalFormatting sqref="S3:S5">
    <cfRule dxfId="0" operator="equal" priority="2061" type="cellIs">
      <formula>"NR"</formula>
    </cfRule>
    <cfRule dxfId="1" operator="equal" priority="2062" type="cellIs">
      <formula>"NT"</formula>
    </cfRule>
    <cfRule dxfId="2" operator="equal" priority="2063" type="cellIs">
      <formula>"NG"</formula>
    </cfRule>
    <cfRule dxfId="3" operator="equal" priority="2064" type="cellIs">
      <formula>"OK"</formula>
    </cfRule>
  </conditionalFormatting>
  <conditionalFormatting sqref="S6:S8">
    <cfRule dxfId="0" operator="equal" priority="2057" type="cellIs">
      <formula>"NR"</formula>
    </cfRule>
    <cfRule dxfId="1" operator="equal" priority="2058" type="cellIs">
      <formula>"NT"</formula>
    </cfRule>
    <cfRule dxfId="2" operator="equal" priority="2059" type="cellIs">
      <formula>"NG"</formula>
    </cfRule>
    <cfRule dxfId="3" operator="equal" priority="2060" type="cellIs">
      <formula>"OK"</formula>
    </cfRule>
  </conditionalFormatting>
  <conditionalFormatting sqref="S18:S19">
    <cfRule dxfId="0" operator="equal" priority="2013" type="cellIs">
      <formula>"NR"</formula>
    </cfRule>
    <cfRule dxfId="1" operator="equal" priority="2014" type="cellIs">
      <formula>"NT"</formula>
    </cfRule>
    <cfRule dxfId="2" operator="equal" priority="2015" type="cellIs">
      <formula>"NG"</formula>
    </cfRule>
    <cfRule dxfId="3" operator="equal" priority="2016" type="cellIs">
      <formula>"OK"</formula>
    </cfRule>
  </conditionalFormatting>
  <conditionalFormatting sqref="S9:S13 S1:S2">
    <cfRule dxfId="0" operator="equal" priority="2065" type="cellIs">
      <formula>"NR"</formula>
    </cfRule>
    <cfRule dxfId="1" operator="equal" priority="2066" type="cellIs">
      <formula>"NT"</formula>
    </cfRule>
    <cfRule dxfId="2" operator="equal" priority="2067" type="cellIs">
      <formula>"NG"</formula>
    </cfRule>
    <cfRule dxfId="3" operator="equal" priority="2068" type="cellIs">
      <formula>"OK"</formula>
    </cfRule>
  </conditionalFormatting>
  <conditionalFormatting sqref="S17 S20:S22">
    <cfRule dxfId="0" operator="equal" priority="2041" type="cellIs">
      <formula>"NR"</formula>
    </cfRule>
    <cfRule dxfId="1" operator="equal" priority="2042" type="cellIs">
      <formula>"NT"</formula>
    </cfRule>
    <cfRule dxfId="2" operator="equal" priority="2043" type="cellIs">
      <formula>"NG"</formula>
    </cfRule>
    <cfRule dxfId="3" operator="equal" priority="2044" type="cellIs">
      <formula>"OK"</formula>
    </cfRule>
  </conditionalFormatting>
  <conditionalFormatting sqref="S23:S30 S52:S53 S32:S33">
    <cfRule dxfId="0" operator="equal" priority="2037" type="cellIs">
      <formula>"NR"</formula>
    </cfRule>
    <cfRule dxfId="1" operator="equal" priority="2038" type="cellIs">
      <formula>"NT"</formula>
    </cfRule>
    <cfRule dxfId="2" operator="equal" priority="2039" type="cellIs">
      <formula>"NG"</formula>
    </cfRule>
    <cfRule dxfId="3" operator="equal" priority="2040" type="cellIs">
      <formula>"OK"</formula>
    </cfRule>
  </conditionalFormatting>
  <dataValidations count="3">
    <dataValidation allowBlank="1" showErrorMessage="1" showInputMessage="1" sqref="G54 G356 G357 G358 G1247 G1339 G1:G53 G55:G57 G58:G112 G113:G115 G116:G117 G118:G122 G123:G124 G125:G130 G131:G133 G134:G164 G165:G355 G359:G466 G467:G667 G668:G700 G701:G703 G704:G1246 G1248:G1289 G1290:G1291 G1292:G1324 G1325:G1335 G1336:G1338 G1340:G1341 G1342:G1343 G1344:G1356 G1357:G1367 G1368:G65317" type="list">
      <formula1>"正常系,异常系"</formula1>
    </dataValidation>
    <dataValidation allowBlank="1" showErrorMessage="1" showInputMessage="1" sqref="E1:F1 E54 F54 I54 S54 E2:E53 E55:E57 E634:E646 F2:F27 F32:F53 F55:F57 I1:I53 I55:I57 I134:I164 I165:I173 I362:I466 I467:I586 I634:I646 I668:I700 I701:I703 I704:I725 I729:I880 S1:S53 S55:S56 S134:S161 S362:S466 S467:S586 E701:F703 E134:F164 D362:F466 E165:F173 D467:F586 E668:F700 E704:F880"/>
    <dataValidation allowBlank="1" showErrorMessage="1" showInputMessage="1" sqref="H54 H1247 H1339 H2:H53 H55:H57 H58:H85 H134:H164 H165:H173 H362:H466 H467:H586 H634:H646 H668:H700 H701:H703 H704:H1246 H1248:H1289 H1290:H1291 H1292:H1324 H1325:H1335 H1336:H1338 H1340:H1341 H1342:H1343 H1344:H1356 H1357:H1367" type="list">
      <formula1>"需求分析法,错误推测法,等价划分法,场景法,边界值"</formula1>
    </dataValidation>
  </dataValidations>
  <pageMargins bottom="1" footer="0.5" header="0.5" left="0.75" right="0.75" top="1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10" sqref="H10"/>
    </sheetView>
  </sheetViews>
  <sheetFormatPr baseColWidth="8" defaultColWidth="9" defaultRowHeight="14.2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Tujuanjuan</dc:creator>
  <dc:title>集成测试用例</dc:title>
  <dc:subject>CMMI体系文件</dc:subject>
  <dcterms:created xsi:type="dcterms:W3CDTF">2006-04-09T09:59:00Z</dcterms:created>
  <dcterms:modified xsi:type="dcterms:W3CDTF">2022-01-20T12:07:06Z</dcterms:modified>
  <cp:lastModifiedBy>quanl</cp:lastModifiedBy>
  <cp:lastPrinted>2006-08-06T20:03:00Z</cp:lastPrinted>
</cp:coreProperties>
</file>