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F:\"/>
    </mc:Choice>
  </mc:AlternateContent>
  <xr:revisionPtr revIDLastSave="0" documentId="8_{9C58C089-8193-4068-9F33-80D04FA54EAD}" xr6:coauthVersionLast="47" xr6:coauthVersionMax="47" xr10:uidLastSave="{00000000-0000-0000-0000-000000000000}"/>
  <workbookProtection workbookAlgorithmName="SHA-512" workbookHashValue="z61bGp17jZjlMbH3l4nDsFjTEFzCwijqzPngeGsJ/AdMUkAOWtFW5PmUO4kx9KaYsHRDlh7+ytUZqSLajmcLsw==" workbookSaltValue="0YS7dB+vOn7j1hUieSV06Q==" workbookSpinCount="100000" lockStructure="1"/>
  <bookViews>
    <workbookView xWindow="-108" yWindow="-108" windowWidth="23256" windowHeight="12576" activeTab="1" xr2:uid="{3293BF61-8C2E-4E9F-8BD0-040BC921B509}"/>
  </bookViews>
  <sheets>
    <sheet name="DATA" sheetId="4" r:id="rId1"/>
    <sheet name="DASHBOARD" sheetId="2" r:id="rId2"/>
    <sheet name="Pivot" sheetId="5" r:id="rId3"/>
    <sheet name="CARDS" sheetId="1" r:id="rId4"/>
    <sheet name="CALCULATIONS" sheetId="3" r:id="rId5"/>
  </sheets>
  <definedNames>
    <definedName name="Slicer_Manager">#N/A</definedName>
    <definedName name="Slicer_Project">#N/A</definedName>
  </definedNames>
  <calcPr calcId="191029" concurrentCalc="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2" i="5"/>
  <c r="L2" i="5"/>
  <c r="B9" i="3" a="1"/>
  <c r="B9" i="3"/>
  <c r="K5" i="2" a="1"/>
  <c r="K5" i="2"/>
  <c r="F1" i="2"/>
  <c r="O6" i="1"/>
  <c r="O7" i="1"/>
  <c r="K6" i="1"/>
  <c r="K7" i="1"/>
  <c r="C7" i="1"/>
  <c r="C5" i="1"/>
  <c r="C6" i="1"/>
  <c r="C8" i="1"/>
  <c r="C9" i="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2" i="4"/>
  <c r="C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<sst xmlns="http://schemas.openxmlformats.org/spreadsheetml/2006/main" count="377" uniqueCount="52">
  <si>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</si>
  <si>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</si>
  <si>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</si>
  <si>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</si>
  <si>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</si>
  <si>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</si>
  <si>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</si>
  <si>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</si>
  <si>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</si>
  <si>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</si>
  <si>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</si>
  <si>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</si>
  <si>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</si>
  <si>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</si>
  <si>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</si>
  <si>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</si>
  <si>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</si>
  <si>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</si>
  <si>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</si>
  <si>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</si>
  <si>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</si>
  <si>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</si>
  <si>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</si>
  <si>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</si>
  <si>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</si>
  <si>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</si>
  <si>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</si>
  <si>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</si>
  <si>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</si>
  <si>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</si>
  <si>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</si>
  <si>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ESTIMATED END DATE OF A PROJECT =</t>
  </si>
  <si>
    <t>WORKDAY.INTL([@[Start Date]]-1,[@Duration],1)</t>
  </si>
  <si>
    <t>Grand Total</t>
  </si>
  <si>
    <t>Sum of Days completed</t>
  </si>
  <si>
    <t>Sum of Duration</t>
  </si>
  <si>
    <t xml:space="preserve"> Budget</t>
  </si>
  <si>
    <t xml:space="preserve"> Actual</t>
  </si>
  <si>
    <t>NOT STARTED</t>
  </si>
  <si>
    <t>IN PROGRESS</t>
  </si>
  <si>
    <t>COMPLETED</t>
  </si>
  <si>
    <t>REMAINING</t>
  </si>
  <si>
    <t>TOTAL TASKS</t>
  </si>
  <si>
    <t>calculations PROGRESS OF PROJECTS</t>
  </si>
  <si>
    <t>COMPLETED + REMAINING</t>
  </si>
  <si>
    <t>NOT STARTED+INPROGRESS</t>
  </si>
  <si>
    <t>Values</t>
  </si>
  <si>
    <t>TO AVOID SUMMING</t>
  </si>
  <si>
    <t>Days remaining</t>
  </si>
  <si>
    <t xml:space="preserve">BUDGET </t>
  </si>
  <si>
    <t xml:space="preserve">ACTUAL </t>
  </si>
  <si>
    <t>AND(K$5&gt;=WORKDAY.INTL($D6,$G6,1),$H6&lt;&gt;1,K$5&lt;=$E6)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</si>
</sst>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0.0,,\M;\-0.0,,\M"/>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24"/>
      <color theme="1"/>
      <name val="Calibri"/>
      <family val="2"/>
      <scheme val="minor"/>
    </font>
    <font>
      <sz val="18"/>
      <color theme="1"/>
      <name val="Calibri"/>
      <family val="2"/>
      <scheme val="minor"/>
    </font>
    <font>
      <b/>
      <sz val="18"/>
      <color theme="1"/>
      <name val="Bookman Old Style"/>
      <family val="1"/>
    </font>
  </fonts>
  <fills count="6">
    <fill>
      <patternFill patternType="none"/>
    </fill>
    <fill>
      <patternFill patternType="gray125"/>
    </fill>
    <fill>
      <patternFill patternType="solid">
        <fgColor theme="7" tint="0.39997558519241921"/>
        <bgColor indexed="64"/>
      </patternFill>
    </fill>
    <fill>
      <patternFill patternType="solid">
        <fgColor theme="1" tint="0.249977111117893"/>
        <bgColor theme="1" tint="0.249977111117893"/>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right style="medium">
        <color theme="1" tint="0.499984740745262"/>
      </right>
      <top style="medium">
        <color theme="1" tint="0.499984740745262"/>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0" xfId="0" applyBorder="1"/>
    <xf numFmtId="164" fontId="0" fillId="0" borderId="0" xfId="0" applyNumberFormat="1"/>
    <xf numFmtId="0" fontId="0" fillId="2" borderId="0" xfId="0" applyFill="1"/>
    <xf numFmtId="0" fontId="3" fillId="4" borderId="0" xfId="0" applyFont="1" applyFill="1" applyBorder="1" applyAlignment="1">
      <alignment horizontal="left"/>
    </xf>
    <xf numFmtId="165" fontId="0" fillId="0" borderId="0" xfId="0" applyNumberFormat="1"/>
    <xf numFmtId="0" fontId="5" fillId="5" borderId="0" xfId="0" applyFont="1" applyFill="1" applyBorder="1" applyAlignment="1">
      <alignment horizontal="left" vertical="center"/>
    </xf>
    <xf numFmtId="0" fontId="4" fillId="5" borderId="0" xfId="0" applyFont="1" applyFill="1" applyBorder="1" applyAlignment="1">
      <alignment horizontal="left" vertical="center"/>
    </xf>
    <xf numFmtId="16" fontId="2" fillId="3" borderId="1" xfId="0" applyNumberFormat="1" applyFont="1" applyFill="1" applyBorder="1"/>
  </cellXfs>
  <cellStyles count="2">
    <cellStyle name="Normal" xfId="0" builtinId="0"/>
    <cellStyle name="Percent" xfId="1" builtinId="5"/>
  </cellStyles>
  <dxfs count="15">
    <dxf>
      <numFmt numFmtId="19" formatCode="dd/mm/yyyy"/>
    </dxf>
    <dxf>
      <numFmt numFmtId="19" formatCode="dd/mm/yyyy"/>
    </dxf>
    <dxf>
      <fill>
        <patternFill>
          <bgColor theme="2" tint="-0.749961851863155"/>
        </patternFill>
      </fill>
    </dxf>
    <dxf>
      <fill>
        <patternFill patternType="solid">
          <bgColor theme="0"/>
        </patternFill>
      </fill>
      <border>
        <left style="thin">
          <color theme="5"/>
        </left>
        <right style="thin">
          <color theme="5"/>
        </right>
        <top style="thin">
          <color theme="5"/>
        </top>
        <bottom style="thin">
          <color theme="5"/>
        </bottom>
        <vertical/>
        <horizontal/>
      </border>
    </dxf>
    <dxf>
      <fill>
        <patternFill>
          <bgColor theme="9" tint="0.59996337778862885"/>
        </patternFill>
      </fill>
      <border>
        <top style="thin">
          <color theme="0"/>
        </top>
        <bottom style="thin">
          <color theme="0"/>
        </bottom>
        <vertical/>
        <horizontal/>
      </border>
    </dxf>
    <dxf>
      <fill>
        <patternFill>
          <bgColor theme="7"/>
        </patternFill>
      </fill>
      <border>
        <left/>
        <right/>
        <top/>
        <bottom/>
        <vertical/>
        <horizontal/>
      </border>
    </dxf>
    <dxf>
      <fill>
        <patternFill patternType="lightGray"/>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9" formatCode="dd/mm/yyyy"/>
    </dxf>
    <dxf>
      <numFmt numFmtId="19" formatCode="d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2" xr9:uid="{5266C908-B8C3-4935-8706-2EC5B86A638D}">
      <tableStyleElement type="wholeTable" dxfId="14"/>
      <tableStyleElement type="headerRow" dxfId="13"/>
    </tableStyle>
  </tableStyles>
  <colors>
    <mruColors>
      <color rgb="FFA27B00"/>
      <color rgb="FF6C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Bookman Old Style" panose="02050604050505020204" pitchFamily="18" charset="0"/>
                <a:ea typeface="+mn-ea"/>
                <a:cs typeface="+mn-cs"/>
              </a:defRPr>
            </a:pPr>
            <a:r>
              <a:rPr lang="en-IN"/>
              <a:t>OVERALL PROGRESS OF TASKS</a:t>
            </a:r>
          </a:p>
        </c:rich>
      </c:tx>
      <c:layout>
        <c:manualLayout>
          <c:xMode val="edge"/>
          <c:yMode val="edge"/>
          <c:x val="3.4331269687064382E-2"/>
          <c:y val="5.63617752500280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ookman Old Style" panose="02050604050505020204" pitchFamily="18" charset="0"/>
              <a:ea typeface="+mn-ea"/>
              <a:cs typeface="+mn-cs"/>
            </a:defRPr>
          </a:pPr>
          <a:endParaRPr lang="en-US"/>
        </a:p>
      </c:txPr>
    </c:title>
    <c:autoTitleDeleted val="0"/>
    <c:plotArea>
      <c:layout>
        <c:manualLayout>
          <c:layoutTarget val="inner"/>
          <c:xMode val="edge"/>
          <c:yMode val="edge"/>
          <c:x val="3.8425188880294947E-2"/>
          <c:y val="0.46921907357549902"/>
          <c:w val="0.93362921920676323"/>
          <c:h val="0.42061246409864533"/>
        </c:manualLayout>
      </c:layout>
      <c:barChart>
        <c:barDir val="bar"/>
        <c:grouping val="stacked"/>
        <c:varyColors val="0"/>
        <c:ser>
          <c:idx val="0"/>
          <c:order val="0"/>
          <c:tx>
            <c:strRef>
              <c:f>CARDS!$B$5</c:f>
              <c:strCache>
                <c:ptCount val="1"/>
                <c:pt idx="0">
                  <c:v>NOT STARTED</c:v>
                </c:pt>
              </c:strCache>
            </c:strRef>
          </c:tx>
          <c:spPr>
            <a:solidFill>
              <a:schemeClr val="accent2"/>
            </a:solidFill>
            <a:ln>
              <a:solidFill>
                <a:schemeClr val="tx1"/>
              </a:solidFill>
            </a:ln>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CARDS!$C$5</c:f>
              <c:numCache>
                <c:formatCode>General</c:formatCode>
                <c:ptCount val="1"/>
                <c:pt idx="0">
                  <c:v>4</c:v>
                </c:pt>
              </c:numCache>
            </c:numRef>
          </c:val>
          <c:extLst>
            <c:ext xmlns:c16="http://schemas.microsoft.com/office/drawing/2014/chart" uri="{C3380CC4-5D6E-409C-BE32-E72D297353CC}">
              <c16:uniqueId val="{00000000-A2C1-4B52-8C14-5771D764D985}"/>
            </c:ext>
          </c:extLst>
        </c:ser>
        <c:ser>
          <c:idx val="1"/>
          <c:order val="1"/>
          <c:tx>
            <c:strRef>
              <c:f>CARDS!$B$6</c:f>
              <c:strCache>
                <c:ptCount val="1"/>
                <c:pt idx="0">
                  <c:v>IN PROGRESS</c:v>
                </c:pt>
              </c:strCache>
            </c:strRef>
          </c:tx>
          <c:spPr>
            <a:solidFill>
              <a:schemeClr val="accent4"/>
            </a:solidFill>
            <a:ln>
              <a:solidFill>
                <a:schemeClr val="tx1"/>
              </a:solidFill>
            </a:ln>
            <a:effectLst>
              <a:outerShdw blurRad="76200" dist="12700" dir="2700000" sy="-23000" kx="-800400" algn="bl" rotWithShape="0">
                <a:prstClr val="black">
                  <a:alpha val="20000"/>
                </a:prstClr>
              </a:outerShdw>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CARDS!$C$6</c:f>
              <c:numCache>
                <c:formatCode>General</c:formatCode>
                <c:ptCount val="1"/>
                <c:pt idx="0">
                  <c:v>33</c:v>
                </c:pt>
              </c:numCache>
            </c:numRef>
          </c:val>
          <c:extLst>
            <c:ext xmlns:c16="http://schemas.microsoft.com/office/drawing/2014/chart" uri="{C3380CC4-5D6E-409C-BE32-E72D297353CC}">
              <c16:uniqueId val="{00000001-A2C1-4B52-8C14-5771D764D985}"/>
            </c:ext>
          </c:extLst>
        </c:ser>
        <c:ser>
          <c:idx val="2"/>
          <c:order val="2"/>
          <c:tx>
            <c:strRef>
              <c:f>CARDS!$B$7</c:f>
              <c:strCache>
                <c:ptCount val="1"/>
                <c:pt idx="0">
                  <c:v>COMPLETED</c:v>
                </c:pt>
              </c:strCache>
            </c:strRef>
          </c:tx>
          <c:spPr>
            <a:solidFill>
              <a:schemeClr val="accent6"/>
            </a:solidFill>
            <a:ln>
              <a:solidFill>
                <a:schemeClr val="tx1"/>
              </a:solidFill>
            </a:ln>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CARDS!$C$7</c:f>
              <c:numCache>
                <c:formatCode>General</c:formatCode>
                <c:ptCount val="1"/>
                <c:pt idx="0">
                  <c:v>3</c:v>
                </c:pt>
              </c:numCache>
            </c:numRef>
          </c:val>
          <c:extLst>
            <c:ext xmlns:c16="http://schemas.microsoft.com/office/drawing/2014/chart" uri="{C3380CC4-5D6E-409C-BE32-E72D297353CC}">
              <c16:uniqueId val="{00000002-A2C1-4B52-8C14-5771D764D985}"/>
            </c:ext>
          </c:extLst>
        </c:ser>
        <c:dLbls>
          <c:dLblPos val="ctr"/>
          <c:showLegendKey val="0"/>
          <c:showVal val="1"/>
          <c:showCatName val="0"/>
          <c:showSerName val="0"/>
          <c:showPercent val="0"/>
          <c:showBubbleSize val="0"/>
        </c:dLbls>
        <c:gapWidth val="0"/>
        <c:overlap val="100"/>
        <c:axId val="884858016"/>
        <c:axId val="884842624"/>
      </c:barChart>
      <c:catAx>
        <c:axId val="884858016"/>
        <c:scaling>
          <c:orientation val="minMax"/>
        </c:scaling>
        <c:delete val="1"/>
        <c:axPos val="l"/>
        <c:numFmt formatCode="General" sourceLinked="1"/>
        <c:majorTickMark val="out"/>
        <c:minorTickMark val="none"/>
        <c:tickLblPos val="nextTo"/>
        <c:crossAx val="884842624"/>
        <c:crosses val="autoZero"/>
        <c:auto val="1"/>
        <c:lblAlgn val="ctr"/>
        <c:lblOffset val="100"/>
        <c:noMultiLvlLbl val="0"/>
      </c:catAx>
      <c:valAx>
        <c:axId val="884842624"/>
        <c:scaling>
          <c:orientation val="minMax"/>
        </c:scaling>
        <c:delete val="1"/>
        <c:axPos val="b"/>
        <c:numFmt formatCode="General" sourceLinked="1"/>
        <c:majorTickMark val="none"/>
        <c:minorTickMark val="none"/>
        <c:tickLblPos val="nextTo"/>
        <c:crossAx val="884858016"/>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tx1"/>
                </a:solidFill>
                <a:latin typeface="Bookman Old Style" panose="02050604050505020204" pitchFamily="18" charset="0"/>
                <a:ea typeface="+mn-ea"/>
                <a:cs typeface="+mn-cs"/>
              </a:defRPr>
            </a:pPr>
            <a:endParaRPr lang="en-US"/>
          </a:p>
        </c:txPr>
      </c:legendEntry>
      <c:layout>
        <c:manualLayout>
          <c:xMode val="edge"/>
          <c:yMode val="edge"/>
          <c:x val="1.0522628928140739E-2"/>
          <c:y val="0.30845711047482699"/>
          <c:w val="0.78928081624932023"/>
          <c:h val="0.164957166277968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ookman Old Style" panose="02050604050505020204" pitchFamily="18" charset="0"/>
              <a:ea typeface="+mn-ea"/>
              <a:cs typeface="+mn-cs"/>
            </a:defRPr>
          </a:pPr>
          <a:endParaRPr lang="en-US"/>
        </a:p>
      </c:txPr>
    </c:legend>
    <c:plotVisOnly val="1"/>
    <c:dispBlanksAs val="gap"/>
    <c:showDLblsOverMax val="0"/>
  </c:chart>
  <c:spPr>
    <a:noFill/>
    <a:ln w="12700" cap="flat" cmpd="sng" algn="ctr">
      <a:noFill/>
      <a:prstDash val="solid"/>
      <a:miter lim="800000"/>
    </a:ln>
    <a:effectLst/>
  </c:spPr>
  <c:txPr>
    <a:bodyPr/>
    <a:lstStyle/>
    <a:p>
      <a:pPr>
        <a:defRPr b="0">
          <a:solidFill>
            <a:schemeClr val="dk1"/>
          </a:solidFill>
          <a:latin typeface="Bookman Old Style" panose="02050604050505020204" pitchFamily="18" charset="0"/>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72353455818022"/>
          <c:y val="0.44489824950742946"/>
          <c:w val="0.56055293088363956"/>
          <c:h val="0.45573409014930044"/>
        </c:manualLayout>
      </c:layout>
      <c:doughnutChart>
        <c:varyColors val="1"/>
        <c:ser>
          <c:idx val="0"/>
          <c:order val="0"/>
          <c:spPr>
            <a:ln w="1270">
              <a:solidFill>
                <a:srgbClr val="002060">
                  <a:alpha val="35000"/>
                </a:srgbClr>
              </a:solidFill>
            </a:ln>
            <a:effectLst>
              <a:outerShdw blurRad="50800" dist="38100" dir="5400000" algn="t" rotWithShape="0">
                <a:prstClr val="black">
                  <a:alpha val="40000"/>
                </a:prstClr>
              </a:outerShdw>
            </a:effectLst>
          </c:spPr>
          <c:dPt>
            <c:idx val="0"/>
            <c:bubble3D val="0"/>
            <c:spPr>
              <a:solidFill>
                <a:schemeClr val="accent6"/>
              </a:solidFill>
              <a:ln w="1270">
                <a:solidFill>
                  <a:srgbClr val="002060">
                    <a:alpha val="35000"/>
                  </a:srgbClr>
                </a:solid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14A-4C8E-A961-408140B5D9A7}"/>
              </c:ext>
            </c:extLst>
          </c:dPt>
          <c:dPt>
            <c:idx val="1"/>
            <c:bubble3D val="0"/>
            <c:spPr>
              <a:solidFill>
                <a:schemeClr val="accent2"/>
              </a:solidFill>
              <a:ln w="1270">
                <a:solidFill>
                  <a:srgbClr val="002060">
                    <a:alpha val="35000"/>
                  </a:srgbClr>
                </a:solid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14A-4C8E-A961-408140B5D9A7}"/>
              </c:ext>
            </c:extLst>
          </c:dPt>
          <c:dLbls>
            <c:dLbl>
              <c:idx val="0"/>
              <c:layout>
                <c:manualLayout>
                  <c:x val="0.12376237623762369"/>
                  <c:y val="-7.6408410983011071E-2"/>
                </c:manualLayout>
              </c:layout>
              <c:spPr>
                <a:noFill/>
                <a:ln>
                  <a:noFill/>
                </a:ln>
                <a:effectLst/>
              </c:spPr>
              <c:txPr>
                <a:bodyPr rot="-60000" spcFirstLastPara="1" vertOverflow="ellipsis" wrap="square" anchor="ctr" anchorCtr="1"/>
                <a:lstStyle/>
                <a:p>
                  <a:pPr>
                    <a:defRPr sz="900" b="1" i="0" u="none" strike="noStrike" kern="1200" baseline="0">
                      <a:ln>
                        <a:noFill/>
                      </a:ln>
                      <a:solidFill>
                        <a:srgbClr val="002060"/>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30264026402640271"/>
                      <c:h val="0.20043017545442918"/>
                    </c:manualLayout>
                  </c15:layout>
                </c:ext>
                <c:ext xmlns:c16="http://schemas.microsoft.com/office/drawing/2014/chart" uri="{C3380CC4-5D6E-409C-BE32-E72D297353CC}">
                  <c16:uniqueId val="{00000001-F14A-4C8E-A961-408140B5D9A7}"/>
                </c:ext>
              </c:extLst>
            </c:dLbl>
            <c:dLbl>
              <c:idx val="1"/>
              <c:layout>
                <c:manualLayout>
                  <c:x val="-0.17486699707516853"/>
                  <c:y val="0.12252178385925296"/>
                </c:manualLayout>
              </c:layout>
              <c:showLegendKey val="0"/>
              <c:showVal val="0"/>
              <c:showCatName val="0"/>
              <c:showSerName val="0"/>
              <c:showPercent val="1"/>
              <c:showBubbleSize val="0"/>
              <c:extLst>
                <c:ext xmlns:c15="http://schemas.microsoft.com/office/drawing/2012/chart" uri="{CE6537A1-D6FC-4f65-9D91-7224C49458BB}">
                  <c15:layout>
                    <c:manualLayout>
                      <c:w val="0.19619567909534155"/>
                      <c:h val="0.13743807118574583"/>
                    </c:manualLayout>
                  </c15:layout>
                </c:ext>
                <c:ext xmlns:c16="http://schemas.microsoft.com/office/drawing/2014/chart" uri="{C3380CC4-5D6E-409C-BE32-E72D297353CC}">
                  <c16:uniqueId val="{00000003-F14A-4C8E-A961-408140B5D9A7}"/>
                </c:ext>
              </c:extLst>
            </c:dLbl>
            <c:spPr>
              <a:noFill/>
              <a:ln>
                <a:noFill/>
              </a:ln>
              <a:effectLst/>
            </c:spPr>
            <c:txPr>
              <a:bodyPr rot="-60000" spcFirstLastPara="1" vertOverflow="clip" horzOverflow="clip" vert="horz" wrap="square" lIns="36576" tIns="18288" rIns="36576" bIns="18288" anchor="ctr" anchorCtr="1">
                <a:spAutoFit/>
              </a:bodyPr>
              <a:lstStyle/>
              <a:p>
                <a:pPr>
                  <a:defRPr sz="900" b="1" i="0" u="none" strike="noStrike" kern="1200" baseline="0">
                    <a:ln>
                      <a:noFill/>
                    </a:ln>
                    <a:solidFill>
                      <a:srgbClr val="002060"/>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CARDS!$J$6:$J$7</c:f>
              <c:strCache>
                <c:ptCount val="2"/>
                <c:pt idx="0">
                  <c:v>Days completed</c:v>
                </c:pt>
                <c:pt idx="1">
                  <c:v>Days remaining</c:v>
                </c:pt>
              </c:strCache>
            </c:strRef>
          </c:cat>
          <c:val>
            <c:numRef>
              <c:f>CARDS!$K$6:$K$7</c:f>
              <c:numCache>
                <c:formatCode>0%</c:formatCode>
                <c:ptCount val="2"/>
                <c:pt idx="0">
                  <c:v>0.42105263157894735</c:v>
                </c:pt>
                <c:pt idx="1">
                  <c:v>0.57894736842105265</c:v>
                </c:pt>
              </c:numCache>
            </c:numRef>
          </c:val>
          <c:extLst>
            <c:ext xmlns:c16="http://schemas.microsoft.com/office/drawing/2014/chart" uri="{C3380CC4-5D6E-409C-BE32-E72D297353CC}">
              <c16:uniqueId val="{00000004-F14A-4C8E-A961-408140B5D9A7}"/>
            </c:ext>
          </c:extLst>
        </c:ser>
        <c:dLbls>
          <c:showLegendKey val="0"/>
          <c:showVal val="0"/>
          <c:showCatName val="0"/>
          <c:showSerName val="0"/>
          <c:showPercent val="1"/>
          <c:showBubbleSize val="0"/>
          <c:showLeaderLines val="1"/>
        </c:dLbls>
        <c:firstSliceAng val="0"/>
        <c:holeSize val="29"/>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ln>
                <a:noFill/>
              </a:ln>
              <a:solidFill>
                <a:schemeClr val="tx1"/>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1800000" anchor="t" anchorCtr="0"/>
    <a:lstStyle/>
    <a:p>
      <a:pPr>
        <a:defRPr>
          <a:ln>
            <a:noFill/>
          </a:ln>
          <a:solidFill>
            <a:srgbClr val="002060"/>
          </a:solidFill>
          <a:latin typeface="Bookman Old Style" panose="020506040505050202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solidFill>
                <a:latin typeface="Bookman Old Style" panose="02050604050505020204" pitchFamily="18" charset="0"/>
                <a:ea typeface="+mn-ea"/>
                <a:cs typeface="+mn-cs"/>
              </a:defRPr>
            </a:pPr>
            <a:r>
              <a:rPr lang="en-IN" sz="1400" b="0">
                <a:solidFill>
                  <a:schemeClr val="tx1"/>
                </a:solidFill>
                <a:latin typeface="Bookman Old Style" panose="02050604050505020204" pitchFamily="18" charset="0"/>
              </a:rPr>
              <a:t>BUDGET</a:t>
            </a:r>
            <a:r>
              <a:rPr lang="en-IN" sz="1400" b="0" baseline="0">
                <a:solidFill>
                  <a:schemeClr val="tx1"/>
                </a:solidFill>
                <a:latin typeface="Bookman Old Style" panose="02050604050505020204" pitchFamily="18" charset="0"/>
              </a:rPr>
              <a:t> SPENT</a:t>
            </a:r>
            <a:endParaRPr lang="en-IN" sz="1400" b="0">
              <a:solidFill>
                <a:schemeClr val="tx1"/>
              </a:solidFill>
              <a:latin typeface="Bookman Old Style" panose="02050604050505020204" pitchFamily="18" charset="0"/>
            </a:endParaRPr>
          </a:p>
        </c:rich>
      </c:tx>
      <c:layout>
        <c:manualLayout>
          <c:xMode val="edge"/>
          <c:yMode val="edge"/>
          <c:x val="8.6084244437073978E-2"/>
          <c:y val="9.0233470222954831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solidFill>
              <a:latin typeface="Bookman Old Style" panose="02050604050505020204" pitchFamily="18" charset="0"/>
              <a:ea typeface="+mn-ea"/>
              <a:cs typeface="+mn-cs"/>
            </a:defRPr>
          </a:pPr>
          <a:endParaRPr lang="en-US"/>
        </a:p>
      </c:txPr>
    </c:title>
    <c:autoTitleDeleted val="0"/>
    <c:plotArea>
      <c:layout/>
      <c:doughnutChart>
        <c:varyColors val="1"/>
        <c:ser>
          <c:idx val="0"/>
          <c:order val="0"/>
          <c:spPr>
            <a:effectLst>
              <a:outerShdw blurRad="50800" dist="38100" dir="5400000" algn="t" rotWithShape="0">
                <a:prstClr val="black">
                  <a:alpha val="40000"/>
                </a:prstClr>
              </a:outerShdw>
            </a:effectLst>
          </c:spPr>
          <c:dPt>
            <c:idx val="0"/>
            <c:bubble3D val="0"/>
            <c:spPr>
              <a:solidFill>
                <a:schemeClr val="accent6"/>
              </a:solidFill>
              <a:ln>
                <a:no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DB7-4A84-93E3-4A49EBB35227}"/>
              </c:ext>
            </c:extLst>
          </c:dPt>
          <c:dPt>
            <c:idx val="1"/>
            <c:bubble3D val="0"/>
            <c:spPr>
              <a:solidFill>
                <a:schemeClr val="accent4"/>
              </a:solidFill>
              <a:ln>
                <a:no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DB7-4A84-93E3-4A49EBB35227}"/>
              </c:ext>
            </c:extLst>
          </c:dPt>
          <c:dLbls>
            <c:dLbl>
              <c:idx val="0"/>
              <c:delete val="1"/>
              <c:extLst>
                <c:ext xmlns:c15="http://schemas.microsoft.com/office/drawing/2012/chart" uri="{CE6537A1-D6FC-4f65-9D91-7224C49458BB}"/>
                <c:ext xmlns:c16="http://schemas.microsoft.com/office/drawing/2014/chart" uri="{C3380CC4-5D6E-409C-BE32-E72D297353CC}">
                  <c16:uniqueId val="{00000001-EDB7-4A84-93E3-4A49EBB35227}"/>
                </c:ext>
              </c:extLst>
            </c:dLbl>
            <c:dLbl>
              <c:idx val="1"/>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644706393896243"/>
                      <c:h val="0.32049933923521806"/>
                    </c:manualLayout>
                  </c15:layout>
                </c:ext>
                <c:ext xmlns:c16="http://schemas.microsoft.com/office/drawing/2014/chart" uri="{C3380CC4-5D6E-409C-BE32-E72D297353CC}">
                  <c16:uniqueId val="{00000003-EDB7-4A84-93E3-4A49EBB3522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val>
            <c:numRef>
              <c:f>CARDS!$O$6:$O$7</c:f>
              <c:numCache>
                <c:formatCode>0%</c:formatCode>
                <c:ptCount val="2"/>
                <c:pt idx="0">
                  <c:v>0.57652749428789041</c:v>
                </c:pt>
                <c:pt idx="1">
                  <c:v>0.42347250571210965</c:v>
                </c:pt>
              </c:numCache>
            </c:numRef>
          </c:val>
          <c:extLst>
            <c:ext xmlns:c16="http://schemas.microsoft.com/office/drawing/2014/chart" uri="{C3380CC4-5D6E-409C-BE32-E72D297353CC}">
              <c16:uniqueId val="{00000004-EDB7-4A84-93E3-4A49EBB35227}"/>
            </c:ext>
          </c:extLst>
        </c:ser>
        <c:dLbls>
          <c:showLegendKey val="0"/>
          <c:showVal val="0"/>
          <c:showCatName val="0"/>
          <c:showSerName val="0"/>
          <c:showPercent val="1"/>
          <c:showBubbleSize val="0"/>
          <c:showLeaderLines val="0"/>
        </c:dLbls>
        <c:firstSliceAng val="0"/>
        <c:holeSize val="3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dashboard.xlsx]CARDS!PivotTable8</c:name>
    <c:fmtId val="9"/>
  </c:pivotSource>
  <c:chart>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Bookman Old Style" panose="02050604050505020204" pitchFamily="18" charset="0"/>
                <a:ea typeface="+mn-ea"/>
                <a:cs typeface="+mn-cs"/>
              </a:defRPr>
            </a:pPr>
            <a:r>
              <a:rPr lang="en-US" sz="1400" b="0">
                <a:solidFill>
                  <a:schemeClr val="tx1"/>
                </a:solidFill>
                <a:latin typeface="Bookman Old Style" panose="02050604050505020204" pitchFamily="18" charset="0"/>
              </a:rPr>
              <a:t>BUDGET</a:t>
            </a:r>
            <a:r>
              <a:rPr lang="en-US" sz="1400" b="0" baseline="0">
                <a:latin typeface="Bookman Old Style" panose="02050604050505020204" pitchFamily="18" charset="0"/>
              </a:rPr>
              <a:t> </a:t>
            </a:r>
            <a:r>
              <a:rPr lang="en-US" sz="1400" b="0" baseline="0">
                <a:solidFill>
                  <a:schemeClr val="tx1"/>
                </a:solidFill>
                <a:latin typeface="Bookman Old Style" panose="02050604050505020204" pitchFamily="18" charset="0"/>
              </a:rPr>
              <a:t>VS</a:t>
            </a:r>
            <a:r>
              <a:rPr lang="en-US" sz="1400" b="0" baseline="0">
                <a:latin typeface="Bookman Old Style" panose="02050604050505020204" pitchFamily="18" charset="0"/>
              </a:rPr>
              <a:t> </a:t>
            </a:r>
            <a:r>
              <a:rPr lang="en-US" sz="1400" b="0" baseline="0">
                <a:solidFill>
                  <a:schemeClr val="tx1"/>
                </a:solidFill>
                <a:latin typeface="Bookman Old Style" panose="02050604050505020204" pitchFamily="18" charset="0"/>
              </a:rPr>
              <a:t>ACTUAL</a:t>
            </a:r>
            <a:endParaRPr lang="en-US" sz="1400" b="0">
              <a:solidFill>
                <a:schemeClr val="tx1"/>
              </a:solidFill>
              <a:latin typeface="Bookman Old Style" panose="02050604050505020204" pitchFamily="18" charset="0"/>
            </a:endParaRPr>
          </a:p>
        </c:rich>
      </c:tx>
      <c:layout>
        <c:manualLayout>
          <c:xMode val="edge"/>
          <c:yMode val="edge"/>
          <c:x val="5.6897077046246115E-2"/>
          <c:y val="5.2962346690687383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numFmt formatCode="0.0,,\M;\-0.0,,\M" sourceLinked="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a:noFill/>
          </a:ln>
          <a:effectLst>
            <a:outerShdw blurRad="57150" dist="19050" dir="5400000" algn="ctr" rotWithShape="0">
              <a:srgbClr val="000000">
                <a:alpha val="63000"/>
              </a:srgbClr>
            </a:outerShdw>
          </a:effectLst>
        </c:spPr>
      </c:pivotFmt>
      <c:pivotFmt>
        <c:idx val="2"/>
        <c:spPr>
          <a:solidFill>
            <a:srgbClr val="FFC000"/>
          </a:soli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M;\-0.0,,\M" sourceLinked="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C000"/>
          </a:solidFill>
          <a:ln>
            <a:noFill/>
          </a:ln>
          <a:effectLst>
            <a:outerShdw blurRad="57150" dist="19050" dir="5400000" algn="ctr" rotWithShape="0">
              <a:srgbClr val="000000">
                <a:alpha val="63000"/>
              </a:srgbClr>
            </a:outerShdw>
          </a:effectLst>
        </c:spPr>
      </c:pivotFmt>
      <c:pivotFmt>
        <c:idx val="6"/>
        <c:spPr>
          <a:solidFill>
            <a:srgbClr val="00B050"/>
          </a:soli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38100" dir="5400000" algn="t" rotWithShape="0">
              <a:prstClr val="black">
                <a:alpha val="40000"/>
              </a:prstClr>
            </a:outerShdw>
          </a:effectLst>
        </c:spPr>
        <c:marker>
          <c:symbol val="none"/>
        </c:marker>
        <c:dLbl>
          <c:idx val="0"/>
          <c:numFmt formatCode="0.0,,\M;\-0.0,,\M" sourceLinked="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C000"/>
          </a:solidFill>
          <a:ln>
            <a:noFill/>
          </a:ln>
          <a:effectLst>
            <a:outerShdw blurRad="50800" dist="38100" dir="5400000" algn="t" rotWithShape="0">
              <a:prstClr val="black">
                <a:alpha val="40000"/>
              </a:prstClr>
            </a:outerShdw>
          </a:effectLst>
        </c:spPr>
      </c:pivotFmt>
      <c:pivotFmt>
        <c:idx val="9"/>
        <c:spPr>
          <a:solidFill>
            <a:srgbClr val="00B050"/>
          </a:solidFill>
          <a:ln>
            <a:noFill/>
          </a:ln>
          <a:effectLst>
            <a:outerShdw blurRad="50800" dist="38100" dir="5400000" algn="t" rotWithShape="0">
              <a:prstClr val="black">
                <a:alpha val="40000"/>
              </a:prstClr>
            </a:outerShdw>
          </a:effectLst>
        </c:spPr>
      </c:pivotFmt>
    </c:pivotFmts>
    <c:plotArea>
      <c:layout/>
      <c:barChart>
        <c:barDir val="bar"/>
        <c:grouping val="clustered"/>
        <c:varyColors val="0"/>
        <c:ser>
          <c:idx val="0"/>
          <c:order val="0"/>
          <c:tx>
            <c:strRef>
              <c:f>CARDS!$N$5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38100" dir="5400000" algn="t" rotWithShape="0">
                <a:prstClr val="black">
                  <a:alpha val="40000"/>
                </a:prstClr>
              </a:outerShdw>
            </a:effectLst>
          </c:spPr>
          <c:invertIfNegative val="0"/>
          <c:dPt>
            <c:idx val="0"/>
            <c:invertIfNegative val="0"/>
            <c:bubble3D val="0"/>
            <c:spPr>
              <a:solidFill>
                <a:srgbClr val="FFC000"/>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8871-45D0-8600-AB3F3D9DD440}"/>
              </c:ext>
            </c:extLst>
          </c:dPt>
          <c:dPt>
            <c:idx val="1"/>
            <c:invertIfNegative val="0"/>
            <c:bubble3D val="0"/>
            <c:spPr>
              <a:solidFill>
                <a:srgbClr val="00B050"/>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8871-45D0-8600-AB3F3D9DD440}"/>
              </c:ext>
            </c:extLst>
          </c:dPt>
          <c:dLbls>
            <c:numFmt formatCode="0.0,,\M;\-0.0,,\M" sourceLinked="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CARDS!$M$6:$M$7</c:f>
              <c:strCache>
                <c:ptCount val="2"/>
                <c:pt idx="0">
                  <c:v>BUDGET </c:v>
                </c:pt>
                <c:pt idx="1">
                  <c:v>ACTUAL </c:v>
                </c:pt>
              </c:strCache>
            </c:strRef>
          </c:cat>
          <c:val>
            <c:numRef>
              <c:f>CARDS!$N$6:$N$7</c:f>
              <c:numCache>
                <c:formatCode>0.0,,\M;\-0.0,,\M</c:formatCode>
                <c:ptCount val="2"/>
                <c:pt idx="0">
                  <c:v>19695000</c:v>
                </c:pt>
                <c:pt idx="1">
                  <c:v>8340291</c:v>
                </c:pt>
              </c:numCache>
            </c:numRef>
          </c:val>
          <c:extLst>
            <c:ext xmlns:c16="http://schemas.microsoft.com/office/drawing/2014/chart" uri="{C3380CC4-5D6E-409C-BE32-E72D297353CC}">
              <c16:uniqueId val="{00000004-8871-45D0-8600-AB3F3D9DD440}"/>
            </c:ext>
          </c:extLst>
        </c:ser>
        <c:dLbls>
          <c:showLegendKey val="0"/>
          <c:showVal val="0"/>
          <c:showCatName val="0"/>
          <c:showSerName val="0"/>
          <c:showPercent val="0"/>
          <c:showBubbleSize val="0"/>
        </c:dLbls>
        <c:gapWidth val="35"/>
        <c:overlap val="-20"/>
        <c:axId val="967849760"/>
        <c:axId val="967850592"/>
      </c:barChart>
      <c:catAx>
        <c:axId val="967849760"/>
        <c:scaling>
          <c:orientation val="minMax"/>
        </c:scaling>
        <c:delete val="1"/>
        <c:axPos val="l"/>
        <c:numFmt formatCode="General" sourceLinked="1"/>
        <c:majorTickMark val="none"/>
        <c:minorTickMark val="none"/>
        <c:tickLblPos val="nextTo"/>
        <c:crossAx val="967850592"/>
        <c:crosses val="autoZero"/>
        <c:auto val="1"/>
        <c:lblAlgn val="ctr"/>
        <c:lblOffset val="100"/>
        <c:noMultiLvlLbl val="0"/>
      </c:catAx>
      <c:valAx>
        <c:axId val="967850592"/>
        <c:scaling>
          <c:orientation val="minMax"/>
        </c:scaling>
        <c:delete val="1"/>
        <c:axPos val="b"/>
        <c:numFmt formatCode="0.0,,\M;\-0.0,,\M" sourceLinked="1"/>
        <c:majorTickMark val="none"/>
        <c:minorTickMark val="none"/>
        <c:tickLblPos val="nextTo"/>
        <c:crossAx val="96784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Scroll" dx="26" fmlaLink="CARDS!$Q$6" horiz="1" max="10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30928</xdr:colOff>
      <xdr:row>0</xdr:row>
      <xdr:rowOff>71717</xdr:rowOff>
    </xdr:from>
    <xdr:to>
      <xdr:col>19</xdr:col>
      <xdr:colOff>555812</xdr:colOff>
      <xdr:row>3</xdr:row>
      <xdr:rowOff>53788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416350</xdr:colOff>
      <xdr:row>0</xdr:row>
      <xdr:rowOff>0</xdr:rowOff>
    </xdr:from>
    <xdr:to>
      <xdr:col>13</xdr:col>
      <xdr:colOff>187201</xdr:colOff>
      <xdr:row>3</xdr:row>
      <xdr:rowOff>98753</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457199</xdr:colOff>
      <xdr:row>0</xdr:row>
      <xdr:rowOff>8964</xdr:rowOff>
    </xdr:from>
    <xdr:to>
      <xdr:col>22</xdr:col>
      <xdr:colOff>35858</xdr:colOff>
      <xdr:row>3</xdr:row>
      <xdr:rowOff>107577</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510987</xdr:colOff>
      <xdr:row>0</xdr:row>
      <xdr:rowOff>74023</xdr:rowOff>
    </xdr:from>
    <xdr:to>
      <xdr:col>26</xdr:col>
      <xdr:colOff>449580</xdr:colOff>
      <xdr:row>2</xdr:row>
      <xdr:rowOff>358588</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xdr:colOff>
      <xdr:row>1</xdr:row>
      <xdr:rowOff>38549</xdr:rowOff>
    </xdr:from>
    <xdr:to>
      <xdr:col>4</xdr:col>
      <xdr:colOff>575748</xdr:colOff>
      <xdr:row>2</xdr:row>
      <xdr:rowOff>268942</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 y="551167"/>
              <a:ext cx="4787529" cy="632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23567</xdr:colOff>
      <xdr:row>1</xdr:row>
      <xdr:rowOff>42950</xdr:rowOff>
    </xdr:from>
    <xdr:to>
      <xdr:col>9</xdr:col>
      <xdr:colOff>666179</xdr:colOff>
      <xdr:row>2</xdr:row>
      <xdr:rowOff>274903</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5593094" y="555568"/>
              <a:ext cx="4438758" cy="633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632460</xdr:colOff>
          <xdr:row>0</xdr:row>
          <xdr:rowOff>121920</xdr:rowOff>
        </xdr:from>
        <xdr:to>
          <xdr:col>9</xdr:col>
          <xdr:colOff>624840</xdr:colOff>
          <xdr:row>0</xdr:row>
          <xdr:rowOff>434340</xdr:rowOff>
        </xdr:to>
        <xdr:sp macro="" textlink="">
          <xdr:nvSpPr>
            <xdr:cNvPr id="2049" name="Scroll Bar 1" descr="TIME&#10;"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h chandra" refreshedDate="44655.88288715278" createdVersion="7" refreshedVersion="7" minRefreshableVersion="3" recordCount="40" xr:uid="{4E294610-158E-4B3F-A46F-703ECD575ADC}">
  <cacheSource type="worksheet">
    <worksheetSource name="Table10"/>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ount="40">
        <n v="218000"/>
        <n v="393000"/>
        <n v="86000"/>
        <n v="732000"/>
        <n v="492000"/>
        <n v="188000"/>
        <n v="180000"/>
        <n v="582000"/>
        <n v="562000"/>
        <n v="416000"/>
        <n v="293000"/>
        <n v="224000"/>
        <n v="978000"/>
        <n v="932000"/>
        <n v="854000"/>
        <n v="81000"/>
        <n v="169000"/>
        <n v="61000"/>
        <n v="645000"/>
        <n v="68000"/>
        <n v="839000"/>
        <n v="729000"/>
        <n v="826000"/>
        <n v="895000"/>
        <n v="341000"/>
        <n v="787000"/>
        <n v="228000"/>
        <n v="147000"/>
        <n v="338000"/>
        <n v="857000"/>
        <n v="602000"/>
        <n v="990000"/>
        <n v="96000"/>
        <n v="513000"/>
        <n v="616000"/>
        <n v="817000"/>
        <n v="372000"/>
        <n v="50000"/>
        <n v="807000"/>
        <n v="691000"/>
      </sharedItems>
    </cacheField>
    <cacheField name="Actual" numFmtId="3">
      <sharedItems containsSemiMixedTypes="0" containsString="0" containsNumber="1" containsInteger="1" minValue="0" maxValue="807069" count="37">
        <n v="97337"/>
        <n v="177440"/>
        <n v="31046"/>
        <n v="261324"/>
        <n v="116850"/>
        <n v="0"/>
        <n v="79380"/>
        <n v="195231"/>
        <n v="74746"/>
        <n v="175015"/>
        <n v="273001"/>
        <n v="57910"/>
        <n v="379157"/>
        <n v="322812"/>
        <n v="38461"/>
        <n v="136468"/>
        <n v="12078"/>
        <n v="273048"/>
        <n v="64987"/>
        <n v="406974"/>
        <n v="487139"/>
        <n v="298186"/>
        <n v="280583"/>
        <n v="129785"/>
        <n v="727188"/>
        <n v="47880"/>
        <n v="205123"/>
        <n v="305949"/>
        <n v="322371"/>
        <n v="451440"/>
        <n v="32256"/>
        <n v="226233"/>
        <n v="401579"/>
        <n v="807069"/>
        <n v="173166"/>
        <n v="8400"/>
        <n v="262679"/>
      </sharedItems>
    </cacheField>
  </cacheFields>
  <extLst>
    <ext xmlns:x14="http://schemas.microsoft.com/office/spreadsheetml/2009/9/main" uri="{725AE2AE-9491-48be-B2B4-4EB974FC3084}">
      <x14:pivotCacheDefinition pivotCacheId="482606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x v="0"/>
    <x v="0"/>
  </r>
  <r>
    <x v="0"/>
    <x v="1"/>
    <x v="1"/>
    <x v="0"/>
    <x v="1"/>
    <x v="1"/>
    <x v="1"/>
    <x v="1"/>
    <x v="1"/>
    <x v="1"/>
  </r>
  <r>
    <x v="0"/>
    <x v="2"/>
    <x v="2"/>
    <x v="1"/>
    <x v="2"/>
    <x v="2"/>
    <x v="2"/>
    <x v="0"/>
    <x v="2"/>
    <x v="2"/>
  </r>
  <r>
    <x v="0"/>
    <x v="3"/>
    <x v="3"/>
    <x v="2"/>
    <x v="3"/>
    <x v="3"/>
    <x v="1"/>
    <x v="2"/>
    <x v="3"/>
    <x v="3"/>
  </r>
  <r>
    <x v="0"/>
    <x v="4"/>
    <x v="4"/>
    <x v="0"/>
    <x v="4"/>
    <x v="4"/>
    <x v="3"/>
    <x v="3"/>
    <x v="4"/>
    <x v="4"/>
  </r>
  <r>
    <x v="0"/>
    <x v="5"/>
    <x v="0"/>
    <x v="3"/>
    <x v="1"/>
    <x v="5"/>
    <x v="4"/>
    <x v="4"/>
    <x v="5"/>
    <x v="5"/>
  </r>
  <r>
    <x v="0"/>
    <x v="6"/>
    <x v="1"/>
    <x v="3"/>
    <x v="5"/>
    <x v="6"/>
    <x v="1"/>
    <x v="5"/>
    <x v="6"/>
    <x v="6"/>
  </r>
  <r>
    <x v="0"/>
    <x v="7"/>
    <x v="2"/>
    <x v="4"/>
    <x v="0"/>
    <x v="6"/>
    <x v="0"/>
    <x v="0"/>
    <x v="7"/>
    <x v="7"/>
  </r>
  <r>
    <x v="0"/>
    <x v="8"/>
    <x v="3"/>
    <x v="4"/>
    <x v="3"/>
    <x v="7"/>
    <x v="3"/>
    <x v="6"/>
    <x v="8"/>
    <x v="8"/>
  </r>
  <r>
    <x v="0"/>
    <x v="9"/>
    <x v="4"/>
    <x v="4"/>
    <x v="1"/>
    <x v="2"/>
    <x v="1"/>
    <x v="1"/>
    <x v="9"/>
    <x v="9"/>
  </r>
  <r>
    <x v="1"/>
    <x v="0"/>
    <x v="0"/>
    <x v="1"/>
    <x v="5"/>
    <x v="8"/>
    <x v="5"/>
    <x v="7"/>
    <x v="10"/>
    <x v="10"/>
  </r>
  <r>
    <x v="1"/>
    <x v="1"/>
    <x v="1"/>
    <x v="0"/>
    <x v="3"/>
    <x v="5"/>
    <x v="2"/>
    <x v="8"/>
    <x v="11"/>
    <x v="11"/>
  </r>
  <r>
    <x v="1"/>
    <x v="2"/>
    <x v="2"/>
    <x v="1"/>
    <x v="6"/>
    <x v="5"/>
    <x v="4"/>
    <x v="4"/>
    <x v="12"/>
    <x v="5"/>
  </r>
  <r>
    <x v="1"/>
    <x v="3"/>
    <x v="3"/>
    <x v="3"/>
    <x v="5"/>
    <x v="6"/>
    <x v="1"/>
    <x v="5"/>
    <x v="13"/>
    <x v="12"/>
  </r>
  <r>
    <x v="1"/>
    <x v="4"/>
    <x v="4"/>
    <x v="2"/>
    <x v="4"/>
    <x v="8"/>
    <x v="3"/>
    <x v="3"/>
    <x v="14"/>
    <x v="13"/>
  </r>
  <r>
    <x v="1"/>
    <x v="5"/>
    <x v="0"/>
    <x v="2"/>
    <x v="1"/>
    <x v="6"/>
    <x v="1"/>
    <x v="1"/>
    <x v="15"/>
    <x v="14"/>
  </r>
  <r>
    <x v="1"/>
    <x v="6"/>
    <x v="1"/>
    <x v="4"/>
    <x v="1"/>
    <x v="2"/>
    <x v="6"/>
    <x v="9"/>
    <x v="16"/>
    <x v="15"/>
  </r>
  <r>
    <x v="1"/>
    <x v="7"/>
    <x v="2"/>
    <x v="5"/>
    <x v="4"/>
    <x v="6"/>
    <x v="3"/>
    <x v="3"/>
    <x v="17"/>
    <x v="16"/>
  </r>
  <r>
    <x v="1"/>
    <x v="8"/>
    <x v="3"/>
    <x v="6"/>
    <x v="5"/>
    <x v="9"/>
    <x v="1"/>
    <x v="5"/>
    <x v="18"/>
    <x v="17"/>
  </r>
  <r>
    <x v="1"/>
    <x v="9"/>
    <x v="4"/>
    <x v="0"/>
    <x v="7"/>
    <x v="10"/>
    <x v="1"/>
    <x v="7"/>
    <x v="19"/>
    <x v="18"/>
  </r>
  <r>
    <x v="2"/>
    <x v="0"/>
    <x v="0"/>
    <x v="0"/>
    <x v="2"/>
    <x v="6"/>
    <x v="6"/>
    <x v="1"/>
    <x v="20"/>
    <x v="19"/>
  </r>
  <r>
    <x v="2"/>
    <x v="1"/>
    <x v="1"/>
    <x v="2"/>
    <x v="0"/>
    <x v="5"/>
    <x v="2"/>
    <x v="10"/>
    <x v="21"/>
    <x v="20"/>
  </r>
  <r>
    <x v="2"/>
    <x v="2"/>
    <x v="2"/>
    <x v="4"/>
    <x v="5"/>
    <x v="11"/>
    <x v="1"/>
    <x v="5"/>
    <x v="22"/>
    <x v="21"/>
  </r>
  <r>
    <x v="2"/>
    <x v="3"/>
    <x v="3"/>
    <x v="7"/>
    <x v="5"/>
    <x v="7"/>
    <x v="0"/>
    <x v="11"/>
    <x v="23"/>
    <x v="22"/>
  </r>
  <r>
    <x v="2"/>
    <x v="4"/>
    <x v="4"/>
    <x v="8"/>
    <x v="7"/>
    <x v="11"/>
    <x v="0"/>
    <x v="12"/>
    <x v="24"/>
    <x v="23"/>
  </r>
  <r>
    <x v="3"/>
    <x v="0"/>
    <x v="0"/>
    <x v="9"/>
    <x v="3"/>
    <x v="12"/>
    <x v="7"/>
    <x v="13"/>
    <x v="25"/>
    <x v="24"/>
  </r>
  <r>
    <x v="3"/>
    <x v="1"/>
    <x v="1"/>
    <x v="9"/>
    <x v="2"/>
    <x v="13"/>
    <x v="0"/>
    <x v="14"/>
    <x v="26"/>
    <x v="25"/>
  </r>
  <r>
    <x v="3"/>
    <x v="2"/>
    <x v="2"/>
    <x v="0"/>
    <x v="4"/>
    <x v="4"/>
    <x v="4"/>
    <x v="4"/>
    <x v="27"/>
    <x v="5"/>
  </r>
  <r>
    <x v="3"/>
    <x v="3"/>
    <x v="3"/>
    <x v="10"/>
    <x v="6"/>
    <x v="6"/>
    <x v="6"/>
    <x v="15"/>
    <x v="28"/>
    <x v="26"/>
  </r>
  <r>
    <x v="3"/>
    <x v="4"/>
    <x v="4"/>
    <x v="4"/>
    <x v="2"/>
    <x v="9"/>
    <x v="1"/>
    <x v="16"/>
    <x v="29"/>
    <x v="27"/>
  </r>
  <r>
    <x v="3"/>
    <x v="5"/>
    <x v="0"/>
    <x v="5"/>
    <x v="1"/>
    <x v="11"/>
    <x v="1"/>
    <x v="1"/>
    <x v="30"/>
    <x v="28"/>
  </r>
  <r>
    <x v="3"/>
    <x v="6"/>
    <x v="1"/>
    <x v="5"/>
    <x v="4"/>
    <x v="6"/>
    <x v="0"/>
    <x v="1"/>
    <x v="31"/>
    <x v="29"/>
  </r>
  <r>
    <x v="4"/>
    <x v="0"/>
    <x v="2"/>
    <x v="8"/>
    <x v="6"/>
    <x v="14"/>
    <x v="1"/>
    <x v="17"/>
    <x v="32"/>
    <x v="30"/>
  </r>
  <r>
    <x v="4"/>
    <x v="1"/>
    <x v="3"/>
    <x v="9"/>
    <x v="3"/>
    <x v="12"/>
    <x v="2"/>
    <x v="8"/>
    <x v="33"/>
    <x v="31"/>
  </r>
  <r>
    <x v="4"/>
    <x v="2"/>
    <x v="4"/>
    <x v="3"/>
    <x v="0"/>
    <x v="8"/>
    <x v="1"/>
    <x v="18"/>
    <x v="34"/>
    <x v="32"/>
  </r>
  <r>
    <x v="4"/>
    <x v="3"/>
    <x v="0"/>
    <x v="10"/>
    <x v="7"/>
    <x v="0"/>
    <x v="1"/>
    <x v="7"/>
    <x v="35"/>
    <x v="33"/>
  </r>
  <r>
    <x v="4"/>
    <x v="4"/>
    <x v="1"/>
    <x v="2"/>
    <x v="5"/>
    <x v="2"/>
    <x v="1"/>
    <x v="5"/>
    <x v="36"/>
    <x v="34"/>
  </r>
  <r>
    <x v="4"/>
    <x v="5"/>
    <x v="2"/>
    <x v="4"/>
    <x v="2"/>
    <x v="9"/>
    <x v="0"/>
    <x v="14"/>
    <x v="37"/>
    <x v="35"/>
  </r>
  <r>
    <x v="4"/>
    <x v="6"/>
    <x v="3"/>
    <x v="4"/>
    <x v="2"/>
    <x v="9"/>
    <x v="1"/>
    <x v="16"/>
    <x v="38"/>
    <x v="36"/>
  </r>
  <r>
    <x v="4"/>
    <x v="7"/>
    <x v="4"/>
    <x v="4"/>
    <x v="7"/>
    <x v="8"/>
    <x v="4"/>
    <x v="4"/>
    <x v="39"/>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5DB5D-EE86-42C5-A873-46F5AAF71A64}" name="PivotTable2" cacheId="0"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 Budget" fld="8" baseField="7" baseItem="12" numFmtId="3"/>
    <dataField name=" Actual" fld="9" baseField="7" baseItem="12" numFmtId="3"/>
  </dataFields>
  <pivotTableStyleInfo name="PivotStyleDark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346CC4-AA10-4C7A-BCB5-6342A24640FB}" name="PivotTable8"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M5:N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Fields count="1">
    <field x="-2"/>
  </rowFields>
  <rowItems count="2">
    <i>
      <x/>
    </i>
    <i i="1">
      <x v="1"/>
    </i>
  </rowItems>
  <colItems count="1">
    <i/>
  </colItems>
  <dataFields count="2">
    <dataField name="BUDGET " fld="8" baseField="0" baseItem="19214483" numFmtId="165"/>
    <dataField name="ACTUAL " fld="9" baseField="0" baseItem="19214483" numFmtId="165"/>
  </dataFields>
  <chartFormats count="3">
    <chartFormat chart="9" format="7" series="1">
      <pivotArea type="data" outline="0" fieldPosition="0">
        <references count="1">
          <reference field="4294967294" count="1" selected="0">
            <x v="0"/>
          </reference>
        </references>
      </pivotArea>
    </chartFormat>
    <chartFormat chart="9" format="8">
      <pivotArea type="data" outline="0" fieldPosition="0">
        <references count="1">
          <reference field="4294967294" count="1" selected="0">
            <x v="0"/>
          </reference>
        </references>
      </pivotArea>
    </chartFormat>
    <chartFormat chart="9" format="9">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0BE4E0-470D-47EF-9CA1-BD73BA45670D}" name="PivotTable5"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5:H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8F4A564-F326-4B8E-8DCC-8D0EB17CE386}" sourceName="Project">
  <pivotTables>
    <pivotTable tabId="2" name="PivotTable2"/>
    <pivotTable tabId="1" name="PivotTable5"/>
    <pivotTable tabId="1" name="PivotTable8"/>
  </pivotTables>
  <data>
    <tabular pivotCacheId="482606735">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7A93856-519B-431B-8D06-2B8C07856A29}" sourceName="Manager">
  <pivotTables>
    <pivotTable tabId="2" name="PivotTable2"/>
    <pivotTable tabId="1" name="PivotTable5"/>
    <pivotTable tabId="1" name="PivotTable8"/>
  </pivotTables>
  <data>
    <tabular pivotCacheId="482606735">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E5A2E69D-29A8-4747-BB3B-27F341724748}" cache="Slicer_Project" caption="Project" columnCount="5" style="SlicerStyleLight4" rowHeight="234950"/>
  <slicer name="Manager" xr10:uid="{40AE9241-E5D3-4046-9E4F-E850CADDCA68}" cache="Slicer_Manager" caption="Manager" columnCount="5"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3224F4-9600-446D-9E5E-2A6A7EB3F02E}" name="Table10" displayName="Table10" ref="A1:J41" totalsRowShown="0">
  <autoFilter ref="A1:J41" xr:uid="{113224F4-9600-446D-9E5E-2A6A7EB3F02E}"/>
  <tableColumns count="10">
    <tableColumn id="1" xr3:uid="{6CC51F6A-2DEF-4A8B-82DD-52F9FA30C0E7}" name="Project"/>
    <tableColumn id="2" xr3:uid="{26FF8FFE-7D36-4A43-9BFF-0CA9A7DC2102}" name="Task"/>
    <tableColumn id="3" xr3:uid="{14BF959D-5520-47DD-8E5F-A6D6EBEDE959}" name="Manager"/>
    <tableColumn id="4" xr3:uid="{2C24B70C-FCF5-4A47-BE62-5B99C3ED1C8C}" name="Start Date" dataDxfId="12"/>
    <tableColumn id="5" xr3:uid="{62FE1236-3E0D-4C0B-9650-07F059D0DC71}" name="Duration"/>
    <tableColumn id="6" xr3:uid="{8D6B536E-5161-465C-8FA4-A089B5FCFCF0}" name="End Date" dataDxfId="11">
      <calculatedColumnFormula>WORKDAY.INTL(D2-1,E2,1)</calculatedColumnFormula>
    </tableColumn>
    <tableColumn id="7" xr3:uid="{41795869-0581-42F3-AFEF-3E616E4E8143}" name="Days completed" dataDxfId="10"/>
    <tableColumn id="8" xr3:uid="{DFA6BF5F-1D64-4ADB-B844-33A516284976}" name="Progress" dataDxfId="9" dataCellStyle="Percent"/>
    <tableColumn id="9" xr3:uid="{9ADE470E-B422-460B-8AD9-F13ABAAA8A1D}" name="Budget" dataDxfId="8"/>
    <tableColumn id="10" xr3:uid="{307F4409-A775-4D72-9F91-F623B37DB947}" name="Actual" dataDxfId="7"/>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A75358-8D42-433F-9BC2-A1FB5356E82C}" name="Table11" displayName="Table11" ref="A1:J41" totalsRowShown="0">
  <autoFilter ref="A1:J41" xr:uid="{A5A75358-8D42-433F-9BC2-A1FB5356E82C}"/>
  <tableColumns count="10">
    <tableColumn id="1" xr3:uid="{9F3E7316-7BB0-41A3-9E4B-09A9392CF18B}" name="Project"/>
    <tableColumn id="2" xr3:uid="{1835FEC3-6749-4DE4-A29F-A9EE7BDD3DFA}" name="Task"/>
    <tableColumn id="3" xr3:uid="{63EBC68B-73AF-4B30-8654-9B7E0B0A5CE0}" name="Manager"/>
    <tableColumn id="4" xr3:uid="{BFFE052F-2982-4883-B78F-7D93571097DF}" name="Start Date" dataDxfId="1"/>
    <tableColumn id="5" xr3:uid="{F2541CF0-FB4B-4F79-B3A1-05459C8F1AB4}" name="Duration"/>
    <tableColumn id="6" xr3:uid="{7ECF19CF-F9CB-4C76-B36F-680B43186CFE}" name="End Date" dataDxfId="0"/>
    <tableColumn id="7" xr3:uid="{735F4F72-1E4F-4002-ABC1-2F1893083EF6}" name="Days completed"/>
    <tableColumn id="8" xr3:uid="{E50E399F-94FC-4FCC-9D03-FBD2587C6BA2}" name="Progress">
      <calculatedColumnFormula>Table11[[#This Row],[Days completed]]/Table11[[#This Row],[Duration]]</calculatedColumnFormula>
    </tableColumn>
    <tableColumn id="9" xr3:uid="{BA63CECB-64A7-4635-AA83-7D8005A8C0B2}" name="Budget"/>
    <tableColumn id="10" xr3:uid="{14406F54-1904-416B-90E6-3F94DF956177}" name="Actu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ED1A-733E-45AA-A7BF-E5198E217155}">
  <dimension ref="A1:L41"/>
  <sheetViews>
    <sheetView topLeftCell="A2" workbookViewId="0">
      <selection activeCell="A2" sqref="A2"/>
    </sheetView>
  </sheetViews>
  <sheetFormatPr defaultRowHeight="14.4" x14ac:dyDescent="0.3"/>
  <cols>
    <col min="1" max="1" width="10" style="1" customWidth="1"/>
    <col min="2" max="2" width="11.5546875" style="1" customWidth="1"/>
    <col min="3" max="3" width="13.109375" style="1" customWidth="1"/>
    <col min="4" max="4" width="12" style="10" bestFit="1" customWidth="1"/>
    <col min="5" max="5" width="11.6640625" style="1" customWidth="1"/>
    <col min="6" max="6" width="11.109375" style="2" bestFit="1" customWidth="1"/>
    <col min="7" max="7" width="17.5546875" style="4" bestFit="1" customWidth="1"/>
    <col min="8" max="8" width="11.109375" style="1" customWidth="1"/>
    <col min="9" max="10" width="10.33203125" style="1" customWidth="1"/>
    <col min="11" max="11" width="8.88671875" style="1"/>
    <col min="12" max="12" width="23.5546875" style="1" bestFit="1" customWidth="1"/>
    <col min="13" max="16384" width="8.88671875" style="1"/>
  </cols>
  <sheetData>
    <row r="1" spans="1:12" x14ac:dyDescent="0.3">
      <c r="A1" s="1" t="s">
        <v>0</v>
      </c>
      <c r="B1" s="1" t="s">
        <v>1</v>
      </c>
      <c r="C1" s="1" t="s">
        <v>2</v>
      </c>
      <c r="D1" s="10" t="s">
        <v>3</v>
      </c>
      <c r="E1" s="1" t="s">
        <v>4</v>
      </c>
      <c r="F1" s="2" t="s">
        <v>5</v>
      </c>
      <c r="G1" s="4" t="s">
        <v>6</v>
      </c>
      <c r="H1" s="1" t="s">
        <v>7</v>
      </c>
      <c r="I1" s="1" t="s">
        <v>8</v>
      </c>
      <c r="J1" s="1" t="s">
        <v>9</v>
      </c>
    </row>
    <row r="2" spans="1:12" x14ac:dyDescent="0.3">
      <c r="A2" s="1" t="s">
        <v>10</v>
      </c>
      <c r="B2" s="1" t="s">
        <v>11</v>
      </c>
      <c r="C2" s="1" t="s">
        <v>12</v>
      </c>
      <c r="D2" s="2">
        <v>43878</v>
      </c>
      <c r="E2" s="1">
        <v>5</v>
      </c>
      <c r="F2" s="2">
        <f>WORKDAY.INTL(D2-1,E2,1)</f>
        <v>43882</v>
      </c>
      <c r="G2" s="4">
        <v>2</v>
      </c>
      <c r="H2" s="3">
        <v>0.4</v>
      </c>
      <c r="I2" s="4">
        <v>218000</v>
      </c>
      <c r="J2" s="4">
        <v>97337</v>
      </c>
      <c r="L2" s="3"/>
    </row>
    <row r="3" spans="1:12" x14ac:dyDescent="0.3">
      <c r="A3" s="1" t="s">
        <v>10</v>
      </c>
      <c r="B3" s="1" t="s">
        <v>13</v>
      </c>
      <c r="C3" s="1" t="s">
        <v>14</v>
      </c>
      <c r="D3" s="2">
        <v>43878</v>
      </c>
      <c r="E3" s="1">
        <v>6</v>
      </c>
      <c r="F3" s="2">
        <f t="shared" ref="F3:F41" si="0">WORKDAY.INTL(D3-1,E3,1)</f>
        <v>43885</v>
      </c>
      <c r="G3" s="4">
        <v>3</v>
      </c>
      <c r="H3" s="3">
        <v>0.5</v>
      </c>
      <c r="I3" s="4">
        <v>393000</v>
      </c>
      <c r="J3" s="4">
        <v>177440</v>
      </c>
      <c r="L3" s="3"/>
    </row>
    <row r="4" spans="1:12" x14ac:dyDescent="0.3">
      <c r="A4" s="1" t="s">
        <v>10</v>
      </c>
      <c r="B4" s="1" t="s">
        <v>15</v>
      </c>
      <c r="C4" s="1" t="s">
        <v>16</v>
      </c>
      <c r="D4" s="2">
        <v>43879</v>
      </c>
      <c r="E4" s="1">
        <v>10</v>
      </c>
      <c r="F4" s="2">
        <f t="shared" si="0"/>
        <v>43892</v>
      </c>
      <c r="G4" s="4">
        <v>4</v>
      </c>
      <c r="H4" s="3">
        <v>0.4</v>
      </c>
      <c r="I4" s="4">
        <v>86000</v>
      </c>
      <c r="J4" s="4">
        <v>31046</v>
      </c>
      <c r="L4" s="3"/>
    </row>
    <row r="5" spans="1:12" x14ac:dyDescent="0.3">
      <c r="A5" s="1" t="s">
        <v>10</v>
      </c>
      <c r="B5" s="1" t="s">
        <v>17</v>
      </c>
      <c r="C5" s="1" t="s">
        <v>18</v>
      </c>
      <c r="D5" s="2">
        <v>43882</v>
      </c>
      <c r="E5" s="1">
        <v>9</v>
      </c>
      <c r="F5" s="2">
        <f t="shared" si="0"/>
        <v>43894</v>
      </c>
      <c r="G5" s="4">
        <v>3</v>
      </c>
      <c r="H5" s="3">
        <v>0.33333333333333331</v>
      </c>
      <c r="I5" s="4">
        <v>732000</v>
      </c>
      <c r="J5" s="4">
        <v>261324</v>
      </c>
      <c r="L5" s="3"/>
    </row>
    <row r="6" spans="1:12" x14ac:dyDescent="0.3">
      <c r="A6" s="1" t="s">
        <v>10</v>
      </c>
      <c r="B6" s="1" t="s">
        <v>19</v>
      </c>
      <c r="C6" s="1" t="s">
        <v>20</v>
      </c>
      <c r="D6" s="2">
        <v>43878</v>
      </c>
      <c r="E6" s="1">
        <v>4</v>
      </c>
      <c r="F6" s="2">
        <f t="shared" si="0"/>
        <v>43881</v>
      </c>
      <c r="G6" s="4">
        <v>1</v>
      </c>
      <c r="H6" s="3">
        <v>0.25</v>
      </c>
      <c r="I6" s="4">
        <v>492000</v>
      </c>
      <c r="J6" s="4">
        <v>116850</v>
      </c>
      <c r="L6" s="3"/>
    </row>
    <row r="7" spans="1:12" x14ac:dyDescent="0.3">
      <c r="A7" s="1" t="s">
        <v>10</v>
      </c>
      <c r="B7" s="1" t="s">
        <v>21</v>
      </c>
      <c r="C7" s="1" t="s">
        <v>12</v>
      </c>
      <c r="D7" s="2">
        <v>43881</v>
      </c>
      <c r="E7" s="1">
        <v>6</v>
      </c>
      <c r="F7" s="2">
        <f t="shared" si="0"/>
        <v>43888</v>
      </c>
      <c r="G7" s="4">
        <v>0</v>
      </c>
      <c r="H7" s="3">
        <v>0</v>
      </c>
      <c r="I7" s="4">
        <v>188000</v>
      </c>
      <c r="J7" s="4">
        <v>0</v>
      </c>
      <c r="L7" s="3"/>
    </row>
    <row r="8" spans="1:12" x14ac:dyDescent="0.3">
      <c r="A8" s="1" t="s">
        <v>10</v>
      </c>
      <c r="B8" s="1" t="s">
        <v>22</v>
      </c>
      <c r="C8" s="1" t="s">
        <v>14</v>
      </c>
      <c r="D8" s="2">
        <v>43881</v>
      </c>
      <c r="E8" s="1">
        <v>7</v>
      </c>
      <c r="F8" s="2">
        <f t="shared" si="0"/>
        <v>43889</v>
      </c>
      <c r="G8" s="4">
        <v>3</v>
      </c>
      <c r="H8" s="3">
        <v>0.42857142857142855</v>
      </c>
      <c r="I8" s="4">
        <v>180000</v>
      </c>
      <c r="J8" s="4">
        <v>79380</v>
      </c>
      <c r="L8" s="3"/>
    </row>
    <row r="9" spans="1:12" x14ac:dyDescent="0.3">
      <c r="A9" s="1" t="s">
        <v>10</v>
      </c>
      <c r="B9" s="1" t="s">
        <v>23</v>
      </c>
      <c r="C9" s="1" t="s">
        <v>16</v>
      </c>
      <c r="D9" s="2">
        <v>43885</v>
      </c>
      <c r="E9" s="1">
        <v>5</v>
      </c>
      <c r="F9" s="2">
        <f t="shared" si="0"/>
        <v>43889</v>
      </c>
      <c r="G9" s="4">
        <v>2</v>
      </c>
      <c r="H9" s="3">
        <v>0.4</v>
      </c>
      <c r="I9" s="4">
        <v>582000</v>
      </c>
      <c r="J9" s="4">
        <v>195231</v>
      </c>
      <c r="L9" s="3"/>
    </row>
    <row r="10" spans="1:12" x14ac:dyDescent="0.3">
      <c r="A10" s="1" t="s">
        <v>10</v>
      </c>
      <c r="B10" s="1" t="s">
        <v>24</v>
      </c>
      <c r="C10" s="1" t="s">
        <v>18</v>
      </c>
      <c r="D10" s="2">
        <v>43885</v>
      </c>
      <c r="E10" s="1">
        <v>9</v>
      </c>
      <c r="F10" s="2">
        <f t="shared" si="0"/>
        <v>43895</v>
      </c>
      <c r="G10" s="4">
        <v>1</v>
      </c>
      <c r="H10" s="3">
        <v>0.1111111111111111</v>
      </c>
      <c r="I10" s="4">
        <v>562000</v>
      </c>
      <c r="J10" s="4">
        <v>74746</v>
      </c>
      <c r="L10" s="3"/>
    </row>
    <row r="11" spans="1:12" x14ac:dyDescent="0.3">
      <c r="A11" s="1" t="s">
        <v>10</v>
      </c>
      <c r="B11" s="1" t="s">
        <v>25</v>
      </c>
      <c r="C11" s="1" t="s">
        <v>20</v>
      </c>
      <c r="D11" s="2">
        <v>43885</v>
      </c>
      <c r="E11" s="1">
        <v>6</v>
      </c>
      <c r="F11" s="2">
        <f t="shared" si="0"/>
        <v>43892</v>
      </c>
      <c r="G11" s="4">
        <v>3</v>
      </c>
      <c r="H11" s="3">
        <v>0.5</v>
      </c>
      <c r="I11" s="4">
        <v>416000</v>
      </c>
      <c r="J11" s="4">
        <v>175015</v>
      </c>
      <c r="L11" s="3"/>
    </row>
    <row r="12" spans="1:12" x14ac:dyDescent="0.3">
      <c r="A12" s="1" t="s">
        <v>26</v>
      </c>
      <c r="B12" s="1" t="s">
        <v>11</v>
      </c>
      <c r="C12" s="1" t="s">
        <v>12</v>
      </c>
      <c r="D12" s="2">
        <v>43879</v>
      </c>
      <c r="E12" s="1">
        <v>7</v>
      </c>
      <c r="F12" s="2">
        <f t="shared" si="0"/>
        <v>43887</v>
      </c>
      <c r="G12" s="4">
        <v>7</v>
      </c>
      <c r="H12" s="3">
        <v>1</v>
      </c>
      <c r="I12" s="4">
        <v>293000</v>
      </c>
      <c r="J12" s="4">
        <v>273001</v>
      </c>
      <c r="L12" s="3"/>
    </row>
    <row r="13" spans="1:12" x14ac:dyDescent="0.3">
      <c r="A13" s="1" t="s">
        <v>26</v>
      </c>
      <c r="B13" s="1" t="s">
        <v>13</v>
      </c>
      <c r="C13" s="1" t="s">
        <v>14</v>
      </c>
      <c r="D13" s="2">
        <v>43878</v>
      </c>
      <c r="E13" s="1">
        <v>9</v>
      </c>
      <c r="F13" s="2">
        <f t="shared" si="0"/>
        <v>43888</v>
      </c>
      <c r="G13" s="4">
        <v>4</v>
      </c>
      <c r="H13" s="3">
        <v>0.44444444444444442</v>
      </c>
      <c r="I13" s="4">
        <v>224000</v>
      </c>
      <c r="J13" s="4">
        <v>57910</v>
      </c>
      <c r="L13" s="3"/>
    </row>
    <row r="14" spans="1:12" x14ac:dyDescent="0.3">
      <c r="A14" s="1" t="s">
        <v>26</v>
      </c>
      <c r="B14" s="1" t="s">
        <v>15</v>
      </c>
      <c r="C14" s="1" t="s">
        <v>16</v>
      </c>
      <c r="D14" s="2">
        <v>43879</v>
      </c>
      <c r="E14" s="1">
        <v>8</v>
      </c>
      <c r="F14" s="2">
        <f t="shared" si="0"/>
        <v>43888</v>
      </c>
      <c r="G14" s="4">
        <v>0</v>
      </c>
      <c r="H14" s="3">
        <v>0</v>
      </c>
      <c r="I14" s="4">
        <v>978000</v>
      </c>
      <c r="J14" s="4">
        <v>0</v>
      </c>
      <c r="L14" s="3"/>
    </row>
    <row r="15" spans="1:12" x14ac:dyDescent="0.3">
      <c r="A15" s="1" t="s">
        <v>26</v>
      </c>
      <c r="B15" s="1" t="s">
        <v>17</v>
      </c>
      <c r="C15" s="1" t="s">
        <v>18</v>
      </c>
      <c r="D15" s="2">
        <v>43881</v>
      </c>
      <c r="E15" s="1">
        <v>7</v>
      </c>
      <c r="F15" s="2">
        <f t="shared" si="0"/>
        <v>43889</v>
      </c>
      <c r="G15" s="4">
        <v>3</v>
      </c>
      <c r="H15" s="3">
        <v>0.42857142857142855</v>
      </c>
      <c r="I15" s="4">
        <v>932000</v>
      </c>
      <c r="J15" s="4">
        <v>379157</v>
      </c>
      <c r="L15" s="3"/>
    </row>
    <row r="16" spans="1:12" x14ac:dyDescent="0.3">
      <c r="A16" s="1" t="s">
        <v>26</v>
      </c>
      <c r="B16" s="1" t="s">
        <v>19</v>
      </c>
      <c r="C16" s="1" t="s">
        <v>20</v>
      </c>
      <c r="D16" s="2">
        <v>43882</v>
      </c>
      <c r="E16" s="1">
        <v>4</v>
      </c>
      <c r="F16" s="2">
        <f t="shared" si="0"/>
        <v>43887</v>
      </c>
      <c r="G16" s="4">
        <v>1</v>
      </c>
      <c r="H16" s="3">
        <v>0.25</v>
      </c>
      <c r="I16" s="4">
        <v>854000</v>
      </c>
      <c r="J16" s="4">
        <v>322812</v>
      </c>
      <c r="L16" s="3"/>
    </row>
    <row r="17" spans="1:12" x14ac:dyDescent="0.3">
      <c r="A17" s="1" t="s">
        <v>26</v>
      </c>
      <c r="B17" s="1" t="s">
        <v>21</v>
      </c>
      <c r="C17" s="1" t="s">
        <v>12</v>
      </c>
      <c r="D17" s="2">
        <v>43882</v>
      </c>
      <c r="E17" s="1">
        <v>6</v>
      </c>
      <c r="F17" s="2">
        <f t="shared" si="0"/>
        <v>43889</v>
      </c>
      <c r="G17" s="4">
        <v>3</v>
      </c>
      <c r="H17" s="3">
        <v>0.5</v>
      </c>
      <c r="I17" s="4">
        <v>81000</v>
      </c>
      <c r="J17" s="4">
        <v>38461</v>
      </c>
      <c r="L17" s="3"/>
    </row>
    <row r="18" spans="1:12" x14ac:dyDescent="0.3">
      <c r="A18" s="1" t="s">
        <v>26</v>
      </c>
      <c r="B18" s="1" t="s">
        <v>22</v>
      </c>
      <c r="C18" s="1" t="s">
        <v>14</v>
      </c>
      <c r="D18" s="2">
        <v>43885</v>
      </c>
      <c r="E18" s="1">
        <v>6</v>
      </c>
      <c r="F18" s="2">
        <f t="shared" si="0"/>
        <v>43892</v>
      </c>
      <c r="G18" s="4">
        <v>5</v>
      </c>
      <c r="H18" s="3">
        <v>0.83333333333333337</v>
      </c>
      <c r="I18" s="4">
        <v>169000</v>
      </c>
      <c r="J18" s="4">
        <v>136468</v>
      </c>
      <c r="L18" s="3"/>
    </row>
    <row r="19" spans="1:12" x14ac:dyDescent="0.3">
      <c r="A19" s="1" t="s">
        <v>26</v>
      </c>
      <c r="B19" s="1" t="s">
        <v>23</v>
      </c>
      <c r="C19" s="1" t="s">
        <v>16</v>
      </c>
      <c r="D19" s="2">
        <v>43886</v>
      </c>
      <c r="E19" s="1">
        <v>4</v>
      </c>
      <c r="F19" s="2">
        <f t="shared" si="0"/>
        <v>43889</v>
      </c>
      <c r="G19" s="4">
        <v>1</v>
      </c>
      <c r="H19" s="3">
        <v>0.25</v>
      </c>
      <c r="I19" s="4">
        <v>61000</v>
      </c>
      <c r="J19" s="4">
        <v>12078</v>
      </c>
      <c r="L19" s="3"/>
    </row>
    <row r="20" spans="1:12" x14ac:dyDescent="0.3">
      <c r="A20" s="1" t="s">
        <v>26</v>
      </c>
      <c r="B20" s="1" t="s">
        <v>24</v>
      </c>
      <c r="C20" s="1" t="s">
        <v>18</v>
      </c>
      <c r="D20" s="2">
        <v>43888</v>
      </c>
      <c r="E20" s="1">
        <v>7</v>
      </c>
      <c r="F20" s="2">
        <f t="shared" si="0"/>
        <v>43896</v>
      </c>
      <c r="G20" s="4">
        <v>3</v>
      </c>
      <c r="H20" s="3">
        <v>0.42857142857142855</v>
      </c>
      <c r="I20" s="4">
        <v>645000</v>
      </c>
      <c r="J20" s="4">
        <v>273048</v>
      </c>
      <c r="L20" s="3"/>
    </row>
    <row r="21" spans="1:12" x14ac:dyDescent="0.3">
      <c r="A21" s="1" t="s">
        <v>26</v>
      </c>
      <c r="B21" s="1" t="s">
        <v>25</v>
      </c>
      <c r="C21" s="1" t="s">
        <v>20</v>
      </c>
      <c r="D21" s="2">
        <v>43878</v>
      </c>
      <c r="E21" s="1">
        <v>3</v>
      </c>
      <c r="F21" s="2">
        <f t="shared" si="0"/>
        <v>43880</v>
      </c>
      <c r="G21" s="4">
        <v>3</v>
      </c>
      <c r="H21" s="3">
        <v>1</v>
      </c>
      <c r="I21" s="4">
        <v>68000</v>
      </c>
      <c r="J21" s="4">
        <v>64987</v>
      </c>
      <c r="L21" s="3"/>
    </row>
    <row r="22" spans="1:12" x14ac:dyDescent="0.3">
      <c r="A22" s="1" t="s">
        <v>27</v>
      </c>
      <c r="B22" s="1" t="s">
        <v>11</v>
      </c>
      <c r="C22" s="1" t="s">
        <v>12</v>
      </c>
      <c r="D22" s="2">
        <v>43878</v>
      </c>
      <c r="E22" s="1">
        <v>10</v>
      </c>
      <c r="F22" s="2">
        <f t="shared" si="0"/>
        <v>43889</v>
      </c>
      <c r="G22" s="4">
        <v>5</v>
      </c>
      <c r="H22" s="3">
        <v>0.5</v>
      </c>
      <c r="I22" s="4">
        <v>839000</v>
      </c>
      <c r="J22" s="4">
        <v>406974</v>
      </c>
      <c r="L22" s="3"/>
    </row>
    <row r="23" spans="1:12" x14ac:dyDescent="0.3">
      <c r="A23" s="1" t="s">
        <v>27</v>
      </c>
      <c r="B23" s="1" t="s">
        <v>13</v>
      </c>
      <c r="C23" s="1" t="s">
        <v>14</v>
      </c>
      <c r="D23" s="2">
        <v>43882</v>
      </c>
      <c r="E23" s="1">
        <v>5</v>
      </c>
      <c r="F23" s="2">
        <f t="shared" si="0"/>
        <v>43888</v>
      </c>
      <c r="G23" s="4">
        <v>4</v>
      </c>
      <c r="H23" s="3">
        <v>0.8</v>
      </c>
      <c r="I23" s="4">
        <v>729000</v>
      </c>
      <c r="J23" s="4">
        <v>487139</v>
      </c>
      <c r="L23" s="3"/>
    </row>
    <row r="24" spans="1:12" x14ac:dyDescent="0.3">
      <c r="A24" s="1" t="s">
        <v>27</v>
      </c>
      <c r="B24" s="1" t="s">
        <v>15</v>
      </c>
      <c r="C24" s="1" t="s">
        <v>16</v>
      </c>
      <c r="D24" s="2">
        <v>43885</v>
      </c>
      <c r="E24" s="1">
        <v>7</v>
      </c>
      <c r="F24" s="2">
        <f t="shared" si="0"/>
        <v>43893</v>
      </c>
      <c r="G24" s="4">
        <v>3</v>
      </c>
      <c r="H24" s="3">
        <v>0.42857142857142855</v>
      </c>
      <c r="I24" s="4">
        <v>826000</v>
      </c>
      <c r="J24" s="4">
        <v>298186</v>
      </c>
      <c r="L24" s="3"/>
    </row>
    <row r="25" spans="1:12" x14ac:dyDescent="0.3">
      <c r="A25" s="1" t="s">
        <v>27</v>
      </c>
      <c r="B25" s="1" t="s">
        <v>17</v>
      </c>
      <c r="C25" s="1" t="s">
        <v>18</v>
      </c>
      <c r="D25" s="2">
        <v>43887</v>
      </c>
      <c r="E25" s="1">
        <v>7</v>
      </c>
      <c r="F25" s="2">
        <f t="shared" si="0"/>
        <v>43895</v>
      </c>
      <c r="G25" s="4">
        <v>2</v>
      </c>
      <c r="H25" s="3">
        <v>0.2857142857142857</v>
      </c>
      <c r="I25" s="4">
        <v>895000</v>
      </c>
      <c r="J25" s="4">
        <v>280583</v>
      </c>
      <c r="L25" s="3"/>
    </row>
    <row r="26" spans="1:12" x14ac:dyDescent="0.3">
      <c r="A26" s="1" t="s">
        <v>27</v>
      </c>
      <c r="B26" s="1" t="s">
        <v>19</v>
      </c>
      <c r="C26" s="1" t="s">
        <v>20</v>
      </c>
      <c r="D26" s="2">
        <v>43889</v>
      </c>
      <c r="E26" s="1">
        <v>3</v>
      </c>
      <c r="F26" s="2">
        <f t="shared" si="0"/>
        <v>43893</v>
      </c>
      <c r="G26" s="4">
        <v>2</v>
      </c>
      <c r="H26" s="3">
        <v>0.66666666666666663</v>
      </c>
      <c r="I26" s="4">
        <v>341000</v>
      </c>
      <c r="J26" s="4">
        <v>129785</v>
      </c>
      <c r="L26" s="3"/>
    </row>
    <row r="27" spans="1:12" x14ac:dyDescent="0.3">
      <c r="A27" s="1" t="s">
        <v>28</v>
      </c>
      <c r="B27" s="1" t="s">
        <v>11</v>
      </c>
      <c r="C27" s="1" t="s">
        <v>12</v>
      </c>
      <c r="D27" s="2">
        <v>43892</v>
      </c>
      <c r="E27" s="1">
        <v>9</v>
      </c>
      <c r="F27" s="2">
        <f t="shared" si="0"/>
        <v>43902</v>
      </c>
      <c r="G27" s="4">
        <v>8</v>
      </c>
      <c r="H27" s="3">
        <v>0.88888888888888884</v>
      </c>
      <c r="I27" s="4">
        <v>787000</v>
      </c>
      <c r="J27" s="4">
        <v>727188</v>
      </c>
      <c r="L27" s="3"/>
    </row>
    <row r="28" spans="1:12" x14ac:dyDescent="0.3">
      <c r="A28" s="1" t="s">
        <v>28</v>
      </c>
      <c r="B28" s="1" t="s">
        <v>13</v>
      </c>
      <c r="C28" s="1" t="s">
        <v>14</v>
      </c>
      <c r="D28" s="2">
        <v>43892</v>
      </c>
      <c r="E28" s="1">
        <v>10</v>
      </c>
      <c r="F28" s="2">
        <f t="shared" si="0"/>
        <v>43903</v>
      </c>
      <c r="G28" s="4">
        <v>2</v>
      </c>
      <c r="H28" s="3">
        <v>0.2</v>
      </c>
      <c r="I28" s="4">
        <v>228000</v>
      </c>
      <c r="J28" s="4">
        <v>47880</v>
      </c>
      <c r="L28" s="3"/>
    </row>
    <row r="29" spans="1:12" x14ac:dyDescent="0.3">
      <c r="A29" s="1" t="s">
        <v>28</v>
      </c>
      <c r="B29" s="1" t="s">
        <v>15</v>
      </c>
      <c r="C29" s="1" t="s">
        <v>16</v>
      </c>
      <c r="D29" s="2">
        <v>43878</v>
      </c>
      <c r="E29" s="1">
        <v>4</v>
      </c>
      <c r="F29" s="2">
        <f t="shared" si="0"/>
        <v>43881</v>
      </c>
      <c r="G29" s="4">
        <v>0</v>
      </c>
      <c r="H29" s="3">
        <v>0</v>
      </c>
      <c r="I29" s="4">
        <v>147000</v>
      </c>
      <c r="J29" s="4">
        <v>0</v>
      </c>
      <c r="L29" s="3"/>
    </row>
    <row r="30" spans="1:12" x14ac:dyDescent="0.3">
      <c r="A30" s="1" t="s">
        <v>28</v>
      </c>
      <c r="B30" s="1" t="s">
        <v>17</v>
      </c>
      <c r="C30" s="1" t="s">
        <v>18</v>
      </c>
      <c r="D30" s="2">
        <v>43880</v>
      </c>
      <c r="E30" s="1">
        <v>8</v>
      </c>
      <c r="F30" s="2">
        <f t="shared" si="0"/>
        <v>43889</v>
      </c>
      <c r="G30" s="4">
        <v>5</v>
      </c>
      <c r="H30" s="3">
        <v>0.625</v>
      </c>
      <c r="I30" s="4">
        <v>338000</v>
      </c>
      <c r="J30" s="4">
        <v>205123</v>
      </c>
      <c r="L30" s="3"/>
    </row>
    <row r="31" spans="1:12" x14ac:dyDescent="0.3">
      <c r="A31" s="1" t="s">
        <v>28</v>
      </c>
      <c r="B31" s="1" t="s">
        <v>19</v>
      </c>
      <c r="C31" s="1" t="s">
        <v>20</v>
      </c>
      <c r="D31" s="2">
        <v>43885</v>
      </c>
      <c r="E31" s="1">
        <v>10</v>
      </c>
      <c r="F31" s="2">
        <f t="shared" si="0"/>
        <v>43896</v>
      </c>
      <c r="G31" s="4">
        <v>3</v>
      </c>
      <c r="H31" s="3">
        <v>0.3</v>
      </c>
      <c r="I31" s="4">
        <v>857000</v>
      </c>
      <c r="J31" s="4">
        <v>305949</v>
      </c>
      <c r="L31" s="3"/>
    </row>
    <row r="32" spans="1:12" x14ac:dyDescent="0.3">
      <c r="A32" s="1" t="s">
        <v>28</v>
      </c>
      <c r="B32" s="1" t="s">
        <v>21</v>
      </c>
      <c r="C32" s="1" t="s">
        <v>12</v>
      </c>
      <c r="D32" s="2">
        <v>43886</v>
      </c>
      <c r="E32" s="1">
        <v>6</v>
      </c>
      <c r="F32" s="2">
        <f t="shared" si="0"/>
        <v>43893</v>
      </c>
      <c r="G32" s="4">
        <v>3</v>
      </c>
      <c r="H32" s="3">
        <v>0.5</v>
      </c>
      <c r="I32" s="4">
        <v>602000</v>
      </c>
      <c r="J32" s="4">
        <v>322371</v>
      </c>
      <c r="L32" s="3"/>
    </row>
    <row r="33" spans="1:12" x14ac:dyDescent="0.3">
      <c r="A33" s="1" t="s">
        <v>28</v>
      </c>
      <c r="B33" s="1" t="s">
        <v>22</v>
      </c>
      <c r="C33" s="1" t="s">
        <v>14</v>
      </c>
      <c r="D33" s="2">
        <v>43886</v>
      </c>
      <c r="E33" s="1">
        <v>4</v>
      </c>
      <c r="F33" s="2">
        <f t="shared" si="0"/>
        <v>43889</v>
      </c>
      <c r="G33" s="4">
        <v>2</v>
      </c>
      <c r="H33" s="3">
        <v>0.5</v>
      </c>
      <c r="I33" s="4">
        <v>990000</v>
      </c>
      <c r="J33" s="4">
        <v>451440</v>
      </c>
      <c r="L33" s="3"/>
    </row>
    <row r="34" spans="1:12" x14ac:dyDescent="0.3">
      <c r="A34" s="1" t="s">
        <v>29</v>
      </c>
      <c r="B34" s="1" t="s">
        <v>11</v>
      </c>
      <c r="C34" s="1" t="s">
        <v>16</v>
      </c>
      <c r="D34" s="2">
        <v>43889</v>
      </c>
      <c r="E34" s="1">
        <v>8</v>
      </c>
      <c r="F34" s="2">
        <f t="shared" si="0"/>
        <v>43900</v>
      </c>
      <c r="G34" s="4">
        <v>3</v>
      </c>
      <c r="H34" s="3">
        <v>0.375</v>
      </c>
      <c r="I34" s="4">
        <v>96000</v>
      </c>
      <c r="J34" s="4">
        <v>32256</v>
      </c>
      <c r="L34" s="3"/>
    </row>
    <row r="35" spans="1:12" x14ac:dyDescent="0.3">
      <c r="A35" s="1" t="s">
        <v>29</v>
      </c>
      <c r="B35" s="1" t="s">
        <v>13</v>
      </c>
      <c r="C35" s="1" t="s">
        <v>18</v>
      </c>
      <c r="D35" s="2">
        <v>43892</v>
      </c>
      <c r="E35" s="1">
        <v>9</v>
      </c>
      <c r="F35" s="2">
        <f t="shared" si="0"/>
        <v>43902</v>
      </c>
      <c r="G35" s="4">
        <v>4</v>
      </c>
      <c r="H35" s="3">
        <v>0.44444444444444442</v>
      </c>
      <c r="I35" s="4">
        <v>513000</v>
      </c>
      <c r="J35" s="4">
        <v>226233</v>
      </c>
      <c r="L35" s="3"/>
    </row>
    <row r="36" spans="1:12" x14ac:dyDescent="0.3">
      <c r="A36" s="1" t="s">
        <v>29</v>
      </c>
      <c r="B36" s="1" t="s">
        <v>15</v>
      </c>
      <c r="C36" s="1" t="s">
        <v>20</v>
      </c>
      <c r="D36" s="2">
        <v>43881</v>
      </c>
      <c r="E36" s="1">
        <v>5</v>
      </c>
      <c r="F36" s="2">
        <f t="shared" si="0"/>
        <v>43887</v>
      </c>
      <c r="G36" s="4">
        <v>3</v>
      </c>
      <c r="H36" s="3">
        <v>0.6</v>
      </c>
      <c r="I36" s="4">
        <v>616000</v>
      </c>
      <c r="J36" s="4">
        <v>401579</v>
      </c>
      <c r="L36" s="3"/>
    </row>
    <row r="37" spans="1:12" x14ac:dyDescent="0.3">
      <c r="A37" s="1" t="s">
        <v>29</v>
      </c>
      <c r="B37" s="1" t="s">
        <v>17</v>
      </c>
      <c r="C37" s="1" t="s">
        <v>12</v>
      </c>
      <c r="D37" s="2">
        <v>43880</v>
      </c>
      <c r="E37" s="1">
        <v>3</v>
      </c>
      <c r="F37" s="2">
        <f t="shared" si="0"/>
        <v>43882</v>
      </c>
      <c r="G37" s="4">
        <v>3</v>
      </c>
      <c r="H37" s="3">
        <v>1</v>
      </c>
      <c r="I37" s="4">
        <v>817000</v>
      </c>
      <c r="J37" s="4">
        <v>807069</v>
      </c>
      <c r="L37" s="3"/>
    </row>
    <row r="38" spans="1:12" x14ac:dyDescent="0.3">
      <c r="A38" s="1" t="s">
        <v>29</v>
      </c>
      <c r="B38" s="1" t="s">
        <v>19</v>
      </c>
      <c r="C38" s="1" t="s">
        <v>14</v>
      </c>
      <c r="D38" s="2">
        <v>43882</v>
      </c>
      <c r="E38" s="1">
        <v>7</v>
      </c>
      <c r="F38" s="2">
        <f t="shared" si="0"/>
        <v>43892</v>
      </c>
      <c r="G38" s="4">
        <v>3</v>
      </c>
      <c r="H38" s="3">
        <v>0.42857142857142855</v>
      </c>
      <c r="I38" s="4">
        <v>372000</v>
      </c>
      <c r="J38" s="4">
        <v>173166</v>
      </c>
      <c r="L38" s="3"/>
    </row>
    <row r="39" spans="1:12" x14ac:dyDescent="0.3">
      <c r="A39" s="1" t="s">
        <v>29</v>
      </c>
      <c r="B39" s="1" t="s">
        <v>21</v>
      </c>
      <c r="C39" s="1" t="s">
        <v>16</v>
      </c>
      <c r="D39" s="2">
        <v>43885</v>
      </c>
      <c r="E39" s="1">
        <v>10</v>
      </c>
      <c r="F39" s="2">
        <f t="shared" si="0"/>
        <v>43896</v>
      </c>
      <c r="G39" s="4">
        <v>2</v>
      </c>
      <c r="H39" s="3">
        <v>0.2</v>
      </c>
      <c r="I39" s="4">
        <v>50000</v>
      </c>
      <c r="J39" s="4">
        <v>8400</v>
      </c>
      <c r="L39" s="3"/>
    </row>
    <row r="40" spans="1:12" x14ac:dyDescent="0.3">
      <c r="A40" s="1" t="s">
        <v>29</v>
      </c>
      <c r="B40" s="1" t="s">
        <v>22</v>
      </c>
      <c r="C40" s="1" t="s">
        <v>18</v>
      </c>
      <c r="D40" s="2">
        <v>43885</v>
      </c>
      <c r="E40" s="1">
        <v>10</v>
      </c>
      <c r="F40" s="2">
        <f t="shared" si="0"/>
        <v>43896</v>
      </c>
      <c r="G40" s="4">
        <v>3</v>
      </c>
      <c r="H40" s="3">
        <v>0.3</v>
      </c>
      <c r="I40" s="4">
        <v>807000</v>
      </c>
      <c r="J40" s="4">
        <v>262679</v>
      </c>
      <c r="L40" s="3"/>
    </row>
    <row r="41" spans="1:12" x14ac:dyDescent="0.3">
      <c r="A41" s="1" t="s">
        <v>29</v>
      </c>
      <c r="B41" s="1" t="s">
        <v>23</v>
      </c>
      <c r="C41" s="1" t="s">
        <v>20</v>
      </c>
      <c r="D41" s="2">
        <v>43885</v>
      </c>
      <c r="E41" s="1">
        <v>3</v>
      </c>
      <c r="F41" s="2">
        <f t="shared" si="0"/>
        <v>43887</v>
      </c>
      <c r="G41" s="4">
        <v>0</v>
      </c>
      <c r="H41" s="3">
        <v>0</v>
      </c>
      <c r="I41" s="4">
        <v>691000</v>
      </c>
      <c r="J41" s="4">
        <v>0</v>
      </c>
      <c r="L41"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3B7DD-B202-4043-AE0A-E347AB424B08}">
  <dimension ref="A1:AJ291"/>
  <sheetViews>
    <sheetView showGridLines="0" tabSelected="1" zoomScale="55" zoomScaleNormal="55" workbookViewId="0">
      <selection activeCell="G12" activeCellId="2" sqref="G6 G8:G10 G12 G18:G19 G22:G23 G25 G28 G32 G35 G37 G40 G43 I6:J6 I8:J10 I12:J12 I18:J19 I22:J23 I25:J25 I28:J28 I32:J32 I35:J35 I37:J37 I40:J40 I43:J43"/>
      <pivotSelection pane="bottomRight" showHeader="1" extendable="1" dimension="6" start="2" min="2" max="3" activeRow="7" activeCol="6" click="1" r:id="rId1">
        <pivotArea dataOnly="0" outline="0" fieldPosition="0">
          <references count="1">
            <reference field="6" count="1">
              <x v="3"/>
            </reference>
          </references>
        </pivotArea>
      </pivotSelection>
    </sheetView>
  </sheetViews>
  <sheetFormatPr defaultRowHeight="14.4" x14ac:dyDescent="0.3"/>
  <cols>
    <col min="1" max="1" width="19.109375" style="9" bestFit="1" customWidth="1"/>
    <col min="2" max="2" width="14.21875" style="9" bestFit="1" customWidth="1"/>
    <col min="3" max="3" width="12.88671875" style="9" bestFit="1" customWidth="1"/>
    <col min="4" max="4" width="15.109375" style="9" customWidth="1"/>
    <col min="5" max="5" width="19.77734375" style="9" customWidth="1"/>
    <col min="6" max="6" width="11.88671875" style="9" bestFit="1" customWidth="1"/>
    <col min="7" max="7" width="13.44140625" style="9" customWidth="1"/>
    <col min="8" max="8" width="15.6640625" style="9" bestFit="1" customWidth="1"/>
    <col min="9" max="9" width="14.21875" style="9" bestFit="1" customWidth="1"/>
    <col min="10" max="10" width="12.88671875" style="9" bestFit="1" customWidth="1"/>
    <col min="11" max="11" width="9.44140625" style="9" customWidth="1"/>
    <col min="12" max="22" width="9.44140625" style="9" bestFit="1" customWidth="1"/>
    <col min="23" max="36" width="9.77734375" style="9" bestFit="1" customWidth="1"/>
    <col min="37" max="16384" width="8.88671875" style="9"/>
  </cols>
  <sheetData>
    <row r="1" spans="1:36" s="15" customFormat="1" ht="40.799999999999997" customHeight="1" x14ac:dyDescent="0.3">
      <c r="A1" s="14" t="s">
        <v>30</v>
      </c>
      <c r="F1" s="15" t="str">
        <f>TEXT(MIN(D6:D45),"D-MMM-YY")&amp;"TO"&amp;TEXT(MAX(E6:E45),"D-MMM-YY")</f>
        <v>17-Feb-20TO13-Mar-20</v>
      </c>
    </row>
    <row r="2" spans="1:36" s="12" customFormat="1" ht="31.2" x14ac:dyDescent="0.6"/>
    <row r="3" spans="1:36" s="12" customFormat="1" ht="22.2" customHeight="1" x14ac:dyDescent="0.6"/>
    <row r="4" spans="1:36" ht="18.600000000000001" customHeight="1" thickBot="1" x14ac:dyDescent="0.35"/>
    <row r="5" spans="1:36" x14ac:dyDescent="0.3">
      <c r="A5" s="5" t="s">
        <v>0</v>
      </c>
      <c r="B5" s="5" t="s">
        <v>1</v>
      </c>
      <c r="C5" s="5" t="s">
        <v>2</v>
      </c>
      <c r="D5" s="5" t="s">
        <v>3</v>
      </c>
      <c r="E5" s="5" t="s">
        <v>5</v>
      </c>
      <c r="F5" s="5" t="s">
        <v>4</v>
      </c>
      <c r="G5" s="5" t="s">
        <v>6</v>
      </c>
      <c r="H5" s="5" t="s">
        <v>7</v>
      </c>
      <c r="I5" s="1" t="s">
        <v>36</v>
      </c>
      <c r="J5" s="1" t="s">
        <v>37</v>
      </c>
      <c r="K5" s="16" cm="1">
        <f t="array" ref="K5:AJ5">_xlfn.SEQUENCE(1,26,MIN(D6:D55)+CARDS!Q6,1)</f>
        <v>43878</v>
      </c>
      <c r="L5" s="16">
        <v>43879</v>
      </c>
      <c r="M5" s="16">
        <v>43880</v>
      </c>
      <c r="N5" s="16">
        <v>43881</v>
      </c>
      <c r="O5" s="16">
        <v>43882</v>
      </c>
      <c r="P5" s="16">
        <v>43883</v>
      </c>
      <c r="Q5" s="16">
        <v>43884</v>
      </c>
      <c r="R5" s="16">
        <v>43885</v>
      </c>
      <c r="S5" s="16">
        <v>43886</v>
      </c>
      <c r="T5" s="16">
        <v>43887</v>
      </c>
      <c r="U5" s="16">
        <v>43888</v>
      </c>
      <c r="V5" s="16">
        <v>43889</v>
      </c>
      <c r="W5" s="16">
        <v>43890</v>
      </c>
      <c r="X5" s="16">
        <v>43891</v>
      </c>
      <c r="Y5" s="16">
        <v>43892</v>
      </c>
      <c r="Z5" s="16">
        <v>43893</v>
      </c>
      <c r="AA5" s="16">
        <v>43894</v>
      </c>
      <c r="AB5" s="16">
        <v>43895</v>
      </c>
      <c r="AC5" s="16">
        <v>43896</v>
      </c>
      <c r="AD5" s="16">
        <v>43897</v>
      </c>
      <c r="AE5" s="16">
        <v>43898</v>
      </c>
      <c r="AF5" s="16">
        <v>43899</v>
      </c>
      <c r="AG5" s="16">
        <v>43900</v>
      </c>
      <c r="AH5" s="16">
        <v>43901</v>
      </c>
      <c r="AI5" s="16">
        <v>43902</v>
      </c>
      <c r="AJ5" s="16">
        <v>43903</v>
      </c>
    </row>
    <row r="6" spans="1:36" x14ac:dyDescent="0.3">
      <c r="A6" s="1" t="s">
        <v>29</v>
      </c>
      <c r="B6" s="1" t="s">
        <v>11</v>
      </c>
      <c r="C6" s="1" t="s">
        <v>16</v>
      </c>
      <c r="D6" s="2">
        <v>43889</v>
      </c>
      <c r="E6" s="2">
        <v>43900</v>
      </c>
      <c r="F6" s="1">
        <v>8</v>
      </c>
      <c r="G6" s="4">
        <v>3</v>
      </c>
      <c r="H6" s="8">
        <v>0.375</v>
      </c>
      <c r="I6" s="4">
        <v>96000</v>
      </c>
      <c r="J6" s="4">
        <v>32256</v>
      </c>
    </row>
    <row r="7" spans="1:36" x14ac:dyDescent="0.3">
      <c r="A7"/>
      <c r="B7" s="1" t="s">
        <v>13</v>
      </c>
      <c r="C7" s="1" t="s">
        <v>18</v>
      </c>
      <c r="D7" s="2">
        <v>43892</v>
      </c>
      <c r="E7" s="2">
        <v>43902</v>
      </c>
      <c r="F7" s="1">
        <v>9</v>
      </c>
      <c r="G7" s="4">
        <v>4</v>
      </c>
      <c r="H7" s="8">
        <v>0.44444444444444442</v>
      </c>
      <c r="I7" s="4">
        <v>513000</v>
      </c>
      <c r="J7" s="4">
        <v>226233</v>
      </c>
    </row>
    <row r="8" spans="1:36" x14ac:dyDescent="0.3">
      <c r="A8"/>
      <c r="B8" s="1" t="s">
        <v>15</v>
      </c>
      <c r="C8" s="1" t="s">
        <v>20</v>
      </c>
      <c r="D8" s="2">
        <v>43881</v>
      </c>
      <c r="E8" s="2">
        <v>43887</v>
      </c>
      <c r="F8" s="1">
        <v>5</v>
      </c>
      <c r="G8" s="4">
        <v>3</v>
      </c>
      <c r="H8" s="8">
        <v>0.6</v>
      </c>
      <c r="I8" s="4">
        <v>616000</v>
      </c>
      <c r="J8" s="4">
        <v>401579</v>
      </c>
    </row>
    <row r="9" spans="1:36" x14ac:dyDescent="0.3">
      <c r="A9"/>
      <c r="B9" s="1" t="s">
        <v>17</v>
      </c>
      <c r="C9" s="1" t="s">
        <v>12</v>
      </c>
      <c r="D9" s="2">
        <v>43880</v>
      </c>
      <c r="E9" s="2">
        <v>43882</v>
      </c>
      <c r="F9" s="1">
        <v>3</v>
      </c>
      <c r="G9" s="4">
        <v>3</v>
      </c>
      <c r="H9" s="8">
        <v>1</v>
      </c>
      <c r="I9" s="4">
        <v>817000</v>
      </c>
      <c r="J9" s="4">
        <v>807069</v>
      </c>
    </row>
    <row r="10" spans="1:36" x14ac:dyDescent="0.3">
      <c r="A10"/>
      <c r="B10" s="1" t="s">
        <v>19</v>
      </c>
      <c r="C10" s="1" t="s">
        <v>14</v>
      </c>
      <c r="D10" s="2">
        <v>43882</v>
      </c>
      <c r="E10" s="2">
        <v>43892</v>
      </c>
      <c r="F10" s="1">
        <v>7</v>
      </c>
      <c r="G10" s="4">
        <v>3</v>
      </c>
      <c r="H10" s="8">
        <v>0.42857142857142855</v>
      </c>
      <c r="I10" s="4">
        <v>372000</v>
      </c>
      <c r="J10" s="4">
        <v>173166</v>
      </c>
    </row>
    <row r="11" spans="1:36" x14ac:dyDescent="0.3">
      <c r="A11"/>
      <c r="B11" s="1" t="s">
        <v>21</v>
      </c>
      <c r="C11" s="1" t="s">
        <v>16</v>
      </c>
      <c r="D11" s="2">
        <v>43885</v>
      </c>
      <c r="E11" s="2">
        <v>43896</v>
      </c>
      <c r="F11" s="1">
        <v>10</v>
      </c>
      <c r="G11" s="4">
        <v>2</v>
      </c>
      <c r="H11" s="8">
        <v>0.2</v>
      </c>
      <c r="I11" s="4">
        <v>50000</v>
      </c>
      <c r="J11" s="4">
        <v>8400</v>
      </c>
    </row>
    <row r="12" spans="1:36" x14ac:dyDescent="0.3">
      <c r="A12"/>
      <c r="B12" s="1" t="s">
        <v>22</v>
      </c>
      <c r="C12" s="1" t="s">
        <v>18</v>
      </c>
      <c r="D12" s="2">
        <v>43885</v>
      </c>
      <c r="E12" s="2">
        <v>43896</v>
      </c>
      <c r="F12" s="1">
        <v>10</v>
      </c>
      <c r="G12" s="4">
        <v>3</v>
      </c>
      <c r="H12" s="8">
        <v>0.3</v>
      </c>
      <c r="I12" s="4">
        <v>807000</v>
      </c>
      <c r="J12" s="4">
        <v>262679</v>
      </c>
    </row>
    <row r="13" spans="1:36" x14ac:dyDescent="0.3">
      <c r="A13"/>
      <c r="B13" s="1" t="s">
        <v>23</v>
      </c>
      <c r="C13" s="1" t="s">
        <v>20</v>
      </c>
      <c r="D13" s="2">
        <v>43885</v>
      </c>
      <c r="E13" s="2">
        <v>43887</v>
      </c>
      <c r="F13" s="1">
        <v>3</v>
      </c>
      <c r="G13" s="4">
        <v>0</v>
      </c>
      <c r="H13" s="8">
        <v>0</v>
      </c>
      <c r="I13" s="4">
        <v>691000</v>
      </c>
      <c r="J13" s="4">
        <v>0</v>
      </c>
    </row>
    <row r="14" spans="1:36" x14ac:dyDescent="0.3">
      <c r="A14" s="1" t="s">
        <v>28</v>
      </c>
      <c r="B14" s="1" t="s">
        <v>11</v>
      </c>
      <c r="C14" s="1" t="s">
        <v>12</v>
      </c>
      <c r="D14" s="2">
        <v>43892</v>
      </c>
      <c r="E14" s="2">
        <v>43902</v>
      </c>
      <c r="F14" s="1">
        <v>9</v>
      </c>
      <c r="G14" s="4">
        <v>8</v>
      </c>
      <c r="H14" s="8">
        <v>0.88888888888888884</v>
      </c>
      <c r="I14" s="4">
        <v>787000</v>
      </c>
      <c r="J14" s="4">
        <v>727188</v>
      </c>
    </row>
    <row r="15" spans="1:36" x14ac:dyDescent="0.3">
      <c r="A15"/>
      <c r="B15" s="1" t="s">
        <v>13</v>
      </c>
      <c r="C15" s="1" t="s">
        <v>14</v>
      </c>
      <c r="D15" s="2">
        <v>43892</v>
      </c>
      <c r="E15" s="2">
        <v>43903</v>
      </c>
      <c r="F15" s="1">
        <v>10</v>
      </c>
      <c r="G15" s="4">
        <v>2</v>
      </c>
      <c r="H15" s="8">
        <v>0.2</v>
      </c>
      <c r="I15" s="4">
        <v>228000</v>
      </c>
      <c r="J15" s="4">
        <v>47880</v>
      </c>
    </row>
    <row r="16" spans="1:36" x14ac:dyDescent="0.3">
      <c r="A16"/>
      <c r="B16" s="1" t="s">
        <v>15</v>
      </c>
      <c r="C16" s="1" t="s">
        <v>16</v>
      </c>
      <c r="D16" s="2">
        <v>43878</v>
      </c>
      <c r="E16" s="2">
        <v>43881</v>
      </c>
      <c r="F16" s="1">
        <v>4</v>
      </c>
      <c r="G16" s="4">
        <v>0</v>
      </c>
      <c r="H16" s="8">
        <v>0</v>
      </c>
      <c r="I16" s="4">
        <v>147000</v>
      </c>
      <c r="J16" s="4">
        <v>0</v>
      </c>
    </row>
    <row r="17" spans="1:10" x14ac:dyDescent="0.3">
      <c r="A17"/>
      <c r="B17" s="1" t="s">
        <v>17</v>
      </c>
      <c r="C17" s="1" t="s">
        <v>18</v>
      </c>
      <c r="D17" s="2">
        <v>43880</v>
      </c>
      <c r="E17" s="2">
        <v>43889</v>
      </c>
      <c r="F17" s="1">
        <v>8</v>
      </c>
      <c r="G17" s="4">
        <v>5</v>
      </c>
      <c r="H17" s="8">
        <v>0.625</v>
      </c>
      <c r="I17" s="4">
        <v>338000</v>
      </c>
      <c r="J17" s="4">
        <v>205123</v>
      </c>
    </row>
    <row r="18" spans="1:10" x14ac:dyDescent="0.3">
      <c r="A18"/>
      <c r="B18" s="1" t="s">
        <v>19</v>
      </c>
      <c r="C18" s="1" t="s">
        <v>20</v>
      </c>
      <c r="D18" s="2">
        <v>43885</v>
      </c>
      <c r="E18" s="2">
        <v>43896</v>
      </c>
      <c r="F18" s="1">
        <v>10</v>
      </c>
      <c r="G18" s="4">
        <v>3</v>
      </c>
      <c r="H18" s="8">
        <v>0.3</v>
      </c>
      <c r="I18" s="4">
        <v>857000</v>
      </c>
      <c r="J18" s="4">
        <v>305949</v>
      </c>
    </row>
    <row r="19" spans="1:10" x14ac:dyDescent="0.3">
      <c r="A19"/>
      <c r="B19" s="1" t="s">
        <v>21</v>
      </c>
      <c r="C19" s="1" t="s">
        <v>12</v>
      </c>
      <c r="D19" s="2">
        <v>43886</v>
      </c>
      <c r="E19" s="2">
        <v>43893</v>
      </c>
      <c r="F19" s="1">
        <v>6</v>
      </c>
      <c r="G19" s="4">
        <v>3</v>
      </c>
      <c r="H19" s="8">
        <v>0.5</v>
      </c>
      <c r="I19" s="4">
        <v>602000</v>
      </c>
      <c r="J19" s="4">
        <v>322371</v>
      </c>
    </row>
    <row r="20" spans="1:10" x14ac:dyDescent="0.3">
      <c r="A20"/>
      <c r="B20" s="1" t="s">
        <v>22</v>
      </c>
      <c r="C20" s="1" t="s">
        <v>14</v>
      </c>
      <c r="D20" s="2">
        <v>43886</v>
      </c>
      <c r="E20" s="2">
        <v>43889</v>
      </c>
      <c r="F20" s="1">
        <v>4</v>
      </c>
      <c r="G20" s="4">
        <v>2</v>
      </c>
      <c r="H20" s="8">
        <v>0.5</v>
      </c>
      <c r="I20" s="4">
        <v>990000</v>
      </c>
      <c r="J20" s="4">
        <v>451440</v>
      </c>
    </row>
    <row r="21" spans="1:10" x14ac:dyDescent="0.3">
      <c r="A21" s="1" t="s">
        <v>10</v>
      </c>
      <c r="B21" s="1" t="s">
        <v>11</v>
      </c>
      <c r="C21" s="1" t="s">
        <v>12</v>
      </c>
      <c r="D21" s="2">
        <v>43878</v>
      </c>
      <c r="E21" s="2">
        <v>43882</v>
      </c>
      <c r="F21" s="1">
        <v>5</v>
      </c>
      <c r="G21" s="4">
        <v>2</v>
      </c>
      <c r="H21" s="8">
        <v>0.4</v>
      </c>
      <c r="I21" s="4">
        <v>218000</v>
      </c>
      <c r="J21" s="4">
        <v>97337</v>
      </c>
    </row>
    <row r="22" spans="1:10" x14ac:dyDescent="0.3">
      <c r="A22"/>
      <c r="B22" s="1" t="s">
        <v>25</v>
      </c>
      <c r="C22" s="1" t="s">
        <v>20</v>
      </c>
      <c r="D22" s="2">
        <v>43885</v>
      </c>
      <c r="E22" s="2">
        <v>43892</v>
      </c>
      <c r="F22" s="1">
        <v>6</v>
      </c>
      <c r="G22" s="4">
        <v>3</v>
      </c>
      <c r="H22" s="8">
        <v>0.5</v>
      </c>
      <c r="I22" s="4">
        <v>416000</v>
      </c>
      <c r="J22" s="4">
        <v>175015</v>
      </c>
    </row>
    <row r="23" spans="1:10" x14ac:dyDescent="0.3">
      <c r="A23"/>
      <c r="B23" s="1" t="s">
        <v>13</v>
      </c>
      <c r="C23" s="1" t="s">
        <v>14</v>
      </c>
      <c r="D23" s="2">
        <v>43878</v>
      </c>
      <c r="E23" s="2">
        <v>43885</v>
      </c>
      <c r="F23" s="1">
        <v>6</v>
      </c>
      <c r="G23" s="4">
        <v>3</v>
      </c>
      <c r="H23" s="8">
        <v>0.5</v>
      </c>
      <c r="I23" s="4">
        <v>393000</v>
      </c>
      <c r="J23" s="4">
        <v>177440</v>
      </c>
    </row>
    <row r="24" spans="1:10" x14ac:dyDescent="0.3">
      <c r="A24"/>
      <c r="B24" s="1" t="s">
        <v>15</v>
      </c>
      <c r="C24" s="1" t="s">
        <v>16</v>
      </c>
      <c r="D24" s="2">
        <v>43879</v>
      </c>
      <c r="E24" s="2">
        <v>43892</v>
      </c>
      <c r="F24" s="1">
        <v>10</v>
      </c>
      <c r="G24" s="4">
        <v>4</v>
      </c>
      <c r="H24" s="8">
        <v>0.4</v>
      </c>
      <c r="I24" s="4">
        <v>86000</v>
      </c>
      <c r="J24" s="4">
        <v>31046</v>
      </c>
    </row>
    <row r="25" spans="1:10" x14ac:dyDescent="0.3">
      <c r="A25"/>
      <c r="B25" s="1" t="s">
        <v>17</v>
      </c>
      <c r="C25" s="1" t="s">
        <v>18</v>
      </c>
      <c r="D25" s="2">
        <v>43882</v>
      </c>
      <c r="E25" s="2">
        <v>43894</v>
      </c>
      <c r="F25" s="1">
        <v>9</v>
      </c>
      <c r="G25" s="4">
        <v>3</v>
      </c>
      <c r="H25" s="8">
        <v>0.33333333333333331</v>
      </c>
      <c r="I25" s="4">
        <v>732000</v>
      </c>
      <c r="J25" s="4">
        <v>261324</v>
      </c>
    </row>
    <row r="26" spans="1:10" x14ac:dyDescent="0.3">
      <c r="A26"/>
      <c r="B26" s="1" t="s">
        <v>19</v>
      </c>
      <c r="C26" s="1" t="s">
        <v>20</v>
      </c>
      <c r="D26" s="2">
        <v>43878</v>
      </c>
      <c r="E26" s="2">
        <v>43881</v>
      </c>
      <c r="F26" s="1">
        <v>4</v>
      </c>
      <c r="G26" s="4">
        <v>1</v>
      </c>
      <c r="H26" s="8">
        <v>0.25</v>
      </c>
      <c r="I26" s="4">
        <v>492000</v>
      </c>
      <c r="J26" s="4">
        <v>116850</v>
      </c>
    </row>
    <row r="27" spans="1:10" x14ac:dyDescent="0.3">
      <c r="A27"/>
      <c r="B27" s="1" t="s">
        <v>21</v>
      </c>
      <c r="C27" s="1" t="s">
        <v>12</v>
      </c>
      <c r="D27" s="2">
        <v>43881</v>
      </c>
      <c r="E27" s="2">
        <v>43888</v>
      </c>
      <c r="F27" s="1">
        <v>6</v>
      </c>
      <c r="G27" s="4">
        <v>0</v>
      </c>
      <c r="H27" s="8">
        <v>0</v>
      </c>
      <c r="I27" s="4">
        <v>188000</v>
      </c>
      <c r="J27" s="4">
        <v>0</v>
      </c>
    </row>
    <row r="28" spans="1:10" x14ac:dyDescent="0.3">
      <c r="A28"/>
      <c r="B28" s="1" t="s">
        <v>22</v>
      </c>
      <c r="C28" s="1" t="s">
        <v>14</v>
      </c>
      <c r="D28" s="2">
        <v>43881</v>
      </c>
      <c r="E28" s="2">
        <v>43889</v>
      </c>
      <c r="F28" s="1">
        <v>7</v>
      </c>
      <c r="G28" s="4">
        <v>3</v>
      </c>
      <c r="H28" s="8">
        <v>0.42857142857142855</v>
      </c>
      <c r="I28" s="4">
        <v>180000</v>
      </c>
      <c r="J28" s="4">
        <v>79380</v>
      </c>
    </row>
    <row r="29" spans="1:10" x14ac:dyDescent="0.3">
      <c r="A29"/>
      <c r="B29" s="1" t="s">
        <v>23</v>
      </c>
      <c r="C29" s="1" t="s">
        <v>16</v>
      </c>
      <c r="D29" s="2">
        <v>43885</v>
      </c>
      <c r="E29" s="2">
        <v>43889</v>
      </c>
      <c r="F29" s="1">
        <v>5</v>
      </c>
      <c r="G29" s="4">
        <v>2</v>
      </c>
      <c r="H29" s="8">
        <v>0.4</v>
      </c>
      <c r="I29" s="4">
        <v>582000</v>
      </c>
      <c r="J29" s="4">
        <v>195231</v>
      </c>
    </row>
    <row r="30" spans="1:10" x14ac:dyDescent="0.3">
      <c r="A30"/>
      <c r="B30" s="1" t="s">
        <v>24</v>
      </c>
      <c r="C30" s="1" t="s">
        <v>18</v>
      </c>
      <c r="D30" s="2">
        <v>43885</v>
      </c>
      <c r="E30" s="2">
        <v>43895</v>
      </c>
      <c r="F30" s="1">
        <v>9</v>
      </c>
      <c r="G30" s="4">
        <v>1</v>
      </c>
      <c r="H30" s="8">
        <v>0.1111111111111111</v>
      </c>
      <c r="I30" s="4">
        <v>562000</v>
      </c>
      <c r="J30" s="4">
        <v>74746</v>
      </c>
    </row>
    <row r="31" spans="1:10" x14ac:dyDescent="0.3">
      <c r="A31" s="1" t="s">
        <v>26</v>
      </c>
      <c r="B31" s="1" t="s">
        <v>11</v>
      </c>
      <c r="C31" s="1" t="s">
        <v>12</v>
      </c>
      <c r="D31" s="2">
        <v>43879</v>
      </c>
      <c r="E31" s="2">
        <v>43887</v>
      </c>
      <c r="F31" s="1">
        <v>7</v>
      </c>
      <c r="G31" s="4">
        <v>7</v>
      </c>
      <c r="H31" s="8">
        <v>1</v>
      </c>
      <c r="I31" s="4">
        <v>293000</v>
      </c>
      <c r="J31" s="4">
        <v>273001</v>
      </c>
    </row>
    <row r="32" spans="1:10" x14ac:dyDescent="0.3">
      <c r="A32"/>
      <c r="B32" s="1" t="s">
        <v>25</v>
      </c>
      <c r="C32" s="1" t="s">
        <v>20</v>
      </c>
      <c r="D32" s="2">
        <v>43878</v>
      </c>
      <c r="E32" s="2">
        <v>43880</v>
      </c>
      <c r="F32" s="1">
        <v>3</v>
      </c>
      <c r="G32" s="4">
        <v>3</v>
      </c>
      <c r="H32" s="8">
        <v>1</v>
      </c>
      <c r="I32" s="4">
        <v>68000</v>
      </c>
      <c r="J32" s="4">
        <v>64987</v>
      </c>
    </row>
    <row r="33" spans="1:10" x14ac:dyDescent="0.3">
      <c r="A33"/>
      <c r="B33" s="1" t="s">
        <v>13</v>
      </c>
      <c r="C33" s="1" t="s">
        <v>14</v>
      </c>
      <c r="D33" s="2">
        <v>43878</v>
      </c>
      <c r="E33" s="2">
        <v>43888</v>
      </c>
      <c r="F33" s="1">
        <v>9</v>
      </c>
      <c r="G33" s="4">
        <v>4</v>
      </c>
      <c r="H33" s="8">
        <v>0.44444444444444442</v>
      </c>
      <c r="I33" s="4">
        <v>224000</v>
      </c>
      <c r="J33" s="4">
        <v>57910</v>
      </c>
    </row>
    <row r="34" spans="1:10" x14ac:dyDescent="0.3">
      <c r="A34"/>
      <c r="B34" s="1" t="s">
        <v>15</v>
      </c>
      <c r="C34" s="1" t="s">
        <v>16</v>
      </c>
      <c r="D34" s="2">
        <v>43879</v>
      </c>
      <c r="E34" s="2">
        <v>43888</v>
      </c>
      <c r="F34" s="1">
        <v>8</v>
      </c>
      <c r="G34" s="4">
        <v>0</v>
      </c>
      <c r="H34" s="8">
        <v>0</v>
      </c>
      <c r="I34" s="4">
        <v>978000</v>
      </c>
      <c r="J34" s="4">
        <v>0</v>
      </c>
    </row>
    <row r="35" spans="1:10" x14ac:dyDescent="0.3">
      <c r="A35"/>
      <c r="B35" s="1" t="s">
        <v>17</v>
      </c>
      <c r="C35" s="1" t="s">
        <v>18</v>
      </c>
      <c r="D35" s="2">
        <v>43881</v>
      </c>
      <c r="E35" s="2">
        <v>43889</v>
      </c>
      <c r="F35" s="1">
        <v>7</v>
      </c>
      <c r="G35" s="4">
        <v>3</v>
      </c>
      <c r="H35" s="8">
        <v>0.42857142857142855</v>
      </c>
      <c r="I35" s="4">
        <v>932000</v>
      </c>
      <c r="J35" s="4">
        <v>379157</v>
      </c>
    </row>
    <row r="36" spans="1:10" x14ac:dyDescent="0.3">
      <c r="A36"/>
      <c r="B36" s="1" t="s">
        <v>19</v>
      </c>
      <c r="C36" s="1" t="s">
        <v>20</v>
      </c>
      <c r="D36" s="2">
        <v>43882</v>
      </c>
      <c r="E36" s="2">
        <v>43887</v>
      </c>
      <c r="F36" s="1">
        <v>4</v>
      </c>
      <c r="G36" s="4">
        <v>1</v>
      </c>
      <c r="H36" s="8">
        <v>0.25</v>
      </c>
      <c r="I36" s="4">
        <v>854000</v>
      </c>
      <c r="J36" s="4">
        <v>322812</v>
      </c>
    </row>
    <row r="37" spans="1:10" x14ac:dyDescent="0.3">
      <c r="A37"/>
      <c r="B37" s="1" t="s">
        <v>21</v>
      </c>
      <c r="C37" s="1" t="s">
        <v>12</v>
      </c>
      <c r="D37" s="2">
        <v>43882</v>
      </c>
      <c r="E37" s="2">
        <v>43889</v>
      </c>
      <c r="F37" s="1">
        <v>6</v>
      </c>
      <c r="G37" s="4">
        <v>3</v>
      </c>
      <c r="H37" s="8">
        <v>0.5</v>
      </c>
      <c r="I37" s="4">
        <v>81000</v>
      </c>
      <c r="J37" s="4">
        <v>38461</v>
      </c>
    </row>
    <row r="38" spans="1:10" x14ac:dyDescent="0.3">
      <c r="A38"/>
      <c r="B38" s="1" t="s">
        <v>22</v>
      </c>
      <c r="C38" s="1" t="s">
        <v>14</v>
      </c>
      <c r="D38" s="2">
        <v>43885</v>
      </c>
      <c r="E38" s="2">
        <v>43892</v>
      </c>
      <c r="F38" s="1">
        <v>6</v>
      </c>
      <c r="G38" s="4">
        <v>5</v>
      </c>
      <c r="H38" s="8">
        <v>0.83333333333333337</v>
      </c>
      <c r="I38" s="4">
        <v>169000</v>
      </c>
      <c r="J38" s="4">
        <v>136468</v>
      </c>
    </row>
    <row r="39" spans="1:10" x14ac:dyDescent="0.3">
      <c r="A39"/>
      <c r="B39" s="1" t="s">
        <v>23</v>
      </c>
      <c r="C39" s="1" t="s">
        <v>16</v>
      </c>
      <c r="D39" s="2">
        <v>43886</v>
      </c>
      <c r="E39" s="2">
        <v>43889</v>
      </c>
      <c r="F39" s="1">
        <v>4</v>
      </c>
      <c r="G39" s="4">
        <v>1</v>
      </c>
      <c r="H39" s="8">
        <v>0.25</v>
      </c>
      <c r="I39" s="4">
        <v>61000</v>
      </c>
      <c r="J39" s="4">
        <v>12078</v>
      </c>
    </row>
    <row r="40" spans="1:10" x14ac:dyDescent="0.3">
      <c r="A40"/>
      <c r="B40" s="1" t="s">
        <v>24</v>
      </c>
      <c r="C40" s="1" t="s">
        <v>18</v>
      </c>
      <c r="D40" s="2">
        <v>43888</v>
      </c>
      <c r="E40" s="2">
        <v>43896</v>
      </c>
      <c r="F40" s="1">
        <v>7</v>
      </c>
      <c r="G40" s="4">
        <v>3</v>
      </c>
      <c r="H40" s="8">
        <v>0.42857142857142855</v>
      </c>
      <c r="I40" s="4">
        <v>645000</v>
      </c>
      <c r="J40" s="4">
        <v>273048</v>
      </c>
    </row>
    <row r="41" spans="1:10" x14ac:dyDescent="0.3">
      <c r="A41" s="1" t="s">
        <v>27</v>
      </c>
      <c r="B41" s="1" t="s">
        <v>11</v>
      </c>
      <c r="C41" s="1" t="s">
        <v>12</v>
      </c>
      <c r="D41" s="2">
        <v>43878</v>
      </c>
      <c r="E41" s="2">
        <v>43889</v>
      </c>
      <c r="F41" s="1">
        <v>10</v>
      </c>
      <c r="G41" s="4">
        <v>5</v>
      </c>
      <c r="H41" s="8">
        <v>0.5</v>
      </c>
      <c r="I41" s="4">
        <v>839000</v>
      </c>
      <c r="J41" s="4">
        <v>406974</v>
      </c>
    </row>
    <row r="42" spans="1:10" x14ac:dyDescent="0.3">
      <c r="A42"/>
      <c r="B42" s="1" t="s">
        <v>13</v>
      </c>
      <c r="C42" s="1" t="s">
        <v>14</v>
      </c>
      <c r="D42" s="2">
        <v>43882</v>
      </c>
      <c r="E42" s="2">
        <v>43888</v>
      </c>
      <c r="F42" s="1">
        <v>5</v>
      </c>
      <c r="G42" s="4">
        <v>4</v>
      </c>
      <c r="H42" s="8">
        <v>0.8</v>
      </c>
      <c r="I42" s="4">
        <v>729000</v>
      </c>
      <c r="J42" s="4">
        <v>487139</v>
      </c>
    </row>
    <row r="43" spans="1:10" x14ac:dyDescent="0.3">
      <c r="A43"/>
      <c r="B43" s="1" t="s">
        <v>15</v>
      </c>
      <c r="C43" s="1" t="s">
        <v>16</v>
      </c>
      <c r="D43" s="2">
        <v>43885</v>
      </c>
      <c r="E43" s="2">
        <v>43893</v>
      </c>
      <c r="F43" s="1">
        <v>7</v>
      </c>
      <c r="G43" s="4">
        <v>3</v>
      </c>
      <c r="H43" s="8">
        <v>0.42857142857142855</v>
      </c>
      <c r="I43" s="4">
        <v>826000</v>
      </c>
      <c r="J43" s="4">
        <v>298186</v>
      </c>
    </row>
    <row r="44" spans="1:10" x14ac:dyDescent="0.3">
      <c r="A44"/>
      <c r="B44" s="1" t="s">
        <v>17</v>
      </c>
      <c r="C44" s="1" t="s">
        <v>18</v>
      </c>
      <c r="D44" s="2">
        <v>43887</v>
      </c>
      <c r="E44" s="2">
        <v>43895</v>
      </c>
      <c r="F44" s="1">
        <v>7</v>
      </c>
      <c r="G44" s="4">
        <v>2</v>
      </c>
      <c r="H44" s="8">
        <v>0.2857142857142857</v>
      </c>
      <c r="I44" s="4">
        <v>895000</v>
      </c>
      <c r="J44" s="4">
        <v>280583</v>
      </c>
    </row>
    <row r="45" spans="1:10" x14ac:dyDescent="0.3">
      <c r="A45"/>
      <c r="B45" s="1" t="s">
        <v>19</v>
      </c>
      <c r="C45" s="1" t="s">
        <v>20</v>
      </c>
      <c r="D45" s="2">
        <v>43889</v>
      </c>
      <c r="E45" s="2">
        <v>43893</v>
      </c>
      <c r="F45" s="1">
        <v>3</v>
      </c>
      <c r="G45" s="4">
        <v>2</v>
      </c>
      <c r="H45" s="8">
        <v>0.66666666666666663</v>
      </c>
      <c r="I45" s="4">
        <v>341000</v>
      </c>
      <c r="J45" s="4">
        <v>129785</v>
      </c>
    </row>
    <row r="46" spans="1:10" x14ac:dyDescent="0.3">
      <c r="A46" s="1" t="s">
        <v>33</v>
      </c>
      <c r="B46"/>
      <c r="C46"/>
      <c r="D46"/>
      <c r="E46"/>
      <c r="F46"/>
      <c r="G46"/>
      <c r="H46"/>
      <c r="I46" s="4">
        <v>19695000</v>
      </c>
      <c r="J46" s="4">
        <v>8340291</v>
      </c>
    </row>
    <row r="47" spans="1:10" x14ac:dyDescent="0.3">
      <c r="A47"/>
      <c r="B47"/>
      <c r="C47"/>
      <c r="D47"/>
      <c r="E47"/>
      <c r="F47"/>
      <c r="G47"/>
      <c r="H47"/>
      <c r="I47"/>
      <c r="J47"/>
    </row>
    <row r="48" spans="1:10" x14ac:dyDescent="0.3">
      <c r="A48"/>
      <c r="B48"/>
      <c r="C48"/>
      <c r="D48"/>
      <c r="E48"/>
      <c r="F48"/>
      <c r="G48"/>
      <c r="H48"/>
      <c r="I48"/>
      <c r="J48"/>
    </row>
    <row r="49" spans="1:10" x14ac:dyDescent="0.3">
      <c r="A49"/>
      <c r="B49"/>
      <c r="C49"/>
      <c r="D49"/>
      <c r="E49"/>
      <c r="F49"/>
      <c r="G49"/>
      <c r="H49"/>
      <c r="I49"/>
      <c r="J49"/>
    </row>
    <row r="50" spans="1:10" x14ac:dyDescent="0.3">
      <c r="A50"/>
      <c r="B50"/>
      <c r="C50"/>
      <c r="D50"/>
      <c r="E50"/>
      <c r="F50"/>
      <c r="G50"/>
      <c r="H50"/>
      <c r="I50"/>
      <c r="J50"/>
    </row>
    <row r="51" spans="1:10" x14ac:dyDescent="0.3">
      <c r="A51"/>
      <c r="B51"/>
      <c r="C51"/>
      <c r="D51"/>
      <c r="E51"/>
      <c r="F51"/>
      <c r="G51"/>
      <c r="H51"/>
      <c r="I51"/>
      <c r="J51"/>
    </row>
    <row r="52" spans="1:10" x14ac:dyDescent="0.3">
      <c r="A52"/>
      <c r="B52"/>
      <c r="C52"/>
      <c r="D52"/>
      <c r="E52"/>
      <c r="F52"/>
      <c r="G52"/>
      <c r="H52"/>
      <c r="I52"/>
      <c r="J52"/>
    </row>
    <row r="53" spans="1:10" x14ac:dyDescent="0.3">
      <c r="A53"/>
      <c r="B53"/>
      <c r="C53"/>
      <c r="D53"/>
      <c r="E53"/>
      <c r="F53"/>
      <c r="G53"/>
      <c r="H53"/>
      <c r="I53"/>
      <c r="J53"/>
    </row>
    <row r="54" spans="1:10" x14ac:dyDescent="0.3">
      <c r="A54"/>
      <c r="B54"/>
      <c r="C54"/>
      <c r="D54"/>
      <c r="E54"/>
      <c r="F54"/>
      <c r="G54"/>
      <c r="H54"/>
      <c r="I54"/>
      <c r="J54"/>
    </row>
    <row r="55" spans="1:10" x14ac:dyDescent="0.3">
      <c r="A55"/>
      <c r="B55"/>
      <c r="C55"/>
      <c r="D55"/>
      <c r="E55"/>
      <c r="F55"/>
      <c r="G55"/>
      <c r="H55"/>
      <c r="I55"/>
      <c r="J55"/>
    </row>
    <row r="56" spans="1:10" x14ac:dyDescent="0.3">
      <c r="A56"/>
      <c r="B56"/>
      <c r="C56"/>
      <c r="D56"/>
      <c r="E56"/>
      <c r="F56"/>
      <c r="G56"/>
      <c r="H56"/>
      <c r="I56"/>
      <c r="J56"/>
    </row>
    <row r="57" spans="1:10" x14ac:dyDescent="0.3">
      <c r="A57"/>
      <c r="B57"/>
      <c r="C57"/>
      <c r="D57"/>
      <c r="E57"/>
      <c r="F57"/>
      <c r="G57"/>
      <c r="H57"/>
      <c r="I57"/>
      <c r="J57"/>
    </row>
    <row r="58" spans="1:10" x14ac:dyDescent="0.3">
      <c r="A58"/>
      <c r="B58"/>
      <c r="C58"/>
      <c r="D58"/>
      <c r="E58"/>
      <c r="F58"/>
      <c r="G58"/>
      <c r="H58"/>
      <c r="I58"/>
      <c r="J58"/>
    </row>
    <row r="59" spans="1:10" x14ac:dyDescent="0.3">
      <c r="A59"/>
      <c r="B59"/>
      <c r="C59"/>
      <c r="D59"/>
      <c r="E59"/>
      <c r="F59"/>
      <c r="G59"/>
      <c r="H59"/>
      <c r="I59"/>
      <c r="J59"/>
    </row>
    <row r="60" spans="1:10" x14ac:dyDescent="0.3">
      <c r="A60"/>
      <c r="B60"/>
      <c r="C60"/>
      <c r="D60"/>
      <c r="E60"/>
      <c r="F60"/>
      <c r="G60"/>
      <c r="H60"/>
      <c r="I60"/>
      <c r="J60"/>
    </row>
    <row r="61" spans="1:10" x14ac:dyDescent="0.3">
      <c r="A61"/>
      <c r="B61"/>
      <c r="C61"/>
      <c r="D61"/>
      <c r="E61"/>
      <c r="F61"/>
      <c r="G61"/>
      <c r="H61"/>
      <c r="I61"/>
      <c r="J61"/>
    </row>
    <row r="62" spans="1:10" x14ac:dyDescent="0.3">
      <c r="A62"/>
      <c r="B62"/>
      <c r="C62"/>
      <c r="D62"/>
      <c r="E62"/>
      <c r="F62"/>
      <c r="G62"/>
      <c r="H62"/>
      <c r="I62"/>
      <c r="J62"/>
    </row>
    <row r="63" spans="1:10" x14ac:dyDescent="0.3">
      <c r="A63"/>
      <c r="B63"/>
      <c r="C63"/>
      <c r="D63"/>
      <c r="E63"/>
      <c r="F63"/>
      <c r="G63"/>
      <c r="H63"/>
      <c r="I63"/>
      <c r="J63"/>
    </row>
    <row r="64" spans="1:10" x14ac:dyDescent="0.3">
      <c r="A64"/>
      <c r="B64"/>
      <c r="C64"/>
      <c r="D64"/>
      <c r="E64"/>
      <c r="F64"/>
      <c r="G64"/>
      <c r="H64"/>
      <c r="I64"/>
      <c r="J64"/>
    </row>
    <row r="65" spans="1:10" x14ac:dyDescent="0.3">
      <c r="A65"/>
      <c r="B65"/>
      <c r="C65"/>
      <c r="D65"/>
      <c r="E65"/>
      <c r="F65"/>
      <c r="G65"/>
      <c r="H65"/>
      <c r="I65"/>
      <c r="J65"/>
    </row>
    <row r="66" spans="1:10" x14ac:dyDescent="0.3">
      <c r="A66"/>
      <c r="B66"/>
      <c r="C66"/>
      <c r="D66"/>
      <c r="E66"/>
      <c r="F66"/>
      <c r="G66"/>
      <c r="H66"/>
      <c r="I66"/>
      <c r="J66"/>
    </row>
    <row r="67" spans="1:10" x14ac:dyDescent="0.3">
      <c r="A67"/>
      <c r="B67"/>
      <c r="C67"/>
      <c r="D67"/>
      <c r="E67"/>
      <c r="F67"/>
      <c r="G67"/>
      <c r="H67"/>
      <c r="I67"/>
      <c r="J67"/>
    </row>
    <row r="68" spans="1:10" x14ac:dyDescent="0.3">
      <c r="A68"/>
      <c r="B68"/>
      <c r="C68"/>
      <c r="D68"/>
      <c r="E68"/>
      <c r="F68"/>
      <c r="G68"/>
      <c r="H68"/>
      <c r="I68"/>
      <c r="J68"/>
    </row>
    <row r="69" spans="1:10" x14ac:dyDescent="0.3">
      <c r="A69"/>
      <c r="B69"/>
      <c r="C69"/>
      <c r="D69"/>
      <c r="E69"/>
      <c r="F69"/>
      <c r="G69"/>
      <c r="H69"/>
      <c r="I69"/>
      <c r="J69"/>
    </row>
    <row r="70" spans="1:10" x14ac:dyDescent="0.3">
      <c r="A70"/>
      <c r="B70"/>
      <c r="C70"/>
      <c r="D70"/>
      <c r="E70"/>
      <c r="F70"/>
      <c r="G70"/>
      <c r="H70"/>
      <c r="I70"/>
      <c r="J70"/>
    </row>
    <row r="71" spans="1:10" x14ac:dyDescent="0.3">
      <c r="A71"/>
      <c r="B71"/>
      <c r="C71"/>
      <c r="D71"/>
      <c r="E71"/>
      <c r="F71"/>
      <c r="G71"/>
      <c r="H71"/>
      <c r="I71"/>
      <c r="J71"/>
    </row>
    <row r="72" spans="1:10" x14ac:dyDescent="0.3">
      <c r="A72"/>
      <c r="B72"/>
      <c r="C72"/>
      <c r="D72"/>
      <c r="E72"/>
      <c r="F72"/>
      <c r="G72"/>
      <c r="H72"/>
      <c r="I72"/>
      <c r="J72"/>
    </row>
    <row r="73" spans="1:10" x14ac:dyDescent="0.3">
      <c r="A73"/>
      <c r="B73"/>
      <c r="C73"/>
      <c r="D73"/>
      <c r="E73"/>
      <c r="F73"/>
      <c r="G73"/>
      <c r="H73"/>
      <c r="I73"/>
      <c r="J73"/>
    </row>
    <row r="74" spans="1:10" x14ac:dyDescent="0.3">
      <c r="A74"/>
      <c r="B74"/>
      <c r="C74"/>
      <c r="D74"/>
      <c r="E74"/>
      <c r="F74"/>
      <c r="G74"/>
      <c r="H74"/>
      <c r="I74"/>
      <c r="J74"/>
    </row>
    <row r="75" spans="1:10" x14ac:dyDescent="0.3">
      <c r="A75"/>
      <c r="B75"/>
      <c r="C75"/>
      <c r="D75"/>
      <c r="E75"/>
      <c r="F75"/>
      <c r="G75"/>
      <c r="H75"/>
      <c r="I75"/>
      <c r="J75"/>
    </row>
    <row r="76" spans="1:10" x14ac:dyDescent="0.3">
      <c r="A76"/>
      <c r="B76"/>
      <c r="C76"/>
      <c r="D76"/>
      <c r="E76"/>
      <c r="F76"/>
      <c r="G76"/>
      <c r="H76"/>
      <c r="I76"/>
      <c r="J76"/>
    </row>
    <row r="77" spans="1:10" x14ac:dyDescent="0.3">
      <c r="A77"/>
      <c r="B77"/>
      <c r="C77"/>
      <c r="D77"/>
      <c r="E77"/>
      <c r="F77"/>
      <c r="G77"/>
      <c r="H77"/>
      <c r="I77"/>
      <c r="J77"/>
    </row>
    <row r="78" spans="1:10" x14ac:dyDescent="0.3">
      <c r="A78"/>
      <c r="B78"/>
      <c r="C78"/>
      <c r="D78"/>
      <c r="E78"/>
      <c r="F78"/>
      <c r="G78"/>
      <c r="H78"/>
      <c r="I78"/>
      <c r="J78"/>
    </row>
    <row r="79" spans="1:10" x14ac:dyDescent="0.3">
      <c r="A79"/>
      <c r="B79"/>
      <c r="C79"/>
      <c r="D79"/>
      <c r="E79"/>
      <c r="F79"/>
      <c r="G79"/>
      <c r="H79"/>
      <c r="I79"/>
      <c r="J79"/>
    </row>
    <row r="80" spans="1:10" x14ac:dyDescent="0.3">
      <c r="A80"/>
      <c r="B80"/>
      <c r="C80"/>
      <c r="D80"/>
      <c r="E80"/>
      <c r="F80"/>
      <c r="G80"/>
      <c r="H80"/>
      <c r="I80"/>
      <c r="J80"/>
    </row>
    <row r="81" spans="1:10" x14ac:dyDescent="0.3">
      <c r="A81"/>
      <c r="B81"/>
      <c r="C81"/>
      <c r="D81"/>
      <c r="E81"/>
      <c r="F81"/>
      <c r="G81"/>
      <c r="H81"/>
      <c r="I81"/>
      <c r="J81"/>
    </row>
    <row r="82" spans="1:10" x14ac:dyDescent="0.3">
      <c r="A82"/>
      <c r="B82"/>
      <c r="C82"/>
      <c r="D82"/>
      <c r="E82"/>
      <c r="F82"/>
      <c r="G82"/>
      <c r="H82"/>
      <c r="I82"/>
      <c r="J82"/>
    </row>
    <row r="83" spans="1:10" x14ac:dyDescent="0.3">
      <c r="A83"/>
      <c r="B83"/>
      <c r="C83"/>
      <c r="D83"/>
      <c r="E83"/>
      <c r="F83"/>
      <c r="G83"/>
      <c r="H83"/>
      <c r="I83"/>
      <c r="J83"/>
    </row>
    <row r="84" spans="1:10" x14ac:dyDescent="0.3">
      <c r="A84"/>
      <c r="B84"/>
      <c r="C84"/>
      <c r="D84"/>
      <c r="E84"/>
      <c r="F84"/>
      <c r="G84"/>
      <c r="H84"/>
      <c r="I84"/>
      <c r="J84"/>
    </row>
    <row r="85" spans="1:10" x14ac:dyDescent="0.3">
      <c r="A85"/>
      <c r="B85"/>
      <c r="C85"/>
      <c r="D85"/>
      <c r="E85"/>
      <c r="F85"/>
      <c r="G85"/>
      <c r="H85"/>
      <c r="I85"/>
      <c r="J85"/>
    </row>
    <row r="86" spans="1:10" x14ac:dyDescent="0.3">
      <c r="A86"/>
      <c r="B86"/>
      <c r="C86"/>
      <c r="D86"/>
      <c r="E86"/>
      <c r="F86"/>
      <c r="G86"/>
      <c r="H86"/>
      <c r="I86"/>
      <c r="J86"/>
    </row>
    <row r="87" spans="1:10" x14ac:dyDescent="0.3">
      <c r="A87"/>
      <c r="B87"/>
      <c r="C87"/>
      <c r="D87"/>
      <c r="E87"/>
      <c r="F87"/>
      <c r="G87"/>
      <c r="H87"/>
      <c r="I87"/>
      <c r="J87"/>
    </row>
    <row r="88" spans="1:10" x14ac:dyDescent="0.3">
      <c r="A88"/>
      <c r="B88"/>
      <c r="C88"/>
      <c r="D88"/>
      <c r="E88"/>
      <c r="F88"/>
      <c r="G88"/>
      <c r="H88"/>
      <c r="I88"/>
      <c r="J88"/>
    </row>
    <row r="89" spans="1:10" x14ac:dyDescent="0.3">
      <c r="A89"/>
      <c r="B89"/>
      <c r="C89"/>
      <c r="D89"/>
      <c r="E89"/>
      <c r="F89"/>
      <c r="G89"/>
      <c r="H89"/>
      <c r="I89"/>
      <c r="J89"/>
    </row>
    <row r="90" spans="1:10" x14ac:dyDescent="0.3">
      <c r="A90"/>
      <c r="B90"/>
      <c r="C90"/>
      <c r="D90"/>
      <c r="E90"/>
      <c r="F90"/>
      <c r="G90"/>
      <c r="H90"/>
      <c r="I90"/>
      <c r="J90"/>
    </row>
    <row r="91" spans="1:10" x14ac:dyDescent="0.3">
      <c r="A91"/>
      <c r="B91"/>
      <c r="C91"/>
      <c r="D91"/>
      <c r="E91"/>
      <c r="F91"/>
      <c r="G91"/>
      <c r="H91"/>
      <c r="I91"/>
      <c r="J91"/>
    </row>
    <row r="92" spans="1:10" x14ac:dyDescent="0.3">
      <c r="A92"/>
      <c r="B92"/>
      <c r="C92"/>
      <c r="D92"/>
      <c r="E92"/>
      <c r="F92"/>
      <c r="G92"/>
      <c r="H92"/>
      <c r="I92"/>
      <c r="J92"/>
    </row>
    <row r="93" spans="1:10" x14ac:dyDescent="0.3">
      <c r="A93"/>
      <c r="B93"/>
      <c r="C93"/>
      <c r="D93"/>
      <c r="E93"/>
      <c r="F93"/>
      <c r="G93"/>
      <c r="H93"/>
      <c r="I93"/>
      <c r="J93"/>
    </row>
    <row r="94" spans="1:10" x14ac:dyDescent="0.3">
      <c r="A94"/>
      <c r="B94"/>
      <c r="C94"/>
      <c r="D94"/>
      <c r="E94"/>
      <c r="F94"/>
      <c r="G94"/>
      <c r="H94"/>
      <c r="I94"/>
      <c r="J94"/>
    </row>
    <row r="95" spans="1:10" x14ac:dyDescent="0.3">
      <c r="A95"/>
      <c r="B95"/>
      <c r="C95"/>
      <c r="D95"/>
      <c r="E95"/>
      <c r="F95"/>
      <c r="G95"/>
      <c r="H95"/>
      <c r="I95"/>
      <c r="J95"/>
    </row>
    <row r="96" spans="1:10" x14ac:dyDescent="0.3">
      <c r="A96"/>
      <c r="B96"/>
      <c r="C96"/>
      <c r="D96"/>
      <c r="E96"/>
      <c r="F96"/>
      <c r="G96"/>
      <c r="H96"/>
      <c r="I96"/>
      <c r="J96"/>
    </row>
    <row r="97" spans="1:10" x14ac:dyDescent="0.3">
      <c r="A97"/>
      <c r="B97"/>
      <c r="C97"/>
      <c r="D97"/>
      <c r="E97"/>
      <c r="F97"/>
      <c r="G97"/>
      <c r="H97"/>
      <c r="I97"/>
      <c r="J97"/>
    </row>
    <row r="98" spans="1:10" x14ac:dyDescent="0.3">
      <c r="A98"/>
      <c r="B98"/>
      <c r="C98"/>
      <c r="D98"/>
      <c r="E98"/>
      <c r="F98"/>
      <c r="G98"/>
      <c r="H98"/>
      <c r="I98"/>
      <c r="J98"/>
    </row>
    <row r="99" spans="1:10" x14ac:dyDescent="0.3">
      <c r="A99"/>
      <c r="B99"/>
      <c r="C99"/>
      <c r="D99"/>
      <c r="E99"/>
      <c r="F99"/>
      <c r="G99"/>
      <c r="H99"/>
      <c r="I99"/>
      <c r="J99"/>
    </row>
    <row r="100" spans="1:10" x14ac:dyDescent="0.3">
      <c r="A100"/>
      <c r="B100"/>
      <c r="C100"/>
      <c r="D100"/>
      <c r="E100"/>
      <c r="F100"/>
      <c r="G100"/>
      <c r="H100"/>
      <c r="I100"/>
      <c r="J100"/>
    </row>
    <row r="101" spans="1:10" x14ac:dyDescent="0.3">
      <c r="A101"/>
      <c r="B101"/>
      <c r="C101"/>
      <c r="D101"/>
      <c r="E101"/>
      <c r="F101"/>
      <c r="G101"/>
      <c r="H101"/>
      <c r="I101"/>
      <c r="J101"/>
    </row>
    <row r="102" spans="1:10" x14ac:dyDescent="0.3">
      <c r="A102"/>
      <c r="B102"/>
      <c r="C102"/>
      <c r="D102"/>
      <c r="E102"/>
      <c r="F102"/>
      <c r="G102"/>
      <c r="H102"/>
      <c r="I102"/>
      <c r="J102"/>
    </row>
    <row r="103" spans="1:10" x14ac:dyDescent="0.3">
      <c r="A103"/>
      <c r="B103"/>
      <c r="C103"/>
      <c r="D103"/>
      <c r="E103"/>
      <c r="F103"/>
      <c r="G103"/>
      <c r="H103"/>
      <c r="I103"/>
      <c r="J103"/>
    </row>
    <row r="104" spans="1:10" x14ac:dyDescent="0.3">
      <c r="A104"/>
      <c r="B104"/>
      <c r="C104"/>
      <c r="D104"/>
      <c r="E104"/>
      <c r="F104"/>
      <c r="G104"/>
      <c r="H104"/>
      <c r="I104"/>
      <c r="J104"/>
    </row>
    <row r="105" spans="1:10" x14ac:dyDescent="0.3">
      <c r="A105"/>
      <c r="B105"/>
      <c r="C105"/>
      <c r="D105"/>
      <c r="E105"/>
      <c r="F105"/>
      <c r="G105"/>
      <c r="H105"/>
      <c r="I105"/>
      <c r="J105"/>
    </row>
    <row r="106" spans="1:10" x14ac:dyDescent="0.3">
      <c r="A106"/>
      <c r="B106"/>
      <c r="C106"/>
      <c r="D106"/>
      <c r="E106"/>
      <c r="F106"/>
      <c r="G106"/>
      <c r="H106"/>
      <c r="I106"/>
      <c r="J106"/>
    </row>
    <row r="107" spans="1:10" x14ac:dyDescent="0.3">
      <c r="A107"/>
      <c r="B107"/>
      <c r="C107"/>
      <c r="D107"/>
      <c r="E107"/>
      <c r="F107"/>
      <c r="G107"/>
      <c r="H107"/>
      <c r="I107"/>
      <c r="J107"/>
    </row>
    <row r="108" spans="1:10" x14ac:dyDescent="0.3">
      <c r="A108"/>
      <c r="B108"/>
      <c r="C108"/>
      <c r="D108"/>
      <c r="E108"/>
      <c r="F108"/>
      <c r="G108"/>
      <c r="H108"/>
      <c r="I108"/>
      <c r="J108"/>
    </row>
    <row r="109" spans="1:10" x14ac:dyDescent="0.3">
      <c r="A109"/>
      <c r="B109"/>
      <c r="C109"/>
      <c r="D109"/>
      <c r="E109"/>
      <c r="F109"/>
      <c r="G109"/>
      <c r="H109"/>
      <c r="I109"/>
      <c r="J109"/>
    </row>
    <row r="110" spans="1:10" x14ac:dyDescent="0.3">
      <c r="A110"/>
      <c r="B110"/>
      <c r="C110"/>
      <c r="D110"/>
      <c r="E110"/>
      <c r="F110"/>
      <c r="G110"/>
      <c r="H110"/>
      <c r="I110"/>
      <c r="J110"/>
    </row>
    <row r="111" spans="1:10" x14ac:dyDescent="0.3">
      <c r="A111"/>
      <c r="B111"/>
      <c r="C111"/>
      <c r="D111"/>
      <c r="E111"/>
      <c r="F111"/>
      <c r="G111"/>
      <c r="H111"/>
      <c r="I111"/>
      <c r="J111"/>
    </row>
    <row r="112" spans="1:10" x14ac:dyDescent="0.3">
      <c r="A112"/>
      <c r="B112"/>
      <c r="C112"/>
      <c r="D112"/>
      <c r="E112"/>
      <c r="F112"/>
      <c r="G112"/>
      <c r="H112"/>
      <c r="I112"/>
      <c r="J112"/>
    </row>
    <row r="113" spans="1:10" x14ac:dyDescent="0.3">
      <c r="A113"/>
      <c r="B113"/>
      <c r="C113"/>
      <c r="D113"/>
      <c r="E113"/>
      <c r="F113"/>
      <c r="G113"/>
      <c r="H113"/>
      <c r="I113"/>
      <c r="J113"/>
    </row>
    <row r="114" spans="1:10" x14ac:dyDescent="0.3">
      <c r="A114"/>
      <c r="B114"/>
      <c r="C114"/>
      <c r="D114"/>
      <c r="E114"/>
      <c r="F114"/>
      <c r="G114"/>
      <c r="H114"/>
      <c r="I114"/>
      <c r="J114"/>
    </row>
    <row r="115" spans="1:10" x14ac:dyDescent="0.3">
      <c r="A115"/>
      <c r="B115"/>
      <c r="C115"/>
      <c r="D115"/>
      <c r="E115"/>
      <c r="F115"/>
      <c r="G115"/>
      <c r="H115"/>
      <c r="I115"/>
      <c r="J115"/>
    </row>
    <row r="116" spans="1:10" x14ac:dyDescent="0.3">
      <c r="A116"/>
      <c r="B116"/>
      <c r="C116"/>
      <c r="D116"/>
      <c r="E116"/>
      <c r="F116"/>
      <c r="G116"/>
      <c r="H116"/>
      <c r="I116"/>
      <c r="J116"/>
    </row>
    <row r="117" spans="1:10" x14ac:dyDescent="0.3">
      <c r="A117"/>
      <c r="B117"/>
      <c r="C117"/>
      <c r="D117"/>
      <c r="E117"/>
      <c r="F117"/>
      <c r="G117"/>
      <c r="H117"/>
      <c r="I117"/>
      <c r="J117"/>
    </row>
    <row r="118" spans="1:10" x14ac:dyDescent="0.3">
      <c r="A118"/>
      <c r="B118"/>
      <c r="C118"/>
      <c r="D118"/>
      <c r="E118"/>
      <c r="F118"/>
      <c r="G118"/>
      <c r="H118"/>
      <c r="I118"/>
      <c r="J118"/>
    </row>
    <row r="119" spans="1:10" x14ac:dyDescent="0.3">
      <c r="A119"/>
      <c r="B119"/>
      <c r="C119"/>
      <c r="D119"/>
      <c r="E119"/>
      <c r="F119"/>
      <c r="G119"/>
      <c r="H119"/>
      <c r="I119"/>
      <c r="J119"/>
    </row>
    <row r="120" spans="1:10" x14ac:dyDescent="0.3">
      <c r="A120"/>
      <c r="B120"/>
      <c r="C120"/>
      <c r="D120"/>
      <c r="E120"/>
      <c r="F120"/>
      <c r="G120"/>
      <c r="H120"/>
      <c r="I120"/>
      <c r="J120"/>
    </row>
    <row r="121" spans="1:10" x14ac:dyDescent="0.3">
      <c r="A121"/>
      <c r="B121"/>
      <c r="C121"/>
      <c r="D121"/>
      <c r="E121"/>
      <c r="F121"/>
      <c r="G121"/>
      <c r="H121"/>
      <c r="I121"/>
      <c r="J121"/>
    </row>
    <row r="122" spans="1:10" x14ac:dyDescent="0.3">
      <c r="A122"/>
      <c r="B122"/>
      <c r="C122"/>
      <c r="D122"/>
      <c r="E122"/>
      <c r="F122"/>
      <c r="G122"/>
      <c r="H122"/>
      <c r="I122"/>
      <c r="J122"/>
    </row>
    <row r="123" spans="1:10" x14ac:dyDescent="0.3">
      <c r="A123"/>
      <c r="B123"/>
      <c r="C123"/>
      <c r="D123"/>
      <c r="E123"/>
      <c r="F123"/>
      <c r="G123"/>
      <c r="H123"/>
      <c r="I123"/>
      <c r="J123"/>
    </row>
    <row r="124" spans="1:10" x14ac:dyDescent="0.3">
      <c r="A124"/>
      <c r="B124"/>
      <c r="C124"/>
      <c r="D124"/>
      <c r="E124"/>
      <c r="F124"/>
      <c r="G124"/>
      <c r="H124"/>
      <c r="I124"/>
      <c r="J124"/>
    </row>
    <row r="125" spans="1:10" x14ac:dyDescent="0.3">
      <c r="A125"/>
      <c r="B125"/>
      <c r="C125"/>
      <c r="D125"/>
      <c r="E125"/>
      <c r="F125"/>
      <c r="G125"/>
      <c r="H125"/>
      <c r="I125"/>
      <c r="J125"/>
    </row>
    <row r="126" spans="1:10" x14ac:dyDescent="0.3">
      <c r="A126"/>
      <c r="B126"/>
      <c r="C126"/>
      <c r="D126"/>
      <c r="E126"/>
      <c r="F126"/>
      <c r="G126"/>
      <c r="H126"/>
      <c r="I126"/>
      <c r="J126"/>
    </row>
    <row r="127" spans="1:10" x14ac:dyDescent="0.3">
      <c r="A127"/>
      <c r="B127"/>
      <c r="C127"/>
      <c r="D127"/>
      <c r="E127"/>
      <c r="F127"/>
      <c r="G127"/>
      <c r="H127"/>
      <c r="I127"/>
      <c r="J127"/>
    </row>
    <row r="128" spans="1:10" x14ac:dyDescent="0.3">
      <c r="A128"/>
      <c r="B128"/>
      <c r="C128"/>
      <c r="D128"/>
      <c r="E128"/>
      <c r="F128"/>
      <c r="G128"/>
      <c r="H128"/>
      <c r="I128"/>
      <c r="J128"/>
    </row>
    <row r="129" spans="1:10" x14ac:dyDescent="0.3">
      <c r="A129"/>
      <c r="B129"/>
      <c r="C129"/>
      <c r="D129"/>
      <c r="E129"/>
      <c r="F129"/>
      <c r="G129"/>
      <c r="H129"/>
      <c r="I129"/>
      <c r="J129"/>
    </row>
    <row r="130" spans="1:10" x14ac:dyDescent="0.3">
      <c r="A130"/>
      <c r="B130"/>
      <c r="C130"/>
      <c r="D130"/>
      <c r="E130"/>
      <c r="F130"/>
      <c r="G130"/>
      <c r="H130"/>
      <c r="I130"/>
      <c r="J130"/>
    </row>
    <row r="131" spans="1:10" x14ac:dyDescent="0.3">
      <c r="A131"/>
      <c r="B131"/>
      <c r="C131"/>
      <c r="D131"/>
      <c r="E131"/>
      <c r="F131"/>
      <c r="G131"/>
      <c r="H131"/>
      <c r="I131"/>
      <c r="J131"/>
    </row>
    <row r="132" spans="1:10" x14ac:dyDescent="0.3">
      <c r="A132"/>
      <c r="B132"/>
      <c r="C132"/>
      <c r="D132"/>
      <c r="E132"/>
      <c r="F132"/>
      <c r="G132"/>
      <c r="H132"/>
      <c r="I132"/>
      <c r="J132"/>
    </row>
    <row r="133" spans="1:10" x14ac:dyDescent="0.3">
      <c r="A133"/>
      <c r="B133"/>
      <c r="C133"/>
      <c r="D133"/>
      <c r="E133"/>
      <c r="F133"/>
      <c r="G133"/>
      <c r="H133"/>
      <c r="I133"/>
      <c r="J133"/>
    </row>
    <row r="134" spans="1:10" x14ac:dyDescent="0.3">
      <c r="A134"/>
      <c r="B134"/>
      <c r="C134"/>
      <c r="D134"/>
      <c r="E134"/>
      <c r="F134"/>
      <c r="G134"/>
      <c r="H134"/>
      <c r="I134"/>
      <c r="J134"/>
    </row>
    <row r="135" spans="1:10" x14ac:dyDescent="0.3">
      <c r="A135"/>
      <c r="B135"/>
      <c r="C135"/>
      <c r="D135"/>
      <c r="E135"/>
      <c r="F135"/>
      <c r="G135"/>
      <c r="H135"/>
      <c r="I135"/>
      <c r="J135"/>
    </row>
    <row r="136" spans="1:10" x14ac:dyDescent="0.3">
      <c r="A136"/>
      <c r="B136"/>
      <c r="C136"/>
      <c r="D136"/>
      <c r="E136"/>
      <c r="F136"/>
      <c r="G136"/>
      <c r="H136"/>
      <c r="I136"/>
      <c r="J136"/>
    </row>
    <row r="137" spans="1:10" x14ac:dyDescent="0.3">
      <c r="A137"/>
      <c r="B137"/>
      <c r="C137"/>
      <c r="D137"/>
      <c r="E137"/>
      <c r="F137"/>
      <c r="G137"/>
      <c r="H137"/>
      <c r="I137"/>
      <c r="J137"/>
    </row>
    <row r="138" spans="1:10" x14ac:dyDescent="0.3">
      <c r="A138"/>
      <c r="B138"/>
      <c r="C138"/>
      <c r="D138"/>
      <c r="E138"/>
      <c r="F138"/>
      <c r="G138"/>
      <c r="H138"/>
      <c r="I138"/>
      <c r="J138"/>
    </row>
    <row r="139" spans="1:10" x14ac:dyDescent="0.3">
      <c r="A139"/>
      <c r="B139"/>
      <c r="C139"/>
      <c r="D139"/>
      <c r="E139"/>
      <c r="F139"/>
      <c r="G139"/>
      <c r="H139"/>
      <c r="I139"/>
      <c r="J139"/>
    </row>
    <row r="140" spans="1:10" x14ac:dyDescent="0.3">
      <c r="A140"/>
      <c r="B140"/>
      <c r="C140"/>
      <c r="D140"/>
      <c r="E140"/>
      <c r="F140"/>
      <c r="G140"/>
      <c r="H140"/>
      <c r="I140"/>
      <c r="J140"/>
    </row>
    <row r="141" spans="1:10" x14ac:dyDescent="0.3">
      <c r="A141"/>
      <c r="B141"/>
      <c r="C141"/>
      <c r="D141"/>
      <c r="E141"/>
      <c r="F141"/>
      <c r="G141"/>
      <c r="H141"/>
      <c r="I141"/>
      <c r="J141"/>
    </row>
    <row r="142" spans="1:10" x14ac:dyDescent="0.3">
      <c r="A142"/>
      <c r="B142"/>
      <c r="C142"/>
      <c r="D142"/>
      <c r="E142"/>
      <c r="F142"/>
      <c r="G142"/>
      <c r="H142"/>
      <c r="I142"/>
      <c r="J142"/>
    </row>
    <row r="143" spans="1:10" x14ac:dyDescent="0.3">
      <c r="A143"/>
      <c r="B143"/>
      <c r="C143"/>
      <c r="D143"/>
      <c r="E143"/>
      <c r="F143"/>
      <c r="G143"/>
      <c r="H143"/>
      <c r="I143"/>
      <c r="J143"/>
    </row>
    <row r="144" spans="1:10" x14ac:dyDescent="0.3">
      <c r="A144"/>
      <c r="B144"/>
      <c r="C144"/>
      <c r="D144"/>
      <c r="E144"/>
      <c r="F144"/>
      <c r="G144"/>
      <c r="H144"/>
      <c r="I144"/>
      <c r="J144"/>
    </row>
    <row r="145" spans="1:10" x14ac:dyDescent="0.3">
      <c r="A145"/>
      <c r="B145"/>
      <c r="C145"/>
      <c r="D145"/>
      <c r="E145"/>
      <c r="F145"/>
      <c r="G145"/>
      <c r="H145"/>
      <c r="I145"/>
      <c r="J145"/>
    </row>
    <row r="146" spans="1:10" x14ac:dyDescent="0.3">
      <c r="A146"/>
      <c r="B146"/>
      <c r="C146"/>
      <c r="D146"/>
      <c r="E146"/>
      <c r="F146"/>
      <c r="G146"/>
      <c r="H146"/>
      <c r="I146"/>
      <c r="J146"/>
    </row>
    <row r="147" spans="1:10" x14ac:dyDescent="0.3">
      <c r="A147"/>
      <c r="B147"/>
      <c r="C147"/>
      <c r="D147"/>
      <c r="E147"/>
      <c r="F147"/>
      <c r="G147"/>
      <c r="H147"/>
      <c r="I147"/>
      <c r="J147"/>
    </row>
    <row r="148" spans="1:10" x14ac:dyDescent="0.3">
      <c r="A148"/>
      <c r="B148"/>
      <c r="C148"/>
      <c r="D148"/>
      <c r="E148"/>
      <c r="F148"/>
      <c r="G148"/>
      <c r="H148"/>
      <c r="I148"/>
      <c r="J148"/>
    </row>
    <row r="149" spans="1:10" x14ac:dyDescent="0.3">
      <c r="A149"/>
      <c r="B149"/>
      <c r="C149"/>
      <c r="D149"/>
      <c r="E149"/>
      <c r="F149"/>
      <c r="G149"/>
      <c r="H149"/>
      <c r="I149"/>
      <c r="J149"/>
    </row>
    <row r="150" spans="1:10" x14ac:dyDescent="0.3">
      <c r="A150"/>
      <c r="B150"/>
      <c r="C150"/>
      <c r="D150"/>
      <c r="E150"/>
      <c r="F150"/>
      <c r="G150"/>
      <c r="H150"/>
      <c r="I150"/>
      <c r="J150"/>
    </row>
    <row r="151" spans="1:10" x14ac:dyDescent="0.3">
      <c r="A151"/>
      <c r="B151"/>
      <c r="C151"/>
      <c r="D151"/>
      <c r="E151"/>
      <c r="F151"/>
      <c r="G151"/>
      <c r="H151"/>
      <c r="I151"/>
      <c r="J151"/>
    </row>
    <row r="152" spans="1:10" x14ac:dyDescent="0.3">
      <c r="A152"/>
      <c r="B152"/>
      <c r="C152"/>
      <c r="D152"/>
      <c r="E152"/>
      <c r="F152"/>
      <c r="G152"/>
      <c r="H152"/>
      <c r="I152"/>
      <c r="J152"/>
    </row>
    <row r="153" spans="1:10" x14ac:dyDescent="0.3">
      <c r="A153"/>
      <c r="B153"/>
      <c r="C153"/>
      <c r="D153"/>
      <c r="E153"/>
      <c r="F153"/>
      <c r="G153"/>
      <c r="H153"/>
      <c r="I153"/>
      <c r="J153"/>
    </row>
    <row r="154" spans="1:10" x14ac:dyDescent="0.3">
      <c r="A154"/>
      <c r="B154"/>
      <c r="C154"/>
      <c r="D154"/>
      <c r="E154"/>
      <c r="F154"/>
      <c r="G154"/>
      <c r="H154"/>
      <c r="I154"/>
      <c r="J154"/>
    </row>
    <row r="155" spans="1:10" x14ac:dyDescent="0.3">
      <c r="A155"/>
      <c r="B155"/>
      <c r="C155"/>
      <c r="D155"/>
      <c r="E155"/>
      <c r="F155"/>
      <c r="G155"/>
      <c r="H155"/>
      <c r="I155"/>
      <c r="J155"/>
    </row>
    <row r="156" spans="1:10" x14ac:dyDescent="0.3">
      <c r="A156"/>
      <c r="B156"/>
      <c r="C156"/>
      <c r="D156"/>
      <c r="E156"/>
      <c r="F156"/>
      <c r="G156"/>
      <c r="H156"/>
      <c r="I156"/>
      <c r="J156"/>
    </row>
    <row r="157" spans="1:10" x14ac:dyDescent="0.3">
      <c r="A157"/>
      <c r="B157"/>
      <c r="C157"/>
      <c r="D157"/>
      <c r="E157"/>
      <c r="F157"/>
      <c r="G157"/>
      <c r="H157"/>
      <c r="I157"/>
      <c r="J157"/>
    </row>
    <row r="158" spans="1:10" x14ac:dyDescent="0.3">
      <c r="A158"/>
      <c r="B158"/>
      <c r="C158"/>
      <c r="D158"/>
      <c r="E158"/>
      <c r="F158"/>
      <c r="G158"/>
      <c r="H158"/>
      <c r="I158"/>
      <c r="J158"/>
    </row>
    <row r="159" spans="1:10" x14ac:dyDescent="0.3">
      <c r="A159"/>
      <c r="B159"/>
      <c r="C159"/>
      <c r="D159"/>
      <c r="E159"/>
      <c r="F159"/>
      <c r="G159"/>
      <c r="H159"/>
      <c r="I159"/>
      <c r="J159"/>
    </row>
    <row r="160" spans="1:10" x14ac:dyDescent="0.3">
      <c r="A160"/>
      <c r="B160"/>
      <c r="C160"/>
      <c r="D160"/>
      <c r="E160"/>
      <c r="F160"/>
      <c r="G160"/>
      <c r="H160"/>
      <c r="I160"/>
      <c r="J160"/>
    </row>
    <row r="161" spans="1:10" x14ac:dyDescent="0.3">
      <c r="A161"/>
      <c r="B161"/>
      <c r="C161"/>
      <c r="D161"/>
      <c r="E161"/>
      <c r="F161"/>
      <c r="G161"/>
      <c r="H161"/>
      <c r="I161"/>
      <c r="J161"/>
    </row>
    <row r="162" spans="1:10" x14ac:dyDescent="0.3">
      <c r="A162"/>
      <c r="B162"/>
      <c r="C162"/>
      <c r="D162"/>
      <c r="E162"/>
      <c r="F162"/>
      <c r="G162"/>
      <c r="H162"/>
      <c r="I162"/>
      <c r="J162"/>
    </row>
    <row r="163" spans="1:10" x14ac:dyDescent="0.3">
      <c r="A163"/>
      <c r="B163"/>
      <c r="C163"/>
      <c r="D163"/>
      <c r="E163"/>
      <c r="F163"/>
      <c r="G163"/>
      <c r="H163"/>
      <c r="I163"/>
      <c r="J163"/>
    </row>
    <row r="164" spans="1:10" x14ac:dyDescent="0.3">
      <c r="A164"/>
      <c r="B164"/>
      <c r="C164"/>
      <c r="D164"/>
      <c r="E164"/>
      <c r="F164"/>
      <c r="G164"/>
      <c r="H164"/>
      <c r="I164"/>
      <c r="J164"/>
    </row>
    <row r="165" spans="1:10" x14ac:dyDescent="0.3">
      <c r="A165"/>
      <c r="B165"/>
      <c r="C165"/>
      <c r="D165"/>
      <c r="E165"/>
      <c r="F165"/>
      <c r="G165"/>
      <c r="H165"/>
      <c r="I165"/>
      <c r="J165"/>
    </row>
    <row r="166" spans="1:10" x14ac:dyDescent="0.3">
      <c r="A166"/>
      <c r="B166"/>
      <c r="C166"/>
      <c r="D166"/>
      <c r="E166"/>
      <c r="F166"/>
      <c r="G166"/>
      <c r="H166"/>
      <c r="I166"/>
      <c r="J166"/>
    </row>
    <row r="167" spans="1:10" x14ac:dyDescent="0.3">
      <c r="A167"/>
      <c r="B167"/>
      <c r="C167"/>
      <c r="D167"/>
      <c r="E167"/>
      <c r="F167"/>
      <c r="G167"/>
      <c r="H167"/>
      <c r="I167"/>
      <c r="J167"/>
    </row>
    <row r="168" spans="1:10" x14ac:dyDescent="0.3">
      <c r="A168"/>
      <c r="B168"/>
      <c r="C168"/>
      <c r="D168"/>
      <c r="E168"/>
      <c r="F168"/>
      <c r="G168"/>
      <c r="H168"/>
      <c r="I168"/>
      <c r="J168"/>
    </row>
    <row r="169" spans="1:10" x14ac:dyDescent="0.3">
      <c r="A169"/>
      <c r="B169"/>
      <c r="C169"/>
      <c r="D169"/>
      <c r="E169"/>
      <c r="F169"/>
      <c r="G169"/>
      <c r="H169"/>
      <c r="I169"/>
      <c r="J169"/>
    </row>
    <row r="170" spans="1:10" x14ac:dyDescent="0.3">
      <c r="A170"/>
      <c r="B170"/>
      <c r="C170"/>
      <c r="D170"/>
      <c r="E170"/>
      <c r="F170"/>
      <c r="G170"/>
      <c r="H170"/>
      <c r="I170"/>
      <c r="J170"/>
    </row>
    <row r="171" spans="1:10" x14ac:dyDescent="0.3">
      <c r="A171"/>
      <c r="B171"/>
      <c r="C171"/>
      <c r="D171"/>
      <c r="E171"/>
      <c r="F171"/>
      <c r="G171"/>
      <c r="H171"/>
      <c r="I171"/>
      <c r="J171"/>
    </row>
    <row r="172" spans="1:10" x14ac:dyDescent="0.3">
      <c r="A172"/>
      <c r="B172"/>
      <c r="C172"/>
      <c r="D172"/>
      <c r="E172"/>
      <c r="F172"/>
      <c r="G172"/>
      <c r="H172"/>
      <c r="I172"/>
      <c r="J172"/>
    </row>
    <row r="173" spans="1:10" x14ac:dyDescent="0.3">
      <c r="A173"/>
      <c r="B173"/>
      <c r="C173"/>
      <c r="D173"/>
      <c r="E173"/>
      <c r="F173"/>
      <c r="G173"/>
      <c r="H173"/>
      <c r="I173"/>
      <c r="J173"/>
    </row>
    <row r="174" spans="1:10" x14ac:dyDescent="0.3">
      <c r="A174"/>
      <c r="B174"/>
      <c r="C174"/>
      <c r="D174"/>
      <c r="E174"/>
      <c r="F174"/>
      <c r="G174"/>
      <c r="H174"/>
      <c r="I174"/>
      <c r="J174"/>
    </row>
    <row r="175" spans="1:10" x14ac:dyDescent="0.3">
      <c r="A175"/>
      <c r="B175"/>
      <c r="C175"/>
      <c r="D175"/>
      <c r="E175"/>
      <c r="F175"/>
      <c r="G175"/>
      <c r="H175"/>
      <c r="I175"/>
      <c r="J175"/>
    </row>
    <row r="176" spans="1:10" x14ac:dyDescent="0.3">
      <c r="A176"/>
      <c r="B176"/>
      <c r="C176"/>
      <c r="D176"/>
      <c r="E176"/>
      <c r="F176"/>
      <c r="G176"/>
      <c r="H176"/>
      <c r="I176"/>
      <c r="J176"/>
    </row>
    <row r="177" spans="1:10" x14ac:dyDescent="0.3">
      <c r="A177"/>
      <c r="B177"/>
      <c r="C177"/>
      <c r="D177"/>
      <c r="E177"/>
      <c r="F177"/>
      <c r="G177"/>
      <c r="H177"/>
      <c r="I177"/>
      <c r="J177"/>
    </row>
    <row r="178" spans="1:10" x14ac:dyDescent="0.3">
      <c r="A178"/>
      <c r="B178"/>
      <c r="C178"/>
      <c r="D178"/>
      <c r="E178"/>
      <c r="F178"/>
      <c r="G178"/>
      <c r="H178"/>
      <c r="I178"/>
      <c r="J178"/>
    </row>
    <row r="179" spans="1:10" x14ac:dyDescent="0.3">
      <c r="A179"/>
      <c r="B179"/>
      <c r="C179"/>
      <c r="D179"/>
      <c r="E179"/>
      <c r="F179"/>
      <c r="G179"/>
      <c r="H179"/>
      <c r="I179"/>
      <c r="J179"/>
    </row>
    <row r="180" spans="1:10" x14ac:dyDescent="0.3">
      <c r="A180"/>
      <c r="B180"/>
      <c r="C180"/>
      <c r="D180"/>
      <c r="E180"/>
      <c r="F180"/>
      <c r="G180"/>
      <c r="H180"/>
      <c r="I180"/>
      <c r="J180"/>
    </row>
    <row r="181" spans="1:10" x14ac:dyDescent="0.3">
      <c r="A181"/>
      <c r="B181"/>
      <c r="C181"/>
      <c r="D181"/>
      <c r="E181"/>
      <c r="F181"/>
      <c r="G181"/>
      <c r="H181"/>
      <c r="I181"/>
      <c r="J181"/>
    </row>
    <row r="182" spans="1:10" x14ac:dyDescent="0.3">
      <c r="A182"/>
      <c r="B182"/>
      <c r="C182"/>
      <c r="D182"/>
      <c r="E182"/>
      <c r="F182"/>
      <c r="G182"/>
      <c r="H182"/>
      <c r="I182"/>
      <c r="J182"/>
    </row>
    <row r="183" spans="1:10" x14ac:dyDescent="0.3">
      <c r="A183"/>
      <c r="B183"/>
      <c r="C183"/>
      <c r="D183"/>
      <c r="E183"/>
      <c r="F183"/>
      <c r="G183"/>
      <c r="H183"/>
      <c r="I183"/>
      <c r="J183"/>
    </row>
    <row r="184" spans="1:10" x14ac:dyDescent="0.3">
      <c r="A184"/>
      <c r="B184"/>
      <c r="C184"/>
      <c r="D184"/>
      <c r="E184"/>
      <c r="F184"/>
      <c r="G184"/>
      <c r="H184"/>
      <c r="I184"/>
      <c r="J184"/>
    </row>
    <row r="185" spans="1:10" x14ac:dyDescent="0.3">
      <c r="A185"/>
      <c r="B185"/>
      <c r="C185"/>
      <c r="D185"/>
      <c r="E185"/>
      <c r="F185"/>
      <c r="G185"/>
      <c r="H185"/>
      <c r="I185"/>
      <c r="J185"/>
    </row>
    <row r="186" spans="1:10" x14ac:dyDescent="0.3">
      <c r="A186"/>
      <c r="B186"/>
      <c r="C186"/>
      <c r="D186"/>
      <c r="E186"/>
      <c r="F186"/>
      <c r="G186"/>
      <c r="H186"/>
      <c r="I186"/>
      <c r="J186"/>
    </row>
    <row r="187" spans="1:10" x14ac:dyDescent="0.3">
      <c r="A187"/>
      <c r="B187"/>
      <c r="C187"/>
      <c r="D187"/>
      <c r="E187"/>
      <c r="F187"/>
      <c r="G187"/>
      <c r="H187"/>
      <c r="I187"/>
      <c r="J187"/>
    </row>
    <row r="188" spans="1:10" x14ac:dyDescent="0.3">
      <c r="A188"/>
      <c r="B188"/>
      <c r="C188"/>
      <c r="D188"/>
      <c r="E188"/>
      <c r="F188"/>
      <c r="G188"/>
      <c r="H188"/>
      <c r="I188"/>
      <c r="J188"/>
    </row>
    <row r="189" spans="1:10" x14ac:dyDescent="0.3">
      <c r="A189"/>
      <c r="B189"/>
      <c r="C189"/>
      <c r="D189"/>
      <c r="E189"/>
      <c r="F189"/>
      <c r="G189"/>
      <c r="H189"/>
      <c r="I189"/>
      <c r="J189"/>
    </row>
    <row r="190" spans="1:10" x14ac:dyDescent="0.3">
      <c r="A190"/>
      <c r="B190"/>
      <c r="C190"/>
      <c r="D190"/>
      <c r="E190"/>
      <c r="F190"/>
      <c r="G190"/>
      <c r="H190"/>
      <c r="I190"/>
      <c r="J190"/>
    </row>
    <row r="191" spans="1:10" x14ac:dyDescent="0.3">
      <c r="A191"/>
      <c r="B191"/>
      <c r="C191"/>
      <c r="D191"/>
      <c r="E191"/>
      <c r="F191"/>
      <c r="G191"/>
      <c r="H191"/>
      <c r="I191"/>
      <c r="J191"/>
    </row>
    <row r="192" spans="1:10" x14ac:dyDescent="0.3">
      <c r="A192"/>
      <c r="B192"/>
      <c r="C192"/>
      <c r="D192"/>
      <c r="E192"/>
      <c r="F192"/>
      <c r="G192"/>
      <c r="H192"/>
      <c r="I192"/>
      <c r="J192"/>
    </row>
    <row r="193" spans="1:10" x14ac:dyDescent="0.3">
      <c r="A193"/>
      <c r="B193"/>
      <c r="C193"/>
      <c r="D193"/>
      <c r="E193"/>
      <c r="F193"/>
      <c r="G193"/>
      <c r="H193"/>
      <c r="I193"/>
      <c r="J193"/>
    </row>
    <row r="194" spans="1:10" x14ac:dyDescent="0.3">
      <c r="A194"/>
      <c r="B194"/>
      <c r="C194"/>
      <c r="D194"/>
      <c r="E194"/>
      <c r="F194"/>
      <c r="G194"/>
      <c r="H194"/>
      <c r="I194"/>
      <c r="J194"/>
    </row>
    <row r="195" spans="1:10" x14ac:dyDescent="0.3">
      <c r="A195"/>
      <c r="B195"/>
      <c r="C195"/>
      <c r="D195"/>
      <c r="E195"/>
      <c r="F195"/>
      <c r="G195"/>
      <c r="H195"/>
      <c r="I195"/>
      <c r="J195"/>
    </row>
    <row r="196" spans="1:10" x14ac:dyDescent="0.3">
      <c r="A196"/>
      <c r="B196"/>
      <c r="C196"/>
      <c r="D196"/>
      <c r="E196"/>
      <c r="F196"/>
      <c r="G196"/>
      <c r="H196"/>
      <c r="I196"/>
      <c r="J196"/>
    </row>
    <row r="197" spans="1:10" x14ac:dyDescent="0.3">
      <c r="A197"/>
      <c r="B197"/>
      <c r="C197"/>
      <c r="D197"/>
      <c r="E197"/>
      <c r="F197"/>
      <c r="G197"/>
      <c r="H197"/>
      <c r="I197"/>
      <c r="J197"/>
    </row>
    <row r="198" spans="1:10" x14ac:dyDescent="0.3">
      <c r="A198"/>
      <c r="B198"/>
      <c r="C198"/>
      <c r="D198"/>
      <c r="E198"/>
      <c r="F198"/>
      <c r="G198"/>
      <c r="H198"/>
      <c r="I198"/>
      <c r="J198"/>
    </row>
    <row r="199" spans="1:10" x14ac:dyDescent="0.3">
      <c r="A199"/>
      <c r="B199"/>
      <c r="C199"/>
      <c r="D199"/>
      <c r="E199"/>
      <c r="F199"/>
      <c r="G199"/>
      <c r="H199"/>
      <c r="I199"/>
      <c r="J199"/>
    </row>
    <row r="200" spans="1:10" x14ac:dyDescent="0.3">
      <c r="A200"/>
      <c r="B200"/>
      <c r="C200"/>
      <c r="D200"/>
      <c r="E200"/>
      <c r="F200"/>
      <c r="G200"/>
      <c r="H200"/>
      <c r="I200"/>
      <c r="J200"/>
    </row>
    <row r="201" spans="1:10" x14ac:dyDescent="0.3">
      <c r="A201"/>
      <c r="B201"/>
      <c r="C201"/>
      <c r="D201"/>
      <c r="E201"/>
      <c r="F201"/>
      <c r="G201"/>
      <c r="H201"/>
      <c r="I201"/>
      <c r="J201"/>
    </row>
    <row r="202" spans="1:10" x14ac:dyDescent="0.3">
      <c r="A202"/>
      <c r="B202"/>
      <c r="C202"/>
      <c r="D202"/>
      <c r="E202"/>
      <c r="F202"/>
      <c r="G202"/>
      <c r="H202"/>
      <c r="I202"/>
      <c r="J202"/>
    </row>
    <row r="203" spans="1:10" x14ac:dyDescent="0.3">
      <c r="A203"/>
      <c r="B203"/>
      <c r="C203"/>
      <c r="D203"/>
      <c r="E203"/>
      <c r="F203"/>
      <c r="G203"/>
      <c r="H203"/>
      <c r="I203"/>
      <c r="J203"/>
    </row>
    <row r="204" spans="1:10" x14ac:dyDescent="0.3">
      <c r="A204"/>
      <c r="B204"/>
      <c r="C204"/>
      <c r="D204"/>
      <c r="E204"/>
      <c r="F204"/>
      <c r="G204"/>
      <c r="H204"/>
      <c r="I204"/>
      <c r="J204"/>
    </row>
    <row r="205" spans="1:10" x14ac:dyDescent="0.3">
      <c r="A205"/>
      <c r="B205"/>
      <c r="C205"/>
      <c r="D205"/>
      <c r="E205"/>
      <c r="F205"/>
      <c r="G205"/>
      <c r="H205"/>
      <c r="I205"/>
      <c r="J205"/>
    </row>
    <row r="206" spans="1:10" x14ac:dyDescent="0.3">
      <c r="A206"/>
      <c r="B206"/>
      <c r="C206"/>
      <c r="D206"/>
      <c r="E206"/>
      <c r="F206"/>
      <c r="G206"/>
      <c r="H206"/>
      <c r="I206"/>
      <c r="J206"/>
    </row>
    <row r="207" spans="1:10" x14ac:dyDescent="0.3">
      <c r="A207"/>
      <c r="B207"/>
      <c r="C207"/>
      <c r="D207"/>
      <c r="E207"/>
      <c r="F207"/>
      <c r="G207"/>
      <c r="H207"/>
      <c r="I207"/>
      <c r="J207"/>
    </row>
    <row r="208" spans="1:10" x14ac:dyDescent="0.3">
      <c r="A208"/>
      <c r="B208"/>
      <c r="C208"/>
      <c r="D208"/>
      <c r="E208"/>
      <c r="F208"/>
      <c r="G208"/>
      <c r="H208"/>
      <c r="I208"/>
      <c r="J208"/>
    </row>
    <row r="209" spans="1:10" x14ac:dyDescent="0.3">
      <c r="A209"/>
      <c r="B209"/>
      <c r="C209"/>
      <c r="D209"/>
      <c r="E209"/>
      <c r="F209"/>
      <c r="G209"/>
      <c r="H209"/>
      <c r="I209"/>
      <c r="J209"/>
    </row>
    <row r="210" spans="1:10" x14ac:dyDescent="0.3">
      <c r="A210"/>
      <c r="B210"/>
      <c r="C210"/>
      <c r="D210"/>
      <c r="E210"/>
      <c r="F210"/>
      <c r="G210"/>
      <c r="H210"/>
      <c r="I210"/>
      <c r="J210"/>
    </row>
    <row r="211" spans="1:10" x14ac:dyDescent="0.3">
      <c r="A211"/>
      <c r="B211"/>
      <c r="C211"/>
      <c r="D211"/>
      <c r="E211"/>
      <c r="F211"/>
      <c r="G211"/>
      <c r="H211"/>
      <c r="I211"/>
      <c r="J211"/>
    </row>
    <row r="212" spans="1:10" x14ac:dyDescent="0.3">
      <c r="A212"/>
      <c r="B212"/>
      <c r="C212"/>
      <c r="D212"/>
      <c r="E212"/>
      <c r="F212"/>
      <c r="G212"/>
      <c r="H212"/>
      <c r="I212"/>
      <c r="J212"/>
    </row>
    <row r="213" spans="1:10" x14ac:dyDescent="0.3">
      <c r="A213"/>
      <c r="B213"/>
      <c r="C213"/>
      <c r="D213"/>
      <c r="E213"/>
      <c r="F213"/>
      <c r="G213"/>
      <c r="H213"/>
      <c r="I213"/>
      <c r="J213"/>
    </row>
    <row r="214" spans="1:10" x14ac:dyDescent="0.3">
      <c r="A214"/>
      <c r="B214"/>
      <c r="C214"/>
      <c r="D214"/>
      <c r="E214"/>
      <c r="F214"/>
      <c r="G214"/>
      <c r="H214"/>
      <c r="I214"/>
      <c r="J214"/>
    </row>
    <row r="215" spans="1:10" x14ac:dyDescent="0.3">
      <c r="A215"/>
      <c r="B215"/>
      <c r="C215"/>
      <c r="D215"/>
      <c r="E215"/>
      <c r="F215"/>
      <c r="G215"/>
      <c r="H215"/>
      <c r="I215"/>
      <c r="J215"/>
    </row>
    <row r="216" spans="1:10" x14ac:dyDescent="0.3">
      <c r="A216"/>
      <c r="B216"/>
      <c r="C216"/>
      <c r="D216"/>
      <c r="E216"/>
      <c r="F216"/>
      <c r="G216"/>
      <c r="H216"/>
      <c r="I216"/>
      <c r="J216"/>
    </row>
    <row r="217" spans="1:10" x14ac:dyDescent="0.3">
      <c r="A217"/>
      <c r="B217"/>
      <c r="C217"/>
      <c r="D217"/>
      <c r="E217"/>
      <c r="F217"/>
      <c r="G217"/>
      <c r="H217"/>
      <c r="I217"/>
      <c r="J217"/>
    </row>
    <row r="218" spans="1:10" x14ac:dyDescent="0.3">
      <c r="A218"/>
      <c r="B218"/>
      <c r="C218"/>
      <c r="D218"/>
      <c r="E218"/>
      <c r="F218"/>
      <c r="G218"/>
      <c r="H218"/>
      <c r="I218"/>
      <c r="J218"/>
    </row>
    <row r="219" spans="1:10" x14ac:dyDescent="0.3">
      <c r="A219"/>
      <c r="B219"/>
      <c r="C219"/>
      <c r="D219"/>
      <c r="E219"/>
      <c r="F219"/>
      <c r="G219"/>
      <c r="H219"/>
      <c r="I219"/>
      <c r="J219"/>
    </row>
    <row r="220" spans="1:10" x14ac:dyDescent="0.3">
      <c r="A220"/>
      <c r="B220"/>
      <c r="C220"/>
      <c r="D220"/>
      <c r="E220"/>
      <c r="F220"/>
      <c r="G220"/>
      <c r="H220"/>
      <c r="I220"/>
      <c r="J220"/>
    </row>
    <row r="221" spans="1:10" x14ac:dyDescent="0.3">
      <c r="A221"/>
      <c r="B221"/>
      <c r="C221"/>
      <c r="D221"/>
      <c r="E221"/>
      <c r="F221"/>
      <c r="G221"/>
      <c r="H221"/>
      <c r="I221"/>
      <c r="J221"/>
    </row>
    <row r="222" spans="1:10" x14ac:dyDescent="0.3">
      <c r="A222"/>
      <c r="B222"/>
      <c r="C222"/>
      <c r="D222"/>
      <c r="E222"/>
      <c r="F222"/>
      <c r="G222"/>
      <c r="H222"/>
      <c r="I222"/>
      <c r="J222"/>
    </row>
    <row r="223" spans="1:10" x14ac:dyDescent="0.3">
      <c r="A223"/>
      <c r="B223"/>
      <c r="C223"/>
      <c r="D223"/>
      <c r="E223"/>
      <c r="F223"/>
      <c r="G223"/>
      <c r="H223"/>
      <c r="I223"/>
      <c r="J223"/>
    </row>
    <row r="224" spans="1:10" x14ac:dyDescent="0.3">
      <c r="A224"/>
      <c r="B224"/>
      <c r="C224"/>
      <c r="D224"/>
      <c r="E224"/>
      <c r="F224"/>
      <c r="G224"/>
      <c r="H224"/>
      <c r="I224"/>
      <c r="J224"/>
    </row>
    <row r="225" spans="1:10" x14ac:dyDescent="0.3">
      <c r="A225"/>
      <c r="B225"/>
      <c r="C225"/>
      <c r="D225"/>
      <c r="E225"/>
      <c r="F225"/>
      <c r="G225"/>
      <c r="H225"/>
      <c r="I225"/>
      <c r="J225"/>
    </row>
    <row r="226" spans="1:10" x14ac:dyDescent="0.3">
      <c r="A226"/>
      <c r="B226"/>
      <c r="C226"/>
      <c r="D226"/>
      <c r="E226"/>
      <c r="F226"/>
      <c r="G226"/>
      <c r="H226"/>
      <c r="I226"/>
      <c r="J226"/>
    </row>
    <row r="227" spans="1:10" x14ac:dyDescent="0.3">
      <c r="A227"/>
      <c r="B227"/>
      <c r="C227"/>
      <c r="D227"/>
      <c r="E227"/>
      <c r="F227"/>
      <c r="G227"/>
      <c r="H227"/>
      <c r="I227"/>
      <c r="J227"/>
    </row>
    <row r="228" spans="1:10" x14ac:dyDescent="0.3">
      <c r="A228"/>
      <c r="B228"/>
      <c r="C228"/>
      <c r="D228"/>
      <c r="E228"/>
      <c r="F228"/>
      <c r="G228"/>
      <c r="H228"/>
      <c r="I228"/>
      <c r="J228"/>
    </row>
    <row r="229" spans="1:10" x14ac:dyDescent="0.3">
      <c r="A229"/>
      <c r="B229"/>
      <c r="C229"/>
      <c r="D229"/>
      <c r="E229"/>
      <c r="F229"/>
      <c r="G229"/>
      <c r="H229"/>
      <c r="I229"/>
      <c r="J229"/>
    </row>
    <row r="230" spans="1:10" x14ac:dyDescent="0.3">
      <c r="A230"/>
      <c r="B230"/>
      <c r="C230"/>
      <c r="D230"/>
      <c r="E230"/>
      <c r="F230"/>
      <c r="G230"/>
      <c r="H230"/>
      <c r="I230"/>
      <c r="J230"/>
    </row>
    <row r="231" spans="1:10" x14ac:dyDescent="0.3">
      <c r="A231"/>
      <c r="B231"/>
      <c r="C231"/>
      <c r="D231"/>
      <c r="E231"/>
      <c r="F231"/>
      <c r="G231"/>
      <c r="H231"/>
      <c r="I231"/>
      <c r="J231"/>
    </row>
    <row r="232" spans="1:10" x14ac:dyDescent="0.3">
      <c r="A232"/>
      <c r="B232"/>
      <c r="C232"/>
      <c r="D232"/>
      <c r="E232"/>
      <c r="F232"/>
      <c r="G232"/>
      <c r="H232"/>
      <c r="I232"/>
      <c r="J232"/>
    </row>
    <row r="233" spans="1:10" x14ac:dyDescent="0.3">
      <c r="A233"/>
      <c r="B233"/>
      <c r="C233"/>
      <c r="D233"/>
      <c r="E233"/>
      <c r="F233"/>
      <c r="G233"/>
      <c r="H233"/>
      <c r="I233"/>
      <c r="J233"/>
    </row>
    <row r="234" spans="1:10" x14ac:dyDescent="0.3">
      <c r="A234"/>
      <c r="B234"/>
      <c r="C234"/>
      <c r="D234"/>
      <c r="E234"/>
      <c r="F234"/>
      <c r="G234"/>
      <c r="H234"/>
      <c r="I234"/>
      <c r="J234"/>
    </row>
    <row r="235" spans="1:10" x14ac:dyDescent="0.3">
      <c r="A235"/>
      <c r="B235"/>
      <c r="C235"/>
      <c r="D235"/>
      <c r="E235"/>
      <c r="F235"/>
      <c r="G235"/>
      <c r="H235"/>
      <c r="I235"/>
      <c r="J235"/>
    </row>
    <row r="236" spans="1:10" x14ac:dyDescent="0.3">
      <c r="A236"/>
      <c r="B236"/>
      <c r="C236"/>
      <c r="D236"/>
      <c r="E236"/>
      <c r="F236"/>
      <c r="G236"/>
      <c r="H236"/>
      <c r="I236"/>
      <c r="J236"/>
    </row>
    <row r="237" spans="1:10" x14ac:dyDescent="0.3">
      <c r="A237"/>
      <c r="B237"/>
      <c r="C237"/>
      <c r="D237"/>
      <c r="E237"/>
      <c r="F237"/>
      <c r="G237"/>
      <c r="H237"/>
      <c r="I237"/>
      <c r="J237"/>
    </row>
    <row r="238" spans="1:10" x14ac:dyDescent="0.3">
      <c r="A238"/>
      <c r="B238"/>
      <c r="C238"/>
      <c r="D238"/>
      <c r="E238"/>
      <c r="F238"/>
      <c r="G238"/>
      <c r="H238"/>
      <c r="I238"/>
      <c r="J238"/>
    </row>
    <row r="239" spans="1:10" x14ac:dyDescent="0.3">
      <c r="A239"/>
      <c r="B239"/>
      <c r="C239"/>
      <c r="D239"/>
      <c r="E239"/>
      <c r="F239"/>
      <c r="G239"/>
      <c r="H239"/>
      <c r="I239"/>
      <c r="J239"/>
    </row>
    <row r="240" spans="1:10" x14ac:dyDescent="0.3">
      <c r="A240"/>
      <c r="B240"/>
      <c r="C240"/>
      <c r="D240"/>
      <c r="E240"/>
      <c r="F240"/>
      <c r="G240"/>
      <c r="H240"/>
      <c r="I240"/>
      <c r="J240"/>
    </row>
    <row r="241" spans="1:10" x14ac:dyDescent="0.3">
      <c r="A241"/>
      <c r="B241"/>
      <c r="C241"/>
      <c r="D241"/>
      <c r="E241"/>
      <c r="F241"/>
      <c r="G241"/>
      <c r="H241"/>
      <c r="I241"/>
      <c r="J241"/>
    </row>
    <row r="242" spans="1:10" x14ac:dyDescent="0.3">
      <c r="A242"/>
      <c r="B242"/>
      <c r="C242"/>
      <c r="D242"/>
      <c r="E242"/>
      <c r="F242"/>
      <c r="G242"/>
      <c r="H242"/>
      <c r="I242"/>
      <c r="J242"/>
    </row>
    <row r="243" spans="1:10" x14ac:dyDescent="0.3">
      <c r="A243"/>
      <c r="B243"/>
      <c r="C243"/>
      <c r="D243"/>
      <c r="E243"/>
      <c r="F243"/>
      <c r="G243"/>
      <c r="H243"/>
      <c r="I243"/>
      <c r="J243"/>
    </row>
    <row r="244" spans="1:10" x14ac:dyDescent="0.3">
      <c r="A244"/>
      <c r="B244"/>
      <c r="C244"/>
      <c r="D244"/>
      <c r="E244"/>
      <c r="F244"/>
      <c r="G244"/>
      <c r="H244"/>
      <c r="I244"/>
      <c r="J244"/>
    </row>
    <row r="245" spans="1:10" x14ac:dyDescent="0.3">
      <c r="A245"/>
      <c r="B245"/>
      <c r="C245"/>
      <c r="D245"/>
      <c r="E245"/>
      <c r="F245"/>
      <c r="G245"/>
      <c r="H245"/>
      <c r="I245"/>
      <c r="J245"/>
    </row>
    <row r="246" spans="1:10" x14ac:dyDescent="0.3">
      <c r="A246"/>
      <c r="B246"/>
      <c r="C246"/>
      <c r="D246"/>
      <c r="E246"/>
      <c r="F246"/>
      <c r="G246"/>
      <c r="H246"/>
      <c r="I246"/>
      <c r="J246"/>
    </row>
    <row r="247" spans="1:10" x14ac:dyDescent="0.3">
      <c r="A247"/>
      <c r="B247"/>
      <c r="C247"/>
      <c r="D247"/>
      <c r="E247"/>
      <c r="F247"/>
      <c r="G247"/>
      <c r="H247"/>
      <c r="I247"/>
      <c r="J247"/>
    </row>
    <row r="248" spans="1:10" x14ac:dyDescent="0.3">
      <c r="A248"/>
      <c r="B248"/>
      <c r="C248"/>
      <c r="D248"/>
      <c r="E248"/>
      <c r="F248"/>
      <c r="G248"/>
      <c r="H248"/>
      <c r="I248"/>
      <c r="J248"/>
    </row>
    <row r="249" spans="1:10" x14ac:dyDescent="0.3">
      <c r="A249"/>
      <c r="B249"/>
      <c r="C249"/>
      <c r="D249"/>
      <c r="E249"/>
      <c r="F249"/>
      <c r="G249"/>
      <c r="H249"/>
      <c r="I249"/>
      <c r="J249"/>
    </row>
    <row r="250" spans="1:10" x14ac:dyDescent="0.3">
      <c r="A250"/>
      <c r="B250"/>
      <c r="C250"/>
      <c r="D250"/>
      <c r="E250"/>
      <c r="F250"/>
      <c r="G250"/>
      <c r="H250"/>
      <c r="I250"/>
      <c r="J250"/>
    </row>
    <row r="251" spans="1:10" x14ac:dyDescent="0.3">
      <c r="A251"/>
      <c r="B251"/>
      <c r="C251"/>
      <c r="D251"/>
      <c r="E251"/>
      <c r="F251"/>
      <c r="G251"/>
      <c r="H251"/>
      <c r="I251"/>
      <c r="J251"/>
    </row>
    <row r="252" spans="1:10" x14ac:dyDescent="0.3">
      <c r="A252"/>
      <c r="B252"/>
      <c r="C252"/>
      <c r="D252"/>
      <c r="E252"/>
      <c r="F252"/>
      <c r="G252"/>
      <c r="H252"/>
      <c r="I252"/>
      <c r="J252"/>
    </row>
    <row r="253" spans="1:10" x14ac:dyDescent="0.3">
      <c r="A253"/>
      <c r="B253"/>
      <c r="C253"/>
      <c r="D253"/>
      <c r="E253"/>
      <c r="F253"/>
      <c r="G253"/>
      <c r="H253"/>
      <c r="I253"/>
      <c r="J253"/>
    </row>
    <row r="254" spans="1:10" x14ac:dyDescent="0.3">
      <c r="A254"/>
      <c r="B254"/>
      <c r="C254"/>
      <c r="D254"/>
      <c r="E254"/>
      <c r="F254"/>
      <c r="G254"/>
      <c r="H254"/>
      <c r="I254"/>
      <c r="J254"/>
    </row>
    <row r="255" spans="1:10" x14ac:dyDescent="0.3">
      <c r="A255"/>
      <c r="B255"/>
      <c r="C255"/>
      <c r="D255"/>
      <c r="E255"/>
      <c r="F255"/>
      <c r="G255"/>
      <c r="H255"/>
      <c r="I255"/>
      <c r="J255"/>
    </row>
    <row r="256" spans="1:10" x14ac:dyDescent="0.3">
      <c r="A256"/>
      <c r="B256"/>
      <c r="C256"/>
      <c r="D256"/>
      <c r="E256"/>
      <c r="F256"/>
      <c r="G256"/>
      <c r="H256"/>
      <c r="I256"/>
      <c r="J256"/>
    </row>
    <row r="257" spans="1:10" x14ac:dyDescent="0.3">
      <c r="A257"/>
      <c r="B257"/>
      <c r="C257"/>
      <c r="D257"/>
      <c r="E257"/>
      <c r="F257"/>
      <c r="G257"/>
      <c r="H257"/>
      <c r="I257"/>
      <c r="J257"/>
    </row>
    <row r="258" spans="1:10" x14ac:dyDescent="0.3">
      <c r="A258"/>
      <c r="B258"/>
      <c r="C258"/>
      <c r="D258"/>
      <c r="E258"/>
      <c r="F258"/>
      <c r="G258"/>
      <c r="H258"/>
      <c r="I258"/>
      <c r="J258"/>
    </row>
    <row r="259" spans="1:10" x14ac:dyDescent="0.3">
      <c r="A259"/>
      <c r="B259"/>
      <c r="C259"/>
      <c r="D259"/>
      <c r="E259"/>
      <c r="F259"/>
      <c r="G259"/>
      <c r="H259"/>
      <c r="I259"/>
      <c r="J259"/>
    </row>
    <row r="260" spans="1:10" x14ac:dyDescent="0.3">
      <c r="A260"/>
      <c r="B260"/>
      <c r="C260"/>
      <c r="D260"/>
      <c r="E260"/>
      <c r="F260"/>
      <c r="G260"/>
      <c r="H260"/>
      <c r="I260"/>
      <c r="J260"/>
    </row>
    <row r="261" spans="1:10" x14ac:dyDescent="0.3">
      <c r="A261"/>
      <c r="B261"/>
      <c r="C261"/>
      <c r="D261"/>
      <c r="E261"/>
      <c r="F261"/>
      <c r="G261"/>
      <c r="H261"/>
      <c r="I261"/>
      <c r="J261"/>
    </row>
    <row r="262" spans="1:10" x14ac:dyDescent="0.3">
      <c r="A262"/>
      <c r="B262"/>
      <c r="C262"/>
      <c r="D262"/>
      <c r="E262"/>
      <c r="F262"/>
      <c r="G262"/>
      <c r="H262"/>
      <c r="I262"/>
      <c r="J262"/>
    </row>
    <row r="263" spans="1:10" x14ac:dyDescent="0.3">
      <c r="A263"/>
      <c r="B263"/>
      <c r="C263"/>
      <c r="D263"/>
      <c r="E263"/>
      <c r="F263"/>
      <c r="G263"/>
      <c r="H263"/>
      <c r="I263"/>
      <c r="J263"/>
    </row>
    <row r="264" spans="1:10" x14ac:dyDescent="0.3">
      <c r="A264"/>
      <c r="B264"/>
      <c r="C264"/>
      <c r="D264"/>
      <c r="E264"/>
      <c r="F264"/>
      <c r="G264"/>
      <c r="H264"/>
      <c r="I264"/>
      <c r="J264"/>
    </row>
    <row r="265" spans="1:10" x14ac:dyDescent="0.3">
      <c r="A265"/>
      <c r="B265"/>
      <c r="C265"/>
      <c r="D265"/>
      <c r="E265"/>
      <c r="F265"/>
      <c r="G265"/>
      <c r="H265"/>
      <c r="I265"/>
      <c r="J265"/>
    </row>
    <row r="266" spans="1:10" x14ac:dyDescent="0.3">
      <c r="A266"/>
      <c r="B266"/>
      <c r="C266"/>
      <c r="D266"/>
      <c r="E266"/>
      <c r="F266"/>
      <c r="G266"/>
      <c r="H266"/>
      <c r="I266"/>
      <c r="J266"/>
    </row>
    <row r="267" spans="1:10" x14ac:dyDescent="0.3">
      <c r="A267"/>
      <c r="B267"/>
      <c r="C267"/>
      <c r="D267"/>
      <c r="E267"/>
      <c r="F267"/>
      <c r="G267"/>
      <c r="H267"/>
      <c r="I267"/>
      <c r="J267"/>
    </row>
    <row r="268" spans="1:10" x14ac:dyDescent="0.3">
      <c r="A268"/>
      <c r="B268"/>
      <c r="C268"/>
      <c r="D268"/>
      <c r="E268"/>
      <c r="F268"/>
      <c r="G268"/>
      <c r="H268"/>
      <c r="I268"/>
      <c r="J268"/>
    </row>
    <row r="269" spans="1:10" x14ac:dyDescent="0.3">
      <c r="A269"/>
      <c r="B269"/>
      <c r="C269"/>
      <c r="D269"/>
      <c r="E269"/>
      <c r="F269"/>
      <c r="G269"/>
      <c r="H269"/>
      <c r="I269"/>
      <c r="J269"/>
    </row>
    <row r="270" spans="1:10" x14ac:dyDescent="0.3">
      <c r="A270"/>
      <c r="B270"/>
      <c r="C270"/>
      <c r="D270"/>
      <c r="E270"/>
      <c r="F270"/>
      <c r="G270"/>
      <c r="H270"/>
      <c r="I270"/>
      <c r="J270"/>
    </row>
    <row r="271" spans="1:10" x14ac:dyDescent="0.3">
      <c r="A271"/>
      <c r="B271"/>
      <c r="C271"/>
      <c r="D271"/>
      <c r="E271"/>
      <c r="F271"/>
      <c r="G271"/>
      <c r="H271"/>
      <c r="I271"/>
      <c r="J271"/>
    </row>
    <row r="272" spans="1:10" x14ac:dyDescent="0.3">
      <c r="A272"/>
      <c r="B272"/>
      <c r="C272"/>
      <c r="D272"/>
      <c r="E272"/>
      <c r="F272"/>
      <c r="G272"/>
      <c r="H272"/>
      <c r="I272"/>
      <c r="J272"/>
    </row>
    <row r="273" spans="1:10" x14ac:dyDescent="0.3">
      <c r="A273"/>
      <c r="B273"/>
      <c r="C273"/>
      <c r="D273"/>
      <c r="E273"/>
      <c r="F273"/>
      <c r="G273"/>
      <c r="H273"/>
      <c r="I273"/>
      <c r="J273"/>
    </row>
    <row r="274" spans="1:10" x14ac:dyDescent="0.3">
      <c r="A274"/>
      <c r="B274"/>
      <c r="C274"/>
      <c r="D274"/>
      <c r="E274"/>
      <c r="F274"/>
      <c r="G274"/>
      <c r="H274"/>
      <c r="I274"/>
      <c r="J274"/>
    </row>
    <row r="275" spans="1:10" x14ac:dyDescent="0.3">
      <c r="A275"/>
      <c r="B275"/>
      <c r="C275"/>
      <c r="D275"/>
      <c r="E275"/>
      <c r="F275"/>
      <c r="G275"/>
      <c r="H275"/>
      <c r="I275"/>
      <c r="J275"/>
    </row>
    <row r="276" spans="1:10" x14ac:dyDescent="0.3">
      <c r="A276"/>
      <c r="B276"/>
      <c r="C276"/>
      <c r="D276"/>
      <c r="E276"/>
      <c r="F276"/>
      <c r="G276"/>
      <c r="H276"/>
      <c r="I276"/>
      <c r="J276"/>
    </row>
    <row r="277" spans="1:10" x14ac:dyDescent="0.3">
      <c r="A277"/>
      <c r="B277"/>
      <c r="C277"/>
      <c r="D277"/>
      <c r="E277"/>
      <c r="F277"/>
      <c r="G277"/>
      <c r="H277"/>
      <c r="I277"/>
      <c r="J277"/>
    </row>
    <row r="278" spans="1:10" x14ac:dyDescent="0.3">
      <c r="A278"/>
      <c r="B278"/>
      <c r="C278"/>
      <c r="D278"/>
      <c r="E278"/>
      <c r="F278"/>
      <c r="G278"/>
      <c r="H278"/>
      <c r="I278"/>
      <c r="J278"/>
    </row>
    <row r="279" spans="1:10" x14ac:dyDescent="0.3">
      <c r="A279"/>
      <c r="B279"/>
      <c r="C279"/>
      <c r="D279"/>
      <c r="E279"/>
      <c r="F279"/>
      <c r="G279"/>
      <c r="H279"/>
      <c r="I279"/>
      <c r="J279"/>
    </row>
    <row r="280" spans="1:10" x14ac:dyDescent="0.3">
      <c r="A280"/>
      <c r="B280"/>
      <c r="C280"/>
      <c r="D280"/>
      <c r="E280"/>
      <c r="F280"/>
      <c r="G280"/>
      <c r="H280"/>
      <c r="I280"/>
      <c r="J280"/>
    </row>
    <row r="281" spans="1:10" x14ac:dyDescent="0.3">
      <c r="A281"/>
      <c r="B281"/>
      <c r="C281"/>
      <c r="D281"/>
      <c r="E281"/>
      <c r="F281"/>
      <c r="G281"/>
      <c r="H281"/>
      <c r="I281"/>
      <c r="J281"/>
    </row>
    <row r="282" spans="1:10" x14ac:dyDescent="0.3">
      <c r="A282"/>
      <c r="B282"/>
      <c r="C282"/>
      <c r="D282"/>
      <c r="E282"/>
      <c r="F282"/>
      <c r="G282"/>
      <c r="H282"/>
      <c r="I282"/>
      <c r="J282"/>
    </row>
    <row r="283" spans="1:10" x14ac:dyDescent="0.3">
      <c r="A283"/>
      <c r="B283"/>
      <c r="C283"/>
      <c r="D283"/>
      <c r="E283"/>
      <c r="F283"/>
      <c r="G283"/>
      <c r="H283"/>
      <c r="I283"/>
      <c r="J283"/>
    </row>
    <row r="284" spans="1:10" x14ac:dyDescent="0.3">
      <c r="A284"/>
      <c r="B284"/>
      <c r="C284"/>
      <c r="D284"/>
      <c r="E284"/>
      <c r="F284"/>
      <c r="G284"/>
      <c r="H284"/>
      <c r="I284"/>
      <c r="J284"/>
    </row>
    <row r="285" spans="1:10" x14ac:dyDescent="0.3">
      <c r="A285"/>
      <c r="B285"/>
      <c r="C285"/>
      <c r="D285"/>
      <c r="E285"/>
      <c r="F285"/>
      <c r="G285"/>
      <c r="H285"/>
      <c r="I285"/>
      <c r="J285"/>
    </row>
    <row r="286" spans="1:10" x14ac:dyDescent="0.3">
      <c r="A286"/>
      <c r="B286"/>
      <c r="C286"/>
      <c r="D286"/>
      <c r="E286"/>
      <c r="F286"/>
      <c r="G286"/>
      <c r="H286"/>
      <c r="I286"/>
      <c r="J286"/>
    </row>
    <row r="287" spans="1:10" x14ac:dyDescent="0.3">
      <c r="A287"/>
      <c r="B287"/>
      <c r="C287"/>
      <c r="D287"/>
      <c r="E287"/>
      <c r="F287"/>
      <c r="G287"/>
      <c r="H287"/>
      <c r="I287"/>
      <c r="J287"/>
    </row>
    <row r="288" spans="1:10" x14ac:dyDescent="0.3">
      <c r="A288"/>
      <c r="B288"/>
      <c r="C288"/>
      <c r="D288"/>
      <c r="E288"/>
      <c r="F288"/>
      <c r="G288"/>
      <c r="H288"/>
      <c r="I288"/>
      <c r="J288"/>
    </row>
    <row r="289" spans="1:10" x14ac:dyDescent="0.3">
      <c r="A289"/>
      <c r="B289"/>
      <c r="C289"/>
      <c r="D289"/>
      <c r="E289"/>
      <c r="F289"/>
      <c r="G289"/>
      <c r="H289"/>
      <c r="I289"/>
      <c r="J289"/>
    </row>
    <row r="290" spans="1:10" x14ac:dyDescent="0.3">
      <c r="A290"/>
      <c r="B290"/>
      <c r="C290"/>
      <c r="D290"/>
      <c r="E290"/>
      <c r="F290"/>
      <c r="G290"/>
      <c r="H290"/>
      <c r="I290"/>
      <c r="J290"/>
    </row>
    <row r="291" spans="1:10" x14ac:dyDescent="0.3">
      <c r="A291"/>
      <c r="B291"/>
      <c r="C291"/>
      <c r="D291"/>
      <c r="E291"/>
      <c r="F291"/>
      <c r="G291"/>
      <c r="H291"/>
      <c r="I291"/>
      <c r="J291"/>
    </row>
  </sheetData>
  <conditionalFormatting sqref="H5:H45">
    <cfRule type="dataBar" priority="10">
      <dataBar>
        <cfvo type="min"/>
        <cfvo type="max"/>
        <color theme="9"/>
      </dataBar>
      <extLst>
        <ext xmlns:x14="http://schemas.microsoft.com/office/spreadsheetml/2009/9/main" uri="{B025F937-C7B1-47D3-B67F-A62EFF666E3E}">
          <x14:id>{29647B5F-2FDC-42EC-8BC4-E844EDF61BE8}</x14:id>
        </ext>
      </extLst>
    </cfRule>
    <cfRule type="dataBar" priority="11">
      <dataBar>
        <cfvo type="min"/>
        <cfvo type="max"/>
        <color rgb="FF63C384"/>
      </dataBar>
      <extLst>
        <ext xmlns:x14="http://schemas.microsoft.com/office/spreadsheetml/2009/9/main" uri="{B025F937-C7B1-47D3-B67F-A62EFF666E3E}">
          <x14:id>{DF582CCD-0421-411B-B25C-6EE0AA30A6EE}</x14:id>
        </ext>
      </extLst>
    </cfRule>
  </conditionalFormatting>
  <conditionalFormatting sqref="K6:AJ45">
    <cfRule type="expression" dxfId="6" priority="1" stopIfTrue="1">
      <formula>AND(WEEKDAY(K$5,2)&gt;5,$B6&lt;&gt;"")</formula>
    </cfRule>
    <cfRule type="expression" dxfId="5" priority="5">
      <formula>AND(K$5&gt;=$D6,WORKDAY.INTL($D6,$G6,1)-1&gt;K$5)</formula>
    </cfRule>
    <cfRule type="expression" dxfId="4" priority="4">
      <formula>AND(K$5&gt;=WORKDAY.INTL($D6,$G6,1),$H6&lt;&gt;1,K$5&lt;=$E6)</formula>
    </cfRule>
    <cfRule type="expression" dxfId="3" priority="2" stopIfTrue="1">
      <formula>AND(K$5&gt;WORKDAY.INTL($D6,$G6,1),$H6=0,K$5&lt;=$E6)</formula>
    </cfRule>
    <cfRule type="expression" dxfId="2" priority="8">
      <formula>$A6="Grand Total"</formula>
    </cfRule>
  </conditionalFormatting>
  <pageMargins left="0.7" right="0.7" top="0.75" bottom="0.75" header="0.3" footer="0.3"/>
  <pageSetup orientation="portrait" horizontalDpi="4294967293" r:id="rId2"/>
  <drawing r:id="rId3"/>
  <legacyDrawing r:id="rId4"/>
  <mc:AlternateContent xmlns:mc="http://schemas.openxmlformats.org/markup-compatibility/2006">
    <mc:Choice Requires="x14">
      <controls>
        <mc:AlternateContent xmlns:mc="http://schemas.openxmlformats.org/markup-compatibility/2006">
          <mc:Choice Requires="x14">
            <control shapeId="2049" r:id="rId5" name="Scroll Bar 1">
              <controlPr defaultSize="0" autoPict="0" altText="TIME_x000a_">
                <anchor moveWithCells="1">
                  <from>
                    <xdr:col>7</xdr:col>
                    <xdr:colOff>632460</xdr:colOff>
                    <xdr:row>0</xdr:row>
                    <xdr:rowOff>121920</xdr:rowOff>
                  </from>
                  <to>
                    <xdr:col>9</xdr:col>
                    <xdr:colOff>624840</xdr:colOff>
                    <xdr:row>0</xdr:row>
                    <xdr:rowOff>434340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647B5F-2FDC-42EC-8BC4-E844EDF61BE8}">
            <x14:dataBar minLength="0" maxLength="100" gradient="0">
              <x14:cfvo type="autoMin"/>
              <x14:cfvo type="autoMax"/>
              <x14:negativeFillColor rgb="FFFF0000"/>
              <x14:axisColor rgb="FF000000"/>
            </x14:dataBar>
          </x14:cfRule>
          <x14:cfRule type="dataBar" id="{DF582CCD-0421-411B-B25C-6EE0AA30A6EE}">
            <x14:dataBar minLength="0" maxLength="100" gradient="0">
              <x14:cfvo type="autoMin"/>
              <x14:cfvo type="autoMax"/>
              <x14:negativeFillColor rgb="FFFF0000"/>
              <x14:axisColor rgb="FF000000"/>
            </x14:dataBar>
          </x14:cfRule>
          <xm:sqref>H5:H45</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80B40-E7C3-43F8-87A0-DF8D5413C84E}">
  <dimension ref="A1:L41"/>
  <sheetViews>
    <sheetView topLeftCell="A3" zoomScale="85" zoomScaleNormal="325" workbookViewId="0">
      <selection activeCell="H26" sqref="H26"/>
    </sheetView>
  </sheetViews>
  <sheetFormatPr defaultRowHeight="14.4" x14ac:dyDescent="0.3"/>
  <cols>
    <col min="3" max="3" width="10.44140625" customWidth="1"/>
    <col min="4" max="4" width="11.21875" customWidth="1"/>
    <col min="5" max="5" width="10.21875" customWidth="1"/>
    <col min="6" max="6" width="10.44140625" customWidth="1"/>
    <col min="7" max="7" width="16.33203125" customWidth="1"/>
    <col min="8" max="8" width="10" customWidth="1"/>
  </cols>
  <sheetData>
    <row r="1" spans="1:12" x14ac:dyDescent="0.3">
      <c r="A1" t="s">
        <v>0</v>
      </c>
      <c r="B1" t="s">
        <v>1</v>
      </c>
      <c r="C1" t="s">
        <v>2</v>
      </c>
      <c r="D1" t="s">
        <v>3</v>
      </c>
      <c r="E1" t="s">
        <v>4</v>
      </c>
      <c r="F1" t="s">
        <v>5</v>
      </c>
      <c r="G1" t="s">
        <v>6</v>
      </c>
      <c r="H1" t="s">
        <v>7</v>
      </c>
      <c r="I1" t="s">
        <v>8</v>
      </c>
      <c r="J1" t="s">
        <v>9</v>
      </c>
    </row>
    <row r="2" spans="1:12" x14ac:dyDescent="0.3">
      <c r="A2" t="s">
        <v>10</v>
      </c>
      <c r="B2" t="s">
        <v>11</v>
      </c>
      <c r="C2" t="s">
        <v>12</v>
      </c>
      <c r="D2" s="2">
        <v>43878</v>
      </c>
      <c r="E2">
        <v>5</v>
      </c>
      <c r="F2" s="2">
        <v>43882</v>
      </c>
      <c r="G2">
        <v>2</v>
      </c>
      <c r="H2">
        <f>Table11[[#This Row],[Days completed]]/Table11[[#This Row],[Duration]]</f>
        <v>0.4</v>
      </c>
      <c r="I2">
        <v>218000</v>
      </c>
      <c r="J2">
        <v>97337</v>
      </c>
      <c r="L2">
        <f>Table11[[#This Row],[Days completed]]/Table11[[#This Row],[Duration]]</f>
        <v>0.4</v>
      </c>
    </row>
    <row r="3" spans="1:12" x14ac:dyDescent="0.3">
      <c r="A3" t="s">
        <v>10</v>
      </c>
      <c r="B3" t="s">
        <v>13</v>
      </c>
      <c r="C3" t="s">
        <v>14</v>
      </c>
      <c r="D3" s="2">
        <v>43878</v>
      </c>
      <c r="E3">
        <v>6</v>
      </c>
      <c r="F3" s="2">
        <v>43885</v>
      </c>
      <c r="G3">
        <v>3</v>
      </c>
      <c r="H3" s="1">
        <f>Table11[[#This Row],[Days completed]]/Table11[[#This Row],[Duration]]</f>
        <v>0.5</v>
      </c>
      <c r="I3">
        <v>393000</v>
      </c>
      <c r="J3">
        <v>177440</v>
      </c>
    </row>
    <row r="4" spans="1:12" x14ac:dyDescent="0.3">
      <c r="A4" t="s">
        <v>10</v>
      </c>
      <c r="B4" t="s">
        <v>15</v>
      </c>
      <c r="C4" t="s">
        <v>16</v>
      </c>
      <c r="D4" s="2">
        <v>43879</v>
      </c>
      <c r="E4">
        <v>10</v>
      </c>
      <c r="F4" s="2">
        <v>43892</v>
      </c>
      <c r="G4">
        <v>4</v>
      </c>
      <c r="H4" s="1">
        <f>Table11[[#This Row],[Days completed]]/Table11[[#This Row],[Duration]]</f>
        <v>0.4</v>
      </c>
      <c r="I4">
        <v>86000</v>
      </c>
      <c r="J4">
        <v>31046</v>
      </c>
    </row>
    <row r="5" spans="1:12" x14ac:dyDescent="0.3">
      <c r="A5" t="s">
        <v>10</v>
      </c>
      <c r="B5" t="s">
        <v>17</v>
      </c>
      <c r="C5" t="s">
        <v>18</v>
      </c>
      <c r="D5" s="2">
        <v>43882</v>
      </c>
      <c r="E5">
        <v>9</v>
      </c>
      <c r="F5" s="2">
        <v>43894</v>
      </c>
      <c r="G5">
        <v>3</v>
      </c>
      <c r="H5" s="1">
        <f>Table11[[#This Row],[Days completed]]/Table11[[#This Row],[Duration]]</f>
        <v>0.33333333333333331</v>
      </c>
      <c r="I5">
        <v>732000</v>
      </c>
      <c r="J5">
        <v>261324</v>
      </c>
    </row>
    <row r="6" spans="1:12" x14ac:dyDescent="0.3">
      <c r="A6" t="s">
        <v>10</v>
      </c>
      <c r="B6" t="s">
        <v>19</v>
      </c>
      <c r="C6" t="s">
        <v>20</v>
      </c>
      <c r="D6" s="2">
        <v>43878</v>
      </c>
      <c r="E6">
        <v>4</v>
      </c>
      <c r="F6" s="2">
        <v>43881</v>
      </c>
      <c r="G6">
        <v>1</v>
      </c>
      <c r="H6" s="1">
        <f>Table11[[#This Row],[Days completed]]/Table11[[#This Row],[Duration]]</f>
        <v>0.25</v>
      </c>
      <c r="I6">
        <v>492000</v>
      </c>
      <c r="J6">
        <v>116850</v>
      </c>
    </row>
    <row r="7" spans="1:12" x14ac:dyDescent="0.3">
      <c r="A7" t="s">
        <v>10</v>
      </c>
      <c r="B7" t="s">
        <v>21</v>
      </c>
      <c r="C7" t="s">
        <v>12</v>
      </c>
      <c r="D7" s="2">
        <v>43881</v>
      </c>
      <c r="E7">
        <v>6</v>
      </c>
      <c r="F7" s="2">
        <v>43888</v>
      </c>
      <c r="G7">
        <v>0</v>
      </c>
      <c r="H7" s="1">
        <f>Table11[[#This Row],[Days completed]]/Table11[[#This Row],[Duration]]</f>
        <v>0</v>
      </c>
      <c r="I7">
        <v>188000</v>
      </c>
      <c r="J7">
        <v>0</v>
      </c>
    </row>
    <row r="8" spans="1:12" x14ac:dyDescent="0.3">
      <c r="A8" t="s">
        <v>10</v>
      </c>
      <c r="B8" t="s">
        <v>22</v>
      </c>
      <c r="C8" t="s">
        <v>14</v>
      </c>
      <c r="D8" s="2">
        <v>43881</v>
      </c>
      <c r="E8">
        <v>7</v>
      </c>
      <c r="F8" s="2">
        <v>43889</v>
      </c>
      <c r="G8">
        <v>3</v>
      </c>
      <c r="H8" s="1">
        <f>Table11[[#This Row],[Days completed]]/Table11[[#This Row],[Duration]]</f>
        <v>0.42857142857142855</v>
      </c>
      <c r="I8">
        <v>180000</v>
      </c>
      <c r="J8">
        <v>79380</v>
      </c>
    </row>
    <row r="9" spans="1:12" x14ac:dyDescent="0.3">
      <c r="A9" t="s">
        <v>10</v>
      </c>
      <c r="B9" t="s">
        <v>23</v>
      </c>
      <c r="C9" t="s">
        <v>16</v>
      </c>
      <c r="D9" s="2">
        <v>43885</v>
      </c>
      <c r="E9">
        <v>5</v>
      </c>
      <c r="F9" s="2">
        <v>43889</v>
      </c>
      <c r="G9">
        <v>2</v>
      </c>
      <c r="H9" s="1">
        <f>Table11[[#This Row],[Days completed]]/Table11[[#This Row],[Duration]]</f>
        <v>0.4</v>
      </c>
      <c r="I9">
        <v>582000</v>
      </c>
      <c r="J9">
        <v>195231</v>
      </c>
    </row>
    <row r="10" spans="1:12" x14ac:dyDescent="0.3">
      <c r="A10" t="s">
        <v>10</v>
      </c>
      <c r="B10" t="s">
        <v>24</v>
      </c>
      <c r="C10" t="s">
        <v>18</v>
      </c>
      <c r="D10" s="2">
        <v>43885</v>
      </c>
      <c r="E10">
        <v>9</v>
      </c>
      <c r="F10" s="2">
        <v>43895</v>
      </c>
      <c r="G10">
        <v>1</v>
      </c>
      <c r="H10" s="1">
        <f>Table11[[#This Row],[Days completed]]/Table11[[#This Row],[Duration]]</f>
        <v>0.1111111111111111</v>
      </c>
      <c r="I10">
        <v>562000</v>
      </c>
      <c r="J10">
        <v>74746</v>
      </c>
    </row>
    <row r="11" spans="1:12" x14ac:dyDescent="0.3">
      <c r="A11" t="s">
        <v>10</v>
      </c>
      <c r="B11" t="s">
        <v>25</v>
      </c>
      <c r="C11" t="s">
        <v>20</v>
      </c>
      <c r="D11" s="2">
        <v>43885</v>
      </c>
      <c r="E11">
        <v>6</v>
      </c>
      <c r="F11" s="2">
        <v>43892</v>
      </c>
      <c r="G11">
        <v>3</v>
      </c>
      <c r="H11" s="1">
        <f>Table11[[#This Row],[Days completed]]/Table11[[#This Row],[Duration]]</f>
        <v>0.5</v>
      </c>
      <c r="I11">
        <v>416000</v>
      </c>
      <c r="J11">
        <v>175015</v>
      </c>
    </row>
    <row r="12" spans="1:12" x14ac:dyDescent="0.3">
      <c r="A12" t="s">
        <v>26</v>
      </c>
      <c r="B12" t="s">
        <v>11</v>
      </c>
      <c r="C12" t="s">
        <v>12</v>
      </c>
      <c r="D12" s="2">
        <v>43879</v>
      </c>
      <c r="E12">
        <v>7</v>
      </c>
      <c r="F12" s="2">
        <v>43887</v>
      </c>
      <c r="G12">
        <v>7</v>
      </c>
      <c r="H12" s="1">
        <f>Table11[[#This Row],[Days completed]]/Table11[[#This Row],[Duration]]</f>
        <v>1</v>
      </c>
      <c r="I12">
        <v>293000</v>
      </c>
      <c r="J12">
        <v>273001</v>
      </c>
    </row>
    <row r="13" spans="1:12" x14ac:dyDescent="0.3">
      <c r="A13" t="s">
        <v>26</v>
      </c>
      <c r="B13" t="s">
        <v>13</v>
      </c>
      <c r="C13" t="s">
        <v>14</v>
      </c>
      <c r="D13" s="2">
        <v>43878</v>
      </c>
      <c r="E13">
        <v>9</v>
      </c>
      <c r="F13" s="2">
        <v>43888</v>
      </c>
      <c r="G13">
        <v>4</v>
      </c>
      <c r="H13" s="1">
        <f>Table11[[#This Row],[Days completed]]/Table11[[#This Row],[Duration]]</f>
        <v>0.44444444444444442</v>
      </c>
      <c r="I13">
        <v>224000</v>
      </c>
      <c r="J13">
        <v>57910</v>
      </c>
    </row>
    <row r="14" spans="1:12" x14ac:dyDescent="0.3">
      <c r="A14" t="s">
        <v>26</v>
      </c>
      <c r="B14" t="s">
        <v>15</v>
      </c>
      <c r="C14" t="s">
        <v>16</v>
      </c>
      <c r="D14" s="2">
        <v>43879</v>
      </c>
      <c r="E14">
        <v>8</v>
      </c>
      <c r="F14" s="2">
        <v>43888</v>
      </c>
      <c r="G14">
        <v>0</v>
      </c>
      <c r="H14" s="1">
        <f>Table11[[#This Row],[Days completed]]/Table11[[#This Row],[Duration]]</f>
        <v>0</v>
      </c>
      <c r="I14">
        <v>978000</v>
      </c>
      <c r="J14">
        <v>0</v>
      </c>
    </row>
    <row r="15" spans="1:12" x14ac:dyDescent="0.3">
      <c r="A15" t="s">
        <v>26</v>
      </c>
      <c r="B15" t="s">
        <v>17</v>
      </c>
      <c r="C15" t="s">
        <v>18</v>
      </c>
      <c r="D15" s="2">
        <v>43881</v>
      </c>
      <c r="E15">
        <v>7</v>
      </c>
      <c r="F15" s="2">
        <v>43889</v>
      </c>
      <c r="G15">
        <v>3</v>
      </c>
      <c r="H15" s="1">
        <f>Table11[[#This Row],[Days completed]]/Table11[[#This Row],[Duration]]</f>
        <v>0.42857142857142855</v>
      </c>
      <c r="I15">
        <v>932000</v>
      </c>
      <c r="J15">
        <v>379157</v>
      </c>
    </row>
    <row r="16" spans="1:12" x14ac:dyDescent="0.3">
      <c r="A16" t="s">
        <v>26</v>
      </c>
      <c r="B16" t="s">
        <v>19</v>
      </c>
      <c r="C16" t="s">
        <v>20</v>
      </c>
      <c r="D16" s="2">
        <v>43882</v>
      </c>
      <c r="E16">
        <v>4</v>
      </c>
      <c r="F16" s="2">
        <v>43887</v>
      </c>
      <c r="G16">
        <v>1</v>
      </c>
      <c r="H16" s="1">
        <f>Table11[[#This Row],[Days completed]]/Table11[[#This Row],[Duration]]</f>
        <v>0.25</v>
      </c>
      <c r="I16">
        <v>854000</v>
      </c>
      <c r="J16">
        <v>322812</v>
      </c>
    </row>
    <row r="17" spans="1:10" x14ac:dyDescent="0.3">
      <c r="A17" t="s">
        <v>26</v>
      </c>
      <c r="B17" t="s">
        <v>21</v>
      </c>
      <c r="C17" t="s">
        <v>12</v>
      </c>
      <c r="D17" s="2">
        <v>43882</v>
      </c>
      <c r="E17">
        <v>6</v>
      </c>
      <c r="F17" s="2">
        <v>43889</v>
      </c>
      <c r="G17">
        <v>3</v>
      </c>
      <c r="H17" s="1">
        <f>Table11[[#This Row],[Days completed]]/Table11[[#This Row],[Duration]]</f>
        <v>0.5</v>
      </c>
      <c r="I17">
        <v>81000</v>
      </c>
      <c r="J17">
        <v>38461</v>
      </c>
    </row>
    <row r="18" spans="1:10" x14ac:dyDescent="0.3">
      <c r="A18" t="s">
        <v>26</v>
      </c>
      <c r="B18" t="s">
        <v>22</v>
      </c>
      <c r="C18" t="s">
        <v>14</v>
      </c>
      <c r="D18" s="2">
        <v>43885</v>
      </c>
      <c r="E18">
        <v>6</v>
      </c>
      <c r="F18" s="2">
        <v>43892</v>
      </c>
      <c r="G18">
        <v>5</v>
      </c>
      <c r="H18" s="1">
        <f>Table11[[#This Row],[Days completed]]/Table11[[#This Row],[Duration]]</f>
        <v>0.83333333333333337</v>
      </c>
      <c r="I18">
        <v>169000</v>
      </c>
      <c r="J18">
        <v>136468</v>
      </c>
    </row>
    <row r="19" spans="1:10" x14ac:dyDescent="0.3">
      <c r="A19" t="s">
        <v>26</v>
      </c>
      <c r="B19" t="s">
        <v>23</v>
      </c>
      <c r="C19" t="s">
        <v>16</v>
      </c>
      <c r="D19" s="2">
        <v>43886</v>
      </c>
      <c r="E19">
        <v>4</v>
      </c>
      <c r="F19" s="2">
        <v>43889</v>
      </c>
      <c r="G19">
        <v>1</v>
      </c>
      <c r="H19" s="1">
        <f>Table11[[#This Row],[Days completed]]/Table11[[#This Row],[Duration]]</f>
        <v>0.25</v>
      </c>
      <c r="I19">
        <v>61000</v>
      </c>
      <c r="J19">
        <v>12078</v>
      </c>
    </row>
    <row r="20" spans="1:10" x14ac:dyDescent="0.3">
      <c r="A20" t="s">
        <v>26</v>
      </c>
      <c r="B20" t="s">
        <v>24</v>
      </c>
      <c r="C20" t="s">
        <v>18</v>
      </c>
      <c r="D20" s="2">
        <v>43888</v>
      </c>
      <c r="E20">
        <v>7</v>
      </c>
      <c r="F20" s="2">
        <v>43896</v>
      </c>
      <c r="G20">
        <v>3</v>
      </c>
      <c r="H20" s="1">
        <f>Table11[[#This Row],[Days completed]]/Table11[[#This Row],[Duration]]</f>
        <v>0.42857142857142855</v>
      </c>
      <c r="I20">
        <v>645000</v>
      </c>
      <c r="J20">
        <v>273048</v>
      </c>
    </row>
    <row r="21" spans="1:10" x14ac:dyDescent="0.3">
      <c r="A21" t="s">
        <v>26</v>
      </c>
      <c r="B21" t="s">
        <v>25</v>
      </c>
      <c r="C21" t="s">
        <v>20</v>
      </c>
      <c r="D21" s="2">
        <v>43878</v>
      </c>
      <c r="E21">
        <v>3</v>
      </c>
      <c r="F21" s="2">
        <v>43880</v>
      </c>
      <c r="G21">
        <v>3</v>
      </c>
      <c r="H21" s="1">
        <f>Table11[[#This Row],[Days completed]]/Table11[[#This Row],[Duration]]</f>
        <v>1</v>
      </c>
      <c r="I21">
        <v>68000</v>
      </c>
      <c r="J21">
        <v>64987</v>
      </c>
    </row>
    <row r="22" spans="1:10" x14ac:dyDescent="0.3">
      <c r="A22" t="s">
        <v>27</v>
      </c>
      <c r="B22" t="s">
        <v>11</v>
      </c>
      <c r="C22" t="s">
        <v>12</v>
      </c>
      <c r="D22" s="2">
        <v>43878</v>
      </c>
      <c r="E22">
        <v>10</v>
      </c>
      <c r="F22" s="2">
        <v>43889</v>
      </c>
      <c r="G22">
        <v>5</v>
      </c>
      <c r="H22" s="1">
        <f>Table11[[#This Row],[Days completed]]/Table11[[#This Row],[Duration]]</f>
        <v>0.5</v>
      </c>
      <c r="I22">
        <v>839000</v>
      </c>
      <c r="J22">
        <v>406974</v>
      </c>
    </row>
    <row r="23" spans="1:10" x14ac:dyDescent="0.3">
      <c r="A23" t="s">
        <v>27</v>
      </c>
      <c r="B23" t="s">
        <v>13</v>
      </c>
      <c r="C23" t="s">
        <v>14</v>
      </c>
      <c r="D23" s="2">
        <v>43882</v>
      </c>
      <c r="E23">
        <v>5</v>
      </c>
      <c r="F23" s="2">
        <v>43888</v>
      </c>
      <c r="G23">
        <v>4</v>
      </c>
      <c r="H23" s="1">
        <f>Table11[[#This Row],[Days completed]]/Table11[[#This Row],[Duration]]</f>
        <v>0.8</v>
      </c>
      <c r="I23">
        <v>729000</v>
      </c>
      <c r="J23">
        <v>487139</v>
      </c>
    </row>
    <row r="24" spans="1:10" x14ac:dyDescent="0.3">
      <c r="A24" t="s">
        <v>27</v>
      </c>
      <c r="B24" t="s">
        <v>15</v>
      </c>
      <c r="C24" t="s">
        <v>16</v>
      </c>
      <c r="D24" s="2">
        <v>43885</v>
      </c>
      <c r="E24">
        <v>7</v>
      </c>
      <c r="F24" s="2">
        <v>43893</v>
      </c>
      <c r="G24">
        <v>3</v>
      </c>
      <c r="H24" s="1">
        <f>Table11[[#This Row],[Days completed]]/Table11[[#This Row],[Duration]]</f>
        <v>0.42857142857142855</v>
      </c>
      <c r="I24">
        <v>826000</v>
      </c>
      <c r="J24">
        <v>298186</v>
      </c>
    </row>
    <row r="25" spans="1:10" x14ac:dyDescent="0.3">
      <c r="A25" t="s">
        <v>27</v>
      </c>
      <c r="B25" t="s">
        <v>17</v>
      </c>
      <c r="C25" t="s">
        <v>18</v>
      </c>
      <c r="D25" s="2">
        <v>43887</v>
      </c>
      <c r="E25">
        <v>7</v>
      </c>
      <c r="F25" s="2">
        <v>43895</v>
      </c>
      <c r="G25">
        <v>2</v>
      </c>
      <c r="H25" s="1">
        <f>Table11[[#This Row],[Days completed]]/Table11[[#This Row],[Duration]]</f>
        <v>0.2857142857142857</v>
      </c>
      <c r="I25">
        <v>895000</v>
      </c>
      <c r="J25">
        <v>280583</v>
      </c>
    </row>
    <row r="26" spans="1:10" x14ac:dyDescent="0.3">
      <c r="A26" t="s">
        <v>27</v>
      </c>
      <c r="B26" t="s">
        <v>19</v>
      </c>
      <c r="C26" t="s">
        <v>20</v>
      </c>
      <c r="D26" s="2">
        <v>43889</v>
      </c>
      <c r="E26">
        <v>3</v>
      </c>
      <c r="F26" s="2">
        <v>43893</v>
      </c>
      <c r="G26">
        <v>2</v>
      </c>
      <c r="H26" s="1">
        <f>Table11[[#This Row],[Days completed]]/Table11[[#This Row],[Duration]]</f>
        <v>0.66666666666666663</v>
      </c>
      <c r="I26">
        <v>341000</v>
      </c>
      <c r="J26">
        <v>129785</v>
      </c>
    </row>
    <row r="27" spans="1:10" x14ac:dyDescent="0.3">
      <c r="A27" t="s">
        <v>28</v>
      </c>
      <c r="B27" t="s">
        <v>11</v>
      </c>
      <c r="C27" t="s">
        <v>12</v>
      </c>
      <c r="D27" s="2">
        <v>43892</v>
      </c>
      <c r="E27">
        <v>9</v>
      </c>
      <c r="F27" s="2">
        <v>43902</v>
      </c>
      <c r="G27">
        <v>8</v>
      </c>
      <c r="H27" s="1">
        <f>Table11[[#This Row],[Days completed]]/Table11[[#This Row],[Duration]]</f>
        <v>0.88888888888888884</v>
      </c>
      <c r="I27">
        <v>787000</v>
      </c>
      <c r="J27">
        <v>727188</v>
      </c>
    </row>
    <row r="28" spans="1:10" x14ac:dyDescent="0.3">
      <c r="A28" t="s">
        <v>28</v>
      </c>
      <c r="B28" t="s">
        <v>13</v>
      </c>
      <c r="C28" t="s">
        <v>14</v>
      </c>
      <c r="D28" s="2">
        <v>43892</v>
      </c>
      <c r="E28">
        <v>10</v>
      </c>
      <c r="F28" s="2">
        <v>43903</v>
      </c>
      <c r="G28">
        <v>2</v>
      </c>
      <c r="H28" s="1">
        <f>Table11[[#This Row],[Days completed]]/Table11[[#This Row],[Duration]]</f>
        <v>0.2</v>
      </c>
      <c r="I28">
        <v>228000</v>
      </c>
      <c r="J28">
        <v>47880</v>
      </c>
    </row>
    <row r="29" spans="1:10" x14ac:dyDescent="0.3">
      <c r="A29" t="s">
        <v>28</v>
      </c>
      <c r="B29" t="s">
        <v>15</v>
      </c>
      <c r="C29" t="s">
        <v>16</v>
      </c>
      <c r="D29" s="2">
        <v>43878</v>
      </c>
      <c r="E29">
        <v>4</v>
      </c>
      <c r="F29" s="2">
        <v>43881</v>
      </c>
      <c r="G29">
        <v>0</v>
      </c>
      <c r="H29" s="1">
        <f>Table11[[#This Row],[Days completed]]/Table11[[#This Row],[Duration]]</f>
        <v>0</v>
      </c>
      <c r="I29">
        <v>147000</v>
      </c>
      <c r="J29">
        <v>0</v>
      </c>
    </row>
    <row r="30" spans="1:10" x14ac:dyDescent="0.3">
      <c r="A30" t="s">
        <v>28</v>
      </c>
      <c r="B30" t="s">
        <v>17</v>
      </c>
      <c r="C30" t="s">
        <v>18</v>
      </c>
      <c r="D30" s="2">
        <v>43880</v>
      </c>
      <c r="E30">
        <v>8</v>
      </c>
      <c r="F30" s="2">
        <v>43889</v>
      </c>
      <c r="G30">
        <v>5</v>
      </c>
      <c r="H30" s="1">
        <f>Table11[[#This Row],[Days completed]]/Table11[[#This Row],[Duration]]</f>
        <v>0.625</v>
      </c>
      <c r="I30">
        <v>338000</v>
      </c>
      <c r="J30">
        <v>205123</v>
      </c>
    </row>
    <row r="31" spans="1:10" x14ac:dyDescent="0.3">
      <c r="A31" t="s">
        <v>28</v>
      </c>
      <c r="B31" t="s">
        <v>19</v>
      </c>
      <c r="C31" t="s">
        <v>20</v>
      </c>
      <c r="D31" s="2">
        <v>43885</v>
      </c>
      <c r="E31">
        <v>10</v>
      </c>
      <c r="F31" s="2">
        <v>43896</v>
      </c>
      <c r="G31">
        <v>3</v>
      </c>
      <c r="H31" s="1">
        <f>Table11[[#This Row],[Days completed]]/Table11[[#This Row],[Duration]]</f>
        <v>0.3</v>
      </c>
      <c r="I31">
        <v>857000</v>
      </c>
      <c r="J31">
        <v>305949</v>
      </c>
    </row>
    <row r="32" spans="1:10" x14ac:dyDescent="0.3">
      <c r="A32" t="s">
        <v>28</v>
      </c>
      <c r="B32" t="s">
        <v>21</v>
      </c>
      <c r="C32" t="s">
        <v>12</v>
      </c>
      <c r="D32" s="2">
        <v>43886</v>
      </c>
      <c r="E32">
        <v>6</v>
      </c>
      <c r="F32" s="2">
        <v>43893</v>
      </c>
      <c r="G32">
        <v>3</v>
      </c>
      <c r="H32" s="1">
        <f>Table11[[#This Row],[Days completed]]/Table11[[#This Row],[Duration]]</f>
        <v>0.5</v>
      </c>
      <c r="I32">
        <v>602000</v>
      </c>
      <c r="J32">
        <v>322371</v>
      </c>
    </row>
    <row r="33" spans="1:10" x14ac:dyDescent="0.3">
      <c r="A33" t="s">
        <v>28</v>
      </c>
      <c r="B33" t="s">
        <v>22</v>
      </c>
      <c r="C33" t="s">
        <v>14</v>
      </c>
      <c r="D33" s="2">
        <v>43886</v>
      </c>
      <c r="E33">
        <v>4</v>
      </c>
      <c r="F33" s="2">
        <v>43889</v>
      </c>
      <c r="G33">
        <v>2</v>
      </c>
      <c r="H33" s="1">
        <f>Table11[[#This Row],[Days completed]]/Table11[[#This Row],[Duration]]</f>
        <v>0.5</v>
      </c>
      <c r="I33">
        <v>990000</v>
      </c>
      <c r="J33">
        <v>451440</v>
      </c>
    </row>
    <row r="34" spans="1:10" x14ac:dyDescent="0.3">
      <c r="A34" t="s">
        <v>29</v>
      </c>
      <c r="B34" t="s">
        <v>11</v>
      </c>
      <c r="C34" t="s">
        <v>16</v>
      </c>
      <c r="D34" s="2">
        <v>43889</v>
      </c>
      <c r="E34">
        <v>8</v>
      </c>
      <c r="F34" s="2">
        <v>43900</v>
      </c>
      <c r="G34">
        <v>3</v>
      </c>
      <c r="H34" s="1">
        <f>Table11[[#This Row],[Days completed]]/Table11[[#This Row],[Duration]]</f>
        <v>0.375</v>
      </c>
      <c r="I34">
        <v>96000</v>
      </c>
      <c r="J34">
        <v>32256</v>
      </c>
    </row>
    <row r="35" spans="1:10" x14ac:dyDescent="0.3">
      <c r="A35" t="s">
        <v>29</v>
      </c>
      <c r="B35" t="s">
        <v>13</v>
      </c>
      <c r="C35" t="s">
        <v>18</v>
      </c>
      <c r="D35" s="2">
        <v>43892</v>
      </c>
      <c r="E35">
        <v>9</v>
      </c>
      <c r="F35" s="2">
        <v>43902</v>
      </c>
      <c r="G35">
        <v>4</v>
      </c>
      <c r="H35" s="1">
        <f>Table11[[#This Row],[Days completed]]/Table11[[#This Row],[Duration]]</f>
        <v>0.44444444444444442</v>
      </c>
      <c r="I35">
        <v>513000</v>
      </c>
      <c r="J35">
        <v>226233</v>
      </c>
    </row>
    <row r="36" spans="1:10" x14ac:dyDescent="0.3">
      <c r="A36" t="s">
        <v>29</v>
      </c>
      <c r="B36" t="s">
        <v>15</v>
      </c>
      <c r="C36" t="s">
        <v>20</v>
      </c>
      <c r="D36" s="2">
        <v>43881</v>
      </c>
      <c r="E36">
        <v>5</v>
      </c>
      <c r="F36" s="2">
        <v>43887</v>
      </c>
      <c r="G36">
        <v>3</v>
      </c>
      <c r="H36" s="1">
        <f>Table11[[#This Row],[Days completed]]/Table11[[#This Row],[Duration]]</f>
        <v>0.6</v>
      </c>
      <c r="I36">
        <v>616000</v>
      </c>
      <c r="J36">
        <v>401579</v>
      </c>
    </row>
    <row r="37" spans="1:10" x14ac:dyDescent="0.3">
      <c r="A37" t="s">
        <v>29</v>
      </c>
      <c r="B37" t="s">
        <v>17</v>
      </c>
      <c r="C37" t="s">
        <v>12</v>
      </c>
      <c r="D37" s="2">
        <v>43880</v>
      </c>
      <c r="E37">
        <v>3</v>
      </c>
      <c r="F37" s="2">
        <v>43882</v>
      </c>
      <c r="G37">
        <v>3</v>
      </c>
      <c r="H37" s="1">
        <f>Table11[[#This Row],[Days completed]]/Table11[[#This Row],[Duration]]</f>
        <v>1</v>
      </c>
      <c r="I37">
        <v>817000</v>
      </c>
      <c r="J37">
        <v>807069</v>
      </c>
    </row>
    <row r="38" spans="1:10" x14ac:dyDescent="0.3">
      <c r="A38" t="s">
        <v>29</v>
      </c>
      <c r="B38" t="s">
        <v>19</v>
      </c>
      <c r="C38" t="s">
        <v>14</v>
      </c>
      <c r="D38" s="2">
        <v>43882</v>
      </c>
      <c r="E38">
        <v>7</v>
      </c>
      <c r="F38" s="2">
        <v>43892</v>
      </c>
      <c r="G38">
        <v>3</v>
      </c>
      <c r="H38" s="1">
        <f>Table11[[#This Row],[Days completed]]/Table11[[#This Row],[Duration]]</f>
        <v>0.42857142857142855</v>
      </c>
      <c r="I38">
        <v>372000</v>
      </c>
      <c r="J38">
        <v>173166</v>
      </c>
    </row>
    <row r="39" spans="1:10" x14ac:dyDescent="0.3">
      <c r="A39" t="s">
        <v>29</v>
      </c>
      <c r="B39" t="s">
        <v>21</v>
      </c>
      <c r="C39" t="s">
        <v>16</v>
      </c>
      <c r="D39" s="2">
        <v>43885</v>
      </c>
      <c r="E39">
        <v>10</v>
      </c>
      <c r="F39" s="2">
        <v>43896</v>
      </c>
      <c r="G39">
        <v>2</v>
      </c>
      <c r="H39" s="1">
        <f>Table11[[#This Row],[Days completed]]/Table11[[#This Row],[Duration]]</f>
        <v>0.2</v>
      </c>
      <c r="I39">
        <v>50000</v>
      </c>
      <c r="J39">
        <v>8400</v>
      </c>
    </row>
    <row r="40" spans="1:10" x14ac:dyDescent="0.3">
      <c r="A40" t="s">
        <v>29</v>
      </c>
      <c r="B40" t="s">
        <v>22</v>
      </c>
      <c r="C40" t="s">
        <v>18</v>
      </c>
      <c r="D40" s="2">
        <v>43885</v>
      </c>
      <c r="E40">
        <v>10</v>
      </c>
      <c r="F40" s="2">
        <v>43896</v>
      </c>
      <c r="G40">
        <v>3</v>
      </c>
      <c r="H40" s="1">
        <f>Table11[[#This Row],[Days completed]]/Table11[[#This Row],[Duration]]</f>
        <v>0.3</v>
      </c>
      <c r="I40">
        <v>807000</v>
      </c>
      <c r="J40">
        <v>262679</v>
      </c>
    </row>
    <row r="41" spans="1:10" x14ac:dyDescent="0.3">
      <c r="A41" t="s">
        <v>29</v>
      </c>
      <c r="B41" t="s">
        <v>23</v>
      </c>
      <c r="C41" t="s">
        <v>20</v>
      </c>
      <c r="D41" s="2">
        <v>43885</v>
      </c>
      <c r="E41">
        <v>3</v>
      </c>
      <c r="F41" s="2">
        <v>43887</v>
      </c>
      <c r="G41">
        <v>0</v>
      </c>
      <c r="H41" s="1">
        <f>Table11[[#This Row],[Days completed]]/Table11[[#This Row],[Duration]]</f>
        <v>0</v>
      </c>
      <c r="I41">
        <v>691000</v>
      </c>
      <c r="J41">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7F60-5560-486B-BE55-D5CD892352D4}">
  <dimension ref="B2:Q41"/>
  <sheetViews>
    <sheetView zoomScale="70" zoomScaleNormal="70" workbookViewId="0">
      <selection activeCell="J14" sqref="J14:J15"/>
    </sheetView>
  </sheetViews>
  <sheetFormatPr defaultRowHeight="14.4" x14ac:dyDescent="0.3"/>
  <cols>
    <col min="1" max="1" width="10" style="1" customWidth="1"/>
    <col min="2" max="2" width="11.5546875" style="1" customWidth="1"/>
    <col min="3" max="3" width="13.109375" style="1" customWidth="1"/>
    <col min="4" max="4" width="12" style="10" bestFit="1" customWidth="1"/>
    <col min="5" max="5" width="11.6640625" style="1" customWidth="1"/>
    <col min="6" max="6" width="11.109375" style="2" bestFit="1" customWidth="1"/>
    <col min="7" max="7" width="21.5546875" style="4" bestFit="1" customWidth="1"/>
    <col min="8" max="8" width="4.44140625" style="1" bestFit="1" customWidth="1"/>
    <col min="9" max="10" width="10.33203125" style="1" customWidth="1"/>
    <col min="11" max="11" width="8.88671875" style="1"/>
    <col min="12" max="12" width="23.5546875" style="1" bestFit="1" customWidth="1"/>
    <col min="13" max="13" width="8.33203125" style="1" bestFit="1" customWidth="1"/>
    <col min="14" max="14" width="6.6640625" style="1" bestFit="1" customWidth="1"/>
    <col min="15" max="16384" width="8.88671875" style="1"/>
  </cols>
  <sheetData>
    <row r="2" spans="2:17" x14ac:dyDescent="0.3">
      <c r="D2" s="2"/>
      <c r="H2" s="3"/>
      <c r="I2" s="4"/>
      <c r="J2" s="4"/>
      <c r="L2" s="3"/>
    </row>
    <row r="3" spans="2:17" x14ac:dyDescent="0.3">
      <c r="B3" s="1" t="s">
        <v>43</v>
      </c>
      <c r="D3" s="2"/>
      <c r="H3" s="3"/>
      <c r="I3" s="4"/>
      <c r="J3" s="4"/>
      <c r="L3" s="3"/>
    </row>
    <row r="4" spans="2:17" x14ac:dyDescent="0.3">
      <c r="D4" s="2"/>
      <c r="H4" s="3"/>
      <c r="I4" s="4"/>
      <c r="J4" s="4"/>
      <c r="L4" s="3"/>
    </row>
    <row r="5" spans="2:17" x14ac:dyDescent="0.3">
      <c r="B5" s="1" t="s">
        <v>38</v>
      </c>
      <c r="C5" s="1">
        <f>COUNTIF(DASHBOARD!H6:H51,"="&amp;0)</f>
        <v>4</v>
      </c>
      <c r="D5" s="2"/>
      <c r="G5" s="5" t="s">
        <v>46</v>
      </c>
      <c r="H5"/>
      <c r="I5"/>
      <c r="J5" s="4" t="s">
        <v>47</v>
      </c>
      <c r="L5" s="3"/>
      <c r="M5" s="5" t="s">
        <v>46</v>
      </c>
      <c r="N5"/>
      <c r="O5"/>
    </row>
    <row r="6" spans="2:17" x14ac:dyDescent="0.3">
      <c r="B6" s="1" t="s">
        <v>39</v>
      </c>
      <c r="C6" s="1">
        <f>COUNTIFS(DASHBOARD!H6:H53,"&lt;&gt;"&amp;0,DASHBOARD!H6:H53,"&lt;"&amp;1)</f>
        <v>33</v>
      </c>
      <c r="D6" s="2"/>
      <c r="G6" s="6" t="s">
        <v>34</v>
      </c>
      <c r="H6" s="7">
        <v>112</v>
      </c>
      <c r="I6"/>
      <c r="J6" s="4" t="s">
        <v>6</v>
      </c>
      <c r="K6" s="3">
        <f>GETPIVOTDATA("Sum of Days completed",$G$5)/GETPIVOTDATA("Sum of Duration",$G$5)</f>
        <v>0.42105263157894735</v>
      </c>
      <c r="L6" s="3"/>
      <c r="M6" s="6" t="s">
        <v>49</v>
      </c>
      <c r="N6" s="13">
        <v>19695000</v>
      </c>
      <c r="O6" s="3">
        <f>1-GETPIVOTDATA("ACTUAL ",$M$5)/GETPIVOTDATA("BUDGET ",$M$5)</f>
        <v>0.57652749428789041</v>
      </c>
      <c r="Q6" s="1">
        <v>0</v>
      </c>
    </row>
    <row r="7" spans="2:17" x14ac:dyDescent="0.3">
      <c r="B7" s="1" t="s">
        <v>40</v>
      </c>
      <c r="C7" s="1">
        <f>COUNTIF(DASHBOARD!H6:H53,"="&amp;1)</f>
        <v>3</v>
      </c>
      <c r="D7" s="2"/>
      <c r="G7" s="6" t="s">
        <v>35</v>
      </c>
      <c r="H7" s="7">
        <v>266</v>
      </c>
      <c r="I7"/>
      <c r="J7" s="4" t="s">
        <v>48</v>
      </c>
      <c r="K7" s="3">
        <f>1-K6</f>
        <v>0.57894736842105265</v>
      </c>
      <c r="L7" s="3"/>
      <c r="M7" s="6" t="s">
        <v>50</v>
      </c>
      <c r="N7" s="13">
        <v>8340291</v>
      </c>
      <c r="O7" s="3">
        <f>GETPIVOTDATA("ACTUAL ",$M$5)/GETPIVOTDATA("BUDGET ",$M$5)</f>
        <v>0.42347250571210965</v>
      </c>
    </row>
    <row r="8" spans="2:17" x14ac:dyDescent="0.3">
      <c r="B8" s="1" t="s">
        <v>41</v>
      </c>
      <c r="C8" s="1">
        <f>SUM(C5:C6)</f>
        <v>37</v>
      </c>
      <c r="D8" s="2" t="s">
        <v>45</v>
      </c>
      <c r="G8"/>
      <c r="H8"/>
      <c r="I8"/>
      <c r="J8" s="4"/>
      <c r="L8" s="3"/>
      <c r="M8"/>
      <c r="N8"/>
      <c r="O8"/>
    </row>
    <row r="9" spans="2:17" x14ac:dyDescent="0.3">
      <c r="B9" s="1" t="s">
        <v>42</v>
      </c>
      <c r="C9" s="1">
        <f>SUM(C7:C8)</f>
        <v>40</v>
      </c>
      <c r="D9" s="2" t="s">
        <v>44</v>
      </c>
      <c r="G9"/>
      <c r="H9"/>
      <c r="I9"/>
      <c r="J9" s="4"/>
      <c r="L9" s="3"/>
      <c r="M9"/>
      <c r="N9"/>
      <c r="O9"/>
    </row>
    <row r="10" spans="2:17" x14ac:dyDescent="0.3">
      <c r="D10" s="2"/>
      <c r="G10"/>
      <c r="H10"/>
      <c r="I10"/>
      <c r="J10" s="4"/>
      <c r="L10" s="3"/>
      <c r="M10"/>
      <c r="N10"/>
      <c r="O10"/>
    </row>
    <row r="11" spans="2:17" x14ac:dyDescent="0.3">
      <c r="D11" s="2"/>
      <c r="G11"/>
      <c r="H11"/>
      <c r="I11"/>
      <c r="J11" s="4"/>
      <c r="L11" s="3"/>
      <c r="M11"/>
      <c r="N11"/>
      <c r="O11"/>
    </row>
    <row r="12" spans="2:17" x14ac:dyDescent="0.3">
      <c r="D12" s="2"/>
      <c r="G12"/>
      <c r="H12"/>
      <c r="I12"/>
      <c r="J12" s="4"/>
      <c r="L12" s="3"/>
      <c r="M12"/>
      <c r="N12"/>
      <c r="O12"/>
    </row>
    <row r="13" spans="2:17" x14ac:dyDescent="0.3">
      <c r="D13" s="2"/>
      <c r="G13"/>
      <c r="H13"/>
      <c r="I13"/>
      <c r="J13" s="4"/>
      <c r="L13" s="3"/>
      <c r="M13"/>
      <c r="N13"/>
      <c r="O13"/>
    </row>
    <row r="14" spans="2:17" x14ac:dyDescent="0.3">
      <c r="D14" s="2"/>
      <c r="G14"/>
      <c r="H14"/>
      <c r="I14"/>
      <c r="J14" s="4"/>
      <c r="L14" s="3"/>
      <c r="M14"/>
      <c r="N14"/>
      <c r="O14"/>
    </row>
    <row r="15" spans="2:17" x14ac:dyDescent="0.3">
      <c r="D15" s="2"/>
      <c r="G15"/>
      <c r="H15"/>
      <c r="I15"/>
      <c r="J15" s="4">
        <v>1</v>
      </c>
      <c r="L15" s="3"/>
      <c r="M15"/>
      <c r="N15"/>
      <c r="O15"/>
    </row>
    <row r="16" spans="2:17" x14ac:dyDescent="0.3">
      <c r="D16" s="2"/>
      <c r="G16"/>
      <c r="H16"/>
      <c r="I16"/>
      <c r="J16" s="4"/>
      <c r="L16" s="3"/>
      <c r="M16"/>
      <c r="N16"/>
      <c r="O16"/>
    </row>
    <row r="17" spans="4:15" x14ac:dyDescent="0.3">
      <c r="D17" s="2"/>
      <c r="G17"/>
      <c r="H17"/>
      <c r="I17"/>
      <c r="J17" s="4"/>
      <c r="L17" s="3"/>
      <c r="M17"/>
      <c r="N17"/>
      <c r="O17"/>
    </row>
    <row r="18" spans="4:15" x14ac:dyDescent="0.3">
      <c r="D18" s="2"/>
      <c r="G18"/>
      <c r="H18"/>
      <c r="I18"/>
      <c r="J18" s="4"/>
      <c r="L18" s="3"/>
      <c r="M18"/>
      <c r="N18"/>
      <c r="O18"/>
    </row>
    <row r="19" spans="4:15" x14ac:dyDescent="0.3">
      <c r="D19" s="2"/>
      <c r="G19"/>
      <c r="H19"/>
      <c r="I19"/>
      <c r="J19" s="4"/>
      <c r="L19" s="3"/>
      <c r="M19"/>
      <c r="N19"/>
      <c r="O19"/>
    </row>
    <row r="20" spans="4:15" x14ac:dyDescent="0.3">
      <c r="D20" s="2"/>
      <c r="G20"/>
      <c r="H20"/>
      <c r="I20"/>
      <c r="J20" s="4"/>
      <c r="L20" s="3"/>
      <c r="M20"/>
      <c r="N20"/>
      <c r="O20"/>
    </row>
    <row r="21" spans="4:15" x14ac:dyDescent="0.3">
      <c r="D21" s="2"/>
      <c r="G21"/>
      <c r="H21"/>
      <c r="I21"/>
      <c r="J21" s="4"/>
      <c r="L21" s="3"/>
      <c r="M21"/>
      <c r="N21"/>
      <c r="O21"/>
    </row>
    <row r="22" spans="4:15" x14ac:dyDescent="0.3">
      <c r="D22" s="2"/>
      <c r="G22"/>
      <c r="H22"/>
      <c r="I22"/>
      <c r="J22" s="4"/>
      <c r="L22" s="3"/>
      <c r="M22"/>
      <c r="N22"/>
      <c r="O22"/>
    </row>
    <row r="23" spans="4:15" x14ac:dyDescent="0.3">
      <c r="D23" s="2"/>
      <c r="H23" s="3"/>
      <c r="I23" s="4"/>
      <c r="J23" s="4"/>
      <c r="L23" s="3"/>
    </row>
    <row r="24" spans="4:15" x14ac:dyDescent="0.3">
      <c r="D24" s="2"/>
      <c r="H24" s="3"/>
      <c r="I24" s="4"/>
      <c r="J24" s="4"/>
      <c r="L24" s="3"/>
    </row>
    <row r="25" spans="4:15" x14ac:dyDescent="0.3">
      <c r="D25" s="2"/>
      <c r="H25" s="3"/>
      <c r="I25" s="4"/>
      <c r="J25" s="4"/>
      <c r="L25" s="3"/>
    </row>
    <row r="26" spans="4:15" x14ac:dyDescent="0.3">
      <c r="D26" s="2"/>
      <c r="H26" s="3"/>
      <c r="I26" s="4"/>
      <c r="J26" s="4"/>
      <c r="L26" s="3"/>
    </row>
    <row r="27" spans="4:15" x14ac:dyDescent="0.3">
      <c r="D27" s="2"/>
      <c r="H27" s="3"/>
      <c r="I27" s="4"/>
      <c r="J27" s="4"/>
      <c r="L27" s="3"/>
    </row>
    <row r="28" spans="4:15" x14ac:dyDescent="0.3">
      <c r="D28" s="2"/>
      <c r="H28" s="3"/>
      <c r="I28" s="4"/>
      <c r="J28" s="4"/>
      <c r="L28" s="3"/>
    </row>
    <row r="29" spans="4:15" x14ac:dyDescent="0.3">
      <c r="D29" s="2"/>
      <c r="H29" s="3"/>
      <c r="I29" s="4"/>
      <c r="J29" s="4"/>
      <c r="L29" s="3"/>
    </row>
    <row r="30" spans="4:15" x14ac:dyDescent="0.3">
      <c r="D30" s="2"/>
      <c r="H30" s="3"/>
      <c r="I30" s="4"/>
      <c r="J30" s="4"/>
      <c r="L30" s="3"/>
    </row>
    <row r="31" spans="4:15" x14ac:dyDescent="0.3">
      <c r="D31" s="2"/>
      <c r="H31" s="3"/>
      <c r="I31" s="4"/>
      <c r="J31" s="4"/>
      <c r="L31" s="3"/>
    </row>
    <row r="32" spans="4:15" x14ac:dyDescent="0.3">
      <c r="D32" s="2"/>
      <c r="H32" s="3"/>
      <c r="I32" s="4"/>
      <c r="J32" s="4"/>
      <c r="L32" s="3"/>
    </row>
    <row r="33" spans="4:12" x14ac:dyDescent="0.3">
      <c r="D33" s="2"/>
      <c r="H33" s="3"/>
      <c r="I33" s="4"/>
      <c r="J33" s="4"/>
      <c r="L33" s="3"/>
    </row>
    <row r="34" spans="4:12" x14ac:dyDescent="0.3">
      <c r="D34" s="2"/>
      <c r="H34" s="3"/>
      <c r="I34" s="4"/>
      <c r="J34" s="4"/>
      <c r="L34" s="3"/>
    </row>
    <row r="35" spans="4:12" x14ac:dyDescent="0.3">
      <c r="D35" s="2"/>
      <c r="H35" s="3"/>
      <c r="I35" s="4"/>
      <c r="J35" s="4"/>
      <c r="L35" s="3"/>
    </row>
    <row r="36" spans="4:12" x14ac:dyDescent="0.3">
      <c r="D36" s="2"/>
      <c r="H36" s="3"/>
      <c r="I36" s="4"/>
      <c r="J36" s="4"/>
      <c r="L36" s="3"/>
    </row>
    <row r="37" spans="4:12" x14ac:dyDescent="0.3">
      <c r="D37" s="2"/>
      <c r="H37" s="3"/>
      <c r="I37" s="4"/>
      <c r="J37" s="4"/>
      <c r="L37" s="3"/>
    </row>
    <row r="38" spans="4:12" x14ac:dyDescent="0.3">
      <c r="D38" s="2"/>
      <c r="H38" s="3"/>
      <c r="I38" s="4"/>
      <c r="J38" s="4"/>
      <c r="L38" s="3"/>
    </row>
    <row r="39" spans="4:12" x14ac:dyDescent="0.3">
      <c r="D39" s="2"/>
      <c r="H39" s="3"/>
      <c r="I39" s="4"/>
      <c r="J39" s="4"/>
      <c r="L39" s="3"/>
    </row>
    <row r="40" spans="4:12" x14ac:dyDescent="0.3">
      <c r="D40" s="2"/>
      <c r="H40" s="3"/>
      <c r="I40" s="4"/>
      <c r="J40" s="4"/>
      <c r="L40" s="3"/>
    </row>
    <row r="41" spans="4:12" x14ac:dyDescent="0.3">
      <c r="D41" s="2"/>
      <c r="H41" s="3"/>
      <c r="I41" s="4"/>
      <c r="J41" s="4"/>
      <c r="L4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F12D-93B1-4710-9540-2966E32B1D98}">
  <dimension ref="B2:C10"/>
  <sheetViews>
    <sheetView workbookViewId="0">
      <selection activeCell="C18" sqref="C18"/>
    </sheetView>
  </sheetViews>
  <sheetFormatPr defaultRowHeight="14.4" x14ac:dyDescent="0.3"/>
  <sheetData>
    <row r="2" spans="2:3" x14ac:dyDescent="0.3">
      <c r="B2" t="s">
        <v>31</v>
      </c>
    </row>
    <row r="3" spans="2:3" x14ac:dyDescent="0.3">
      <c r="B3" s="11" t="s">
        <v>32</v>
      </c>
    </row>
    <row r="6" spans="2:3" x14ac:dyDescent="0.3">
      <c r="C6">
        <f>WORKDAY(B8,5,)</f>
        <v>6</v>
      </c>
    </row>
    <row r="9" spans="2:3" x14ac:dyDescent="0.3">
      <c r="B9" t="e" cm="1">
        <f t="array" ref="B9">CALCULATIONS!B8=and</f>
        <v>#NAME?</v>
      </c>
    </row>
    <row r="10" spans="2:3" x14ac:dyDescent="0.3">
      <c r="B10" t="s">
        <v>51</v>
      </c>
    </row>
  </sheetData>
  <pageMargins left="0.7" right="0.7" top="0.75" bottom="0.75" header="0.3" footer="0.3"/>
  <pageSetup scale="85"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AF780B4B80334EA41B4A169885A606" ma:contentTypeVersion="4" ma:contentTypeDescription="Create a new document." ma:contentTypeScope="" ma:versionID="505b1e73b37c886c69114df83605a318">
  <xsd:schema xmlns:xsd="http://www.w3.org/2001/XMLSchema" xmlns:xs="http://www.w3.org/2001/XMLSchema" xmlns:p="http://schemas.microsoft.com/office/2006/metadata/properties" xmlns:ns3="ed393113-f02c-4068-a6a2-0213f48abe12" targetNamespace="http://schemas.microsoft.com/office/2006/metadata/properties" ma:root="true" ma:fieldsID="d9cd089ffca62995cf25c715020f4115" ns3:_="">
    <xsd:import namespace="ed393113-f02c-4068-a6a2-0213f48abe1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393113-f02c-4068-a6a2-0213f48ab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C04CBC-C67C-4BD2-A61F-0906DB9975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393113-f02c-4068-a6a2-0213f48abe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99139-80FF-432E-967E-1AA826177353}">
  <ds:schemaRefs>
    <ds:schemaRef ds:uri="http://schemas.microsoft.com/sharepoint/v3/contenttype/forms"/>
  </ds:schemaRefs>
</ds:datastoreItem>
</file>

<file path=customXml/itemProps3.xml><?xml version="1.0" encoding="utf-8"?>
<ds:datastoreItem xmlns:ds="http://schemas.openxmlformats.org/officeDocument/2006/customXml" ds:itemID="{AC8DA66E-1CBE-4944-BD64-FDA09B82E848}">
  <ds:schemaRefs>
    <ds:schemaRef ds:uri="http://www.w3.org/XML/1998/namespace"/>
    <ds:schemaRef ds:uri="http://purl.org/dc/elements/1.1/"/>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 ds:uri="http://schemas.microsoft.com/office/2006/documentManagement/types"/>
    <ds:schemaRef ds:uri="ed393113-f02c-4068-a6a2-0213f48abe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DASHBOARD</vt:lpstr>
      <vt:lpstr>Pivot</vt:lpstr>
      <vt:lpstr>CARDS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chandra</dc:creator>
  <cp:lastModifiedBy>13920</cp:lastModifiedBy>
  <dcterms:created xsi:type="dcterms:W3CDTF">2022-04-04T14:12:03Z</dcterms:created>
  <dcterms:modified xsi:type="dcterms:W3CDTF">2022-04-06T06:25:26Z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0x010100E8AF780B4B80334EA41B4A169885A606</vt:lpwstr>
  </property>
</Properties>
</file>