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stion Stan  Dams" sheetId="1" r:id="rId5"/>
    <sheet state="visible" name="Présentation " sheetId="2" r:id="rId6"/>
    <sheet state="visible" name="Equipes" sheetId="3" r:id="rId7"/>
    <sheet state="visible" name="Classement" sheetId="4" r:id="rId8"/>
    <sheet state="visible" name="Planning" sheetId="5" r:id="rId9"/>
    <sheet state="visible" name="Boosters" sheetId="6" r:id="rId10"/>
    <sheet state="visible" name="Dams 1" sheetId="7" r:id="rId11"/>
    <sheet state="visible" name="Dams 2" sheetId="8" r:id="rId12"/>
    <sheet state="visible" name="Stan 1" sheetId="9" r:id="rId13"/>
    <sheet state="visible" name="Léna 1" sheetId="10" r:id="rId14"/>
    <sheet state="visible" name="Chloé 1" sheetId="11" r:id="rId15"/>
    <sheet state="visible" name="Jeje 1" sheetId="12" r:id="rId16"/>
    <sheet state="visible" name="Clara 1" sheetId="13" r:id="rId17"/>
    <sheet state="visible" name="Micka 1" sheetId="14" r:id="rId18"/>
    <sheet state="visible" name="Ricco 1" sheetId="15" r:id="rId19"/>
    <sheet state="visible" name="Noe 1" sheetId="16" r:id="rId20"/>
    <sheet state="visible" name="Goyt 1" sheetId="17" r:id="rId21"/>
    <sheet state="visible" name="Pata 1" sheetId="18" r:id="rId22"/>
    <sheet state="visible" name="Marina 1" sheetId="19" r:id="rId23"/>
    <sheet state="visible" name="Vero 1" sheetId="20" r:id="rId24"/>
    <sheet state="visible" name="Erwan 1" sheetId="21" r:id="rId25"/>
    <sheet state="visible" name="Hugo 1" sheetId="22" r:id="rId26"/>
    <sheet state="visible" name="Shervan 1" sheetId="23" r:id="rId27"/>
    <sheet state="visible" name="Laura 1" sheetId="24" r:id="rId28"/>
    <sheet state="visible" name="Greg 1" sheetId="25" r:id="rId29"/>
    <sheet state="visible" name="Nikola 1" sheetId="26" r:id="rId30"/>
    <sheet state="visible" name="Paco 1" sheetId="27" r:id="rId31"/>
    <sheet state="visible" name="Cyrille 1" sheetId="28" r:id="rId32"/>
    <sheet state="visible" name="Joris 1" sheetId="29" r:id="rId33"/>
    <sheet state="visible" name="Steph 1" sheetId="30" r:id="rId34"/>
    <sheet state="visible" name="Mathys 1" sheetId="31" r:id="rId35"/>
    <sheet state="visible" name="Aymeric 1" sheetId="32" r:id="rId36"/>
    <sheet state="visible" name="Kalash 1" sheetId="33" r:id="rId37"/>
    <sheet state="visible" name="Jess 1" sheetId="34" r:id="rId38"/>
    <sheet state="visible" name="Hugo.O 1" sheetId="35" r:id="rId3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tc={97fcd796-d4bd-42f8-819a-a8f356ce456c}</author>
  </authors>
  <commentList>
    <comment authorId="0" xr:uid="{97fcd796-d4bd-42f8-819a-a8f356ce456c}" ref="I8">
      <text>
        <t xml:space="preserve">[Threaded comment]
 Your version of Excel allows you to read this threaded comment; however, any edits to it will get removed if the file is opened in a newer version of Excel. Learn more: https://go.microsoft.com/fwlink/?linkid=870924
Comment:
	Comme ca il est sur de ne rien oublier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tc={2afce44e-9187-429d-a21c-db50f7936d11}</author>
  </authors>
  <commentList>
    <comment authorId="0" xr:uid="{2afce44e-9187-429d-a21c-db50f7936d11}" ref="F7">
      <text>
        <t xml:space="preserve">[Threaded comment]
 Your version of Excel allows you to read this threaded comment; however, any edits to it will get removed if the file is opened in a newer version of Excel. Learn more: https://go.microsoft.com/fwlink/?linkid=870924
Comment:
	2-1
</t>
      </text>
    </comment>
  </commentList>
</comments>
</file>

<file path=xl/sharedStrings.xml><?xml version="1.0" encoding="utf-8"?>
<sst xmlns="http://schemas.openxmlformats.org/spreadsheetml/2006/main" count="14656" uniqueCount="776">
  <si>
    <t xml:space="preserve">                                                                                                                                                                                                                                                                                                                                                                                                                                                                                                                                                                                                                                                                                                                                                                                                                                                                                                                                                                                                                                                                                                                                                                                                                                                                                                                                                                                                                                                                                                                                                                                                                                                                                                                                                                                                                                                                                                                                                                                                                                                                                                                                                                                                                                                                                                                                                                                                                                                                                                                                                                                                                                                                                                                                                                                                                                                                                                                                                                                                                                                                                                                                                                                                                                                                                                                                                                                                                                                                                                                                                                                                                                                                                                                                                                                                                                                                                                                                                                                                                                                                                                                                                                                                                                                                                                                                                                                                                                                                                                                                                                                                                                                                                                                                                                                                                                                                                                                                                                                                                                                                                                                                                                                                                                                                                                                                                                                                                                                                                                                                                                                                                                                                                                                                                                                                                                                                                                                                                                                                                                                                                                                                                                                                                                                                                                                                                                                                                                                                                                                                                                                                                                                                                                                                                                                                                                                                                                                                                                                                                                                                                                                                                                                                                                                                     </t>
  </si>
  <si>
    <t xml:space="preserve">Règle de sélection des favoris pour les phases finales ? </t>
  </si>
  <si>
    <t xml:space="preserve">Quels points ? </t>
  </si>
  <si>
    <t xml:space="preserve">Attention ne surtout pas toucher !!!!! Save des formules </t>
  </si>
  <si>
    <t xml:space="preserve">Fomule prono : </t>
  </si>
  <si>
    <t>Fomule qualif :</t>
  </si>
  <si>
    <t>Fomule 8e finale :</t>
  </si>
  <si>
    <t>Formule Nbr score exact :</t>
  </si>
  <si>
    <t xml:space="preserve">Formule Nbr pronoo exact : </t>
  </si>
  <si>
    <t>Rang</t>
  </si>
  <si>
    <t>A</t>
  </si>
  <si>
    <t>B</t>
  </si>
  <si>
    <t>C</t>
  </si>
  <si>
    <t>D</t>
  </si>
  <si>
    <t xml:space="preserve">Mexique </t>
  </si>
  <si>
    <t>Canada</t>
  </si>
  <si>
    <t>Bresil</t>
  </si>
  <si>
    <t>Etat Unis</t>
  </si>
  <si>
    <t>Equipes</t>
  </si>
  <si>
    <t>I</t>
  </si>
  <si>
    <t>Coree du sud</t>
  </si>
  <si>
    <t>Suisse</t>
  </si>
  <si>
    <t>Maroc</t>
  </si>
  <si>
    <t>Australie</t>
  </si>
  <si>
    <t>Afrique du sud</t>
  </si>
  <si>
    <t>Qatar</t>
  </si>
  <si>
    <t>Ecosse</t>
  </si>
  <si>
    <t>Paraguay</t>
  </si>
  <si>
    <t>F</t>
  </si>
  <si>
    <t>Republique Tcheque</t>
  </si>
  <si>
    <t>Bosnie</t>
  </si>
  <si>
    <t>Haïti</t>
  </si>
  <si>
    <t>Turquie</t>
  </si>
  <si>
    <t>K</t>
  </si>
  <si>
    <t>J</t>
  </si>
  <si>
    <t>E</t>
  </si>
  <si>
    <t>G</t>
  </si>
  <si>
    <t>H</t>
  </si>
  <si>
    <t>L</t>
  </si>
  <si>
    <t>Allemagne</t>
  </si>
  <si>
    <t>Pays Bas</t>
  </si>
  <si>
    <t>Belgique</t>
  </si>
  <si>
    <t>Espagne</t>
  </si>
  <si>
    <t>Equateur</t>
  </si>
  <si>
    <t>Japon</t>
  </si>
  <si>
    <t>Iran</t>
  </si>
  <si>
    <t>Uruguay</t>
  </si>
  <si>
    <t>Cote d'Ivoire</t>
  </si>
  <si>
    <t>Tunisie</t>
  </si>
  <si>
    <t>Egypte</t>
  </si>
  <si>
    <t>Arabie Saoudite</t>
  </si>
  <si>
    <t>Curaçao</t>
  </si>
  <si>
    <t>Suede</t>
  </si>
  <si>
    <t>Nouvelle Zelande</t>
  </si>
  <si>
    <t>Cap Vert</t>
  </si>
  <si>
    <t>France</t>
  </si>
  <si>
    <t>Argentine</t>
  </si>
  <si>
    <t>Portugal</t>
  </si>
  <si>
    <t>Angleterre</t>
  </si>
  <si>
    <t>Senegal</t>
  </si>
  <si>
    <t>Autriche</t>
  </si>
  <si>
    <t>Colombie</t>
  </si>
  <si>
    <t>Croacie</t>
  </si>
  <si>
    <t>Norvege</t>
  </si>
  <si>
    <t>Algerie</t>
  </si>
  <si>
    <t>Ouzbekistan</t>
  </si>
  <si>
    <t>Panama</t>
  </si>
  <si>
    <t>Irak</t>
  </si>
  <si>
    <t>Jordanie</t>
  </si>
  <si>
    <t>RD Congo</t>
  </si>
  <si>
    <t>Ghana</t>
  </si>
  <si>
    <t xml:space="preserve">Grand Tournois Coupe du monde 2026 du Rattepit Fc </t>
  </si>
  <si>
    <t>Joueurs :</t>
  </si>
  <si>
    <t>Un objectif :</t>
  </si>
  <si>
    <t>Le poduim se fait offrir le restau par les 3 moins bien classés</t>
  </si>
  <si>
    <t xml:space="preserve">Dam's </t>
  </si>
  <si>
    <t xml:space="preserve">Stan </t>
  </si>
  <si>
    <t>Léna</t>
  </si>
  <si>
    <t>Pata</t>
  </si>
  <si>
    <t>Organisation :</t>
  </si>
  <si>
    <t>Début des hostilités le 11 Juin 2026</t>
  </si>
  <si>
    <t>Goyt</t>
  </si>
  <si>
    <t>Marina</t>
  </si>
  <si>
    <t>104 matchs à pronostiquer des phases de poule à la finale</t>
  </si>
  <si>
    <t>Noé</t>
  </si>
  <si>
    <t>Ricco</t>
  </si>
  <si>
    <t>Clara</t>
  </si>
  <si>
    <t>Vero</t>
  </si>
  <si>
    <t>Erwan</t>
  </si>
  <si>
    <t>Hugo C.</t>
  </si>
  <si>
    <t xml:space="preserve">Les règles : </t>
  </si>
  <si>
    <t xml:space="preserve">Assumes tous tes pronos et flex quand tu encaisses les points avec un bon choix de booster ! </t>
  </si>
  <si>
    <t>Jess</t>
  </si>
  <si>
    <t>Jeje</t>
  </si>
  <si>
    <t xml:space="preserve">TrashTalk autorisé et encouragé en toutes circonstances </t>
  </si>
  <si>
    <t>Micka</t>
  </si>
  <si>
    <t>Laura</t>
  </si>
  <si>
    <t>Un seul booster par jour maximum !</t>
  </si>
  <si>
    <t>Greg</t>
  </si>
  <si>
    <t>Paco</t>
  </si>
  <si>
    <t>Shervan</t>
  </si>
  <si>
    <t>Cyrille</t>
  </si>
  <si>
    <t>Fonctionnement :</t>
  </si>
  <si>
    <t xml:space="preserve">Le calcule des points est déterminé en fonction des risques pris lors du prono. Plus un prono est jugé risqué plus il rapporte de points et inversement. Le risque des pronos est determiné par le classement FIFA des équipes en date du début de la compétiton au sein de leur poule. Ainsi, est attribué à chaque équipe une valeur de 1 à 4 (1 étant le top et 4 étant le flop). </t>
  </si>
  <si>
    <t>Chloé</t>
  </si>
  <si>
    <t>Joris</t>
  </si>
  <si>
    <t>Steph</t>
  </si>
  <si>
    <t>Mathys</t>
  </si>
  <si>
    <t>Aymeric</t>
  </si>
  <si>
    <t>Kalash</t>
  </si>
  <si>
    <t>Nikola</t>
  </si>
  <si>
    <t>Hugo.O</t>
  </si>
  <si>
    <t xml:space="preserve">Vous disposez donc de 5 types de prono : </t>
  </si>
  <si>
    <t>Le prono SAFE (1-3 ; 1-4 ; 2-4) -&gt; prono sur l'équipe ayant 2 rangs suppérieurs par rapport à son adversaire.</t>
  </si>
  <si>
    <t>Le prono M-S (1-2 ; 2-3 ; 3-4) -&gt; prono sur l'équipe ayant 1 rang suppérieur par rapport à son adversaire.</t>
  </si>
  <si>
    <t>Le prono Nul -&gt; prono sur le scénario où aucune des deux équipes ne prend le dessus sur l'autre.</t>
  </si>
  <si>
    <t>Le prono M-R (2-1 ; 3-2 ; 4-3) -&gt; prono sur l'équipe ayant 1 rang inférieur par rapport à son adversaire.</t>
  </si>
  <si>
    <t>Le prono RISQUÉ (3-1 ; 4-1 ; 4-2) -&gt; prono sur l'équipe ayant 2 rangs inférieurs par rapport à son adversaire.</t>
  </si>
  <si>
    <t>Les points :</t>
  </si>
  <si>
    <t>Prono SAFE : 25 pts</t>
  </si>
  <si>
    <t>Les Boosters :</t>
  </si>
  <si>
    <t xml:space="preserve">Booster validé = +50pts </t>
  </si>
  <si>
    <t>Prono M-S : 50 pts</t>
  </si>
  <si>
    <t>Prono Nul : 60 pts</t>
  </si>
  <si>
    <t xml:space="preserve">Prono M-R : 75 pts </t>
  </si>
  <si>
    <t>Score parfait :</t>
  </si>
  <si>
    <t>Tu trouves le score exact = jackpot +75pts</t>
  </si>
  <si>
    <t xml:space="preserve">Prono RISQUÉ : 100 pts </t>
  </si>
  <si>
    <t>Faire ses pronos :</t>
  </si>
  <si>
    <t>Dans vos onglets individuels vous n'avez qu'à remplir les colonnes "F" , "G" et "H".</t>
  </si>
  <si>
    <t>Faite bien attention à ne pas mettre d'espace en trop au moment de remplir pronos et scores.</t>
  </si>
  <si>
    <t>Les scores doivent être rédigé comme ci : "2 - 2" (score, espace, tiret, espace, score).</t>
  </si>
  <si>
    <t>Si vous souhaitez utiliser un bonus, vous devez écrire le numéro du booster "B1, ..." dans la ligne du match en colone "H".</t>
  </si>
  <si>
    <t>Joueurs</t>
  </si>
  <si>
    <t>Nbr prono exact</t>
  </si>
  <si>
    <t>Nbr score exact</t>
  </si>
  <si>
    <t>Points</t>
  </si>
  <si>
    <t>Classement</t>
  </si>
  <si>
    <t>Dam's</t>
  </si>
  <si>
    <t>Stan</t>
  </si>
  <si>
    <t>Hugo O.</t>
  </si>
  <si>
    <t>Points pris lors des qualifications</t>
  </si>
  <si>
    <t>J1</t>
  </si>
  <si>
    <t>J2</t>
  </si>
  <si>
    <t>J3</t>
  </si>
  <si>
    <t>J4</t>
  </si>
  <si>
    <t>J5</t>
  </si>
  <si>
    <t>J6</t>
  </si>
  <si>
    <t>J7</t>
  </si>
  <si>
    <t>J8</t>
  </si>
  <si>
    <t>J9</t>
  </si>
  <si>
    <t>J10</t>
  </si>
  <si>
    <t>J11</t>
  </si>
  <si>
    <t>J12</t>
  </si>
  <si>
    <t>J13</t>
  </si>
  <si>
    <t>J14</t>
  </si>
  <si>
    <t>J15</t>
  </si>
  <si>
    <t>J16</t>
  </si>
  <si>
    <t>J17</t>
  </si>
  <si>
    <t>J18</t>
  </si>
  <si>
    <t>Total</t>
  </si>
  <si>
    <t>Points pris lors de la phase à éliminination direct</t>
  </si>
  <si>
    <t>J19</t>
  </si>
  <si>
    <t>J20</t>
  </si>
  <si>
    <t>J21</t>
  </si>
  <si>
    <t>J22</t>
  </si>
  <si>
    <t>J23</t>
  </si>
  <si>
    <t>J24</t>
  </si>
  <si>
    <t>J25</t>
  </si>
  <si>
    <t>J26</t>
  </si>
  <si>
    <t>J27</t>
  </si>
  <si>
    <t>J28</t>
  </si>
  <si>
    <t>J29</t>
  </si>
  <si>
    <t>J30</t>
  </si>
  <si>
    <t>J31</t>
  </si>
  <si>
    <t>J32</t>
  </si>
  <si>
    <t>J33</t>
  </si>
  <si>
    <t>J34</t>
  </si>
  <si>
    <t>J35</t>
  </si>
  <si>
    <t>J36</t>
  </si>
  <si>
    <t>J37</t>
  </si>
  <si>
    <t>J38</t>
  </si>
  <si>
    <t>J39</t>
  </si>
  <si>
    <t>Phase de qualification</t>
  </si>
  <si>
    <t>Journées</t>
  </si>
  <si>
    <t>Dates</t>
  </si>
  <si>
    <t>M1</t>
  </si>
  <si>
    <t>M2</t>
  </si>
  <si>
    <t>M3</t>
  </si>
  <si>
    <t>M4</t>
  </si>
  <si>
    <t>M5</t>
  </si>
  <si>
    <t>M6</t>
  </si>
  <si>
    <t>Mex - AdS</t>
  </si>
  <si>
    <t>Can - Bos</t>
  </si>
  <si>
    <t>Cor - Tch</t>
  </si>
  <si>
    <t>Qat - Sui</t>
  </si>
  <si>
    <t>USA - Para</t>
  </si>
  <si>
    <t>All - Cura</t>
  </si>
  <si>
    <t>P-B - Jap</t>
  </si>
  <si>
    <t>Aus - Turk</t>
  </si>
  <si>
    <t>Bre - Maroc</t>
  </si>
  <si>
    <t>Haï - Eco</t>
  </si>
  <si>
    <t>Esp - Cap</t>
  </si>
  <si>
    <t>Bel - Egy</t>
  </si>
  <si>
    <t>CdI - Equ</t>
  </si>
  <si>
    <t>Sué - Tun</t>
  </si>
  <si>
    <t>Fra - Sen</t>
  </si>
  <si>
    <t>Arab - Uru</t>
  </si>
  <si>
    <t>Iran - N-Z</t>
  </si>
  <si>
    <t>Por - RDC</t>
  </si>
  <si>
    <t>Ang - Cro</t>
  </si>
  <si>
    <t>Irak - Nor</t>
  </si>
  <si>
    <t>Arg - Alg</t>
  </si>
  <si>
    <t>Aut - Jor</t>
  </si>
  <si>
    <t xml:space="preserve">AdS - Tch </t>
  </si>
  <si>
    <t>Sui - Bos</t>
  </si>
  <si>
    <t>Gha - Pana</t>
  </si>
  <si>
    <t>Ouz - Col</t>
  </si>
  <si>
    <t>USA - Aus</t>
  </si>
  <si>
    <t>Qat - Can</t>
  </si>
  <si>
    <t>Mex - Cor</t>
  </si>
  <si>
    <t>P-B - Sué</t>
  </si>
  <si>
    <t>Eco - Maroc</t>
  </si>
  <si>
    <t>Bré - Haï</t>
  </si>
  <si>
    <t>Turk - Para</t>
  </si>
  <si>
    <t>All - CdI</t>
  </si>
  <si>
    <t>Esp - Arab</t>
  </si>
  <si>
    <t>Bel - Iran</t>
  </si>
  <si>
    <t>Equ - Cura</t>
  </si>
  <si>
    <t>Tun - Jap</t>
  </si>
  <si>
    <t>Arg - Aut</t>
  </si>
  <si>
    <t>Fra - Irak</t>
  </si>
  <si>
    <t>Uru - Cap</t>
  </si>
  <si>
    <t>N-Z - Egy</t>
  </si>
  <si>
    <t>Por - Ouz</t>
  </si>
  <si>
    <t>Ang - Gha</t>
  </si>
  <si>
    <t>Nor - Sen</t>
  </si>
  <si>
    <t>Jor - Alg</t>
  </si>
  <si>
    <t>Sui - Can</t>
  </si>
  <si>
    <t>Bos - Qat</t>
  </si>
  <si>
    <t xml:space="preserve">Pana - Cro </t>
  </si>
  <si>
    <t>Col - RDC</t>
  </si>
  <si>
    <t>Equ - All</t>
  </si>
  <si>
    <t>Cura - CdI</t>
  </si>
  <si>
    <t>Eco - Bré</t>
  </si>
  <si>
    <t>Maroc - Haï</t>
  </si>
  <si>
    <t>Tch - Mex</t>
  </si>
  <si>
    <t>AsD - Cor</t>
  </si>
  <si>
    <t>Nor - Fra</t>
  </si>
  <si>
    <t>Sen - Irak</t>
  </si>
  <si>
    <t>Tun - P-B</t>
  </si>
  <si>
    <t>Jap - Sué</t>
  </si>
  <si>
    <t>Turk - USA</t>
  </si>
  <si>
    <t>Para - Aus</t>
  </si>
  <si>
    <t>Pana - Ang</t>
  </si>
  <si>
    <t>Cro - Gha</t>
  </si>
  <si>
    <t>Uru - Esp</t>
  </si>
  <si>
    <t>Cap - Arab</t>
  </si>
  <si>
    <t>N-Z - Bel</t>
  </si>
  <si>
    <t>Egy - Iran</t>
  </si>
  <si>
    <t>Col - Por</t>
  </si>
  <si>
    <t>RdC - Ouz</t>
  </si>
  <si>
    <t>Jor - Arg</t>
  </si>
  <si>
    <t>Alg - Aut</t>
  </si>
  <si>
    <t>Phase finale</t>
  </si>
  <si>
    <t>(Match 73) 2A - 2B</t>
  </si>
  <si>
    <t>(Match 74) 1E - M3(ABCDF)</t>
  </si>
  <si>
    <t>(Match 76) 1C - 2F</t>
  </si>
  <si>
    <t>(Match 75) 1F - 2C</t>
  </si>
  <si>
    <t>(Match 77) 1I - M3(CDFGH)</t>
  </si>
  <si>
    <t>(Match 78) 2E - 2I</t>
  </si>
  <si>
    <t>(Match 79) 1A - M3(CEFHI)</t>
  </si>
  <si>
    <t>(Match 80) 1L - M3(EHIJK)</t>
  </si>
  <si>
    <t>(Match 82) 1G - M3(AEHIJ)</t>
  </si>
  <si>
    <t>(Match 81) 1D - M3(BEFIJ)</t>
  </si>
  <si>
    <t>(Match 84) 1H - 2J</t>
  </si>
  <si>
    <t>(Match 83) 2K - 2L</t>
  </si>
  <si>
    <t>(Match 85) 1B - M3(EFGIJ)</t>
  </si>
  <si>
    <t>(Match 88) 2D - 2G</t>
  </si>
  <si>
    <t>(Match 86) 1J - 2H</t>
  </si>
  <si>
    <t>(Match 87) 1K - M3(DEIJL)</t>
  </si>
  <si>
    <t>Huitièmes de finale</t>
  </si>
  <si>
    <t>(Match 89) Winner match 77 - Winner match 74</t>
  </si>
  <si>
    <t>(Match 90) Winner match 73 - Winner match 75</t>
  </si>
  <si>
    <t>(Match 91) Winner match 76 - Winner match 78</t>
  </si>
  <si>
    <t>(Match 92) Winner match 79 - Winner match 80</t>
  </si>
  <si>
    <t>(Match 93) Winner match 83 - Winner match 84</t>
  </si>
  <si>
    <t>(Match 94) Winner match 81 - Winner match 82</t>
  </si>
  <si>
    <t>(Match 95) Winner match 86 - Winner match 88</t>
  </si>
  <si>
    <t>(Match 96) Winner match 85 - Winner match 87</t>
  </si>
  <si>
    <t>Repos</t>
  </si>
  <si>
    <t>Quarts de finale</t>
  </si>
  <si>
    <t xml:space="preserve">(Match 97) Winner match 89 - Winner match 90                </t>
  </si>
  <si>
    <t>(Match 98) Winner match 93 - Winner match 94</t>
  </si>
  <si>
    <t>(Match 99) Winner match 91 - Winner match 92</t>
  </si>
  <si>
    <t>(Match 100) Winner match 95 - Winner match 96</t>
  </si>
  <si>
    <t>Demi-finales</t>
  </si>
  <si>
    <t>(Match 101) Winner match 97 - Winner match 98</t>
  </si>
  <si>
    <t>(Match 102) Winner match 99 - Winner match 100</t>
  </si>
  <si>
    <t>Petite finale</t>
  </si>
  <si>
    <t>(Match 103) Looser match 101 - Looser match 102</t>
  </si>
  <si>
    <t>Grande finale</t>
  </si>
  <si>
    <t>(Match 104) Winner match 101 - Winner match 102</t>
  </si>
  <si>
    <t>Numéros</t>
  </si>
  <si>
    <t>Matchs</t>
  </si>
  <si>
    <t>Détails</t>
  </si>
  <si>
    <t>B1</t>
  </si>
  <si>
    <t xml:space="preserve">Giminez but de la tete </t>
  </si>
  <si>
    <t>B2</t>
  </si>
  <si>
    <t xml:space="preserve">Nul mi-temps </t>
  </si>
  <si>
    <t>B3</t>
  </si>
  <si>
    <t xml:space="preserve">-2,5 carton jaune </t>
  </si>
  <si>
    <t>B4</t>
  </si>
  <si>
    <t>shick et sulc 2 but ou +</t>
  </si>
  <si>
    <t>B5</t>
  </si>
  <si>
    <t xml:space="preserve">Buchanan decisif </t>
  </si>
  <si>
    <t>B6</t>
  </si>
  <si>
    <t xml:space="preserve">Alajbegovic plus decisif que david </t>
  </si>
  <si>
    <t>B7</t>
  </si>
  <si>
    <t xml:space="preserve">But d'un defenseur </t>
  </si>
  <si>
    <t>B8</t>
  </si>
  <si>
    <t xml:space="preserve">Balogun + Pulisic decisif + 2 fois </t>
  </si>
  <si>
    <t>B9</t>
  </si>
  <si>
    <t>B10</t>
  </si>
  <si>
    <t xml:space="preserve">Xhaka decisif </t>
  </si>
  <si>
    <t>B11</t>
  </si>
  <si>
    <t xml:space="preserve">Casemiro decisif </t>
  </si>
  <si>
    <t>B12</t>
  </si>
  <si>
    <t xml:space="preserve"> + 1,5 a la mi-temps</t>
  </si>
  <si>
    <t>B13</t>
  </si>
  <si>
    <t xml:space="preserve">Isidor buteur </t>
  </si>
  <si>
    <t>B14</t>
  </si>
  <si>
    <t xml:space="preserve"> + 3,5 jaune </t>
  </si>
  <si>
    <t>B15</t>
  </si>
  <si>
    <t>uzun decisif 2 fois ou +</t>
  </si>
  <si>
    <t>B16</t>
  </si>
  <si>
    <t xml:space="preserve">20 fautes ou + </t>
  </si>
  <si>
    <t>B17</t>
  </si>
  <si>
    <t>B18</t>
  </si>
  <si>
    <t>B19</t>
  </si>
  <si>
    <t xml:space="preserve">Reijnders ou tanaka buteur </t>
  </si>
  <si>
    <t>B20</t>
  </si>
  <si>
    <t xml:space="preserve">- 3,5 jaunes </t>
  </si>
  <si>
    <t>B21</t>
  </si>
  <si>
    <t xml:space="preserve">Diallo ou Pepe buteur </t>
  </si>
  <si>
    <t>B22</t>
  </si>
  <si>
    <t xml:space="preserve">But sur Peno </t>
  </si>
  <si>
    <t>B23</t>
  </si>
  <si>
    <t xml:space="preserve">Isak pas decisif </t>
  </si>
  <si>
    <t>B24</t>
  </si>
  <si>
    <t xml:space="preserve">Tunisie cleen sheet </t>
  </si>
  <si>
    <t>B25</t>
  </si>
  <si>
    <t>B26</t>
  </si>
  <si>
    <t xml:space="preserve"> +2,5 but a la mi-temps </t>
  </si>
  <si>
    <t>B27</t>
  </si>
  <si>
    <t>Doku plus decisif que KDB</t>
  </si>
  <si>
    <t>B28</t>
  </si>
  <si>
    <t xml:space="preserve">Salah Buteur </t>
  </si>
  <si>
    <t>B29</t>
  </si>
  <si>
    <t xml:space="preserve">Valeverde decif +2 fois </t>
  </si>
  <si>
    <t>B30</t>
  </si>
  <si>
    <t>1 carton rouge ou +</t>
  </si>
  <si>
    <t>B31</t>
  </si>
  <si>
    <t>Wood + Taremi 2 but ou +</t>
  </si>
  <si>
    <t>B32</t>
  </si>
  <si>
    <t>B33</t>
  </si>
  <si>
    <t xml:space="preserve">Mané buteur </t>
  </si>
  <si>
    <t>B34</t>
  </si>
  <si>
    <t>B35</t>
  </si>
  <si>
    <t xml:space="preserve">Nusa decisif </t>
  </si>
  <si>
    <t>B36</t>
  </si>
  <si>
    <t xml:space="preserve"> Haaland but de la tete </t>
  </si>
  <si>
    <t>B37</t>
  </si>
  <si>
    <t xml:space="preserve">Algerie marque en premier </t>
  </si>
  <si>
    <t>B38</t>
  </si>
  <si>
    <t xml:space="preserve">But sur Coup franc </t>
  </si>
  <si>
    <t>B39</t>
  </si>
  <si>
    <t>B40</t>
  </si>
  <si>
    <t>B41</t>
  </si>
  <si>
    <t>Ronaldo 2 but ou +</t>
  </si>
  <si>
    <t>B42</t>
  </si>
  <si>
    <t xml:space="preserve">Nuno plus decisif que Wissa </t>
  </si>
  <si>
    <t>B43</t>
  </si>
  <si>
    <t xml:space="preserve">Angletterre clean sheet </t>
  </si>
  <si>
    <t>B44</t>
  </si>
  <si>
    <t xml:space="preserve">But sur corner </t>
  </si>
  <si>
    <t>B45</t>
  </si>
  <si>
    <t>B46</t>
  </si>
  <si>
    <t>1 remplacant marque 1 but ou +</t>
  </si>
  <si>
    <t>B47</t>
  </si>
  <si>
    <t>Ouzbzkistan encaisse 1 but ou -</t>
  </si>
  <si>
    <t>B48</t>
  </si>
  <si>
    <t xml:space="preserve">Munoz ou rios buteur </t>
  </si>
  <si>
    <t>B49</t>
  </si>
  <si>
    <t xml:space="preserve"> ecart de buts 2 ou +</t>
  </si>
  <si>
    <t>B50</t>
  </si>
  <si>
    <t>soucek buteur</t>
  </si>
  <si>
    <t>B51</t>
  </si>
  <si>
    <t>numéro 9 suisse décisif 2 fois ou +</t>
  </si>
  <si>
    <t>B52</t>
  </si>
  <si>
    <t xml:space="preserve">Bosnie marque dans les deux mi temsp </t>
  </si>
  <si>
    <t>B53</t>
  </si>
  <si>
    <t>Qatar marque en premier</t>
  </si>
  <si>
    <t>B54</t>
  </si>
  <si>
    <t xml:space="preserve"> Plus 2,5 buts pour l'attaque du Canada</t>
  </si>
  <si>
    <t>B55</t>
  </si>
  <si>
    <t>Moins de 7 tirs cadrés</t>
  </si>
  <si>
    <t>B56</t>
  </si>
  <si>
    <t>les deux equipes marquent</t>
  </si>
  <si>
    <t>B57</t>
  </si>
  <si>
    <t>Pulisic marque plus que l'australie</t>
  </si>
  <si>
    <t>B58</t>
  </si>
  <si>
    <t>B59</t>
  </si>
  <si>
    <t>Hakimi plus decisif que Mctominay</t>
  </si>
  <si>
    <t>B60</t>
  </si>
  <si>
    <t xml:space="preserve">les deux equipes marquent en 1ere mi-temps </t>
  </si>
  <si>
    <t>B61</t>
  </si>
  <si>
    <t xml:space="preserve">Vini passeur decisif </t>
  </si>
  <si>
    <t>B62</t>
  </si>
  <si>
    <t xml:space="preserve">Haiti + de 3 tir cadres </t>
  </si>
  <si>
    <t>B63</t>
  </si>
  <si>
    <t xml:space="preserve">Arda guller passeur decisisf </t>
  </si>
  <si>
    <t>B64</t>
  </si>
  <si>
    <t xml:space="preserve">Une equipe ne fini pas a 11 </t>
  </si>
  <si>
    <t>B65</t>
  </si>
  <si>
    <t xml:space="preserve">Malen + decisif que Gyokeres </t>
  </si>
  <si>
    <t>B66</t>
  </si>
  <si>
    <t xml:space="preserve">but sur peno </t>
  </si>
  <si>
    <t>B67</t>
  </si>
  <si>
    <t>Les joueur du bayern sont decisif 2 fois ou +</t>
  </si>
  <si>
    <t>B68</t>
  </si>
  <si>
    <t xml:space="preserve">Cote d'ivoire a 45% ou + de possession </t>
  </si>
  <si>
    <t>B69</t>
  </si>
  <si>
    <t xml:space="preserve">Chong decisif </t>
  </si>
  <si>
    <t>B70</t>
  </si>
  <si>
    <t xml:space="preserve">un defenseuf marque un but </t>
  </si>
  <si>
    <t>B71</t>
  </si>
  <si>
    <t xml:space="preserve">kubo buteur </t>
  </si>
  <si>
    <t>B72</t>
  </si>
  <si>
    <t xml:space="preserve">4 but dans le macth  </t>
  </si>
  <si>
    <t>B73</t>
  </si>
  <si>
    <t xml:space="preserve">Le trio d'attaque + 2,5 but </t>
  </si>
  <si>
    <t>B74</t>
  </si>
  <si>
    <t xml:space="preserve">Arabie saoudite marque en 1ere mi-temps </t>
  </si>
  <si>
    <t>B75</t>
  </si>
  <si>
    <t xml:space="preserve">Doku et tielemans decsif 2 fois ou + </t>
  </si>
  <si>
    <t>B76</t>
  </si>
  <si>
    <t xml:space="preserve">Belgique plus de 7 corners </t>
  </si>
  <si>
    <t>B77</t>
  </si>
  <si>
    <t xml:space="preserve">CAP vert moins de 5 fautes commises </t>
  </si>
  <si>
    <t>B78</t>
  </si>
  <si>
    <t xml:space="preserve">But de la tete </t>
  </si>
  <si>
    <t>B79</t>
  </si>
  <si>
    <t xml:space="preserve">Marmoush décisif 2 fois ou + </t>
  </si>
  <si>
    <t>B80</t>
  </si>
  <si>
    <t xml:space="preserve">Nul mi temps </t>
  </si>
  <si>
    <t>B81</t>
  </si>
  <si>
    <t xml:space="preserve">Julian Alvarez marque plus que l'Autriche </t>
  </si>
  <si>
    <t>B82</t>
  </si>
  <si>
    <t xml:space="preserve">L'Autriche a plus ou égal à 45% de possession </t>
  </si>
  <si>
    <t>B83</t>
  </si>
  <si>
    <t xml:space="preserve">Mbappé triplement décisif </t>
  </si>
  <si>
    <t>B84</t>
  </si>
  <si>
    <t xml:space="preserve">Le trio offensif tricolore est décisif au moins une fois chacun </t>
  </si>
  <si>
    <t>B85</t>
  </si>
  <si>
    <t xml:space="preserve">Mane + décisif que haaland </t>
  </si>
  <si>
    <t>B86</t>
  </si>
  <si>
    <t xml:space="preserve">Plus de 1,5 buts dans la première mi temps </t>
  </si>
  <si>
    <t>B87</t>
  </si>
  <si>
    <t xml:space="preserve">Le trio offensif algériens plus 1,5 buts </t>
  </si>
  <si>
    <t>B88</t>
  </si>
  <si>
    <t xml:space="preserve">La Jordanie ouvre le score </t>
  </si>
  <si>
    <t>B89</t>
  </si>
  <si>
    <t xml:space="preserve">Vitinha passeur décisif </t>
  </si>
  <si>
    <t>B90</t>
  </si>
  <si>
    <t xml:space="preserve">Bruno doublement décisif </t>
  </si>
  <si>
    <t>B91</t>
  </si>
  <si>
    <t xml:space="preserve">Un remplacent marque un but </t>
  </si>
  <si>
    <t>B92</t>
  </si>
  <si>
    <t xml:space="preserve">Les joueurs de -25 ans décisif 2 fois ou plus </t>
  </si>
  <si>
    <t>B93</t>
  </si>
  <si>
    <t xml:space="preserve">Un joueur dont le nom de finit pas en "ic" décisif plus de 1,5 fois </t>
  </si>
  <si>
    <t>B94</t>
  </si>
  <si>
    <t xml:space="preserve">La Croatie a plus de 61% de possession </t>
  </si>
  <si>
    <t>B95</t>
  </si>
  <si>
    <t xml:space="preserve">Luis Diaz doublement décisif </t>
  </si>
  <si>
    <t>B96</t>
  </si>
  <si>
    <t xml:space="preserve">Wissa et james Rodriguez decsif plus 1,5 fois </t>
  </si>
  <si>
    <t>B97</t>
  </si>
  <si>
    <t xml:space="preserve">Balogun + decsif que embolo </t>
  </si>
  <si>
    <t>B98</t>
  </si>
  <si>
    <t xml:space="preserve">But du pied gauche </t>
  </si>
  <si>
    <t>B99</t>
  </si>
  <si>
    <t>B100</t>
  </si>
  <si>
    <t xml:space="preserve">Plus de buts en première mi temps qu'en deuxième </t>
  </si>
  <si>
    <t>B101</t>
  </si>
  <si>
    <t xml:space="preserve">1 carton rouge dans le match </t>
  </si>
  <si>
    <t>B102</t>
  </si>
  <si>
    <t>Le numéro 9 de l'Écosse + décisif que celui du Brésil</t>
  </si>
  <si>
    <t>B103</t>
  </si>
  <si>
    <t>Saibari &amp; eze abde 2 buts ou +</t>
  </si>
  <si>
    <t>B104</t>
  </si>
  <si>
    <t xml:space="preserve">10 tirs cadrés dans le match </t>
  </si>
  <si>
    <t>B105</t>
  </si>
  <si>
    <t xml:space="preserve">3 buts ou + </t>
  </si>
  <si>
    <t>B106</t>
  </si>
  <si>
    <t>Les deux équipes marquent : non</t>
  </si>
  <si>
    <t>B107</t>
  </si>
  <si>
    <t>Afs - Cor</t>
  </si>
  <si>
    <t>kang in lee buteur</t>
  </si>
  <si>
    <t>B108</t>
  </si>
  <si>
    <t>B109</t>
  </si>
  <si>
    <t>le milieu de terrain (deux équipes comprises) marque 2 buts ou +</t>
  </si>
  <si>
    <t>B110</t>
  </si>
  <si>
    <t xml:space="preserve">Equateur effectue 15 fautes ou + </t>
  </si>
  <si>
    <t>B111</t>
  </si>
  <si>
    <t>wahi marque plus que curacao</t>
  </si>
  <si>
    <t>B112</t>
  </si>
  <si>
    <t>une des deux equipes n'encaisse pas de but</t>
  </si>
  <si>
    <t>B113</t>
  </si>
  <si>
    <t xml:space="preserve">but d'un defenseur </t>
  </si>
  <si>
    <t>B114</t>
  </si>
  <si>
    <t>summerville ou Gravenberch</t>
  </si>
  <si>
    <t>B115</t>
  </si>
  <si>
    <t xml:space="preserve">isak ou gyokeres buteur de la tete </t>
  </si>
  <si>
    <t>B116</t>
  </si>
  <si>
    <t xml:space="preserve">4 buts ou + </t>
  </si>
  <si>
    <t>B117</t>
  </si>
  <si>
    <t>plus de 1.5 buts en premiere mi temps</t>
  </si>
  <si>
    <t>B118</t>
  </si>
  <si>
    <t>B119</t>
  </si>
  <si>
    <t xml:space="preserve">almiron ou enciso buteur </t>
  </si>
  <si>
    <t>B120</t>
  </si>
  <si>
    <t xml:space="preserve">une des deux equipes a au moins 61 % de possession </t>
  </si>
  <si>
    <t>B121</t>
  </si>
  <si>
    <t xml:space="preserve">clean sheet france </t>
  </si>
  <si>
    <t>B122</t>
  </si>
  <si>
    <t>un remplacent marque un but</t>
  </si>
  <si>
    <t>B123</t>
  </si>
  <si>
    <t>B124</t>
  </si>
  <si>
    <t xml:space="preserve">plus de buts en premiere qu'en deuxieme </t>
  </si>
  <si>
    <t>B125</t>
  </si>
  <si>
    <t xml:space="preserve">un joueur qui ne joue pas en liga marque </t>
  </si>
  <si>
    <t>B126</t>
  </si>
  <si>
    <t xml:space="preserve">L'espagne a moins de 53% de possession </t>
  </si>
  <si>
    <t>B127</t>
  </si>
  <si>
    <t>B128</t>
  </si>
  <si>
    <t>1 rouge dans le match</t>
  </si>
  <si>
    <t>B129</t>
  </si>
  <si>
    <t xml:space="preserve">le vainceur gagne avec 3 buts d'ecart </t>
  </si>
  <si>
    <t>B130</t>
  </si>
  <si>
    <t>un but sur coup de pied arreté (hors penalty)</t>
  </si>
  <si>
    <t>B131</t>
  </si>
  <si>
    <t xml:space="preserve">marmoush + salah marque 2 buts ou + </t>
  </si>
  <si>
    <t>B132</t>
  </si>
  <si>
    <t>B133</t>
  </si>
  <si>
    <t>B134</t>
  </si>
  <si>
    <t xml:space="preserve">rice passeur decisif </t>
  </si>
  <si>
    <t>B135</t>
  </si>
  <si>
    <t>modric et perisic decisif 2 fois ou +</t>
  </si>
  <si>
    <t>B136</t>
  </si>
  <si>
    <t xml:space="preserve">ghana marque + 1,5 buts </t>
  </si>
  <si>
    <t>B137</t>
  </si>
  <si>
    <t>B138</t>
  </si>
  <si>
    <t>B139</t>
  </si>
  <si>
    <t xml:space="preserve">moins de 1.5 but </t>
  </si>
  <si>
    <t>B140</t>
  </si>
  <si>
    <t xml:space="preserve">au moins 7 tirs cadés </t>
  </si>
  <si>
    <t>B141</t>
  </si>
  <si>
    <t>lautaro buteur 2 fois ou +</t>
  </si>
  <si>
    <t>B142</t>
  </si>
  <si>
    <t xml:space="preserve">l'argentine a au moins 69% de possession </t>
  </si>
  <si>
    <t>B143</t>
  </si>
  <si>
    <t>un rouge dans le match</t>
  </si>
  <si>
    <t>B144</t>
  </si>
  <si>
    <t>le trio d'attaque algériens marque 2 buts ou +</t>
  </si>
  <si>
    <t xml:space="preserve">Joueur : Dam's </t>
  </si>
  <si>
    <t xml:space="preserve">Meilleur buteur de la CDM : </t>
  </si>
  <si>
    <t>Mbappé</t>
  </si>
  <si>
    <t xml:space="preserve">Meilleur passeur de la CDM : </t>
  </si>
  <si>
    <t>Viti-goat</t>
  </si>
  <si>
    <t xml:space="preserve">Meilleur joueur de la CDM : </t>
  </si>
  <si>
    <t>Olise</t>
  </si>
  <si>
    <t>Gagnant de la CDM :</t>
  </si>
  <si>
    <t xml:space="preserve">Portugal </t>
  </si>
  <si>
    <t>Poule A</t>
  </si>
  <si>
    <t>Rencontres</t>
  </si>
  <si>
    <t>Mes prono</t>
  </si>
  <si>
    <t xml:space="preserve">Mes scores </t>
  </si>
  <si>
    <t xml:space="preserve">Mes Booster </t>
  </si>
  <si>
    <t>Côte du prono</t>
  </si>
  <si>
    <t>Vainqueurs</t>
  </si>
  <si>
    <t>Les résultats</t>
  </si>
  <si>
    <t xml:space="preserve">Booster validé </t>
  </si>
  <si>
    <t>Points gagnés</t>
  </si>
  <si>
    <t>Equipe A</t>
  </si>
  <si>
    <t>A vs C</t>
  </si>
  <si>
    <t>2 - 1</t>
  </si>
  <si>
    <t>1 - 3</t>
  </si>
  <si>
    <t>2 - 0</t>
  </si>
  <si>
    <t>non</t>
  </si>
  <si>
    <t>Equipe B</t>
  </si>
  <si>
    <t>B vs D</t>
  </si>
  <si>
    <t>N</t>
  </si>
  <si>
    <t>1 - 1</t>
  </si>
  <si>
    <t>nul</t>
  </si>
  <si>
    <t>oui</t>
  </si>
  <si>
    <t>Equipe C</t>
  </si>
  <si>
    <t>C vs D</t>
  </si>
  <si>
    <t>...</t>
  </si>
  <si>
    <t>Equipe D</t>
  </si>
  <si>
    <t>Republique tchèque</t>
  </si>
  <si>
    <t>A vs B</t>
  </si>
  <si>
    <t>A vs D</t>
  </si>
  <si>
    <t>B vs C</t>
  </si>
  <si>
    <t>Poule B</t>
  </si>
  <si>
    <t>2 - 4</t>
  </si>
  <si>
    <t>1 - 0</t>
  </si>
  <si>
    <t>Poule C</t>
  </si>
  <si>
    <t>1 - 2</t>
  </si>
  <si>
    <t>4 - 0</t>
  </si>
  <si>
    <t>3 - 4</t>
  </si>
  <si>
    <t>Poule D</t>
  </si>
  <si>
    <t>1 - 4</t>
  </si>
  <si>
    <t>4 - 1</t>
  </si>
  <si>
    <t>0 - 1</t>
  </si>
  <si>
    <t>2 - 3</t>
  </si>
  <si>
    <t>Poule E</t>
  </si>
  <si>
    <t>5 - 0</t>
  </si>
  <si>
    <t>Poule F</t>
  </si>
  <si>
    <t>Poule G</t>
  </si>
  <si>
    <t xml:space="preserve">A </t>
  </si>
  <si>
    <t>Poule H</t>
  </si>
  <si>
    <t>Poule I</t>
  </si>
  <si>
    <t>Poule J</t>
  </si>
  <si>
    <t>Poule K</t>
  </si>
  <si>
    <t>-</t>
  </si>
  <si>
    <t>Poule L</t>
  </si>
  <si>
    <t>Phase à éliminations directs</t>
  </si>
  <si>
    <t>Rencontre</t>
  </si>
  <si>
    <t>Match 73</t>
  </si>
  <si>
    <t>Match 74</t>
  </si>
  <si>
    <t>Match 76</t>
  </si>
  <si>
    <t>Match 75</t>
  </si>
  <si>
    <t>Match 77</t>
  </si>
  <si>
    <t>Match 78</t>
  </si>
  <si>
    <t>Match 79</t>
  </si>
  <si>
    <t>Match 80</t>
  </si>
  <si>
    <t>Match 82</t>
  </si>
  <si>
    <t>Match 81</t>
  </si>
  <si>
    <t>Match 84</t>
  </si>
  <si>
    <t>Match 83</t>
  </si>
  <si>
    <t>Match 85</t>
  </si>
  <si>
    <t>Match 88</t>
  </si>
  <si>
    <t>Match 86</t>
  </si>
  <si>
    <t>Match 87</t>
  </si>
  <si>
    <t>Match 89</t>
  </si>
  <si>
    <t>Match 90</t>
  </si>
  <si>
    <t>Match 91</t>
  </si>
  <si>
    <t>Match 92</t>
  </si>
  <si>
    <t>Match 93</t>
  </si>
  <si>
    <t>Match 94</t>
  </si>
  <si>
    <t>Match 95</t>
  </si>
  <si>
    <t>Match 96</t>
  </si>
  <si>
    <t>Match 97</t>
  </si>
  <si>
    <t>Match 98</t>
  </si>
  <si>
    <t>Match 99</t>
  </si>
  <si>
    <t>Match 100</t>
  </si>
  <si>
    <t>Match 101</t>
  </si>
  <si>
    <t>Match 102</t>
  </si>
  <si>
    <t>Finales</t>
  </si>
  <si>
    <t>Match 103</t>
  </si>
  <si>
    <t>Match 104</t>
  </si>
  <si>
    <t>Joueur : Stan</t>
  </si>
  <si>
    <t>mbappe</t>
  </si>
  <si>
    <t xml:space="preserve">Bruno Fernandes </t>
  </si>
  <si>
    <t>olise</t>
  </si>
  <si>
    <t>3 - 2</t>
  </si>
  <si>
    <t>2 - 2</t>
  </si>
  <si>
    <t>3 - 0</t>
  </si>
  <si>
    <t>3 - 1</t>
  </si>
  <si>
    <t>0 - 2</t>
  </si>
  <si>
    <t xml:space="preserve">4 - 0 </t>
  </si>
  <si>
    <t>Joueur : Léna</t>
  </si>
  <si>
    <t xml:space="preserve">Mbappé </t>
  </si>
  <si>
    <t xml:space="preserve">Lamine Yamal </t>
  </si>
  <si>
    <t xml:space="preserve">0 - 0 </t>
  </si>
  <si>
    <t>0 - 0</t>
  </si>
  <si>
    <t>Joueur : Chloé</t>
  </si>
  <si>
    <t>Doue</t>
  </si>
  <si>
    <t>Dembele</t>
  </si>
  <si>
    <t>Joueur : Jeje</t>
  </si>
  <si>
    <t>Fabian</t>
  </si>
  <si>
    <t xml:space="preserve">France </t>
  </si>
  <si>
    <t xml:space="preserve">3 - 1 </t>
  </si>
  <si>
    <t>Joueur : Clara</t>
  </si>
  <si>
    <t>B. Fernandes</t>
  </si>
  <si>
    <t>Vitinha</t>
  </si>
  <si>
    <t>FRANCE</t>
  </si>
  <si>
    <t>Nul</t>
  </si>
  <si>
    <t>3-0</t>
  </si>
  <si>
    <t>4-0</t>
  </si>
  <si>
    <t>Joueur : Micka</t>
  </si>
  <si>
    <t>Yamal</t>
  </si>
  <si>
    <t>&amp;</t>
  </si>
  <si>
    <t>Joueur : Ricco</t>
  </si>
  <si>
    <t>KANE</t>
  </si>
  <si>
    <t>MESSI</t>
  </si>
  <si>
    <t>OLISE</t>
  </si>
  <si>
    <t>4 - 2</t>
  </si>
  <si>
    <t>NUL</t>
  </si>
  <si>
    <t>6 - 0</t>
  </si>
  <si>
    <t>Joueur : Noé</t>
  </si>
  <si>
    <t xml:space="preserve">oyarzabal </t>
  </si>
  <si>
    <t>Bruno Fernandes</t>
  </si>
  <si>
    <t>3  - 2</t>
  </si>
  <si>
    <t>Joueur : Goyt</t>
  </si>
  <si>
    <t xml:space="preserve">Olise </t>
  </si>
  <si>
    <t xml:space="preserve">Vintinha </t>
  </si>
  <si>
    <t xml:space="preserve">3 - 0 </t>
  </si>
  <si>
    <t xml:space="preserve">2 - 0 </t>
  </si>
  <si>
    <t xml:space="preserve">Nul </t>
  </si>
  <si>
    <t xml:space="preserve">1 - 1 </t>
  </si>
  <si>
    <t xml:space="preserve">0 - 4 </t>
  </si>
  <si>
    <t>6 - 1</t>
  </si>
  <si>
    <t xml:space="preserve">2 - 2 </t>
  </si>
  <si>
    <t xml:space="preserve">1 - 2 </t>
  </si>
  <si>
    <t xml:space="preserve">C </t>
  </si>
  <si>
    <t xml:space="preserve">0 - 1 </t>
  </si>
  <si>
    <t xml:space="preserve">1 - 0 </t>
  </si>
  <si>
    <t xml:space="preserve">D </t>
  </si>
  <si>
    <t>Joueur : Pata</t>
  </si>
  <si>
    <t>Kane</t>
  </si>
  <si>
    <t>Joueur : Marina</t>
  </si>
  <si>
    <t>Olisé</t>
  </si>
  <si>
    <t xml:space="preserve">2 - 1 </t>
  </si>
  <si>
    <t>Joueur : Vero</t>
  </si>
  <si>
    <t>Joueur : Erwan</t>
  </si>
  <si>
    <t>Michael Olise</t>
  </si>
  <si>
    <t>Joueur : Hugo C.</t>
  </si>
  <si>
    <t>Mbappe</t>
  </si>
  <si>
    <t>dembele</t>
  </si>
  <si>
    <t>Joueur : Shervan</t>
  </si>
  <si>
    <t>Fernandes</t>
  </si>
  <si>
    <t>Joueur : Laura</t>
  </si>
  <si>
    <t xml:space="preserve">Messi </t>
  </si>
  <si>
    <t>mbappé</t>
  </si>
  <si>
    <t xml:space="preserve">Espagne </t>
  </si>
  <si>
    <t>Joueur : Greg</t>
  </si>
  <si>
    <t xml:space="preserve"> Olise</t>
  </si>
  <si>
    <t>Joueur : Nikola</t>
  </si>
  <si>
    <t>Harry Kane</t>
  </si>
  <si>
    <t>7 - 0</t>
  </si>
  <si>
    <t>0 - 3</t>
  </si>
  <si>
    <t>Joueur : Paco</t>
  </si>
  <si>
    <t>Ferran Torres</t>
  </si>
  <si>
    <t>Joueur : Cyrille</t>
  </si>
  <si>
    <t xml:space="preserve">Kilian Mbappé </t>
  </si>
  <si>
    <t>Mickaël olise</t>
  </si>
  <si>
    <t xml:space="preserve">Ousmane Dembele </t>
  </si>
  <si>
    <t>Joueur : Joris</t>
  </si>
  <si>
    <t>Joueur : Steph</t>
  </si>
  <si>
    <t>HAALAND</t>
  </si>
  <si>
    <t>BRUNO FERNANDES</t>
  </si>
  <si>
    <t>Joueur : Mathys</t>
  </si>
  <si>
    <t>Doué</t>
  </si>
  <si>
    <t>Dembelé</t>
  </si>
  <si>
    <t>B 10</t>
  </si>
  <si>
    <t>Joueur : Aymeric</t>
  </si>
  <si>
    <t xml:space="preserve">Harry kane </t>
  </si>
  <si>
    <t>Mickael olise</t>
  </si>
  <si>
    <t>france</t>
  </si>
  <si>
    <t>Joueur : Kalash</t>
  </si>
  <si>
    <t>Joueur : Jess</t>
  </si>
  <si>
    <t>Vitinhia</t>
  </si>
  <si>
    <t>Joueur : Hugo.O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</si>
</sst>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numFmt numFmtId="165" formatCode="dd/mm/yy"/>
    <numFmt numFmtId="166" formatCode="d-m"/>
  </numFmts>
  <fonts count="12">
    <font>
      <sz val="10.0"/>
      <color rgb="FF000000"/>
      <name val="Arial"/>
      <scheme val="minor"/>
    </font>
    <font>
      <color theme="1"/>
      <name val="Arial"/>
      <scheme val="minor"/>
    </font>
    <font>
      <color theme="1"/>
      <name val="Arial"/>
    </font>
    <font>
      <color theme="1"/>
      <name val="Comic Sans MS"/>
    </font>
    <font>
      <sz val="19.0"/>
      <color theme="1"/>
      <name val="Comic Sans MS"/>
    </font>
    <font/>
    <font>
      <color theme="1"/>
      <name val="Comfortaa"/>
    </font>
    <font>
      <sz val="11.0"/>
      <color theme="1"/>
      <name val="Comic Sans MS"/>
    </font>
    <font>
      <b/>
      <color theme="1"/>
      <name val="Arial"/>
      <scheme val="minor"/>
    </font>
    <font>
      <b/>
      <sz val="15.0"/>
      <color theme="1"/>
      <name val="Arial"/>
      <scheme val="minor"/>
    </font>
    <font>
      <sz val="11.0"/>
      <color theme="1"/>
      <name val="Arial"/>
      <scheme val="minor"/>
    </font>
    <font>
      <b/>
      <sz val="11.0"/>
      <color theme="1"/>
      <name val="Arial"/>
      <scheme val="minor"/>
    </font>
  </fonts>
  <fills count="32">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B7B7B7"/>
        <bgColor rgb="FFB7B7B7"/>
      </patternFill>
    </fill>
    <fill>
      <patternFill patternType="solid">
        <fgColor rgb="FF00FF00"/>
        <bgColor rgb="FF00FF00"/>
      </patternFill>
    </fill>
    <fill>
      <patternFill patternType="solid">
        <fgColor theme="6"/>
        <bgColor theme="6"/>
      </patternFill>
    </fill>
    <fill>
      <patternFill patternType="solid">
        <fgColor rgb="FF0000FF"/>
        <bgColor rgb="FF0000FF"/>
      </patternFill>
    </fill>
    <fill>
      <patternFill patternType="solid">
        <fgColor rgb="FF9900FF"/>
        <bgColor rgb="FF9900FF"/>
      </patternFill>
    </fill>
    <fill>
      <patternFill patternType="solid">
        <fgColor rgb="FFFFFF00"/>
        <bgColor rgb="FFFFFF00"/>
      </patternFill>
    </fill>
    <fill>
      <patternFill patternType="solid">
        <fgColor rgb="FFFF00FF"/>
        <bgColor rgb="FFFF00FF"/>
      </patternFill>
    </fill>
    <fill>
      <patternFill patternType="solid">
        <fgColor rgb="FF00FFFF"/>
        <bgColor rgb="FF00FFFF"/>
      </patternFill>
    </fill>
    <fill>
      <patternFill patternType="solid">
        <fgColor rgb="FFC27BA0"/>
        <bgColor rgb="FFC27BA0"/>
      </patternFill>
    </fill>
    <fill>
      <patternFill patternType="solid">
        <fgColor rgb="FF76A5AF"/>
        <bgColor rgb="FF76A5AF"/>
      </patternFill>
    </fill>
    <fill>
      <patternFill patternType="solid">
        <fgColor theme="8"/>
        <bgColor theme="8"/>
      </patternFill>
    </fill>
    <fill>
      <patternFill patternType="solid">
        <fgColor theme="4"/>
        <bgColor theme="4"/>
      </patternFill>
    </fill>
    <fill>
      <patternFill patternType="solid">
        <fgColor rgb="FFEAD1DC"/>
        <bgColor rgb="FFEAD1DC"/>
      </patternFill>
    </fill>
    <fill>
      <patternFill patternType="solid">
        <fgColor rgb="FFD9D9D9"/>
        <bgColor rgb="FFD9D9D9"/>
      </patternFill>
    </fill>
    <fill>
      <patternFill patternType="solid">
        <fgColor rgb="FFF9CB9C"/>
        <bgColor rgb="FFF9CB9C"/>
      </patternFill>
    </fill>
    <fill>
      <patternFill patternType="solid">
        <fgColor rgb="FFA4C2F4"/>
        <bgColor rgb="FFA4C2F4"/>
      </patternFill>
    </fill>
    <fill>
      <patternFill patternType="solid">
        <fgColor rgb="FF1155CC"/>
        <bgColor rgb="FF1155CC"/>
      </patternFill>
    </fill>
    <fill>
      <patternFill patternType="solid">
        <fgColor rgb="FFCC0000"/>
        <bgColor rgb="FFCC0000"/>
      </patternFill>
    </fill>
    <fill>
      <patternFill patternType="solid">
        <fgColor rgb="FFC9DAF8"/>
        <bgColor rgb="FFC9DAF8"/>
      </patternFill>
    </fill>
    <fill>
      <patternFill patternType="solid">
        <fgColor rgb="FF6D9EEB"/>
        <bgColor rgb="FF6D9EEB"/>
      </patternFill>
    </fill>
    <fill>
      <patternFill patternType="solid">
        <fgColor rgb="FFDD7E6B"/>
        <bgColor rgb="FFDD7E6B"/>
      </patternFill>
    </fill>
    <fill>
      <patternFill patternType="solid">
        <fgColor rgb="FFE06666"/>
        <bgColor rgb="FFE06666"/>
      </patternFill>
    </fill>
    <fill>
      <patternFill patternType="solid">
        <fgColor rgb="FFF1C232"/>
        <bgColor rgb="FFF1C232"/>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D9EAD3"/>
        <bgColor rgb="FFD9EAD3"/>
      </patternFill>
    </fill>
    <fill>
      <patternFill patternType="solid">
        <fgColor rgb="FF999999"/>
        <bgColor rgb="FF999999"/>
      </patternFill>
    </fill>
  </fills>
  <borders count="125">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bottom style="thick">
        <color rgb="FFFF0000"/>
      </bottom>
    </border>
    <border>
      <bottom style="thick">
        <color rgb="FFFF0000"/>
      </bottom>
    </border>
    <border>
      <right style="thick">
        <color rgb="FFFF0000"/>
      </right>
      <bottom style="thick">
        <color rgb="FFFF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rder>
    <border>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top style="thin">
        <color rgb="FF000000"/>
      </top>
    </border>
    <border>
      <left style="thin">
        <color rgb="FF000000"/>
      </left>
      <top style="thin">
        <color rgb="FF000000"/>
      </top>
      <bottom style="thin">
        <color rgb="FF000000"/>
      </bottom>
    </border>
    <border>
      <left style="thin">
        <color rgb="FF000000"/>
      </lef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thick">
        <color rgb="FF000000"/>
      </right>
      <bottom style="thin">
        <color rgb="FF000000"/>
      </bottom>
    </border>
    <border>
      <left style="thick">
        <color rgb="FF000000"/>
      </left>
      <right style="thick">
        <color rgb="FF000000"/>
      </right>
      <bottom style="thin">
        <color rgb="FF000000"/>
      </bottom>
    </border>
    <border>
      <left style="thick">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ck">
        <color rgb="FF000000"/>
      </right>
      <top style="thin">
        <color rgb="FF000000"/>
      </top>
      <bottom style="thin">
        <color rgb="FF000000"/>
      </bottom>
    </border>
    <border>
      <left style="thick">
        <color rgb="FF000000"/>
      </left>
      <right style="medium">
        <color rgb="FF000000"/>
      </right>
      <top style="thin">
        <color rgb="FF000000"/>
      </top>
    </border>
    <border>
      <left style="medium">
        <color rgb="FF000000"/>
      </left>
      <right style="medium">
        <color rgb="FF000000"/>
      </right>
      <top style="thin">
        <color rgb="FF000000"/>
      </top>
    </border>
    <border>
      <left style="medium">
        <color rgb="FF000000"/>
      </left>
      <right style="thick">
        <color rgb="FF000000"/>
      </right>
      <top style="thin">
        <color rgb="FF000000"/>
      </top>
    </border>
    <border>
      <left style="thick">
        <color rgb="FF000000"/>
      </left>
      <right style="thick">
        <color rgb="FF000000"/>
      </right>
      <top style="thick">
        <color rgb="FF000000"/>
      </top>
    </border>
    <border>
      <right style="medium">
        <color rgb="FF000000"/>
      </right>
      <bottom style="thin">
        <color rgb="FF000000"/>
      </bottom>
    </border>
    <border>
      <right style="medium">
        <color rgb="FF000000"/>
      </right>
      <top style="thin">
        <color rgb="FF000000"/>
      </top>
      <bottom style="thin">
        <color rgb="FF000000"/>
      </bottom>
    </border>
    <border>
      <right style="medium">
        <color rgb="FF000000"/>
      </right>
      <top style="thin">
        <color rgb="FF000000"/>
      </top>
      <bottom style="thick">
        <color rgb="FF000000"/>
      </bottom>
    </border>
    <border>
      <left style="medium">
        <color rgb="FF000000"/>
      </left>
      <right style="medium">
        <color rgb="FF000000"/>
      </right>
      <top style="thin">
        <color rgb="FF000000"/>
      </top>
      <bottom style="thick">
        <color rgb="FF000000"/>
      </bottom>
    </border>
    <border>
      <left style="medium">
        <color rgb="FF000000"/>
      </left>
      <right style="thick">
        <color rgb="FF000000"/>
      </right>
      <top style="thin">
        <color rgb="FF000000"/>
      </top>
      <bottom style="thick">
        <color rgb="FF000000"/>
      </bottom>
    </border>
    <border>
      <left style="thick">
        <color rgb="FF000000"/>
      </left>
      <right style="thick">
        <color rgb="FF000000"/>
      </right>
      <bottom style="thick">
        <color rgb="FF000000"/>
      </bottom>
    </border>
    <border>
      <left style="thick">
        <color rgb="FF000000"/>
      </left>
      <top style="medium">
        <color rgb="FF000000"/>
      </top>
    </border>
    <border>
      <top style="medium">
        <color rgb="FF000000"/>
      </top>
    </border>
    <border>
      <right style="medium">
        <color rgb="FF000000"/>
      </right>
      <top style="medium">
        <color rgb="FF000000"/>
      </top>
    </border>
    <border>
      <left style="thick">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top style="thick">
        <color rgb="FF000000"/>
      </top>
    </border>
    <border>
      <bottom style="thick">
        <color rgb="FF000000"/>
      </bottom>
    </border>
    <border>
      <right style="medium">
        <color rgb="FF000000"/>
      </right>
    </border>
    <border>
      <right style="medium">
        <color rgb="FF000000"/>
      </right>
      <top style="medium">
        <color rgb="FF000000"/>
      </top>
      <bottom style="medium">
        <color rgb="FF000000"/>
      </bottom>
    </border>
    <border>
      <top style="thick">
        <color rgb="FF000000"/>
      </top>
      <bottom style="thick">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EAD1DC"/>
      </left>
    </border>
    <border>
      <left style="thin">
        <color rgb="FFEAD1DC"/>
      </left>
      <bottom style="thin">
        <color rgb="FF000000"/>
      </bottom>
    </border>
    <border>
      <top style="thin">
        <color rgb="FFEAD1DC"/>
      </top>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thin">
        <color rgb="FF000000"/>
      </top>
    </border>
    <border>
      <left style="medium">
        <color rgb="FF000000"/>
      </left>
      <right style="medium">
        <color rgb="FF000000"/>
      </right>
      <bottom style="medium">
        <color rgb="FF000000"/>
      </bottom>
    </border>
    <border>
      <right style="medium">
        <color rgb="FF000000"/>
      </right>
      <bottom style="medium">
        <color rgb="FF000000"/>
      </bottom>
    </border>
    <border>
      <right style="thin">
        <color rgb="FF000000"/>
      </right>
      <top style="medium">
        <color rgb="FF000000"/>
      </top>
    </border>
    <border>
      <left style="medium">
        <color rgb="FF000000"/>
      </left>
      <right style="medium">
        <color rgb="FF000000"/>
      </right>
    </border>
    <border>
      <right style="thin">
        <color rgb="FF000000"/>
      </right>
      <bottom style="medium">
        <color rgb="FF000000"/>
      </bottom>
    </border>
    <border>
      <left style="medium">
        <color rgb="FF000000"/>
      </left>
      <top style="medium">
        <color rgb="FF000000"/>
      </top>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border>
    <border>
      <left style="medium">
        <color rgb="FF000000"/>
      </left>
      <bottom style="medium">
        <color rgb="FF000000"/>
      </bottom>
    </border>
    <border>
      <bottom style="medium">
        <color rgb="FF000000"/>
      </bottom>
    </border>
    <border>
      <left style="thick">
        <color rgb="FF000000"/>
      </left>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ck">
        <color rgb="FF000000"/>
      </left>
    </border>
    <border>
      <left style="thick">
        <color rgb="FF000000"/>
      </left>
      <right style="thin">
        <color rgb="FF000000"/>
      </right>
    </border>
    <border>
      <bottom style="thin">
        <color rgb="FFEAD1DC"/>
      </bottom>
    </border>
    <border>
      <left style="thick">
        <color rgb="FF000000"/>
      </left>
      <right style="thin">
        <color rgb="FF000000"/>
      </right>
      <bottom style="thick">
        <color rgb="FF000000"/>
      </bottom>
    </border>
    <border>
      <top style="thin">
        <color rgb="FF000000"/>
      </top>
      <bottom style="thick">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left style="thick">
        <color rgb="FF000000"/>
      </left>
      <right style="thin">
        <color rgb="FF000000"/>
      </right>
      <top style="thick">
        <color rgb="FF000000"/>
      </top>
      <bottom style="thick">
        <color rgb="FF000000"/>
      </bottom>
    </border>
    <border>
      <left style="thin">
        <color rgb="FF000000"/>
      </lef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right style="thin">
        <color rgb="FF000000"/>
      </right>
      <top style="thick">
        <color rgb="FF000000"/>
      </top>
      <bottom style="thick">
        <color rgb="FF000000"/>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ck">
        <color rgb="FF000000"/>
      </right>
      <top style="thin">
        <color rgb="FF000000"/>
      </top>
    </border>
    <border>
      <left style="thin">
        <color rgb="FF000000"/>
      </lef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right style="thin">
        <color rgb="FF000000"/>
      </right>
      <bottom style="thick">
        <color rgb="FF000000"/>
      </bottom>
    </border>
    <border>
      <right style="thick">
        <color rgb="FF000000"/>
      </right>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n">
        <color rgb="FF000000"/>
      </top>
      <bottom style="thick">
        <color rgb="FF000000"/>
      </bottom>
    </border>
    <border>
      <left style="thick">
        <color rgb="FF000000"/>
      </left>
      <top style="thick">
        <color rgb="FF000000"/>
      </top>
    </border>
    <border>
      <right style="thick">
        <color rgb="FF000000"/>
      </right>
      <top style="thick">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000000"/>
      </right>
      <top style="thick">
        <color rgb="FF000000"/>
      </top>
      <bottom style="thin">
        <color rgb="FF000000"/>
      </bottom>
    </border>
    <border>
      <right style="thick">
        <color rgb="FF000000"/>
      </right>
      <top style="thin">
        <color rgb="FF000000"/>
      </top>
      <bottom style="thin">
        <color rgb="FF000000"/>
      </bottom>
    </border>
    <border>
      <left style="thin">
        <color rgb="FF000000"/>
      </left>
      <right style="thick">
        <color rgb="FF000000"/>
      </right>
    </border>
    <border>
      <right style="thick">
        <color rgb="FF000000"/>
      </right>
      <top style="thick">
        <color rgb="FF000000"/>
      </top>
      <bottom style="thin">
        <color rgb="FF000000"/>
      </bottom>
    </border>
  </borders>
  <cellStyleXfs count="1">
    <xf borderId="0" fillId="0" fontId="0" numFmtId="0" applyAlignment="1" applyFont="1"/>
  </cellStyleXfs>
  <cellXfs count="43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1" numFmtId="0" xfId="0" applyFont="1"/>
    <xf borderId="1" fillId="0" fontId="1" numFmtId="0" xfId="0" applyBorder="1" applyFont="1"/>
    <xf borderId="2" fillId="0" fontId="1" numFmtId="0" xfId="0" applyAlignment="1" applyBorder="1" applyFont="1">
      <alignment readingOrder="0"/>
    </xf>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0" fillId="3" fontId="1" numFmtId="0" xfId="0" applyAlignment="1" applyFill="1" applyFont="1">
      <alignment readingOrder="0"/>
    </xf>
    <xf borderId="0" fillId="2" fontId="2" numFmtId="0" xfId="0" applyAlignment="1" applyFont="1">
      <alignment readingOrder="0" vertical="bottom"/>
    </xf>
    <xf borderId="5" fillId="2" fontId="2" numFmtId="0" xfId="0" applyAlignment="1" applyBorder="1" applyFont="1">
      <alignment readingOrder="0" vertical="bottom"/>
    </xf>
    <xf borderId="0" fillId="3" fontId="2" numFmtId="0" xfId="0" applyAlignment="1" applyFont="1">
      <alignment readingOrder="0" vertical="bottom"/>
    </xf>
    <xf borderId="0" fillId="3" fontId="2" numFmtId="0" xfId="0" applyAlignment="1" applyFont="1">
      <alignment vertical="bottom"/>
    </xf>
    <xf borderId="5" fillId="2" fontId="2" numFmtId="0" xfId="0" applyAlignment="1" applyBorder="1" applyFont="1">
      <alignment vertical="bottom"/>
    </xf>
    <xf borderId="6" fillId="0" fontId="1" numFmtId="0" xfId="0" applyBorder="1" applyFont="1"/>
    <xf borderId="7" fillId="2" fontId="2" numFmtId="0" xfId="0" applyAlignment="1" applyBorder="1" applyFont="1">
      <alignment readingOrder="0" vertical="bottom"/>
    </xf>
    <xf borderId="7" fillId="2" fontId="2" numFmtId="0" xfId="0" applyAlignment="1" applyBorder="1" applyFont="1">
      <alignment vertical="bottom"/>
    </xf>
    <xf borderId="8" fillId="2" fontId="2" numFmtId="0" xfId="0" applyAlignment="1" applyBorder="1" applyFont="1">
      <alignment readingOrder="0" vertical="bottom"/>
    </xf>
    <xf borderId="9" fillId="4" fontId="2" numFmtId="0" xfId="0" applyAlignment="1" applyBorder="1" applyFill="1" applyFont="1">
      <alignment readingOrder="0" vertical="bottom"/>
    </xf>
    <xf borderId="10" fillId="5" fontId="2" numFmtId="0" xfId="0" applyAlignment="1" applyBorder="1" applyFill="1" applyFont="1">
      <alignment vertical="bottom"/>
    </xf>
    <xf borderId="11" fillId="0" fontId="2" numFmtId="0" xfId="0" applyAlignment="1" applyBorder="1" applyFont="1">
      <alignment horizontal="left" vertical="bottom"/>
    </xf>
    <xf borderId="10" fillId="3" fontId="2" numFmtId="0" xfId="0" applyAlignment="1" applyBorder="1" applyFont="1">
      <alignment vertical="bottom"/>
    </xf>
    <xf borderId="10" fillId="6" fontId="2" numFmtId="0" xfId="0" applyAlignment="1" applyBorder="1" applyFill="1" applyFont="1">
      <alignment vertical="bottom"/>
    </xf>
    <xf borderId="12" fillId="7" fontId="2" numFmtId="0" xfId="0" applyAlignment="1" applyBorder="1" applyFill="1" applyFont="1">
      <alignment vertical="bottom"/>
    </xf>
    <xf borderId="0" fillId="0" fontId="1" numFmtId="0" xfId="0" applyAlignment="1" applyFont="1">
      <alignment horizontal="left"/>
    </xf>
    <xf borderId="9" fillId="0" fontId="2" numFmtId="0" xfId="0" applyAlignment="1" applyBorder="1" applyFont="1">
      <alignment readingOrder="0" vertical="bottom"/>
    </xf>
    <xf borderId="12" fillId="0" fontId="2" numFmtId="0" xfId="0" applyAlignment="1" applyBorder="1" applyFont="1">
      <alignment vertical="bottom"/>
    </xf>
    <xf borderId="0" fillId="0" fontId="2" numFmtId="0" xfId="0" applyAlignment="1" applyFont="1">
      <alignment horizontal="left" readingOrder="0" vertical="bottom"/>
    </xf>
    <xf borderId="9" fillId="0" fontId="2" numFmtId="0" xfId="0" applyAlignment="1" applyBorder="1" applyFont="1">
      <alignment vertical="bottom"/>
    </xf>
    <xf borderId="0" fillId="0" fontId="1" numFmtId="0" xfId="0" applyAlignment="1" applyFont="1">
      <alignment horizontal="left" readingOrder="0"/>
    </xf>
    <xf borderId="0" fillId="0" fontId="2" numFmtId="0" xfId="0" applyAlignment="1" applyFont="1">
      <alignment horizontal="right" vertical="bottom"/>
    </xf>
    <xf borderId="0" fillId="0" fontId="2" numFmtId="0" xfId="0" applyAlignment="1" applyFont="1">
      <alignment vertical="bottom"/>
    </xf>
    <xf borderId="12" fillId="0" fontId="2" numFmtId="0" xfId="0" applyAlignment="1" applyBorder="1" applyFont="1">
      <alignment readingOrder="0" vertical="bottom"/>
    </xf>
    <xf borderId="13" fillId="0" fontId="2" numFmtId="0" xfId="0" applyAlignment="1" applyBorder="1" applyFont="1">
      <alignment readingOrder="0" vertical="bottom"/>
    </xf>
    <xf borderId="10" fillId="0" fontId="2" numFmtId="0" xfId="0" applyAlignment="1" applyBorder="1" applyFont="1">
      <alignment vertical="bottom"/>
    </xf>
    <xf borderId="0" fillId="0" fontId="2" numFmtId="0" xfId="0" applyAlignment="1" applyFont="1">
      <alignment horizontal="left" vertical="bottom"/>
    </xf>
    <xf borderId="14" fillId="0" fontId="2" numFmtId="0" xfId="0" applyAlignment="1" applyBorder="1" applyFont="1">
      <alignment vertical="bottom"/>
    </xf>
    <xf borderId="0" fillId="0" fontId="2" numFmtId="0" xfId="0" applyAlignment="1" applyFont="1">
      <alignment horizontal="right" vertical="bottom"/>
    </xf>
    <xf borderId="15" fillId="8" fontId="2" numFmtId="0" xfId="0" applyAlignment="1" applyBorder="1" applyFill="1" applyFont="1">
      <alignment vertical="bottom"/>
    </xf>
    <xf borderId="9" fillId="9" fontId="2" numFmtId="0" xfId="0" applyAlignment="1" applyBorder="1" applyFill="1" applyFont="1">
      <alignment vertical="bottom"/>
    </xf>
    <xf borderId="9" fillId="10" fontId="2" numFmtId="0" xfId="0" applyAlignment="1" applyBorder="1" applyFill="1" applyFont="1">
      <alignment vertical="bottom"/>
    </xf>
    <xf borderId="9" fillId="11" fontId="2" numFmtId="0" xfId="0" applyAlignment="1" applyBorder="1" applyFill="1" applyFont="1">
      <alignment vertical="bottom"/>
    </xf>
    <xf borderId="13" fillId="0" fontId="2" numFmtId="0" xfId="0" applyAlignment="1" applyBorder="1" applyFont="1">
      <alignment vertical="bottom"/>
    </xf>
    <xf borderId="15" fillId="12" fontId="2" numFmtId="0" xfId="0" applyAlignment="1" applyBorder="1" applyFill="1" applyFont="1">
      <alignment vertical="bottom"/>
    </xf>
    <xf borderId="9" fillId="13" fontId="2" numFmtId="0" xfId="0" applyAlignment="1" applyBorder="1" applyFill="1" applyFont="1">
      <alignment vertical="bottom"/>
    </xf>
    <xf borderId="9" fillId="14" fontId="2" numFmtId="0" xfId="0" applyAlignment="1" applyBorder="1" applyFill="1" applyFont="1">
      <alignment vertical="bottom"/>
    </xf>
    <xf borderId="9" fillId="15" fontId="2" numFmtId="0" xfId="0" applyAlignment="1" applyBorder="1" applyFill="1" applyFont="1">
      <alignment vertical="bottom"/>
    </xf>
    <xf borderId="16" fillId="0" fontId="2" numFmtId="0" xfId="0" applyAlignment="1" applyBorder="1" applyFont="1">
      <alignment readingOrder="0" vertical="bottom"/>
    </xf>
    <xf borderId="17" fillId="0" fontId="2" numFmtId="0" xfId="0" applyAlignment="1" applyBorder="1" applyFont="1">
      <alignment vertical="bottom"/>
    </xf>
    <xf borderId="11" fillId="0" fontId="2" numFmtId="0" xfId="0" applyAlignment="1" applyBorder="1" applyFont="1">
      <alignment horizontal="left" readingOrder="0" vertical="bottom"/>
    </xf>
    <xf borderId="17" fillId="2" fontId="2" numFmtId="0" xfId="0" applyAlignment="1" applyBorder="1" applyFont="1">
      <alignment readingOrder="0" vertical="bottom"/>
    </xf>
    <xf borderId="17" fillId="2" fontId="2" numFmtId="0" xfId="0" applyAlignment="1" applyBorder="1" applyFont="1">
      <alignment vertical="bottom"/>
    </xf>
    <xf borderId="17" fillId="2" fontId="2" numFmtId="0" xfId="0" applyAlignment="1" applyBorder="1" applyFont="1">
      <alignment horizontal="left" vertical="bottom"/>
    </xf>
    <xf borderId="0" fillId="2" fontId="1" numFmtId="0" xfId="0" applyAlignment="1" applyFont="1">
      <alignment horizontal="left"/>
    </xf>
    <xf borderId="0" fillId="2" fontId="2" numFmtId="0" xfId="0" applyAlignment="1" applyFont="1">
      <alignment horizontal="left" readingOrder="0" vertical="bottom"/>
    </xf>
    <xf borderId="0" fillId="2" fontId="1" numFmtId="0" xfId="0" applyAlignment="1" applyFont="1">
      <alignment horizontal="left" readingOrder="0"/>
    </xf>
    <xf borderId="0" fillId="2" fontId="2" numFmtId="0" xfId="0" applyAlignment="1" applyFont="1">
      <alignment horizontal="left" vertical="bottom"/>
    </xf>
    <xf borderId="0" fillId="16" fontId="1" numFmtId="0" xfId="0" applyAlignment="1" applyFill="1" applyFont="1">
      <alignment readingOrder="0"/>
    </xf>
    <xf borderId="0" fillId="16" fontId="3" numFmtId="0" xfId="0" applyFont="1"/>
    <xf borderId="18" fillId="17" fontId="4" numFmtId="0" xfId="0" applyAlignment="1" applyBorder="1" applyFill="1" applyFont="1">
      <alignment horizontal="center" readingOrder="0"/>
    </xf>
    <xf borderId="10" fillId="0" fontId="5" numFmtId="0" xfId="0" applyBorder="1" applyFont="1"/>
    <xf borderId="12" fillId="0" fontId="5" numFmtId="0" xfId="0" applyBorder="1" applyFont="1"/>
    <xf borderId="0" fillId="16" fontId="1" numFmtId="0" xfId="0" applyFont="1"/>
    <xf borderId="0" fillId="16" fontId="3" numFmtId="0" xfId="0" applyAlignment="1" applyFont="1">
      <alignment readingOrder="0"/>
    </xf>
    <xf borderId="18" fillId="18" fontId="3" numFmtId="0" xfId="0" applyAlignment="1" applyBorder="1" applyFill="1" applyFont="1">
      <alignment vertical="bottom"/>
    </xf>
    <xf borderId="9" fillId="19" fontId="6" numFmtId="0" xfId="0" applyAlignment="1" applyBorder="1" applyFill="1" applyFont="1">
      <alignment readingOrder="0"/>
    </xf>
    <xf borderId="18" fillId="0" fontId="6" numFmtId="0" xfId="0" applyAlignment="1" applyBorder="1" applyFont="1">
      <alignment readingOrder="0"/>
    </xf>
    <xf borderId="0" fillId="16" fontId="6" numFmtId="0" xfId="0" applyFont="1"/>
    <xf borderId="9" fillId="0" fontId="3" numFmtId="0" xfId="0" applyAlignment="1" applyBorder="1" applyFont="1">
      <alignment vertical="bottom"/>
    </xf>
    <xf borderId="9" fillId="0" fontId="3" numFmtId="0" xfId="0" applyAlignment="1" applyBorder="1" applyFont="1">
      <alignment readingOrder="0" vertical="bottom"/>
    </xf>
    <xf borderId="9" fillId="0" fontId="3" numFmtId="0" xfId="0" applyAlignment="1" applyBorder="1" applyFont="1">
      <alignment readingOrder="0"/>
    </xf>
    <xf borderId="19" fillId="16" fontId="6" numFmtId="0" xfId="0" applyAlignment="1" applyBorder="1" applyFont="1">
      <alignment readingOrder="0"/>
    </xf>
    <xf borderId="17" fillId="0" fontId="5" numFmtId="0" xfId="0" applyBorder="1" applyFont="1"/>
    <xf borderId="13" fillId="0" fontId="5" numFmtId="0" xfId="0" applyBorder="1" applyFont="1"/>
    <xf borderId="9" fillId="2" fontId="3" numFmtId="0" xfId="0" applyAlignment="1" applyBorder="1" applyFont="1">
      <alignment readingOrder="0"/>
    </xf>
    <xf borderId="20" fillId="0" fontId="5" numFmtId="0" xfId="0" applyBorder="1" applyFont="1"/>
    <xf borderId="21" fillId="0" fontId="5" numFmtId="0" xfId="0" applyBorder="1" applyFont="1"/>
    <xf borderId="15" fillId="0" fontId="5" numFmtId="0" xfId="0" applyBorder="1" applyFont="1"/>
    <xf borderId="9" fillId="0" fontId="7" numFmtId="0" xfId="0" applyAlignment="1" applyBorder="1" applyFont="1">
      <alignment readingOrder="0"/>
    </xf>
    <xf borderId="16" fillId="19" fontId="6" numFmtId="0" xfId="0" applyAlignment="1" applyBorder="1" applyFont="1">
      <alignment horizontal="center" readingOrder="0" vertical="center"/>
    </xf>
    <xf borderId="17" fillId="0" fontId="6" numFmtId="0" xfId="0" applyAlignment="1" applyBorder="1" applyFont="1">
      <alignment readingOrder="0"/>
    </xf>
    <xf borderId="22" fillId="0" fontId="5" numFmtId="0" xfId="0" applyBorder="1" applyFont="1"/>
    <xf borderId="21" fillId="0" fontId="6" numFmtId="0" xfId="0" applyAlignment="1" applyBorder="1" applyFont="1">
      <alignment readingOrder="0"/>
    </xf>
    <xf borderId="23" fillId="0" fontId="5" numFmtId="0" xfId="0" applyBorder="1" applyFont="1"/>
    <xf borderId="16" fillId="19" fontId="6" numFmtId="0" xfId="0" applyAlignment="1" applyBorder="1" applyFont="1">
      <alignment horizontal="left" readingOrder="0" vertical="center"/>
    </xf>
    <xf borderId="19" fillId="0" fontId="6" numFmtId="0" xfId="0" applyAlignment="1" applyBorder="1" applyFont="1">
      <alignment horizontal="left" readingOrder="0" shrinkToFit="0" vertical="center" wrapText="1"/>
    </xf>
    <xf borderId="11" fillId="0" fontId="5" numFmtId="0" xfId="0" applyBorder="1" applyFont="1"/>
    <xf borderId="14" fillId="0" fontId="5" numFmtId="0" xfId="0" applyBorder="1" applyFont="1"/>
    <xf borderId="9" fillId="0" fontId="3" numFmtId="0" xfId="0" applyBorder="1" applyFont="1"/>
    <xf borderId="9" fillId="2" fontId="3" numFmtId="0" xfId="0" applyBorder="1" applyFont="1"/>
    <xf borderId="18" fillId="0" fontId="6" numFmtId="0" xfId="0" applyAlignment="1" applyBorder="1" applyFont="1">
      <alignment readingOrder="0" shrinkToFit="0" vertical="top" wrapText="1"/>
    </xf>
    <xf borderId="16" fillId="0" fontId="3" numFmtId="0" xfId="0" applyBorder="1" applyFont="1"/>
    <xf borderId="16" fillId="2" fontId="3" numFmtId="0" xfId="0" applyBorder="1" applyFont="1"/>
    <xf borderId="19" fillId="0" fontId="6" numFmtId="0" xfId="0" applyAlignment="1" applyBorder="1" applyFont="1">
      <alignment readingOrder="0"/>
    </xf>
    <xf borderId="11" fillId="0" fontId="6" numFmtId="0" xfId="0" applyAlignment="1" applyBorder="1" applyFont="1">
      <alignment readingOrder="0"/>
    </xf>
    <xf borderId="22" fillId="0" fontId="6" numFmtId="0" xfId="0" applyAlignment="1" applyBorder="1" applyFont="1">
      <alignment readingOrder="0"/>
    </xf>
    <xf borderId="20" fillId="0" fontId="6" numFmtId="0" xfId="0" applyAlignment="1" applyBorder="1" applyFont="1">
      <alignment readingOrder="0"/>
    </xf>
    <xf borderId="18" fillId="19" fontId="6" numFmtId="0" xfId="0" applyAlignment="1" applyBorder="1" applyFont="1">
      <alignment readingOrder="0"/>
    </xf>
    <xf borderId="11" fillId="16" fontId="2" numFmtId="0" xfId="0" applyAlignment="1" applyBorder="1" applyFont="1">
      <alignment horizontal="left" vertical="bottom"/>
    </xf>
    <xf borderId="21" fillId="16" fontId="2" numFmtId="0" xfId="0" applyAlignment="1" applyBorder="1" applyFont="1">
      <alignment vertical="bottom"/>
    </xf>
    <xf borderId="24" fillId="20" fontId="8" numFmtId="0" xfId="0" applyAlignment="1" applyBorder="1" applyFill="1" applyFont="1">
      <alignment readingOrder="0"/>
    </xf>
    <xf borderId="25" fillId="2" fontId="8" numFmtId="0" xfId="0" applyAlignment="1" applyBorder="1" applyFont="1">
      <alignment horizontal="left" readingOrder="0"/>
    </xf>
    <xf borderId="24" fillId="2" fontId="8" numFmtId="0" xfId="0" applyAlignment="1" applyBorder="1" applyFont="1">
      <alignment horizontal="center" readingOrder="0"/>
    </xf>
    <xf borderId="26" fillId="2" fontId="8" numFmtId="0" xfId="0" applyAlignment="1" applyBorder="1" applyFont="1">
      <alignment horizontal="center" readingOrder="0"/>
    </xf>
    <xf borderId="26" fillId="21" fontId="8" numFmtId="0" xfId="0" applyAlignment="1" applyBorder="1" applyFill="1" applyFont="1">
      <alignment horizontal="center" readingOrder="0"/>
    </xf>
    <xf borderId="24" fillId="22" fontId="1" numFmtId="0" xfId="0" applyAlignment="1" applyBorder="1" applyFill="1" applyFont="1">
      <alignment readingOrder="0"/>
    </xf>
    <xf borderId="27" fillId="0" fontId="1" numFmtId="0" xfId="0" applyBorder="1" applyFont="1"/>
    <xf borderId="28" fillId="0" fontId="1" numFmtId="0" xfId="0" applyBorder="1" applyFont="1"/>
    <xf borderId="29" fillId="0" fontId="1" numFmtId="0" xfId="0" applyBorder="1" applyFont="1"/>
    <xf borderId="30" fillId="0" fontId="1" numFmtId="0" xfId="0" applyAlignment="1" applyBorder="1" applyFont="1">
      <alignment readingOrder="0"/>
    </xf>
    <xf borderId="31" fillId="0" fontId="1" numFmtId="0" xfId="0" applyBorder="1" applyFont="1"/>
    <xf borderId="32" fillId="0" fontId="1" numFmtId="0" xfId="0" applyBorder="1" applyFont="1"/>
    <xf borderId="33" fillId="0" fontId="1" numFmtId="0" xfId="0" applyBorder="1" applyFont="1"/>
    <xf borderId="24" fillId="22" fontId="3" numFmtId="0" xfId="0" applyAlignment="1" applyBorder="1" applyFont="1">
      <alignment vertical="bottom"/>
    </xf>
    <xf borderId="24" fillId="22" fontId="3" numFmtId="0" xfId="0" applyAlignment="1" applyBorder="1" applyFont="1">
      <alignment readingOrder="0" vertical="bottom"/>
    </xf>
    <xf borderId="33" fillId="0" fontId="1" numFmtId="0" xfId="0" applyAlignment="1" applyBorder="1" applyFont="1">
      <alignment readingOrder="0"/>
    </xf>
    <xf borderId="24" fillId="22" fontId="3" numFmtId="0" xfId="0" applyAlignment="1" applyBorder="1" applyFont="1">
      <alignment readingOrder="0"/>
    </xf>
    <xf borderId="34" fillId="0" fontId="1" numFmtId="0" xfId="0" applyBorder="1" applyFont="1"/>
    <xf borderId="35" fillId="0" fontId="1" numFmtId="0" xfId="0" applyBorder="1" applyFont="1"/>
    <xf borderId="36" fillId="0" fontId="1" numFmtId="0" xfId="0" applyBorder="1" applyFont="1"/>
    <xf borderId="24" fillId="22" fontId="7" numFmtId="0" xfId="0" applyAlignment="1" applyBorder="1" applyFont="1">
      <alignment readingOrder="0"/>
    </xf>
    <xf borderId="37" fillId="22" fontId="3" numFmtId="0" xfId="0" applyAlignment="1" applyBorder="1" applyFont="1">
      <alignment readingOrder="0"/>
    </xf>
    <xf borderId="25" fillId="22" fontId="3" numFmtId="0" xfId="0" applyAlignment="1" applyBorder="1" applyFont="1">
      <alignment readingOrder="0"/>
    </xf>
    <xf borderId="24" fillId="22" fontId="3" numFmtId="0" xfId="0" applyAlignment="1" applyBorder="1" applyFont="1">
      <alignment vertical="bottom"/>
    </xf>
    <xf borderId="38" fillId="0" fontId="1" numFmtId="0" xfId="0" applyBorder="1" applyFont="1"/>
    <xf borderId="39" fillId="0" fontId="1" numFmtId="0" xfId="0" applyBorder="1" applyFont="1"/>
    <xf borderId="40" fillId="0" fontId="1" numFmtId="0" xfId="0" applyBorder="1" applyFont="1"/>
    <xf borderId="41" fillId="0" fontId="1" numFmtId="0" xfId="0" applyBorder="1" applyFont="1"/>
    <xf borderId="42" fillId="0" fontId="1" numFmtId="0" xfId="0" applyBorder="1" applyFont="1"/>
    <xf borderId="43" fillId="0" fontId="1" numFmtId="0" xfId="0" applyAlignment="1" applyBorder="1" applyFont="1">
      <alignment readingOrder="0"/>
    </xf>
    <xf borderId="44" fillId="23" fontId="9" numFmtId="0" xfId="0" applyAlignment="1" applyBorder="1" applyFill="1" applyFont="1">
      <alignment horizontal="center" readingOrder="0"/>
    </xf>
    <xf borderId="45" fillId="0" fontId="5" numFmtId="0" xfId="0" applyBorder="1" applyFont="1"/>
    <xf borderId="46" fillId="0" fontId="5" numFmtId="0" xfId="0" applyBorder="1" applyFont="1"/>
    <xf borderId="47" fillId="24" fontId="1" numFmtId="0" xfId="0" applyBorder="1" applyFill="1" applyFont="1"/>
    <xf borderId="48" fillId="24" fontId="1" numFmtId="0" xfId="0" applyAlignment="1" applyBorder="1" applyFont="1">
      <alignment readingOrder="0"/>
    </xf>
    <xf borderId="48" fillId="21" fontId="10" numFmtId="0" xfId="0" applyAlignment="1" applyBorder="1" applyFont="1">
      <alignment horizontal="right" readingOrder="0"/>
    </xf>
    <xf borderId="15" fillId="0" fontId="1" numFmtId="0" xfId="0" applyBorder="1" applyFont="1"/>
    <xf borderId="23" fillId="25" fontId="1" numFmtId="0" xfId="0" applyBorder="1" applyFill="1" applyFont="1"/>
    <xf borderId="23" fillId="0" fontId="1" numFmtId="0" xfId="0" applyBorder="1" applyFont="1"/>
    <xf borderId="49" fillId="0" fontId="1" numFmtId="0" xfId="0" applyBorder="1" applyFont="1"/>
    <xf borderId="15" fillId="4" fontId="1" numFmtId="0" xfId="0" applyBorder="1" applyFont="1"/>
    <xf borderId="9" fillId="0" fontId="1" numFmtId="0" xfId="0" applyBorder="1" applyFont="1"/>
    <xf borderId="50" fillId="0" fontId="1" numFmtId="0" xfId="0" applyBorder="1" applyFont="1"/>
    <xf borderId="15" fillId="6" fontId="1" numFmtId="0" xfId="0" applyBorder="1" applyFont="1"/>
    <xf borderId="9" fillId="25" fontId="1" numFmtId="0" xfId="0" applyBorder="1" applyFont="1"/>
    <xf borderId="23" fillId="2" fontId="1" numFmtId="0" xfId="0" applyBorder="1" applyFont="1"/>
    <xf borderId="15" fillId="25" fontId="1" numFmtId="0" xfId="0" applyBorder="1" applyFont="1"/>
    <xf borderId="23" fillId="2" fontId="1" numFmtId="0" xfId="0" applyAlignment="1" applyBorder="1" applyFont="1">
      <alignment readingOrder="0"/>
    </xf>
    <xf borderId="12" fillId="0" fontId="1" numFmtId="0" xfId="0" applyBorder="1" applyFont="1"/>
    <xf borderId="23" fillId="4" fontId="1" numFmtId="0" xfId="0" applyBorder="1" applyFont="1"/>
    <xf borderId="9" fillId="6" fontId="1" numFmtId="0" xfId="0" applyBorder="1" applyFont="1"/>
    <xf borderId="12" fillId="25" fontId="1" numFmtId="0" xfId="0" applyBorder="1" applyFont="1"/>
    <xf borderId="12" fillId="4" fontId="1" numFmtId="0" xfId="0" applyBorder="1" applyFont="1"/>
    <xf borderId="23" fillId="6" fontId="1" numFmtId="0" xfId="0" applyBorder="1" applyFont="1"/>
    <xf borderId="12" fillId="26" fontId="1" numFmtId="0" xfId="0" applyBorder="1" applyFill="1" applyFont="1"/>
    <xf borderId="13" fillId="25" fontId="1" numFmtId="0" xfId="0" applyBorder="1" applyFont="1"/>
    <xf borderId="22" fillId="25" fontId="1" numFmtId="0" xfId="0" applyBorder="1" applyFont="1"/>
    <xf borderId="16" fillId="0" fontId="1" numFmtId="0" xfId="0" applyBorder="1" applyFont="1"/>
    <xf borderId="51" fillId="0" fontId="1" numFmtId="0" xfId="0" applyBorder="1" applyFont="1"/>
    <xf borderId="52" fillId="0" fontId="1" numFmtId="0" xfId="0" applyBorder="1" applyFont="1"/>
    <xf borderId="53" fillId="16" fontId="1" numFmtId="0" xfId="0" applyBorder="1" applyFont="1"/>
    <xf borderId="53" fillId="0" fontId="5" numFmtId="0" xfId="0" applyBorder="1" applyFont="1"/>
    <xf borderId="54" fillId="0" fontId="5" numFmtId="0" xfId="0" applyBorder="1" applyFont="1"/>
    <xf borderId="0" fillId="23" fontId="9" numFmtId="0" xfId="0" applyAlignment="1" applyFont="1">
      <alignment horizontal="center" readingOrder="0"/>
    </xf>
    <xf borderId="55" fillId="0" fontId="5" numFmtId="0" xfId="0" applyBorder="1" applyFont="1"/>
    <xf borderId="56" fillId="24" fontId="1" numFmtId="0" xfId="0" applyBorder="1" applyFont="1"/>
    <xf borderId="9" fillId="21" fontId="10" numFmtId="0" xfId="0" applyAlignment="1" applyBorder="1" applyFont="1">
      <alignment horizontal="right" readingOrder="0"/>
    </xf>
    <xf borderId="57" fillId="22" fontId="1" numFmtId="0" xfId="0" applyAlignment="1" applyBorder="1" applyFont="1">
      <alignment readingOrder="0"/>
    </xf>
    <xf borderId="58" fillId="2" fontId="1" numFmtId="0" xfId="0" applyBorder="1" applyFont="1"/>
    <xf borderId="59" fillId="2" fontId="1" numFmtId="0" xfId="0" applyBorder="1" applyFont="1"/>
    <xf borderId="60" fillId="2" fontId="1" numFmtId="0" xfId="0" applyBorder="1" applyFont="1"/>
    <xf borderId="61" fillId="2" fontId="1" numFmtId="0" xfId="0" applyBorder="1" applyFont="1"/>
    <xf borderId="9" fillId="2" fontId="1" numFmtId="0" xfId="0" applyBorder="1" applyFont="1"/>
    <xf borderId="50" fillId="2" fontId="1" numFmtId="0" xfId="0" applyBorder="1" applyFont="1"/>
    <xf borderId="57" fillId="22" fontId="3" numFmtId="0" xfId="0" applyAlignment="1" applyBorder="1" applyFont="1">
      <alignment vertical="bottom"/>
    </xf>
    <xf borderId="57" fillId="22" fontId="3" numFmtId="0" xfId="0" applyAlignment="1" applyBorder="1" applyFont="1">
      <alignment readingOrder="0" vertical="bottom"/>
    </xf>
    <xf borderId="57" fillId="22" fontId="3" numFmtId="0" xfId="0" applyAlignment="1" applyBorder="1" applyFont="1">
      <alignment readingOrder="0"/>
    </xf>
    <xf borderId="61" fillId="0" fontId="1" numFmtId="0" xfId="0" applyBorder="1" applyFont="1"/>
    <xf borderId="53" fillId="22" fontId="3" numFmtId="0" xfId="0" applyAlignment="1" applyBorder="1" applyFont="1">
      <alignment readingOrder="0"/>
    </xf>
    <xf borderId="57" fillId="22" fontId="3" numFmtId="0" xfId="0" applyAlignment="1" applyBorder="1" applyFont="1">
      <alignment vertical="bottom"/>
    </xf>
    <xf borderId="62" fillId="0" fontId="1" numFmtId="0" xfId="0" applyBorder="1" applyFont="1"/>
    <xf borderId="63" fillId="0" fontId="1" numFmtId="0" xfId="0" applyBorder="1" applyFont="1"/>
    <xf borderId="64" fillId="0" fontId="1" numFmtId="0" xfId="0" applyBorder="1" applyFont="1"/>
    <xf borderId="65" fillId="16" fontId="1" numFmtId="0" xfId="0" applyBorder="1" applyFont="1"/>
    <xf borderId="66" fillId="0" fontId="5" numFmtId="0" xfId="0" applyBorder="1" applyFont="1"/>
    <xf borderId="65" fillId="0" fontId="5" numFmtId="0" xfId="0" applyBorder="1" applyFont="1"/>
    <xf borderId="18" fillId="22" fontId="1" numFmtId="0" xfId="0" applyAlignment="1" applyBorder="1" applyFont="1">
      <alignment horizontal="center" readingOrder="0"/>
    </xf>
    <xf borderId="11" fillId="27" fontId="1" numFmtId="0" xfId="0" applyAlignment="1" applyBorder="1" applyFill="1" applyFont="1">
      <alignment readingOrder="0"/>
    </xf>
    <xf borderId="9" fillId="27" fontId="1" numFmtId="0" xfId="0" applyAlignment="1" applyBorder="1" applyFont="1">
      <alignment readingOrder="0"/>
    </xf>
    <xf borderId="18" fillId="27" fontId="1" numFmtId="0" xfId="0" applyAlignment="1" applyBorder="1" applyFont="1">
      <alignment readingOrder="0"/>
    </xf>
    <xf borderId="9" fillId="28" fontId="1" numFmtId="0" xfId="0" applyAlignment="1" applyBorder="1" applyFill="1" applyFont="1">
      <alignment horizontal="center" readingOrder="0"/>
    </xf>
    <xf borderId="9" fillId="29" fontId="1" numFmtId="164" xfId="0" applyAlignment="1" applyBorder="1" applyFill="1" applyFont="1" applyNumberFormat="1">
      <alignment readingOrder="0"/>
    </xf>
    <xf borderId="9" fillId="0" fontId="1" numFmtId="0" xfId="0" applyAlignment="1" applyBorder="1" applyFont="1">
      <alignment readingOrder="0"/>
    </xf>
    <xf borderId="9" fillId="0" fontId="2" numFmtId="0" xfId="0" applyAlignment="1" applyBorder="1" applyFont="1">
      <alignment vertical="bottom"/>
    </xf>
    <xf borderId="18" fillId="0" fontId="2" numFmtId="0" xfId="0" applyAlignment="1" applyBorder="1" applyFont="1">
      <alignment vertical="bottom"/>
    </xf>
    <xf borderId="18" fillId="0" fontId="1" numFmtId="0" xfId="0" applyAlignment="1" applyBorder="1" applyFont="1">
      <alignment readingOrder="0"/>
    </xf>
    <xf borderId="18" fillId="0" fontId="1" numFmtId="0" xfId="0" applyBorder="1" applyFont="1"/>
    <xf borderId="18" fillId="0" fontId="2" numFmtId="0" xfId="0" applyAlignment="1" applyBorder="1" applyFont="1">
      <alignment vertical="bottom"/>
    </xf>
    <xf borderId="18" fillId="0" fontId="2" numFmtId="0" xfId="0" applyAlignment="1" applyBorder="1" applyFont="1">
      <alignment readingOrder="0" vertical="bottom"/>
    </xf>
    <xf borderId="21" fillId="29" fontId="1" numFmtId="164" xfId="0" applyAlignment="1" applyBorder="1" applyFont="1" applyNumberFormat="1">
      <alignment readingOrder="0"/>
    </xf>
    <xf borderId="16" fillId="29" fontId="1" numFmtId="164" xfId="0" applyAlignment="1" applyBorder="1" applyFont="1" applyNumberFormat="1">
      <alignment readingOrder="0"/>
    </xf>
    <xf borderId="18" fillId="29" fontId="1" numFmtId="164" xfId="0" applyAlignment="1" applyBorder="1" applyFont="1" applyNumberFormat="1">
      <alignment readingOrder="0"/>
    </xf>
    <xf borderId="18" fillId="27" fontId="1" numFmtId="0" xfId="0" applyAlignment="1" applyBorder="1" applyFont="1">
      <alignment horizontal="center" readingOrder="0"/>
    </xf>
    <xf borderId="19" fillId="27" fontId="1" numFmtId="0" xfId="0" applyAlignment="1" applyBorder="1" applyFont="1">
      <alignment horizontal="center" readingOrder="0" vertical="center"/>
    </xf>
    <xf borderId="67" fillId="16" fontId="1" numFmtId="0" xfId="0" applyBorder="1" applyFont="1"/>
    <xf borderId="67" fillId="0" fontId="5" numFmtId="0" xfId="0" applyBorder="1" applyFont="1"/>
    <xf borderId="48" fillId="19" fontId="1" numFmtId="0" xfId="0" applyAlignment="1" applyBorder="1" applyFont="1">
      <alignment readingOrder="0"/>
    </xf>
    <xf borderId="68" fillId="19" fontId="1" numFmtId="0" xfId="0" applyAlignment="1" applyBorder="1" applyFont="1">
      <alignment readingOrder="0"/>
    </xf>
    <xf borderId="48" fillId="19" fontId="1" numFmtId="0" xfId="0" applyAlignment="1" applyBorder="1" applyFont="1">
      <alignment horizontal="center" readingOrder="0"/>
    </xf>
    <xf borderId="69" fillId="19" fontId="1" numFmtId="0" xfId="0" applyAlignment="1" applyBorder="1" applyFont="1">
      <alignment horizontal="center" readingOrder="0"/>
    </xf>
    <xf borderId="70" fillId="0" fontId="5" numFmtId="0" xfId="0" applyBorder="1" applyFont="1"/>
    <xf borderId="56" fillId="0" fontId="5" numFmtId="0" xfId="0" applyBorder="1" applyFont="1"/>
    <xf borderId="69" fillId="27" fontId="1" numFmtId="0" xfId="0" applyAlignment="1" applyBorder="1" applyFont="1">
      <alignment readingOrder="0"/>
    </xf>
    <xf borderId="68" fillId="2" fontId="1" numFmtId="0" xfId="0" applyAlignment="1" applyBorder="1" applyFont="1">
      <alignment horizontal="center" readingOrder="0" vertical="center"/>
    </xf>
    <xf borderId="68" fillId="2" fontId="1" numFmtId="164" xfId="0" applyAlignment="1" applyBorder="1" applyFont="1" applyNumberFormat="1">
      <alignment horizontal="center" readingOrder="0" vertical="center"/>
    </xf>
    <xf borderId="71" fillId="0" fontId="1" numFmtId="0" xfId="0" applyAlignment="1" applyBorder="1" applyFont="1">
      <alignment horizontal="center" readingOrder="0" vertical="center"/>
    </xf>
    <xf borderId="69" fillId="2" fontId="1" numFmtId="0" xfId="0" applyAlignment="1" applyBorder="1" applyFont="1">
      <alignment readingOrder="0"/>
    </xf>
    <xf borderId="72" fillId="0" fontId="5" numFmtId="0" xfId="0" applyBorder="1" applyFont="1"/>
    <xf borderId="73" fillId="0" fontId="5" numFmtId="0" xfId="0" applyBorder="1" applyFont="1"/>
    <xf borderId="70" fillId="2" fontId="1" numFmtId="0" xfId="0" applyAlignment="1" applyBorder="1" applyFont="1">
      <alignment readingOrder="0"/>
    </xf>
    <xf borderId="74" fillId="0" fontId="1" numFmtId="0" xfId="0" applyAlignment="1" applyBorder="1" applyFont="1">
      <alignment horizontal="center" readingOrder="0" vertical="center"/>
    </xf>
    <xf borderId="75" fillId="0" fontId="5" numFmtId="0" xfId="0" applyBorder="1" applyFont="1"/>
    <xf borderId="48" fillId="27" fontId="1" numFmtId="0" xfId="0" applyAlignment="1" applyBorder="1" applyFont="1">
      <alignment readingOrder="0"/>
    </xf>
    <xf borderId="13" fillId="0" fontId="1" numFmtId="0" xfId="0" applyAlignment="1" applyBorder="1" applyFont="1">
      <alignment horizontal="center" readingOrder="0" vertical="center"/>
    </xf>
    <xf borderId="76" fillId="0" fontId="5" numFmtId="0" xfId="0" applyBorder="1" applyFont="1"/>
    <xf borderId="46" fillId="0" fontId="1" numFmtId="0" xfId="0" applyAlignment="1" applyBorder="1" applyFont="1">
      <alignment horizontal="center" readingOrder="0" vertical="center"/>
    </xf>
    <xf borderId="38" fillId="0" fontId="5" numFmtId="0" xfId="0" applyBorder="1" applyFont="1"/>
    <xf borderId="35" fillId="0" fontId="1" numFmtId="0" xfId="0" applyAlignment="1" applyBorder="1" applyFont="1">
      <alignment horizontal="center" readingOrder="0" vertical="center"/>
    </xf>
    <xf borderId="68" fillId="0" fontId="1" numFmtId="0" xfId="0" applyAlignment="1" applyBorder="1" applyFont="1">
      <alignment horizontal="center" readingOrder="0" vertical="center"/>
    </xf>
    <xf borderId="28" fillId="0" fontId="5" numFmtId="0" xfId="0" applyBorder="1" applyFont="1"/>
    <xf borderId="77" fillId="2" fontId="1" numFmtId="0" xfId="0" applyAlignment="1" applyBorder="1" applyFont="1">
      <alignment readingOrder="0"/>
    </xf>
    <xf borderId="78" fillId="2" fontId="1" numFmtId="0" xfId="0" applyAlignment="1" applyBorder="1" applyFont="1">
      <alignment readingOrder="0"/>
    </xf>
    <xf borderId="79" fillId="0" fontId="5" numFmtId="0" xfId="0" applyBorder="1" applyFont="1"/>
    <xf borderId="80" fillId="0" fontId="5" numFmtId="0" xfId="0" applyBorder="1" applyFont="1"/>
    <xf borderId="75" fillId="2" fontId="1" numFmtId="0" xfId="0" applyAlignment="1" applyBorder="1" applyFont="1">
      <alignment horizontal="center" readingOrder="0" vertical="center"/>
    </xf>
    <xf borderId="81" fillId="2" fontId="1" numFmtId="164" xfId="0" applyAlignment="1" applyBorder="1" applyFont="1" applyNumberFormat="1">
      <alignment horizontal="center" readingOrder="0" vertical="center"/>
    </xf>
    <xf borderId="81" fillId="0" fontId="5" numFmtId="0" xfId="0" applyBorder="1" applyFont="1"/>
    <xf borderId="82" fillId="0" fontId="5" numFmtId="0" xfId="0" applyBorder="1" applyFont="1"/>
    <xf borderId="83" fillId="2" fontId="1" numFmtId="0" xfId="0" applyAlignment="1" applyBorder="1" applyFont="1">
      <alignment readingOrder="0"/>
    </xf>
    <xf borderId="83" fillId="0" fontId="5" numFmtId="0" xfId="0" applyBorder="1" applyFont="1"/>
    <xf borderId="0" fillId="2" fontId="1" numFmtId="0" xfId="0" applyAlignment="1" applyFont="1">
      <alignment readingOrder="0"/>
    </xf>
    <xf borderId="84" fillId="3" fontId="8" numFmtId="0" xfId="0" applyAlignment="1" applyBorder="1" applyFont="1">
      <alignment horizontal="center" readingOrder="0" vertical="center"/>
    </xf>
    <xf borderId="85" fillId="30" fontId="1" numFmtId="0" xfId="0" applyAlignment="1" applyBorder="1" applyFill="1" applyFont="1">
      <alignment readingOrder="0"/>
    </xf>
    <xf borderId="86" fillId="0" fontId="5" numFmtId="0" xfId="0" applyBorder="1" applyFont="1"/>
    <xf borderId="87" fillId="0" fontId="5" numFmtId="0" xfId="0" applyBorder="1" applyFont="1"/>
    <xf borderId="85" fillId="2" fontId="1" numFmtId="0" xfId="0" applyAlignment="1" applyBorder="1" applyFont="1">
      <alignment readingOrder="0"/>
    </xf>
    <xf borderId="88" fillId="16" fontId="1" numFmtId="0" xfId="0" applyBorder="1" applyFont="1"/>
    <xf borderId="89" fillId="0" fontId="5" numFmtId="0" xfId="0" applyBorder="1" applyFont="1"/>
    <xf borderId="18" fillId="30" fontId="1" numFmtId="0" xfId="0" applyAlignment="1" applyBorder="1" applyFont="1">
      <alignment readingOrder="0"/>
    </xf>
    <xf borderId="18" fillId="2" fontId="1" numFmtId="0" xfId="0" applyAlignment="1" applyBorder="1" applyFont="1">
      <alignment readingOrder="0"/>
    </xf>
    <xf borderId="88" fillId="0" fontId="5" numFmtId="0" xfId="0" applyBorder="1" applyFont="1"/>
    <xf borderId="90" fillId="0" fontId="5" numFmtId="0" xfId="0" applyBorder="1" applyFont="1"/>
    <xf borderId="19" fillId="30" fontId="1" numFmtId="0" xfId="0" applyAlignment="1" applyBorder="1" applyFont="1">
      <alignment readingOrder="0"/>
    </xf>
    <xf borderId="19" fillId="2" fontId="1" numFmtId="0" xfId="0" applyAlignment="1" applyBorder="1" applyFont="1">
      <alignment readingOrder="0"/>
    </xf>
    <xf borderId="91" fillId="0" fontId="5" numFmtId="0" xfId="0" applyBorder="1" applyFont="1"/>
    <xf borderId="92" fillId="30" fontId="1" numFmtId="0" xfId="0" applyAlignment="1" applyBorder="1" applyFont="1">
      <alignment readingOrder="0"/>
    </xf>
    <xf borderId="92" fillId="0" fontId="5" numFmtId="0" xfId="0" applyBorder="1" applyFont="1"/>
    <xf borderId="93" fillId="2" fontId="1" numFmtId="0" xfId="0" applyAlignment="1" applyBorder="1" applyFont="1">
      <alignment readingOrder="0"/>
    </xf>
    <xf borderId="94" fillId="0" fontId="5" numFmtId="0" xfId="0" applyBorder="1" applyFont="1"/>
    <xf borderId="10" fillId="5" fontId="2" numFmtId="0" xfId="0" applyAlignment="1" applyBorder="1" applyFont="1">
      <alignment horizontal="center" readingOrder="0" vertical="bottom"/>
    </xf>
    <xf borderId="95" fillId="31" fontId="1" numFmtId="0" xfId="0" applyAlignment="1" applyBorder="1" applyFill="1" applyFont="1">
      <alignment readingOrder="0"/>
    </xf>
    <xf borderId="96" fillId="31" fontId="1" numFmtId="0" xfId="0" applyAlignment="1" applyBorder="1" applyFont="1">
      <alignment readingOrder="0"/>
    </xf>
    <xf borderId="95" fillId="23" fontId="1" numFmtId="0" xfId="0" applyAlignment="1" applyBorder="1" applyFont="1">
      <alignment readingOrder="0"/>
    </xf>
    <xf borderId="97" fillId="23" fontId="1" numFmtId="0" xfId="0" applyAlignment="1" applyBorder="1" applyFont="1">
      <alignment readingOrder="0"/>
    </xf>
    <xf borderId="98" fillId="23" fontId="1" numFmtId="0" xfId="0" applyAlignment="1" applyBorder="1" applyFont="1">
      <alignment readingOrder="0"/>
    </xf>
    <xf borderId="99" fillId="2" fontId="1" numFmtId="0" xfId="0" applyAlignment="1" applyBorder="1" applyFont="1">
      <alignment readingOrder="0"/>
    </xf>
    <xf borderId="97" fillId="2" fontId="1" numFmtId="0" xfId="0" applyAlignment="1" applyBorder="1" applyFont="1">
      <alignment readingOrder="0"/>
    </xf>
    <xf borderId="98" fillId="2" fontId="1" numFmtId="0" xfId="0" applyAlignment="1" applyBorder="1" applyFont="1">
      <alignment readingOrder="0"/>
    </xf>
    <xf borderId="26" fillId="21" fontId="1" numFmtId="0" xfId="0" applyAlignment="1" applyBorder="1" applyFont="1">
      <alignment readingOrder="0"/>
    </xf>
    <xf borderId="100" fillId="30" fontId="1" numFmtId="165" xfId="0" applyAlignment="1" applyBorder="1" applyFont="1" applyNumberFormat="1">
      <alignment readingOrder="0"/>
    </xf>
    <xf borderId="20" fillId="30" fontId="1" numFmtId="0" xfId="0" applyAlignment="1" applyBorder="1" applyFont="1">
      <alignment horizontal="center" readingOrder="0"/>
    </xf>
    <xf borderId="100" fillId="0" fontId="1" numFmtId="0" xfId="0" applyAlignment="1" applyBorder="1" applyFont="1">
      <alignment horizontal="center" readingOrder="0"/>
    </xf>
    <xf borderId="23" fillId="0" fontId="1" numFmtId="0" xfId="0" applyAlignment="1" applyBorder="1" applyFont="1">
      <alignment horizontal="center" readingOrder="0"/>
    </xf>
    <xf borderId="101" fillId="0" fontId="1" numFmtId="0" xfId="0" applyAlignment="1" applyBorder="1" applyFont="1">
      <alignment horizontal="center" readingOrder="0"/>
    </xf>
    <xf borderId="15" fillId="0" fontId="1" numFmtId="0" xfId="0" applyAlignment="1" applyBorder="1" applyFont="1">
      <alignment horizontal="center" readingOrder="0"/>
    </xf>
    <xf borderId="23" fillId="0" fontId="10" numFmtId="0" xfId="0" applyAlignment="1" applyBorder="1" applyFont="1">
      <alignment horizontal="center" readingOrder="0"/>
    </xf>
    <xf borderId="101" fillId="0" fontId="10" numFmtId="0" xfId="0" applyAlignment="1" applyBorder="1" applyFont="1">
      <alignment horizontal="center" readingOrder="0"/>
    </xf>
    <xf borderId="102" fillId="0" fontId="1" numFmtId="0" xfId="0" applyAlignment="1" applyBorder="1" applyFont="1">
      <alignment horizontal="right" readingOrder="0"/>
    </xf>
    <xf borderId="103" fillId="30" fontId="1" numFmtId="165" xfId="0" applyAlignment="1" applyBorder="1" applyFont="1" applyNumberFormat="1">
      <alignment readingOrder="0"/>
    </xf>
    <xf borderId="18" fillId="30" fontId="1" numFmtId="0" xfId="0" applyAlignment="1" applyBorder="1" applyFont="1">
      <alignment horizontal="center" readingOrder="0"/>
    </xf>
    <xf borderId="104" fillId="0" fontId="1" numFmtId="0" xfId="0" applyAlignment="1" applyBorder="1" applyFont="1">
      <alignment horizontal="center" readingOrder="0"/>
    </xf>
    <xf borderId="101" fillId="0" fontId="2" numFmtId="0" xfId="0" applyAlignment="1" applyBorder="1" applyFont="1">
      <alignment horizontal="center" readingOrder="0" vertical="bottom"/>
    </xf>
    <xf borderId="105" fillId="30" fontId="1" numFmtId="165" xfId="0" applyAlignment="1" applyBorder="1" applyFont="1" applyNumberFormat="1">
      <alignment readingOrder="0"/>
    </xf>
    <xf borderId="19" fillId="30" fontId="1" numFmtId="0" xfId="0" applyAlignment="1" applyBorder="1" applyFont="1">
      <alignment horizontal="center" readingOrder="0"/>
    </xf>
    <xf borderId="16" fillId="0" fontId="1" numFmtId="0" xfId="0" applyAlignment="1" applyBorder="1" applyFont="1">
      <alignment horizontal="center"/>
    </xf>
    <xf borderId="106" fillId="0" fontId="1" numFmtId="0" xfId="0" applyAlignment="1" applyBorder="1" applyFont="1">
      <alignment horizontal="center"/>
    </xf>
    <xf borderId="13" fillId="0" fontId="1" numFmtId="0" xfId="0" applyAlignment="1" applyBorder="1" applyFont="1">
      <alignment horizontal="center"/>
    </xf>
    <xf borderId="106" fillId="0" fontId="1" numFmtId="0" xfId="0" applyAlignment="1" applyBorder="1" applyFont="1">
      <alignment horizontal="center" readingOrder="0"/>
    </xf>
    <xf borderId="18" fillId="3" fontId="2" numFmtId="0" xfId="0" applyAlignment="1" applyBorder="1" applyFont="1">
      <alignment horizontal="center" readingOrder="0" vertical="bottom"/>
    </xf>
    <xf borderId="91" fillId="31" fontId="1" numFmtId="0" xfId="0" applyAlignment="1" applyBorder="1" applyFont="1">
      <alignment readingOrder="0"/>
    </xf>
    <xf borderId="107" fillId="31" fontId="1" numFmtId="0" xfId="0" applyAlignment="1" applyBorder="1" applyFont="1">
      <alignment readingOrder="0"/>
    </xf>
    <xf borderId="91" fillId="23" fontId="1" numFmtId="0" xfId="0" applyAlignment="1" applyBorder="1" applyFont="1">
      <alignment readingOrder="0"/>
    </xf>
    <xf borderId="108" fillId="23" fontId="1" numFmtId="0" xfId="0" applyAlignment="1" applyBorder="1" applyFont="1">
      <alignment readingOrder="0"/>
    </xf>
    <xf borderId="109" fillId="23" fontId="1" numFmtId="0" xfId="0" applyAlignment="1" applyBorder="1" applyFont="1">
      <alignment readingOrder="0"/>
    </xf>
    <xf borderId="110" fillId="2" fontId="1" numFmtId="0" xfId="0" applyAlignment="1" applyBorder="1" applyFont="1">
      <alignment readingOrder="0"/>
    </xf>
    <xf borderId="108" fillId="2" fontId="1" numFmtId="0" xfId="0" applyAlignment="1" applyBorder="1" applyFont="1">
      <alignment readingOrder="0"/>
    </xf>
    <xf borderId="109" fillId="2" fontId="1" numFmtId="0" xfId="0" applyAlignment="1" applyBorder="1" applyFont="1">
      <alignment readingOrder="0"/>
    </xf>
    <xf borderId="111" fillId="21" fontId="1" numFmtId="0" xfId="0" applyAlignment="1" applyBorder="1" applyFont="1">
      <alignment readingOrder="0"/>
    </xf>
    <xf borderId="9" fillId="30" fontId="1" numFmtId="0" xfId="0" applyAlignment="1" applyBorder="1" applyFont="1">
      <alignment horizontal="center" readingOrder="0"/>
    </xf>
    <xf borderId="101" fillId="0" fontId="1" numFmtId="0" xfId="0" applyAlignment="1" applyBorder="1" applyFont="1">
      <alignment horizontal="center"/>
    </xf>
    <xf borderId="9" fillId="0" fontId="1" numFmtId="0" xfId="0" applyAlignment="1" applyBorder="1" applyFont="1">
      <alignment horizontal="center" readingOrder="0"/>
    </xf>
    <xf borderId="9" fillId="0" fontId="1" numFmtId="0" xfId="0" applyAlignment="1" applyBorder="1" applyFont="1">
      <alignment horizontal="center"/>
    </xf>
    <xf borderId="104" fillId="0" fontId="1" numFmtId="0" xfId="0" applyAlignment="1" applyBorder="1" applyFont="1">
      <alignment horizontal="center"/>
    </xf>
    <xf borderId="112" fillId="30" fontId="1" numFmtId="165" xfId="0" applyAlignment="1" applyBorder="1" applyFont="1" applyNumberFormat="1">
      <alignment readingOrder="0"/>
    </xf>
    <xf borderId="113" fillId="30" fontId="1" numFmtId="0" xfId="0" applyAlignment="1" applyBorder="1" applyFont="1">
      <alignment horizontal="center" readingOrder="0"/>
    </xf>
    <xf borderId="113" fillId="0" fontId="1" numFmtId="0" xfId="0" applyAlignment="1" applyBorder="1" applyFont="1">
      <alignment horizontal="center"/>
    </xf>
    <xf borderId="114" fillId="0" fontId="1" numFmtId="0" xfId="0" applyAlignment="1" applyBorder="1" applyFont="1">
      <alignment horizontal="center"/>
    </xf>
    <xf borderId="115" fillId="0" fontId="1" numFmtId="0" xfId="0" applyAlignment="1" applyBorder="1" applyFont="1">
      <alignment horizontal="center"/>
    </xf>
    <xf borderId="114" fillId="0" fontId="1" numFmtId="0" xfId="0" applyAlignment="1" applyBorder="1" applyFont="1">
      <alignment horizontal="center" readingOrder="0"/>
    </xf>
    <xf borderId="18" fillId="6" fontId="2" numFmtId="0" xfId="0" applyAlignment="1" applyBorder="1" applyFont="1">
      <alignment horizontal="center" readingOrder="0" vertical="bottom"/>
    </xf>
    <xf borderId="93" fillId="30" fontId="1" numFmtId="0" xfId="0" applyAlignment="1" applyBorder="1" applyFont="1">
      <alignment horizontal="center" readingOrder="0"/>
    </xf>
    <xf borderId="18" fillId="7" fontId="2" numFmtId="0" xfId="0" applyAlignment="1" applyBorder="1" applyFont="1">
      <alignment horizontal="center" readingOrder="0" vertical="bottom"/>
    </xf>
    <xf borderId="10" fillId="8" fontId="2" numFmtId="0" xfId="0" applyAlignment="1" applyBorder="1" applyFont="1">
      <alignment horizontal="center" readingOrder="0" vertical="bottom"/>
    </xf>
    <xf borderId="100" fillId="0" fontId="10" numFmtId="0" xfId="0" applyAlignment="1" applyBorder="1" applyFont="1">
      <alignment horizontal="center" readingOrder="0"/>
    </xf>
    <xf borderId="18" fillId="9" fontId="2" numFmtId="0" xfId="0" applyAlignment="1" applyBorder="1" applyFont="1">
      <alignment horizontal="center" readingOrder="0" vertical="bottom"/>
    </xf>
    <xf borderId="18" fillId="10" fontId="2" numFmtId="0" xfId="0" applyAlignment="1" applyBorder="1" applyFont="1">
      <alignment horizontal="center" readingOrder="0" vertical="bottom"/>
    </xf>
    <xf borderId="18" fillId="11" fontId="2" numFmtId="0" xfId="0" applyAlignment="1" applyBorder="1" applyFont="1">
      <alignment horizontal="center" readingOrder="0" vertical="bottom"/>
    </xf>
    <xf borderId="10" fillId="12" fontId="2" numFmtId="0" xfId="0" applyAlignment="1" applyBorder="1" applyFont="1">
      <alignment horizontal="center" readingOrder="0" vertical="bottom"/>
    </xf>
    <xf borderId="23" fillId="0" fontId="1" numFmtId="0" xfId="0" applyAlignment="1" applyBorder="1" applyFont="1">
      <alignment horizontal="center"/>
    </xf>
    <xf borderId="18" fillId="13" fontId="2" numFmtId="0" xfId="0" applyAlignment="1" applyBorder="1" applyFont="1">
      <alignment horizontal="center" readingOrder="0" vertical="bottom"/>
    </xf>
    <xf borderId="18" fillId="14" fontId="2" numFmtId="0" xfId="0" applyAlignment="1" applyBorder="1" applyFont="1">
      <alignment horizontal="center" readingOrder="0" vertical="bottom"/>
    </xf>
    <xf borderId="21" fillId="0" fontId="1" numFmtId="0" xfId="0" applyAlignment="1" applyBorder="1" applyFont="1">
      <alignment horizontal="center" readingOrder="0"/>
    </xf>
    <xf borderId="18" fillId="15" fontId="2" numFmtId="0" xfId="0" applyAlignment="1" applyBorder="1" applyFont="1">
      <alignment horizontal="center" readingOrder="0" vertical="bottom"/>
    </xf>
    <xf borderId="108" fillId="0" fontId="1" numFmtId="0" xfId="0" applyAlignment="1" applyBorder="1" applyFont="1">
      <alignment horizontal="center" readingOrder="0"/>
    </xf>
    <xf borderId="54" fillId="0" fontId="1" numFmtId="0" xfId="0" applyAlignment="1" applyBorder="1" applyFont="1">
      <alignment horizontal="center" readingOrder="0"/>
    </xf>
    <xf borderId="116" fillId="22" fontId="1" numFmtId="0" xfId="0" applyAlignment="1" applyBorder="1" applyFont="1">
      <alignment horizontal="center" readingOrder="0"/>
    </xf>
    <xf borderId="117" fillId="0" fontId="5" numFmtId="0" xfId="0" applyBorder="1" applyFont="1"/>
    <xf borderId="97" fillId="31" fontId="1" numFmtId="0" xfId="0" applyAlignment="1" applyBorder="1" applyFont="1">
      <alignment readingOrder="0"/>
    </xf>
    <xf borderId="26" fillId="31" fontId="1" numFmtId="0" xfId="0" applyAlignment="1" applyBorder="1" applyFont="1">
      <alignment readingOrder="0"/>
    </xf>
    <xf borderId="99" fillId="23" fontId="1" numFmtId="0" xfId="0" applyAlignment="1" applyBorder="1" applyFont="1">
      <alignment readingOrder="0"/>
    </xf>
    <xf borderId="100" fillId="30" fontId="1" numFmtId="164" xfId="0" applyAlignment="1" applyBorder="1" applyFont="1" applyNumberFormat="1">
      <alignment horizontal="left" readingOrder="0"/>
    </xf>
    <xf borderId="20" fillId="30" fontId="2" numFmtId="0" xfId="0" applyAlignment="1" applyBorder="1" applyFont="1">
      <alignment horizontal="center" readingOrder="0" vertical="bottom"/>
    </xf>
    <xf borderId="118" fillId="2" fontId="2" numFmtId="0" xfId="0" applyAlignment="1" applyBorder="1" applyFont="1">
      <alignment horizontal="center" readingOrder="0" vertical="bottom"/>
    </xf>
    <xf borderId="119" fillId="2" fontId="2" numFmtId="0" xfId="0" applyAlignment="1" applyBorder="1" applyFont="1">
      <alignment horizontal="center" readingOrder="0" vertical="bottom"/>
    </xf>
    <xf borderId="120" fillId="2" fontId="2" numFmtId="0" xfId="0" applyAlignment="1" applyBorder="1" applyFont="1">
      <alignment horizontal="center" readingOrder="0" vertical="bottom"/>
    </xf>
    <xf borderId="12" fillId="2" fontId="2" numFmtId="0" xfId="0" applyAlignment="1" applyBorder="1" applyFont="1">
      <alignment horizontal="center" readingOrder="0" vertical="bottom"/>
    </xf>
    <xf borderId="18" fillId="2" fontId="2" numFmtId="0" xfId="0" applyAlignment="1" applyBorder="1" applyFont="1">
      <alignment horizontal="center" readingOrder="0" vertical="bottom"/>
    </xf>
    <xf borderId="23" fillId="2" fontId="2" numFmtId="0" xfId="0" applyAlignment="1" applyBorder="1" applyFont="1">
      <alignment horizontal="center" readingOrder="0" vertical="bottom"/>
    </xf>
    <xf borderId="102" fillId="2" fontId="2" numFmtId="0" xfId="0" applyAlignment="1" applyBorder="1" applyFont="1">
      <alignment horizontal="center" readingOrder="0" vertical="bottom"/>
    </xf>
    <xf borderId="121" fillId="2" fontId="1" numFmtId="0" xfId="0" applyBorder="1" applyFont="1"/>
    <xf borderId="103" fillId="30" fontId="1" numFmtId="164" xfId="0" applyAlignment="1" applyBorder="1" applyFont="1" applyNumberFormat="1">
      <alignment horizontal="left" readingOrder="0"/>
    </xf>
    <xf borderId="18" fillId="30" fontId="2" numFmtId="0" xfId="0" applyAlignment="1" applyBorder="1" applyFont="1">
      <alignment horizontal="center" readingOrder="0" vertical="bottom"/>
    </xf>
    <xf borderId="103" fillId="2" fontId="2" numFmtId="0" xfId="0" applyAlignment="1" applyBorder="1" applyFont="1">
      <alignment horizontal="center" readingOrder="0" vertical="bottom"/>
    </xf>
    <xf borderId="9" fillId="2" fontId="2" numFmtId="0" xfId="0" applyAlignment="1" applyBorder="1" applyFont="1">
      <alignment horizontal="center" readingOrder="0" vertical="bottom"/>
    </xf>
    <xf borderId="104" fillId="2" fontId="2" numFmtId="0" xfId="0" applyAlignment="1" applyBorder="1" applyFont="1">
      <alignment horizontal="center" readingOrder="0" vertical="bottom"/>
    </xf>
    <xf borderId="122" fillId="2" fontId="2" numFmtId="0" xfId="0" applyAlignment="1" applyBorder="1" applyFont="1">
      <alignment horizontal="center" readingOrder="0" vertical="bottom"/>
    </xf>
    <xf borderId="105" fillId="30" fontId="2" numFmtId="164" xfId="0" applyAlignment="1" applyBorder="1" applyFont="1" applyNumberFormat="1">
      <alignment horizontal="left" readingOrder="0" vertical="bottom"/>
    </xf>
    <xf borderId="112" fillId="30" fontId="2" numFmtId="164" xfId="0" applyAlignment="1" applyBorder="1" applyFont="1" applyNumberFormat="1">
      <alignment horizontal="left" readingOrder="0" vertical="bottom"/>
    </xf>
    <xf borderId="93" fillId="30" fontId="2" numFmtId="0" xfId="0" applyAlignment="1" applyBorder="1" applyFont="1">
      <alignment horizontal="center" readingOrder="0" vertical="bottom"/>
    </xf>
    <xf borderId="112" fillId="2" fontId="2" numFmtId="0" xfId="0" applyAlignment="1" applyBorder="1" applyFont="1">
      <alignment horizontal="center" readingOrder="0" vertical="bottom"/>
    </xf>
    <xf borderId="113" fillId="2" fontId="2" numFmtId="0" xfId="0" applyAlignment="1" applyBorder="1" applyFont="1">
      <alignment horizontal="center" readingOrder="0" vertical="bottom"/>
    </xf>
    <xf borderId="114" fillId="2" fontId="2" numFmtId="0" xfId="0" applyAlignment="1" applyBorder="1" applyFont="1">
      <alignment horizontal="center" readingOrder="0" vertical="bottom"/>
    </xf>
    <xf borderId="115" fillId="2" fontId="2" numFmtId="0" xfId="0" applyAlignment="1" applyBorder="1" applyFont="1">
      <alignment horizontal="center" readingOrder="0" vertical="bottom"/>
    </xf>
    <xf borderId="93" fillId="2" fontId="2" numFmtId="0" xfId="0" applyAlignment="1" applyBorder="1" applyFont="1">
      <alignment horizontal="center" readingOrder="0" vertical="bottom"/>
    </xf>
    <xf borderId="108" fillId="2" fontId="2" numFmtId="0" xfId="0" applyAlignment="1" applyBorder="1" applyFont="1">
      <alignment horizontal="center" readingOrder="0" vertical="bottom"/>
    </xf>
    <xf borderId="94" fillId="2" fontId="2" numFmtId="0" xfId="0" applyAlignment="1" applyBorder="1" applyFont="1">
      <alignment horizontal="center" readingOrder="0" vertical="bottom"/>
    </xf>
    <xf borderId="24" fillId="2" fontId="1" numFmtId="0" xfId="0" applyBorder="1" applyFont="1"/>
    <xf borderId="99" fillId="31" fontId="1" numFmtId="0" xfId="0" applyAlignment="1" applyBorder="1" applyFont="1">
      <alignment readingOrder="0"/>
    </xf>
    <xf borderId="100" fillId="30" fontId="2" numFmtId="164" xfId="0" applyAlignment="1" applyBorder="1" applyFont="1" applyNumberFormat="1">
      <alignment horizontal="left" readingOrder="0" vertical="bottom"/>
    </xf>
    <xf borderId="15" fillId="2" fontId="2" numFmtId="0" xfId="0" applyAlignment="1" applyBorder="1" applyFont="1">
      <alignment horizontal="center" readingOrder="0" vertical="bottom"/>
    </xf>
    <xf borderId="20" fillId="0" fontId="1" numFmtId="0" xfId="0" applyAlignment="1" applyBorder="1" applyFont="1">
      <alignment horizontal="center" readingOrder="0"/>
    </xf>
    <xf borderId="120" fillId="0" fontId="1" numFmtId="0" xfId="0" applyAlignment="1" applyBorder="1" applyFont="1">
      <alignment horizontal="center"/>
    </xf>
    <xf borderId="103" fillId="30" fontId="2" numFmtId="164" xfId="0" applyAlignment="1" applyBorder="1" applyFont="1" applyNumberFormat="1">
      <alignment horizontal="left" readingOrder="0" vertical="bottom"/>
    </xf>
    <xf borderId="103" fillId="0" fontId="1" numFmtId="0" xfId="0" applyAlignment="1" applyBorder="1" applyFont="1">
      <alignment horizontal="center"/>
    </xf>
    <xf borderId="12" fillId="0" fontId="1" numFmtId="0" xfId="0" applyAlignment="1" applyBorder="1" applyFont="1">
      <alignment horizontal="center"/>
    </xf>
    <xf borderId="103" fillId="0" fontId="1" numFmtId="0" xfId="0" applyAlignment="1" applyBorder="1" applyFont="1">
      <alignment horizontal="center" readingOrder="0"/>
    </xf>
    <xf borderId="12" fillId="0" fontId="1" numFmtId="0" xfId="0" applyAlignment="1" applyBorder="1" applyFont="1">
      <alignment horizontal="center" readingOrder="0"/>
    </xf>
    <xf borderId="112" fillId="0" fontId="1" numFmtId="0" xfId="0" applyAlignment="1" applyBorder="1" applyFont="1">
      <alignment horizontal="center"/>
    </xf>
    <xf borderId="93" fillId="0" fontId="1" numFmtId="0" xfId="0" applyAlignment="1" applyBorder="1" applyFont="1">
      <alignment horizontal="center" readingOrder="0"/>
    </xf>
    <xf borderId="25" fillId="22" fontId="2" numFmtId="0" xfId="0" applyAlignment="1" applyBorder="1" applyFont="1">
      <alignment horizontal="center" vertical="bottom"/>
    </xf>
    <xf borderId="57" fillId="0" fontId="5" numFmtId="0" xfId="0" applyBorder="1" applyFont="1"/>
    <xf borderId="26" fillId="0" fontId="5" numFmtId="0" xfId="0" applyBorder="1" applyFont="1"/>
    <xf borderId="91" fillId="31" fontId="2" numFmtId="0" xfId="0" applyAlignment="1" applyBorder="1" applyFont="1">
      <alignment vertical="bottom"/>
    </xf>
    <xf borderId="107" fillId="31" fontId="2" numFmtId="0" xfId="0" applyAlignment="1" applyBorder="1" applyFont="1">
      <alignment vertical="bottom"/>
    </xf>
    <xf borderId="108" fillId="31" fontId="2" numFmtId="0" xfId="0" applyAlignment="1" applyBorder="1" applyFont="1">
      <alignment vertical="bottom"/>
    </xf>
    <xf borderId="91" fillId="23" fontId="2" numFmtId="0" xfId="0" applyAlignment="1" applyBorder="1" applyFont="1">
      <alignment vertical="bottom"/>
    </xf>
    <xf borderId="108" fillId="23" fontId="2" numFmtId="0" xfId="0" applyAlignment="1" applyBorder="1" applyFont="1">
      <alignment vertical="bottom"/>
    </xf>
    <xf borderId="109" fillId="23" fontId="2" numFmtId="0" xfId="0" applyAlignment="1" applyBorder="1" applyFont="1">
      <alignment vertical="bottom"/>
    </xf>
    <xf borderId="110" fillId="2" fontId="2" numFmtId="0" xfId="0" applyAlignment="1" applyBorder="1" applyFont="1">
      <alignment vertical="bottom"/>
    </xf>
    <xf borderId="108" fillId="2" fontId="2" numFmtId="0" xfId="0" applyAlignment="1" applyBorder="1" applyFont="1">
      <alignment vertical="bottom"/>
    </xf>
    <xf borderId="123" fillId="2" fontId="1" numFmtId="0" xfId="0" applyAlignment="1" applyBorder="1" applyFont="1">
      <alignment readingOrder="0"/>
    </xf>
    <xf borderId="123" fillId="21" fontId="2" numFmtId="0" xfId="0" applyAlignment="1" applyBorder="1" applyFont="1">
      <alignment vertical="bottom"/>
    </xf>
    <xf borderId="100" fillId="30" fontId="2" numFmtId="164" xfId="0" applyAlignment="1" applyBorder="1" applyFont="1" applyNumberFormat="1">
      <alignment horizontal="left" vertical="bottom"/>
    </xf>
    <xf borderId="20" fillId="30" fontId="2" numFmtId="0" xfId="0" applyAlignment="1" applyBorder="1" applyFont="1">
      <alignment horizontal="center" vertical="bottom"/>
    </xf>
    <xf borderId="20" fillId="30" fontId="2" numFmtId="0" xfId="0" applyAlignment="1" applyBorder="1" applyFont="1">
      <alignment vertical="bottom"/>
    </xf>
    <xf borderId="118" fillId="2" fontId="2" numFmtId="0" xfId="0" applyAlignment="1" applyBorder="1" applyFont="1">
      <alignment horizontal="center" vertical="bottom"/>
    </xf>
    <xf borderId="119" fillId="2" fontId="2" numFmtId="0" xfId="0" applyAlignment="1" applyBorder="1" applyFont="1">
      <alignment horizontal="center" vertical="bottom"/>
    </xf>
    <xf borderId="120" fillId="2" fontId="2" numFmtId="0" xfId="0" applyAlignment="1" applyBorder="1" applyFont="1">
      <alignment horizontal="center" vertical="bottom"/>
    </xf>
    <xf borderId="12" fillId="2" fontId="2" numFmtId="0" xfId="0" applyAlignment="1" applyBorder="1" applyFont="1">
      <alignment horizontal="center" vertical="bottom"/>
    </xf>
    <xf borderId="9" fillId="2" fontId="2" numFmtId="0" xfId="0" applyAlignment="1" applyBorder="1" applyFont="1">
      <alignment horizontal="center" vertical="bottom"/>
    </xf>
    <xf borderId="120" fillId="0" fontId="2" numFmtId="0" xfId="0" applyAlignment="1" applyBorder="1" applyFont="1">
      <alignment horizontal="center" vertical="bottom"/>
    </xf>
    <xf borderId="124" fillId="2" fontId="1" numFmtId="0" xfId="0" applyAlignment="1" applyBorder="1" applyFont="1">
      <alignment horizontal="center"/>
    </xf>
    <xf borderId="103" fillId="30" fontId="2" numFmtId="164" xfId="0" applyAlignment="1" applyBorder="1" applyFont="1" applyNumberFormat="1">
      <alignment horizontal="left" vertical="bottom"/>
    </xf>
    <xf borderId="18" fillId="30" fontId="2" numFmtId="0" xfId="0" applyAlignment="1" applyBorder="1" applyFont="1">
      <alignment horizontal="center" vertical="bottom"/>
    </xf>
    <xf borderId="18" fillId="30" fontId="2" numFmtId="0" xfId="0" applyAlignment="1" applyBorder="1" applyFont="1">
      <alignment vertical="bottom"/>
    </xf>
    <xf borderId="103" fillId="2" fontId="2" numFmtId="0" xfId="0" applyAlignment="1" applyBorder="1" applyFont="1">
      <alignment horizontal="center" vertical="bottom"/>
    </xf>
    <xf borderId="9" fillId="2" fontId="2" numFmtId="0" xfId="0" applyAlignment="1" applyBorder="1" applyFont="1">
      <alignment horizontal="center" vertical="bottom"/>
    </xf>
    <xf borderId="104" fillId="2" fontId="2" numFmtId="0" xfId="0" applyAlignment="1" applyBorder="1" applyFont="1">
      <alignment horizontal="center" vertical="bottom"/>
    </xf>
    <xf borderId="104" fillId="0" fontId="2" numFmtId="0" xfId="0" applyAlignment="1" applyBorder="1" applyFont="1">
      <alignment horizontal="center" vertical="bottom"/>
    </xf>
    <xf borderId="122" fillId="2" fontId="1" numFmtId="0" xfId="0" applyAlignment="1" applyBorder="1" applyFont="1">
      <alignment horizontal="center"/>
    </xf>
    <xf borderId="112" fillId="30" fontId="2" numFmtId="164" xfId="0" applyAlignment="1" applyBorder="1" applyFont="1" applyNumberFormat="1">
      <alignment horizontal="left" vertical="bottom"/>
    </xf>
    <xf borderId="93" fillId="30" fontId="2" numFmtId="0" xfId="0" applyAlignment="1" applyBorder="1" applyFont="1">
      <alignment horizontal="center" vertical="bottom"/>
    </xf>
    <xf borderId="93" fillId="30" fontId="2" numFmtId="0" xfId="0" applyAlignment="1" applyBorder="1" applyFont="1">
      <alignment vertical="bottom"/>
    </xf>
    <xf borderId="112" fillId="2" fontId="2" numFmtId="0" xfId="0" applyAlignment="1" applyBorder="1" applyFont="1">
      <alignment horizontal="center" vertical="bottom"/>
    </xf>
    <xf borderId="113" fillId="2" fontId="2" numFmtId="0" xfId="0" applyAlignment="1" applyBorder="1" applyFont="1">
      <alignment horizontal="center" vertical="bottom"/>
    </xf>
    <xf borderId="114" fillId="2" fontId="2" numFmtId="0" xfId="0" applyAlignment="1" applyBorder="1" applyFont="1">
      <alignment horizontal="center" vertical="bottom"/>
    </xf>
    <xf borderId="115" fillId="2" fontId="2" numFmtId="0" xfId="0" applyAlignment="1" applyBorder="1" applyFont="1">
      <alignment horizontal="center" vertical="bottom"/>
    </xf>
    <xf borderId="113" fillId="2" fontId="2" numFmtId="0" xfId="0" applyAlignment="1" applyBorder="1" applyFont="1">
      <alignment horizontal="center" vertical="bottom"/>
    </xf>
    <xf borderId="114" fillId="0" fontId="2" numFmtId="0" xfId="0" applyAlignment="1" applyBorder="1" applyFont="1">
      <alignment horizontal="center" vertical="bottom"/>
    </xf>
    <xf borderId="94" fillId="2" fontId="1" numFmtId="0" xfId="0" applyAlignment="1" applyBorder="1" applyFont="1">
      <alignment horizontal="center"/>
    </xf>
    <xf borderId="25" fillId="22" fontId="1" numFmtId="0" xfId="0" applyAlignment="1" applyBorder="1" applyFont="1">
      <alignment horizontal="center" readingOrder="0"/>
    </xf>
    <xf borderId="108" fillId="31" fontId="1" numFmtId="0" xfId="0" applyAlignment="1" applyBorder="1" applyFont="1">
      <alignment readingOrder="0"/>
    </xf>
    <xf borderId="109" fillId="21" fontId="1" numFmtId="0" xfId="0" applyAlignment="1" applyBorder="1" applyFont="1">
      <alignment readingOrder="0"/>
    </xf>
    <xf borderId="18" fillId="0" fontId="1" numFmtId="0" xfId="0" applyAlignment="1" applyBorder="1" applyFont="1">
      <alignment horizontal="center" readingOrder="0"/>
    </xf>
    <xf borderId="110" fillId="31" fontId="1" numFmtId="0" xfId="0" applyAlignment="1" applyBorder="1" applyFont="1">
      <alignment readingOrder="0"/>
    </xf>
    <xf borderId="0" fillId="16" fontId="2" numFmtId="0" xfId="0" applyAlignment="1" applyFont="1">
      <alignment horizontal="center" readingOrder="0" vertical="bottom"/>
    </xf>
    <xf borderId="0" fillId="2" fontId="2" numFmtId="0" xfId="0" applyAlignment="1" applyFont="1">
      <alignment horizontal="center" readingOrder="0" vertical="bottom"/>
    </xf>
    <xf borderId="0" fillId="2" fontId="1" numFmtId="165" xfId="0" applyAlignment="1" applyFont="1" applyNumberFormat="1">
      <alignment readingOrder="0"/>
    </xf>
    <xf borderId="0" fillId="2" fontId="1" numFmtId="0" xfId="0" applyAlignment="1" applyFont="1">
      <alignment horizontal="center" readingOrder="0"/>
    </xf>
    <xf borderId="16" fillId="0" fontId="1" numFmtId="0" xfId="0" applyAlignment="1" applyBorder="1" applyFont="1">
      <alignment horizontal="center" readingOrder="0"/>
    </xf>
    <xf borderId="113" fillId="0" fontId="1" numFmtId="0" xfId="0" applyAlignment="1" applyBorder="1" applyFont="1">
      <alignment horizontal="center" readingOrder="0"/>
    </xf>
    <xf borderId="23" fillId="0" fontId="1" numFmtId="166" xfId="0" applyAlignment="1" applyBorder="1" applyFont="1" applyNumberFormat="1">
      <alignment horizontal="center" readingOrder="0"/>
    </xf>
    <xf borderId="9" fillId="0" fontId="1" numFmtId="166" xfId="0" applyAlignment="1" applyBorder="1" applyFont="1" applyNumberFormat="1">
      <alignment horizontal="center" readingOrder="0"/>
    </xf>
    <xf borderId="104" fillId="0" fontId="1" numFmtId="0" xfId="0" applyAlignment="1" applyBorder="1" applyFont="1">
      <alignment horizontal="center" readingOrder="0"/>
    </xf>
    <xf borderId="84" fillId="3" fontId="11" numFmtId="0" xfId="0" applyAlignment="1" applyBorder="1" applyFont="1">
      <alignment horizontal="center" readingOrder="0" vertical="center"/>
    </xf>
    <xf borderId="100" fillId="0" fontId="8" numFmtId="0" xfId="0" applyAlignment="1" applyBorder="1" applyFont="1">
      <alignment horizontal="center" readingOrder="0"/>
    </xf>
    <xf borderId="91" fillId="0" fontId="1" numFmtId="0" xfId="0" applyAlignment="1" applyBorder="1" applyFont="1">
      <alignment horizontal="center" readingOrder="0"/>
    </xf>
    <xf borderId="88" fillId="16" fontId="1" numFmtId="0" xfId="0" applyAlignment="1" applyBorder="1" applyFont="1">
      <alignment readingOrder="0"/>
    </xf>
    <xf borderId="85" fillId="2" fontId="1" numFmtId="0" xfId="0" applyBorder="1" applyFont="1"/>
    <xf borderId="18" fillId="2" fontId="1" numFmtId="0" xfId="0" applyBorder="1" applyFont="1"/>
    <xf borderId="19" fillId="2" fontId="1" numFmtId="0" xfId="0" applyBorder="1" applyFont="1"/>
    <xf borderId="0" fillId="0" fontId="10" numFmtId="0" xfId="0" applyAlignment="1" applyFont="1">
      <alignment readingOrder="0"/>
    </xf>
  </cellXfs>
  <cellStyles count="1">
    <cellStyle xfId="0" name="Normal" builtinId="0"/>
  </cellStyles>
  <dxfs count="4">
    <dxf>
      <font/>
      <fill>
        <patternFill patternType="solid">
          <fgColor rgb="FFFFD966"/>
          <bgColor rgb="FFFFD966"/>
        </patternFill>
      </fill>
      <border/>
    </dxf>
    <dxf>
      <font/>
      <fill>
        <patternFill patternType="solid">
          <fgColor rgb="FFB7B7B7"/>
          <bgColor rgb="FFB7B7B7"/>
        </patternFill>
      </fill>
      <border/>
    </dxf>
    <dxf>
      <font/>
      <fill>
        <patternFill patternType="solid">
          <fgColor rgb="FFB45F06"/>
          <bgColor rgb="FFB45F06"/>
        </patternFill>
      </fill>
      <border/>
    </dxf>
    <dxf>
      <font/>
      <fill>
        <patternFill patternType="solid">
          <fgColor rgb="FFFBBC04"/>
          <bgColor rgb="FFFBBC04"/>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219075</xdr:colOff>
      <xdr:row>1</xdr:row>
      <xdr:rowOff>85725</xdr:rowOff>
    </xdr:from>
    <xdr:ext cx="1781175" cy="1781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0</xdr:row>
      <xdr:rowOff>180975</xdr:rowOff>
    </xdr:from>
    <xdr:ext cx="6743700" cy="65532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remy marlet" id="{ba11d518-d41a-4200-aceb-282b342b43cd}" providerId="google-sheets"/>
  <x18tc:person displayName="Frédéric Provenzano" id="{4c301b61-aa17-4f93-be96-505b001fb82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8" dT="2026-06-11T17:01:11.00" personId="{4c301b61-aa17-4f93-be96-505b001fb82c}" id="{97fcd796-d4bd-42f8-819a-a8f356ce456c}" done="0">
    <x18tc:text xml:space="preserve">Comme ca il est sur de ne rien oublier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6-06-09T13:51:03.00" personId="{ba11d518-d41a-4200-aceb-282b342b43cd}" id="{2afce44e-9187-429d-a21c-db50f7936d11}" done="1">
    <x18tc:text xml:space="preserve">2-1</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2.xml"/><Relationship Id="rId5"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5"/>
    <col customWidth="1" min="9" max="9" width="14.0"/>
  </cols>
  <sheetData>
    <row r="1">
      <c r="A1" s="1" t="s">
        <v>0</v>
      </c>
    </row>
    <row r="2">
      <c r="B2" s="2"/>
      <c r="C2" s="2"/>
    </row>
    <row r="3">
      <c r="B3" s="3"/>
      <c r="C3" s="3"/>
      <c r="D3" s="3"/>
      <c r="E3" s="3"/>
    </row>
    <row r="5">
      <c r="B5" s="1" t="s">
        <v>1</v>
      </c>
      <c r="E5" s="1" t="s">
        <v>2</v>
      </c>
    </row>
    <row r="9">
      <c r="A9" s="4"/>
      <c r="B9" s="5"/>
      <c r="C9" s="6"/>
      <c r="D9" s="6"/>
      <c r="E9" s="6"/>
      <c r="F9" s="6"/>
      <c r="G9" s="6"/>
      <c r="H9" s="7"/>
    </row>
    <row r="10">
      <c r="A10" s="8"/>
      <c r="B10" s="1"/>
      <c r="H10" s="9"/>
    </row>
    <row r="11">
      <c r="A11" s="8"/>
      <c r="B11" s="10" t="s">
        <v>3</v>
      </c>
      <c r="H11" s="9"/>
    </row>
    <row r="12">
      <c r="A12" s="8"/>
      <c r="B12" s="11"/>
      <c r="C12" s="2"/>
      <c r="D12" s="2"/>
      <c r="E12" s="11"/>
      <c r="F12" s="2"/>
      <c r="G12" s="2"/>
      <c r="H12" s="12"/>
      <c r="I12" s="2"/>
      <c r="J12" s="2"/>
      <c r="K12" s="11"/>
      <c r="L12" s="2"/>
    </row>
    <row r="13">
      <c r="A13" s="8"/>
      <c r="B13" s="13" t="s">
        <v>4</v>
      </c>
      <c r="C13" s="14">
        <f>IF(J6=F6,IF( OR(I6="3 - 1",I6="4 - 1",I6="4 - 2"),100,IF( OR(I6="2 - 1",I6="3 - 2",I6="4 - 3"),75,IF( OR(I6="3 - 4",I6="2 - 3",I6="1 - 2"),50,IF( OR(I6="1 - 3",I6="2 - 4"),25,0)))))</f>
        <v>0</v>
      </c>
      <c r="D13" s="11"/>
      <c r="E13" s="13" t="s">
        <v>5</v>
      </c>
      <c r="F13" s="14"/>
      <c r="G13" s="14">
        <f>IF(J6=F6,IF( OR(I6="3 - 1",I6="4 - 1",I6="4 - 2"),100,IF( OR(I6="2 - 1",I6="3 - 2",I6="4 - 3"),75,IF( OR(I6="3 - 4",I6="2 - 3",I6="1 - 2"),50,IF( OR(I6="1 - 3",I6="2 - 4"),25,0)))))+IF(K6=G6,+75,0)+IF(L6="oui",+50,0)</f>
        <v>75</v>
      </c>
      <c r="H13" s="12"/>
      <c r="I13" s="2"/>
      <c r="J13" s="2"/>
      <c r="K13" s="11"/>
      <c r="L13" s="2"/>
    </row>
    <row r="14">
      <c r="A14" s="8"/>
      <c r="B14" s="11"/>
      <c r="C14" s="11"/>
      <c r="D14" s="2"/>
      <c r="E14" s="11"/>
      <c r="F14" s="11"/>
      <c r="G14" s="2"/>
      <c r="H14" s="12"/>
      <c r="I14" s="2"/>
      <c r="J14" s="2"/>
      <c r="K14" s="11"/>
      <c r="L14" s="2"/>
    </row>
    <row r="15">
      <c r="A15" s="8"/>
      <c r="B15" s="11"/>
      <c r="C15" s="2"/>
      <c r="D15" s="2"/>
      <c r="E15" s="13" t="s">
        <v>6</v>
      </c>
      <c r="F15" s="14"/>
      <c r="G15" s="14">
        <f>IF(K4="oui",50,0)+IF(I4=E4,IF(H4="R",75,IF(H4="S",25,0))+IF(J4=F4,+75,0),0)</f>
        <v>75</v>
      </c>
      <c r="H15" s="12"/>
      <c r="I15" s="2"/>
      <c r="J15" s="2"/>
      <c r="K15" s="11"/>
      <c r="L15" s="2"/>
    </row>
    <row r="16">
      <c r="A16" s="8"/>
      <c r="B16" s="11"/>
      <c r="C16" s="11"/>
      <c r="D16" s="2"/>
      <c r="E16" s="11"/>
      <c r="F16" s="2"/>
      <c r="G16" s="2"/>
      <c r="H16" s="12"/>
      <c r="I16" s="11"/>
      <c r="J16" s="2"/>
      <c r="K16" s="11"/>
      <c r="L16" s="11"/>
    </row>
    <row r="17">
      <c r="A17" s="8"/>
      <c r="B17" s="2"/>
      <c r="C17" s="2"/>
      <c r="D17" s="2"/>
      <c r="E17" s="13" t="s">
        <v>7</v>
      </c>
      <c r="F17" s="14"/>
      <c r="G17" s="14">
        <f>SUMPRODUCT(('Dams 1'!G7:G12='Dams 1'!K7:K12)*1)+SUMPRODUCT(('Dams 1'!G16:G21='Dams 1'!K16:K21)*1)+SUMPRODUCT(('Dams 1'!G25:G30='Dams 1'!K25:K30)*1)+SUMPRODUCT(('Dams 1'!G34:G39='Dams 1'!K34:K39)*1)+SUMPRODUCT(('Dams 1'!G43:G48='Dams 1'!K43:K48)*1)+SUMPRODUCT(('Dams 1'!G52:G57='Dams 1'!K52:K57)*1)+SUMPRODUCT(('Dams 1'!G61:G66='Dams 1'!K61:K66)*1)+SUMPRODUCT(('Dams 1'!G70:G75='Dams 1'!K70:K75)*1)+SUMPRODUCT(('Dams 1'!G79:G84='Dams 1'!K79:K84)*1)+SUMPRODUCT(('Dams 1'!G88:G93='Dams 1'!K88:K93)*1)+SUMPRODUCT(('Dams 1'!G97:G102='Dams 1'!K97:K102)*1)+SUMPRODUCT(('Dams 1'!G106:G111='Dams 1'!K106:K111)*1)</f>
        <v>0</v>
      </c>
      <c r="H17" s="15"/>
      <c r="I17" s="2"/>
      <c r="J17" s="2"/>
      <c r="K17" s="2"/>
      <c r="L17" s="2"/>
    </row>
    <row r="18">
      <c r="A18" s="8"/>
      <c r="B18" s="11"/>
      <c r="C18" s="2"/>
      <c r="D18" s="2"/>
      <c r="E18" s="11"/>
      <c r="F18" s="2"/>
      <c r="G18" s="2"/>
      <c r="H18" s="12"/>
      <c r="I18" s="2"/>
      <c r="J18" s="2"/>
      <c r="K18" s="11"/>
      <c r="L18" s="2"/>
    </row>
    <row r="19">
      <c r="A19" s="8"/>
      <c r="B19" s="11"/>
      <c r="C19" s="2"/>
      <c r="D19" s="2"/>
      <c r="E19" s="13" t="s">
        <v>8</v>
      </c>
      <c r="F19" s="14"/>
      <c r="G19" s="14">
        <f>SUMPRODUCT(('Dams 1'!F7:F12='Dams 1'!J7:J12)*1)+SUMPRODUCT(('Dams 1'!F16:F21='Dams 1'!J16:J21)*1)+SUMPRODUCT(('Dams 1'!F25:F30='Dams 1'!J25:J30)*1)+SUMPRODUCT(('Dams 1'!F34:F39='Dams 1'!J34:J39)*1)+SUMPRODUCT(('Dams 1'!F43:F48='Dams 1'!J43:J48)*1)+SUMPRODUCT(('Dams 1'!F52:F57='Dams 1'!J52:J57)*1)+SUMPRODUCT(('Dams 1'!F61:F66='Dams 1'!J61:J66)*1)+SUMPRODUCT(('Dams 1'!F70:F75='Dams 1'!J70:J75)*1)+SUMPRODUCT(('Dams 1'!F79:F84='Dams 1'!J79:J84)*1)+SUMPRODUCT(('Dams 1'!F88:F93='Dams 1'!J88:J93)*1)+SUMPRODUCT(('Dams 1'!F97:F102='Dams 1'!J97:J102)*1)+SUMPRODUCT(('Dams 1'!F106:F111='Dams 1'!J106:J111)*1)</f>
        <v>2</v>
      </c>
      <c r="H19" s="12"/>
      <c r="I19" s="2"/>
      <c r="J19" s="2"/>
      <c r="K19" s="11"/>
      <c r="L19" s="2"/>
    </row>
    <row r="20">
      <c r="A20" s="16"/>
      <c r="B20" s="17"/>
      <c r="C20" s="17"/>
      <c r="D20" s="18"/>
      <c r="E20" s="17"/>
      <c r="F20" s="18"/>
      <c r="G20" s="18"/>
      <c r="H20" s="19"/>
      <c r="I20" s="2"/>
      <c r="J20" s="2"/>
      <c r="K20" s="11"/>
      <c r="L20" s="2"/>
    </row>
    <row r="21">
      <c r="B21" s="11"/>
      <c r="C21" s="2"/>
      <c r="D21" s="2"/>
      <c r="E21" s="11"/>
      <c r="F21" s="2"/>
      <c r="G21" s="2"/>
      <c r="H21" s="11"/>
      <c r="I21" s="2"/>
      <c r="J21" s="2"/>
      <c r="K21" s="11"/>
      <c r="L21" s="2"/>
    </row>
    <row r="22">
      <c r="B22" s="11"/>
      <c r="C22" s="2"/>
      <c r="D22" s="2"/>
      <c r="E22" s="11"/>
      <c r="F22" s="2"/>
      <c r="G22" s="2"/>
      <c r="H22" s="11"/>
      <c r="I22" s="11"/>
      <c r="J22" s="2"/>
      <c r="K22" s="11"/>
      <c r="L22" s="2"/>
    </row>
    <row r="23">
      <c r="B23" s="2"/>
      <c r="C23" s="2"/>
      <c r="D23" s="20" t="s">
        <v>9</v>
      </c>
      <c r="E23" s="21" t="s">
        <v>10</v>
      </c>
      <c r="F23" s="22">
        <f>SUM(F24:F27)</f>
        <v>141</v>
      </c>
      <c r="G23" s="20" t="s">
        <v>9</v>
      </c>
      <c r="H23" s="23" t="s">
        <v>11</v>
      </c>
      <c r="I23" s="22">
        <f>SUM(I24:I27)</f>
        <v>169</v>
      </c>
      <c r="J23" s="20" t="s">
        <v>9</v>
      </c>
      <c r="K23" s="24" t="s">
        <v>12</v>
      </c>
      <c r="L23" s="22">
        <f>SUM(L24:L27)</f>
        <v>140</v>
      </c>
      <c r="M23" s="20" t="s">
        <v>9</v>
      </c>
      <c r="N23" s="25" t="s">
        <v>13</v>
      </c>
      <c r="O23" s="26">
        <f>SUM(O24:O27)</f>
        <v>105</v>
      </c>
    </row>
    <row r="24">
      <c r="B24" s="11"/>
      <c r="C24" s="2"/>
      <c r="D24" s="27">
        <v>1.0</v>
      </c>
      <c r="E24" s="28" t="s">
        <v>14</v>
      </c>
      <c r="F24" s="29">
        <v>15.0</v>
      </c>
      <c r="G24" s="27">
        <v>2.0</v>
      </c>
      <c r="H24" s="30" t="s">
        <v>15</v>
      </c>
      <c r="I24" s="29">
        <v>30.0</v>
      </c>
      <c r="J24" s="27">
        <v>1.0</v>
      </c>
      <c r="K24" s="30" t="s">
        <v>16</v>
      </c>
      <c r="L24" s="29">
        <v>6.0</v>
      </c>
      <c r="M24" s="27">
        <v>1.0</v>
      </c>
      <c r="N24" s="30" t="s">
        <v>17</v>
      </c>
      <c r="O24" s="31">
        <v>16.0</v>
      </c>
    </row>
    <row r="25">
      <c r="A25" s="1" t="s">
        <v>18</v>
      </c>
      <c r="B25" s="32">
        <v>1.0</v>
      </c>
      <c r="C25" s="33" t="s">
        <v>19</v>
      </c>
      <c r="D25" s="27">
        <v>2.0</v>
      </c>
      <c r="E25" s="34" t="s">
        <v>20</v>
      </c>
      <c r="F25" s="29">
        <v>25.0</v>
      </c>
      <c r="G25" s="27">
        <v>1.0</v>
      </c>
      <c r="H25" s="27" t="s">
        <v>21</v>
      </c>
      <c r="I25" s="29">
        <v>19.0</v>
      </c>
      <c r="J25" s="27">
        <v>2.0</v>
      </c>
      <c r="K25" s="30" t="s">
        <v>22</v>
      </c>
      <c r="L25" s="29">
        <v>8.0</v>
      </c>
      <c r="M25" s="27">
        <v>3.0</v>
      </c>
      <c r="N25" s="30" t="s">
        <v>23</v>
      </c>
      <c r="O25" s="31">
        <v>27.0</v>
      </c>
    </row>
    <row r="26">
      <c r="B26" s="32">
        <v>2.0</v>
      </c>
      <c r="C26" s="33" t="s">
        <v>13</v>
      </c>
      <c r="D26" s="27">
        <v>4.0</v>
      </c>
      <c r="E26" s="28" t="s">
        <v>24</v>
      </c>
      <c r="F26" s="29">
        <v>60.0</v>
      </c>
      <c r="G26" s="27">
        <v>3.0</v>
      </c>
      <c r="H26" s="30" t="s">
        <v>25</v>
      </c>
      <c r="I26" s="29">
        <v>55.0</v>
      </c>
      <c r="J26" s="27">
        <v>3.0</v>
      </c>
      <c r="K26" s="30" t="s">
        <v>26</v>
      </c>
      <c r="L26" s="29">
        <v>43.0</v>
      </c>
      <c r="M26" s="27">
        <v>4.0</v>
      </c>
      <c r="N26" s="30" t="s">
        <v>27</v>
      </c>
      <c r="O26" s="31">
        <v>40.0</v>
      </c>
    </row>
    <row r="27">
      <c r="B27" s="32">
        <v>3.0</v>
      </c>
      <c r="C27" s="33" t="s">
        <v>28</v>
      </c>
      <c r="D27" s="27">
        <v>3.0</v>
      </c>
      <c r="E27" s="35" t="s">
        <v>29</v>
      </c>
      <c r="F27" s="29">
        <v>41.0</v>
      </c>
      <c r="G27" s="27">
        <v>4.0</v>
      </c>
      <c r="H27" s="30" t="s">
        <v>30</v>
      </c>
      <c r="I27" s="29">
        <v>65.0</v>
      </c>
      <c r="J27" s="27">
        <v>4.0</v>
      </c>
      <c r="K27" s="27" t="s">
        <v>31</v>
      </c>
      <c r="L27" s="29">
        <v>83.0</v>
      </c>
      <c r="M27" s="27">
        <v>2.0</v>
      </c>
      <c r="N27" s="27" t="s">
        <v>32</v>
      </c>
      <c r="O27" s="31">
        <v>22.0</v>
      </c>
    </row>
    <row r="28">
      <c r="B28" s="32">
        <v>4.0</v>
      </c>
      <c r="C28" s="33" t="s">
        <v>33</v>
      </c>
      <c r="D28" s="33"/>
      <c r="E28" s="36"/>
      <c r="F28" s="37"/>
      <c r="G28" s="33"/>
      <c r="H28" s="33"/>
      <c r="I28" s="37"/>
      <c r="J28" s="33"/>
      <c r="K28" s="33"/>
      <c r="L28" s="37"/>
      <c r="M28" s="33"/>
      <c r="N28" s="38"/>
      <c r="O28" s="26"/>
    </row>
    <row r="29">
      <c r="B29" s="39">
        <v>5.0</v>
      </c>
      <c r="C29" s="33" t="s">
        <v>34</v>
      </c>
      <c r="D29" s="20" t="s">
        <v>9</v>
      </c>
      <c r="E29" s="40" t="s">
        <v>35</v>
      </c>
      <c r="F29" s="37">
        <f>SUM(F30:F33)</f>
        <v>149</v>
      </c>
      <c r="G29" s="20" t="s">
        <v>9</v>
      </c>
      <c r="H29" s="41" t="s">
        <v>28</v>
      </c>
      <c r="I29" s="37">
        <f>SUM(I30:I33)</f>
        <v>107</v>
      </c>
      <c r="J29" s="20" t="s">
        <v>9</v>
      </c>
      <c r="K29" s="42" t="s">
        <v>36</v>
      </c>
      <c r="L29" s="37">
        <f>SUM(L30:L33)</f>
        <v>144</v>
      </c>
      <c r="M29" s="20" t="s">
        <v>9</v>
      </c>
      <c r="N29" s="43" t="s">
        <v>37</v>
      </c>
      <c r="O29" s="26">
        <f>SUM(O30:O33)</f>
        <v>149</v>
      </c>
    </row>
    <row r="30">
      <c r="B30" s="39">
        <v>6.0</v>
      </c>
      <c r="C30" s="33" t="s">
        <v>38</v>
      </c>
      <c r="D30" s="27">
        <v>1.0</v>
      </c>
      <c r="E30" s="28" t="s">
        <v>39</v>
      </c>
      <c r="F30" s="29">
        <v>10.0</v>
      </c>
      <c r="G30" s="27">
        <v>1.0</v>
      </c>
      <c r="H30" s="30" t="s">
        <v>40</v>
      </c>
      <c r="I30" s="29">
        <v>7.0</v>
      </c>
      <c r="J30" s="27">
        <v>1.0</v>
      </c>
      <c r="K30" s="30" t="s">
        <v>41</v>
      </c>
      <c r="L30" s="29">
        <v>9.0</v>
      </c>
      <c r="M30" s="27">
        <v>1.0</v>
      </c>
      <c r="N30" s="30" t="s">
        <v>42</v>
      </c>
      <c r="O30" s="31">
        <v>2.0</v>
      </c>
    </row>
    <row r="31">
      <c r="B31" s="39">
        <v>7.0</v>
      </c>
      <c r="C31" s="33" t="s">
        <v>12</v>
      </c>
      <c r="D31" s="27">
        <v>2.0</v>
      </c>
      <c r="E31" s="34" t="s">
        <v>43</v>
      </c>
      <c r="F31" s="29">
        <v>23.0</v>
      </c>
      <c r="G31" s="27">
        <v>2.0</v>
      </c>
      <c r="H31" s="30" t="s">
        <v>44</v>
      </c>
      <c r="I31" s="29">
        <v>18.0</v>
      </c>
      <c r="J31" s="27">
        <v>2.0</v>
      </c>
      <c r="K31" s="30" t="s">
        <v>45</v>
      </c>
      <c r="L31" s="29">
        <v>21.0</v>
      </c>
      <c r="M31" s="27">
        <v>2.0</v>
      </c>
      <c r="N31" s="30" t="s">
        <v>46</v>
      </c>
      <c r="O31" s="31">
        <v>17.0</v>
      </c>
    </row>
    <row r="32">
      <c r="B32" s="39">
        <v>8.0</v>
      </c>
      <c r="C32" s="33" t="s">
        <v>10</v>
      </c>
      <c r="D32" s="27">
        <v>3.0</v>
      </c>
      <c r="E32" s="28" t="s">
        <v>47</v>
      </c>
      <c r="F32" s="29">
        <v>34.0</v>
      </c>
      <c r="G32" s="27">
        <v>4.0</v>
      </c>
      <c r="H32" s="30" t="s">
        <v>48</v>
      </c>
      <c r="I32" s="29">
        <v>44.0</v>
      </c>
      <c r="J32" s="27">
        <v>3.0</v>
      </c>
      <c r="K32" s="30" t="s">
        <v>49</v>
      </c>
      <c r="L32" s="29">
        <v>29.0</v>
      </c>
      <c r="M32" s="27">
        <v>3.0</v>
      </c>
      <c r="N32" s="30" t="s">
        <v>50</v>
      </c>
      <c r="O32" s="31">
        <v>61.0</v>
      </c>
    </row>
    <row r="33">
      <c r="B33" s="39">
        <v>9.0</v>
      </c>
      <c r="C33" s="33" t="s">
        <v>36</v>
      </c>
      <c r="D33" s="27">
        <v>4.0</v>
      </c>
      <c r="E33" s="44" t="s">
        <v>51</v>
      </c>
      <c r="F33" s="29">
        <v>82.0</v>
      </c>
      <c r="G33" s="27">
        <v>3.0</v>
      </c>
      <c r="H33" s="30" t="s">
        <v>52</v>
      </c>
      <c r="I33" s="29">
        <v>38.0</v>
      </c>
      <c r="J33" s="27">
        <v>4.0</v>
      </c>
      <c r="K33" s="27" t="s">
        <v>53</v>
      </c>
      <c r="L33" s="29">
        <v>85.0</v>
      </c>
      <c r="M33" s="27">
        <v>4.0</v>
      </c>
      <c r="N33" s="30" t="s">
        <v>54</v>
      </c>
      <c r="O33" s="31">
        <v>69.0</v>
      </c>
    </row>
    <row r="34">
      <c r="B34" s="39">
        <v>10.0</v>
      </c>
      <c r="C34" s="33" t="s">
        <v>35</v>
      </c>
      <c r="D34" s="33"/>
      <c r="E34" s="36"/>
      <c r="F34" s="37"/>
      <c r="G34" s="33"/>
      <c r="H34" s="33"/>
      <c r="I34" s="37"/>
      <c r="J34" s="33"/>
      <c r="K34" s="33"/>
      <c r="L34" s="37"/>
      <c r="M34" s="33"/>
      <c r="N34" s="38"/>
      <c r="O34" s="26"/>
    </row>
    <row r="35">
      <c r="B35" s="39">
        <v>11.0</v>
      </c>
      <c r="C35" s="33" t="s">
        <v>37</v>
      </c>
      <c r="D35" s="20" t="s">
        <v>9</v>
      </c>
      <c r="E35" s="45" t="s">
        <v>19</v>
      </c>
      <c r="F35" s="37">
        <f>SUM(F36:F39)</f>
        <v>103</v>
      </c>
      <c r="G35" s="20" t="s">
        <v>9</v>
      </c>
      <c r="H35" s="46" t="s">
        <v>34</v>
      </c>
      <c r="I35" s="37">
        <f>SUM(I36:I39)</f>
        <v>118</v>
      </c>
      <c r="J35" s="20" t="s">
        <v>9</v>
      </c>
      <c r="K35" s="47" t="s">
        <v>33</v>
      </c>
      <c r="L35" s="37">
        <f>SUM(L36:L39)</f>
        <v>114</v>
      </c>
      <c r="M35" s="20" t="s">
        <v>9</v>
      </c>
      <c r="N35" s="48" t="s">
        <v>38</v>
      </c>
      <c r="O35" s="26">
        <f>SUM(O36:O39)</f>
        <v>122</v>
      </c>
    </row>
    <row r="36">
      <c r="B36" s="39">
        <v>12.0</v>
      </c>
      <c r="C36" s="33" t="s">
        <v>11</v>
      </c>
      <c r="D36" s="27">
        <v>1.0</v>
      </c>
      <c r="E36" s="28" t="s">
        <v>55</v>
      </c>
      <c r="F36" s="29">
        <v>1.0</v>
      </c>
      <c r="G36" s="27">
        <v>1.0</v>
      </c>
      <c r="H36" s="30" t="s">
        <v>56</v>
      </c>
      <c r="I36" s="29">
        <v>3.0</v>
      </c>
      <c r="J36" s="27">
        <v>1.0</v>
      </c>
      <c r="K36" s="30" t="s">
        <v>57</v>
      </c>
      <c r="L36" s="29">
        <v>5.0</v>
      </c>
      <c r="M36" s="27">
        <v>1.0</v>
      </c>
      <c r="N36" s="27" t="s">
        <v>58</v>
      </c>
      <c r="O36" s="31">
        <v>4.0</v>
      </c>
    </row>
    <row r="37">
      <c r="D37" s="27">
        <v>2.0</v>
      </c>
      <c r="E37" s="28" t="s">
        <v>59</v>
      </c>
      <c r="F37" s="29">
        <v>14.0</v>
      </c>
      <c r="G37" s="27">
        <v>2.0</v>
      </c>
      <c r="H37" s="30" t="s">
        <v>60</v>
      </c>
      <c r="I37" s="29">
        <v>24.0</v>
      </c>
      <c r="J37" s="27">
        <v>2.0</v>
      </c>
      <c r="K37" s="30" t="s">
        <v>61</v>
      </c>
      <c r="L37" s="29">
        <v>13.0</v>
      </c>
      <c r="M37" s="27">
        <v>2.0</v>
      </c>
      <c r="N37" s="30" t="s">
        <v>62</v>
      </c>
      <c r="O37" s="31">
        <v>11.0</v>
      </c>
    </row>
    <row r="38">
      <c r="D38" s="27">
        <v>3.0</v>
      </c>
      <c r="E38" s="28" t="s">
        <v>63</v>
      </c>
      <c r="F38" s="29">
        <v>31.0</v>
      </c>
      <c r="G38" s="27">
        <v>3.0</v>
      </c>
      <c r="H38" s="30" t="s">
        <v>64</v>
      </c>
      <c r="I38" s="29">
        <v>28.0</v>
      </c>
      <c r="J38" s="27">
        <v>4.0</v>
      </c>
      <c r="K38" s="27" t="s">
        <v>65</v>
      </c>
      <c r="L38" s="29">
        <v>50.0</v>
      </c>
      <c r="M38" s="27">
        <v>3.0</v>
      </c>
      <c r="N38" s="30" t="s">
        <v>66</v>
      </c>
      <c r="O38" s="31">
        <v>33.0</v>
      </c>
    </row>
    <row r="39">
      <c r="D39" s="49">
        <v>4.0</v>
      </c>
      <c r="E39" s="50" t="s">
        <v>67</v>
      </c>
      <c r="F39" s="51">
        <v>57.0</v>
      </c>
      <c r="G39" s="49">
        <v>4.0</v>
      </c>
      <c r="H39" s="50" t="s">
        <v>68</v>
      </c>
      <c r="I39" s="51">
        <v>63.0</v>
      </c>
      <c r="J39" s="49">
        <v>3.0</v>
      </c>
      <c r="K39" s="50" t="s">
        <v>69</v>
      </c>
      <c r="L39" s="51">
        <v>46.0</v>
      </c>
      <c r="M39" s="49">
        <v>4.0</v>
      </c>
      <c r="N39" s="44" t="s">
        <v>70</v>
      </c>
      <c r="O39" s="31">
        <v>74.0</v>
      </c>
    </row>
    <row r="40">
      <c r="D40" s="52"/>
      <c r="E40" s="53"/>
      <c r="F40" s="54"/>
      <c r="G40" s="52"/>
      <c r="H40" s="53"/>
      <c r="I40" s="54"/>
      <c r="J40" s="52"/>
      <c r="K40" s="53"/>
      <c r="L40" s="54"/>
      <c r="M40" s="52"/>
      <c r="N40" s="53"/>
      <c r="O40" s="55"/>
    </row>
    <row r="41">
      <c r="D41" s="11"/>
      <c r="E41" s="2"/>
      <c r="F41" s="56"/>
      <c r="G41" s="11"/>
      <c r="H41" s="2"/>
      <c r="I41" s="56"/>
      <c r="J41" s="11"/>
      <c r="K41" s="2"/>
      <c r="L41" s="56"/>
      <c r="M41" s="11"/>
      <c r="N41" s="2"/>
      <c r="O41" s="57"/>
    </row>
    <row r="42">
      <c r="D42" s="11"/>
      <c r="E42" s="11"/>
      <c r="F42" s="56"/>
      <c r="G42" s="11"/>
      <c r="H42" s="11"/>
      <c r="I42" s="56"/>
      <c r="J42" s="11"/>
      <c r="K42" s="2"/>
      <c r="L42" s="56"/>
      <c r="M42" s="11"/>
      <c r="N42" s="2"/>
      <c r="O42" s="57"/>
    </row>
    <row r="43">
      <c r="D43" s="11"/>
      <c r="E43" s="2"/>
      <c r="F43" s="56"/>
      <c r="G43" s="11"/>
      <c r="H43" s="2"/>
      <c r="I43" s="56"/>
      <c r="J43" s="11"/>
      <c r="K43" s="2"/>
      <c r="L43" s="56"/>
      <c r="M43" s="11"/>
      <c r="N43" s="2"/>
      <c r="O43" s="57"/>
    </row>
    <row r="44">
      <c r="D44" s="11"/>
      <c r="E44" s="11"/>
      <c r="F44" s="56"/>
      <c r="G44" s="11"/>
      <c r="H44" s="2"/>
      <c r="I44" s="56"/>
      <c r="J44" s="11"/>
      <c r="K44" s="11"/>
      <c r="L44" s="56"/>
      <c r="M44" s="11"/>
      <c r="N44" s="11"/>
      <c r="O44" s="57"/>
    </row>
    <row r="45">
      <c r="D45" s="2"/>
      <c r="E45" s="2"/>
      <c r="F45" s="58"/>
      <c r="G45" s="2"/>
      <c r="H45" s="2"/>
      <c r="I45" s="58"/>
      <c r="J45" s="2"/>
      <c r="K45" s="2"/>
      <c r="L45" s="58"/>
      <c r="M45" s="2"/>
      <c r="N45" s="2"/>
      <c r="O45" s="55"/>
    </row>
    <row r="46">
      <c r="D46" s="11"/>
      <c r="E46" s="2"/>
      <c r="F46" s="58"/>
      <c r="G46" s="11"/>
      <c r="H46" s="2"/>
      <c r="I46" s="58"/>
      <c r="J46" s="11"/>
      <c r="K46" s="2"/>
      <c r="L46" s="58"/>
      <c r="M46" s="11"/>
      <c r="N46" s="2"/>
      <c r="O46" s="55"/>
    </row>
    <row r="47">
      <c r="D47" s="11"/>
      <c r="E47" s="2"/>
      <c r="F47" s="56"/>
      <c r="G47" s="11"/>
      <c r="H47" s="2"/>
      <c r="I47" s="56"/>
      <c r="J47" s="11"/>
      <c r="K47" s="2"/>
      <c r="L47" s="56"/>
      <c r="M47" s="11"/>
      <c r="N47" s="2"/>
      <c r="O47" s="57"/>
    </row>
    <row r="48">
      <c r="D48" s="11"/>
      <c r="E48" s="11"/>
      <c r="F48" s="56"/>
      <c r="G48" s="11"/>
      <c r="H48" s="2"/>
      <c r="I48" s="56"/>
      <c r="J48" s="11"/>
      <c r="K48" s="2"/>
      <c r="L48" s="56"/>
      <c r="M48" s="11"/>
      <c r="N48" s="2"/>
      <c r="O48" s="57"/>
    </row>
    <row r="49">
      <c r="D49" s="11"/>
      <c r="E49" s="2"/>
      <c r="F49" s="56"/>
      <c r="G49" s="11"/>
      <c r="H49" s="2"/>
      <c r="I49" s="56"/>
      <c r="J49" s="11"/>
      <c r="K49" s="2"/>
      <c r="L49" s="56"/>
      <c r="M49" s="11"/>
      <c r="N49" s="2"/>
      <c r="O49" s="57"/>
    </row>
    <row r="50">
      <c r="D50" s="11"/>
      <c r="E50" s="2"/>
      <c r="F50" s="56"/>
      <c r="G50" s="11"/>
      <c r="H50" s="2"/>
      <c r="I50" s="56"/>
      <c r="J50" s="11"/>
      <c r="K50" s="11"/>
      <c r="L50" s="56"/>
      <c r="M50" s="11"/>
      <c r="N50" s="2"/>
      <c r="O50" s="57"/>
    </row>
    <row r="51">
      <c r="D51" s="2"/>
      <c r="E51" s="2"/>
      <c r="F51" s="58"/>
      <c r="G51" s="2"/>
      <c r="H51" s="2"/>
      <c r="I51" s="58"/>
      <c r="J51" s="2"/>
      <c r="K51" s="2"/>
      <c r="L51" s="58"/>
      <c r="M51" s="2"/>
      <c r="N51" s="2"/>
      <c r="O51" s="55"/>
    </row>
    <row r="52">
      <c r="D52" s="11"/>
      <c r="E52" s="2"/>
      <c r="F52" s="58"/>
      <c r="G52" s="11"/>
      <c r="H52" s="2"/>
      <c r="I52" s="58"/>
      <c r="J52" s="11"/>
      <c r="K52" s="2"/>
      <c r="L52" s="58"/>
      <c r="M52" s="11"/>
      <c r="N52" s="2"/>
      <c r="O52" s="55"/>
    </row>
    <row r="53">
      <c r="D53" s="11"/>
      <c r="E53" s="2"/>
      <c r="F53" s="56"/>
      <c r="G53" s="11"/>
      <c r="H53" s="2"/>
      <c r="I53" s="56"/>
      <c r="J53" s="11"/>
      <c r="K53" s="2"/>
      <c r="L53" s="56"/>
      <c r="M53" s="11"/>
      <c r="N53" s="11"/>
      <c r="O53" s="57"/>
    </row>
    <row r="54">
      <c r="D54" s="11"/>
      <c r="E54" s="2"/>
      <c r="F54" s="56"/>
      <c r="G54" s="11"/>
      <c r="H54" s="2"/>
      <c r="I54" s="56"/>
      <c r="J54" s="11"/>
      <c r="K54" s="2"/>
      <c r="L54" s="56"/>
      <c r="M54" s="11"/>
      <c r="N54" s="2"/>
      <c r="O54" s="57"/>
    </row>
    <row r="55">
      <c r="D55" s="11"/>
      <c r="E55" s="2"/>
      <c r="F55" s="56"/>
      <c r="G55" s="11"/>
      <c r="H55" s="2"/>
      <c r="I55" s="56"/>
      <c r="J55" s="11"/>
      <c r="K55" s="11"/>
      <c r="L55" s="56"/>
      <c r="M55" s="11"/>
      <c r="N55" s="2"/>
      <c r="O55" s="57"/>
    </row>
    <row r="56">
      <c r="D56" s="11"/>
      <c r="E56" s="2"/>
      <c r="F56" s="56"/>
      <c r="G56" s="11"/>
      <c r="H56" s="2"/>
      <c r="I56" s="56"/>
      <c r="J56" s="11"/>
      <c r="K56" s="2"/>
      <c r="L56" s="56"/>
      <c r="M56" s="11"/>
      <c r="N56" s="2"/>
      <c r="O56" s="57"/>
    </row>
  </sheetData>
  <mergeCells count="2">
    <mergeCell ref="C2:E2"/>
    <mergeCell ref="B11:F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4" max="4" width="16.38"/>
    <col customWidth="1" min="8" max="8" width="15.75"/>
    <col customWidth="1" min="10" max="10" width="15.38"/>
    <col customWidth="1" min="11" max="11" width="23.5"/>
  </cols>
  <sheetData>
    <row r="1">
      <c r="A1" s="59"/>
    </row>
    <row r="2">
      <c r="A2" s="60"/>
      <c r="C2" s="61" t="s">
        <v>71</v>
      </c>
      <c r="D2" s="62"/>
      <c r="E2" s="62"/>
      <c r="F2" s="62"/>
      <c r="G2" s="62"/>
      <c r="H2" s="62"/>
      <c r="I2" s="63"/>
      <c r="J2" s="60"/>
      <c r="K2" s="64"/>
    </row>
    <row r="3">
      <c r="A3" s="65"/>
    </row>
    <row r="5">
      <c r="A5" s="66" t="s">
        <v>72</v>
      </c>
      <c r="B5" s="63"/>
      <c r="C5" s="60"/>
      <c r="D5" s="67" t="s">
        <v>73</v>
      </c>
      <c r="E5" s="68" t="s">
        <v>74</v>
      </c>
      <c r="F5" s="62"/>
      <c r="G5" s="62"/>
      <c r="H5" s="63"/>
      <c r="I5" s="69"/>
    </row>
    <row r="6">
      <c r="A6" s="70" t="s">
        <v>75</v>
      </c>
      <c r="B6" s="70" t="s">
        <v>76</v>
      </c>
      <c r="D6" s="69"/>
    </row>
    <row r="7">
      <c r="A7" s="70" t="s">
        <v>77</v>
      </c>
      <c r="B7" s="70" t="s">
        <v>78</v>
      </c>
      <c r="D7" s="67" t="s">
        <v>79</v>
      </c>
      <c r="E7" s="68" t="s">
        <v>80</v>
      </c>
      <c r="F7" s="62"/>
      <c r="G7" s="62"/>
      <c r="H7" s="63"/>
    </row>
    <row r="8">
      <c r="A8" s="71" t="s">
        <v>81</v>
      </c>
      <c r="B8" s="71" t="s">
        <v>82</v>
      </c>
      <c r="D8" s="69"/>
      <c r="E8" s="68" t="s">
        <v>83</v>
      </c>
      <c r="F8" s="62"/>
      <c r="G8" s="62"/>
      <c r="H8" s="63"/>
    </row>
    <row r="9">
      <c r="A9" s="72" t="s">
        <v>84</v>
      </c>
      <c r="B9" s="72" t="s">
        <v>85</v>
      </c>
      <c r="E9" s="73"/>
      <c r="F9" s="74"/>
      <c r="G9" s="74"/>
      <c r="H9" s="75"/>
    </row>
    <row r="10">
      <c r="A10" s="72" t="s">
        <v>86</v>
      </c>
      <c r="B10" s="76" t="s">
        <v>87</v>
      </c>
      <c r="E10" s="77"/>
      <c r="F10" s="78"/>
      <c r="G10" s="78"/>
      <c r="H10" s="79"/>
    </row>
    <row r="11">
      <c r="A11" s="80" t="s">
        <v>88</v>
      </c>
      <c r="B11" s="76" t="s">
        <v>89</v>
      </c>
      <c r="D11" s="81" t="s">
        <v>90</v>
      </c>
      <c r="E11" s="82" t="s">
        <v>91</v>
      </c>
      <c r="F11" s="74"/>
      <c r="G11" s="74"/>
      <c r="H11" s="74"/>
      <c r="I11" s="74"/>
      <c r="J11" s="74"/>
    </row>
    <row r="12">
      <c r="A12" s="72" t="s">
        <v>92</v>
      </c>
      <c r="B12" s="76" t="s">
        <v>93</v>
      </c>
      <c r="D12" s="83"/>
      <c r="E12" s="84" t="s">
        <v>94</v>
      </c>
      <c r="F12" s="78"/>
      <c r="G12" s="78"/>
      <c r="H12" s="78"/>
      <c r="I12" s="78"/>
      <c r="J12" s="78"/>
    </row>
    <row r="13">
      <c r="A13" s="72" t="s">
        <v>95</v>
      </c>
      <c r="B13" s="76" t="s">
        <v>96</v>
      </c>
      <c r="D13" s="85"/>
      <c r="E13" s="84" t="s">
        <v>97</v>
      </c>
      <c r="F13" s="78"/>
      <c r="G13" s="78"/>
      <c r="H13" s="78"/>
      <c r="I13" s="78"/>
      <c r="J13" s="78"/>
    </row>
    <row r="14">
      <c r="A14" s="72" t="s">
        <v>98</v>
      </c>
      <c r="B14" s="76" t="s">
        <v>99</v>
      </c>
      <c r="D14" s="60"/>
    </row>
    <row r="15">
      <c r="A15" s="72" t="s">
        <v>100</v>
      </c>
      <c r="B15" s="76" t="s">
        <v>101</v>
      </c>
      <c r="D15" s="86" t="s">
        <v>102</v>
      </c>
      <c r="E15" s="87" t="s">
        <v>103</v>
      </c>
      <c r="F15" s="74"/>
      <c r="G15" s="74"/>
      <c r="H15" s="74"/>
      <c r="I15" s="74"/>
      <c r="J15" s="75"/>
    </row>
    <row r="16">
      <c r="A16" s="72" t="s">
        <v>104</v>
      </c>
      <c r="B16" s="76" t="s">
        <v>105</v>
      </c>
      <c r="D16" s="83"/>
      <c r="E16" s="88"/>
      <c r="J16" s="89"/>
    </row>
    <row r="17">
      <c r="A17" s="76" t="s">
        <v>106</v>
      </c>
      <c r="B17" s="76" t="s">
        <v>107</v>
      </c>
      <c r="D17" s="83"/>
      <c r="E17" s="88"/>
      <c r="J17" s="89"/>
    </row>
    <row r="18">
      <c r="A18" s="72" t="s">
        <v>108</v>
      </c>
      <c r="B18" s="72" t="s">
        <v>109</v>
      </c>
      <c r="D18" s="83"/>
      <c r="E18" s="88"/>
      <c r="J18" s="89"/>
    </row>
    <row r="19">
      <c r="A19" s="72" t="s">
        <v>110</v>
      </c>
      <c r="B19" s="76" t="s">
        <v>111</v>
      </c>
      <c r="D19" s="83"/>
      <c r="E19" s="77"/>
      <c r="F19" s="78"/>
      <c r="G19" s="78"/>
      <c r="H19" s="78"/>
      <c r="I19" s="78"/>
      <c r="J19" s="79"/>
    </row>
    <row r="20">
      <c r="A20" s="90"/>
      <c r="B20" s="91"/>
      <c r="D20" s="83"/>
      <c r="E20" s="92" t="s">
        <v>112</v>
      </c>
      <c r="F20" s="62"/>
      <c r="G20" s="62"/>
      <c r="H20" s="62"/>
      <c r="I20" s="62"/>
      <c r="J20" s="62"/>
      <c r="K20" s="63"/>
      <c r="L20" s="69"/>
    </row>
    <row r="21">
      <c r="A21" s="93"/>
      <c r="B21" s="94"/>
      <c r="D21" s="83"/>
      <c r="E21" s="92" t="s">
        <v>113</v>
      </c>
      <c r="F21" s="62"/>
      <c r="G21" s="62"/>
      <c r="H21" s="62"/>
      <c r="I21" s="62"/>
      <c r="J21" s="62"/>
      <c r="K21" s="63"/>
    </row>
    <row r="22">
      <c r="A22" s="60"/>
      <c r="D22" s="83"/>
      <c r="E22" s="92" t="s">
        <v>114</v>
      </c>
      <c r="F22" s="62"/>
      <c r="G22" s="62"/>
      <c r="H22" s="62"/>
      <c r="I22" s="62"/>
      <c r="J22" s="62"/>
      <c r="K22" s="63"/>
    </row>
    <row r="23">
      <c r="D23" s="83"/>
      <c r="E23" s="92" t="s">
        <v>115</v>
      </c>
      <c r="F23" s="62"/>
      <c r="G23" s="62"/>
      <c r="H23" s="62"/>
      <c r="I23" s="62"/>
      <c r="J23" s="62"/>
      <c r="K23" s="63"/>
    </row>
    <row r="24">
      <c r="D24" s="83"/>
      <c r="E24" s="92" t="s">
        <v>116</v>
      </c>
      <c r="F24" s="62"/>
      <c r="G24" s="62"/>
      <c r="H24" s="62"/>
      <c r="I24" s="62"/>
      <c r="J24" s="62"/>
      <c r="K24" s="63"/>
    </row>
    <row r="25">
      <c r="D25" s="85"/>
      <c r="E25" s="92" t="s">
        <v>117</v>
      </c>
      <c r="F25" s="62"/>
      <c r="G25" s="62"/>
      <c r="H25" s="62"/>
      <c r="I25" s="62"/>
      <c r="J25" s="62"/>
      <c r="K25" s="63"/>
    </row>
    <row r="26">
      <c r="D26" s="69"/>
    </row>
    <row r="27">
      <c r="D27" s="67" t="s">
        <v>118</v>
      </c>
      <c r="E27" s="95" t="s">
        <v>119</v>
      </c>
      <c r="F27" s="75"/>
      <c r="G27" s="69"/>
      <c r="H27" s="67" t="s">
        <v>120</v>
      </c>
      <c r="I27" s="68" t="s">
        <v>121</v>
      </c>
      <c r="J27" s="62"/>
      <c r="K27" s="63"/>
    </row>
    <row r="28">
      <c r="D28" s="69"/>
      <c r="E28" s="96" t="s">
        <v>122</v>
      </c>
      <c r="F28" s="89"/>
      <c r="H28" s="69"/>
    </row>
    <row r="29">
      <c r="E29" s="97" t="s">
        <v>123</v>
      </c>
      <c r="F29" s="97"/>
    </row>
    <row r="30">
      <c r="E30" s="96" t="s">
        <v>124</v>
      </c>
      <c r="F30" s="89"/>
      <c r="H30" s="67" t="s">
        <v>125</v>
      </c>
      <c r="I30" s="68" t="s">
        <v>126</v>
      </c>
      <c r="J30" s="62"/>
      <c r="K30" s="63"/>
    </row>
    <row r="31">
      <c r="E31" s="98" t="s">
        <v>127</v>
      </c>
      <c r="F31" s="79"/>
      <c r="H31" s="69"/>
    </row>
    <row r="32">
      <c r="D32" s="69"/>
    </row>
    <row r="33">
      <c r="D33" s="99" t="s">
        <v>128</v>
      </c>
      <c r="E33" s="68" t="s">
        <v>129</v>
      </c>
      <c r="F33" s="62"/>
      <c r="G33" s="62"/>
      <c r="H33" s="62"/>
      <c r="I33" s="62"/>
      <c r="J33" s="62"/>
      <c r="K33" s="63"/>
    </row>
    <row r="34">
      <c r="D34" s="69"/>
      <c r="E34" s="68" t="s">
        <v>130</v>
      </c>
      <c r="F34" s="62"/>
      <c r="G34" s="62"/>
      <c r="H34" s="62"/>
      <c r="I34" s="62"/>
      <c r="J34" s="62"/>
      <c r="K34" s="63"/>
    </row>
    <row r="35">
      <c r="E35" s="68" t="s">
        <v>131</v>
      </c>
      <c r="F35" s="62"/>
      <c r="G35" s="62"/>
      <c r="H35" s="62"/>
      <c r="I35" s="62"/>
      <c r="J35" s="62"/>
      <c r="K35" s="63"/>
    </row>
    <row r="36">
      <c r="E36" s="68" t="s">
        <v>132</v>
      </c>
      <c r="F36" s="62"/>
      <c r="G36" s="62"/>
      <c r="H36" s="62"/>
      <c r="I36" s="62"/>
      <c r="J36" s="62"/>
      <c r="K36" s="63"/>
    </row>
    <row r="37">
      <c r="D37" s="60"/>
    </row>
  </sheetData>
  <mergeCells count="47">
    <mergeCell ref="E27:F27"/>
    <mergeCell ref="G27:G31"/>
    <mergeCell ref="E28:F28"/>
    <mergeCell ref="E30:F30"/>
    <mergeCell ref="E31:F31"/>
    <mergeCell ref="I30:K30"/>
    <mergeCell ref="H31:K31"/>
    <mergeCell ref="E33:K33"/>
    <mergeCell ref="E34:K34"/>
    <mergeCell ref="E35:K35"/>
    <mergeCell ref="E36:K36"/>
    <mergeCell ref="E15:J19"/>
    <mergeCell ref="E20:K20"/>
    <mergeCell ref="L20:M47"/>
    <mergeCell ref="E21:K21"/>
    <mergeCell ref="E22:K22"/>
    <mergeCell ref="E23:K23"/>
    <mergeCell ref="E24:K24"/>
    <mergeCell ref="E5:H5"/>
    <mergeCell ref="I5:J10"/>
    <mergeCell ref="E7:H7"/>
    <mergeCell ref="E8:H8"/>
    <mergeCell ref="E9:H10"/>
    <mergeCell ref="C5:C21"/>
    <mergeCell ref="D8:D10"/>
    <mergeCell ref="D11:D13"/>
    <mergeCell ref="D15:D25"/>
    <mergeCell ref="A22:C47"/>
    <mergeCell ref="D28:D31"/>
    <mergeCell ref="D34:D36"/>
    <mergeCell ref="E11:J11"/>
    <mergeCell ref="E12:J12"/>
    <mergeCell ref="E13:J13"/>
    <mergeCell ref="D14:J14"/>
    <mergeCell ref="A1:M1"/>
    <mergeCell ref="A2:B2"/>
    <mergeCell ref="C2:I2"/>
    <mergeCell ref="K2:M19"/>
    <mergeCell ref="A3:J4"/>
    <mergeCell ref="A5:B5"/>
    <mergeCell ref="D6:H6"/>
    <mergeCell ref="E25:K25"/>
    <mergeCell ref="D26:K26"/>
    <mergeCell ref="I27:K27"/>
    <mergeCell ref="H28:K29"/>
    <mergeCell ref="D32:K32"/>
    <mergeCell ref="D37:K4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F3F3"/>
    <outlinePr summaryBelow="0" summaryRight="0"/>
  </sheetPr>
  <sheetViews>
    <sheetView workbookViewId="0"/>
  </sheetViews>
  <sheetFormatPr customHeight="1" defaultColWidth="12.63" defaultRowHeight="15.75"/>
  <cols>
    <col customWidth="1" min="1" max="2" width="5.88"/>
    <col customWidth="1" min="3" max="3" width="16.25"/>
    <col customWidth="1" min="5" max="5" width="5.88"/>
    <col customWidth="1" min="6" max="6" width="14.0"/>
    <col customWidth="1" min="8" max="8" width="5.88"/>
    <col customWidth="1" min="9" max="9" width="14.0"/>
    <col customWidth="1" min="11" max="11" width="6.0"/>
  </cols>
  <sheetData>
    <row r="1">
      <c r="A1" s="64"/>
      <c r="B1" s="64"/>
      <c r="M1" s="64"/>
    </row>
    <row r="2">
      <c r="B2" s="20" t="s">
        <v>9</v>
      </c>
      <c r="C2" s="21" t="s">
        <v>10</v>
      </c>
      <c r="D2" s="100"/>
      <c r="E2" s="20" t="s">
        <v>9</v>
      </c>
      <c r="F2" s="23" t="s">
        <v>11</v>
      </c>
      <c r="G2" s="100"/>
      <c r="H2" s="20" t="s">
        <v>9</v>
      </c>
      <c r="I2" s="24" t="s">
        <v>12</v>
      </c>
      <c r="J2" s="100"/>
      <c r="K2" s="20" t="s">
        <v>9</v>
      </c>
      <c r="L2" s="25" t="s">
        <v>13</v>
      </c>
    </row>
    <row r="3">
      <c r="B3" s="27">
        <v>1.0</v>
      </c>
      <c r="C3" s="28" t="s">
        <v>14</v>
      </c>
      <c r="D3" s="88"/>
      <c r="E3" s="27">
        <v>2.0</v>
      </c>
      <c r="F3" s="30" t="s">
        <v>15</v>
      </c>
      <c r="G3" s="88"/>
      <c r="H3" s="27">
        <v>1.0</v>
      </c>
      <c r="I3" s="30" t="s">
        <v>16</v>
      </c>
      <c r="J3" s="88"/>
      <c r="K3" s="27">
        <v>1.0</v>
      </c>
      <c r="L3" s="30" t="s">
        <v>17</v>
      </c>
    </row>
    <row r="4">
      <c r="B4" s="27">
        <v>2.0</v>
      </c>
      <c r="C4" s="34" t="s">
        <v>20</v>
      </c>
      <c r="D4" s="88"/>
      <c r="E4" s="27">
        <v>1.0</v>
      </c>
      <c r="F4" s="27" t="s">
        <v>21</v>
      </c>
      <c r="G4" s="88"/>
      <c r="H4" s="27">
        <v>2.0</v>
      </c>
      <c r="I4" s="30" t="s">
        <v>22</v>
      </c>
      <c r="J4" s="88"/>
      <c r="K4" s="27">
        <v>3.0</v>
      </c>
      <c r="L4" s="30" t="s">
        <v>23</v>
      </c>
    </row>
    <row r="5">
      <c r="B5" s="27">
        <v>4.0</v>
      </c>
      <c r="C5" s="28" t="s">
        <v>24</v>
      </c>
      <c r="D5" s="88"/>
      <c r="E5" s="27">
        <v>3.0</v>
      </c>
      <c r="F5" s="30" t="s">
        <v>25</v>
      </c>
      <c r="G5" s="88"/>
      <c r="H5" s="27">
        <v>3.0</v>
      </c>
      <c r="I5" s="30" t="s">
        <v>26</v>
      </c>
      <c r="J5" s="88"/>
      <c r="K5" s="27">
        <v>4.0</v>
      </c>
      <c r="L5" s="30" t="s">
        <v>27</v>
      </c>
    </row>
    <row r="6">
      <c r="B6" s="27">
        <v>3.0</v>
      </c>
      <c r="C6" s="35" t="s">
        <v>29</v>
      </c>
      <c r="D6" s="88"/>
      <c r="E6" s="27">
        <v>4.0</v>
      </c>
      <c r="F6" s="30" t="s">
        <v>30</v>
      </c>
      <c r="G6" s="88"/>
      <c r="H6" s="27">
        <v>4.0</v>
      </c>
      <c r="I6" s="27" t="s">
        <v>31</v>
      </c>
      <c r="J6" s="88"/>
      <c r="K6" s="27">
        <v>2.0</v>
      </c>
      <c r="L6" s="27" t="s">
        <v>32</v>
      </c>
    </row>
    <row r="7">
      <c r="B7" s="101"/>
      <c r="C7" s="78"/>
      <c r="D7" s="88"/>
      <c r="E7" s="101"/>
      <c r="F7" s="78"/>
      <c r="G7" s="88"/>
      <c r="H7" s="101"/>
      <c r="I7" s="78"/>
      <c r="J7" s="88"/>
      <c r="K7" s="101"/>
      <c r="L7" s="78"/>
    </row>
    <row r="8">
      <c r="B8" s="20" t="s">
        <v>9</v>
      </c>
      <c r="C8" s="40" t="s">
        <v>35</v>
      </c>
      <c r="D8" s="88"/>
      <c r="E8" s="20" t="s">
        <v>9</v>
      </c>
      <c r="F8" s="41" t="s">
        <v>28</v>
      </c>
      <c r="G8" s="88"/>
      <c r="H8" s="20" t="s">
        <v>9</v>
      </c>
      <c r="I8" s="42" t="s">
        <v>36</v>
      </c>
      <c r="J8" s="88"/>
      <c r="K8" s="20" t="s">
        <v>9</v>
      </c>
      <c r="L8" s="43" t="s">
        <v>37</v>
      </c>
    </row>
    <row r="9">
      <c r="B9" s="27">
        <v>1.0</v>
      </c>
      <c r="C9" s="28" t="s">
        <v>39</v>
      </c>
      <c r="D9" s="88"/>
      <c r="E9" s="27">
        <v>1.0</v>
      </c>
      <c r="F9" s="30" t="s">
        <v>40</v>
      </c>
      <c r="G9" s="88"/>
      <c r="H9" s="27">
        <v>1.0</v>
      </c>
      <c r="I9" s="30" t="s">
        <v>41</v>
      </c>
      <c r="J9" s="88"/>
      <c r="K9" s="27">
        <v>1.0</v>
      </c>
      <c r="L9" s="30" t="s">
        <v>42</v>
      </c>
    </row>
    <row r="10">
      <c r="B10" s="27">
        <v>2.0</v>
      </c>
      <c r="C10" s="34" t="s">
        <v>43</v>
      </c>
      <c r="D10" s="88"/>
      <c r="E10" s="27">
        <v>2.0</v>
      </c>
      <c r="F10" s="30" t="s">
        <v>44</v>
      </c>
      <c r="G10" s="88"/>
      <c r="H10" s="27">
        <v>2.0</v>
      </c>
      <c r="I10" s="30" t="s">
        <v>45</v>
      </c>
      <c r="J10" s="88"/>
      <c r="K10" s="27">
        <v>2.0</v>
      </c>
      <c r="L10" s="30" t="s">
        <v>46</v>
      </c>
    </row>
    <row r="11">
      <c r="B11" s="27">
        <v>3.0</v>
      </c>
      <c r="C11" s="28" t="s">
        <v>47</v>
      </c>
      <c r="D11" s="88"/>
      <c r="E11" s="27">
        <v>4.0</v>
      </c>
      <c r="F11" s="30" t="s">
        <v>48</v>
      </c>
      <c r="G11" s="88"/>
      <c r="H11" s="27">
        <v>3.0</v>
      </c>
      <c r="I11" s="30" t="s">
        <v>49</v>
      </c>
      <c r="J11" s="88"/>
      <c r="K11" s="27">
        <v>3.0</v>
      </c>
      <c r="L11" s="30" t="s">
        <v>50</v>
      </c>
    </row>
    <row r="12">
      <c r="B12" s="27">
        <v>4.0</v>
      </c>
      <c r="C12" s="44" t="s">
        <v>51</v>
      </c>
      <c r="D12" s="88"/>
      <c r="E12" s="27">
        <v>3.0</v>
      </c>
      <c r="F12" s="30" t="s">
        <v>52</v>
      </c>
      <c r="G12" s="88"/>
      <c r="H12" s="27">
        <v>4.0</v>
      </c>
      <c r="I12" s="27" t="s">
        <v>53</v>
      </c>
      <c r="J12" s="88"/>
      <c r="K12" s="27">
        <v>4.0</v>
      </c>
      <c r="L12" s="30" t="s">
        <v>54</v>
      </c>
    </row>
    <row r="13">
      <c r="B13" s="101"/>
      <c r="C13" s="78"/>
      <c r="D13" s="88"/>
      <c r="E13" s="101"/>
      <c r="F13" s="78"/>
      <c r="G13" s="88"/>
      <c r="H13" s="101"/>
      <c r="I13" s="78"/>
      <c r="J13" s="88"/>
      <c r="K13" s="101"/>
      <c r="L13" s="78"/>
    </row>
    <row r="14">
      <c r="B14" s="20" t="s">
        <v>9</v>
      </c>
      <c r="C14" s="45" t="s">
        <v>19</v>
      </c>
      <c r="D14" s="88"/>
      <c r="E14" s="20" t="s">
        <v>9</v>
      </c>
      <c r="F14" s="46" t="s">
        <v>34</v>
      </c>
      <c r="G14" s="88"/>
      <c r="H14" s="20" t="s">
        <v>9</v>
      </c>
      <c r="I14" s="47" t="s">
        <v>33</v>
      </c>
      <c r="J14" s="88"/>
      <c r="K14" s="20" t="s">
        <v>9</v>
      </c>
      <c r="L14" s="48" t="s">
        <v>38</v>
      </c>
    </row>
    <row r="15">
      <c r="B15" s="27">
        <v>1.0</v>
      </c>
      <c r="C15" s="28" t="s">
        <v>55</v>
      </c>
      <c r="D15" s="88"/>
      <c r="E15" s="27">
        <v>1.0</v>
      </c>
      <c r="F15" s="30" t="s">
        <v>56</v>
      </c>
      <c r="G15" s="88"/>
      <c r="H15" s="27">
        <v>1.0</v>
      </c>
      <c r="I15" s="30" t="s">
        <v>57</v>
      </c>
      <c r="J15" s="88"/>
      <c r="K15" s="27">
        <v>1.0</v>
      </c>
      <c r="L15" s="27" t="s">
        <v>58</v>
      </c>
    </row>
    <row r="16">
      <c r="B16" s="27">
        <v>2.0</v>
      </c>
      <c r="C16" s="28" t="s">
        <v>59</v>
      </c>
      <c r="D16" s="88"/>
      <c r="E16" s="27">
        <v>2.0</v>
      </c>
      <c r="F16" s="30" t="s">
        <v>60</v>
      </c>
      <c r="G16" s="88"/>
      <c r="H16" s="27">
        <v>2.0</v>
      </c>
      <c r="I16" s="30" t="s">
        <v>61</v>
      </c>
      <c r="J16" s="88"/>
      <c r="K16" s="27">
        <v>2.0</v>
      </c>
      <c r="L16" s="30" t="s">
        <v>62</v>
      </c>
    </row>
    <row r="17">
      <c r="B17" s="27">
        <v>3.0</v>
      </c>
      <c r="C17" s="28" t="s">
        <v>63</v>
      </c>
      <c r="D17" s="88"/>
      <c r="E17" s="27">
        <v>3.0</v>
      </c>
      <c r="F17" s="30" t="s">
        <v>64</v>
      </c>
      <c r="G17" s="88"/>
      <c r="H17" s="27">
        <v>4.0</v>
      </c>
      <c r="I17" s="27" t="s">
        <v>65</v>
      </c>
      <c r="J17" s="88"/>
      <c r="K17" s="27">
        <v>3.0</v>
      </c>
      <c r="L17" s="30" t="s">
        <v>66</v>
      </c>
    </row>
    <row r="18">
      <c r="B18" s="27">
        <v>4.0</v>
      </c>
      <c r="C18" s="36" t="s">
        <v>67</v>
      </c>
      <c r="D18" s="88"/>
      <c r="E18" s="27">
        <v>4.0</v>
      </c>
      <c r="F18" s="36" t="s">
        <v>68</v>
      </c>
      <c r="G18" s="88"/>
      <c r="H18" s="27">
        <v>3.0</v>
      </c>
      <c r="I18" s="36" t="s">
        <v>69</v>
      </c>
      <c r="J18" s="88"/>
      <c r="K18" s="27">
        <v>4.0</v>
      </c>
      <c r="L18" s="28" t="s">
        <v>70</v>
      </c>
    </row>
    <row r="19">
      <c r="A19" s="64"/>
    </row>
  </sheetData>
  <mergeCells count="15">
    <mergeCell ref="E7:F7"/>
    <mergeCell ref="H7:I7"/>
    <mergeCell ref="B7:C7"/>
    <mergeCell ref="B13:C13"/>
    <mergeCell ref="E13:F13"/>
    <mergeCell ref="H13:I13"/>
    <mergeCell ref="K13:L13"/>
    <mergeCell ref="A19:R39"/>
    <mergeCell ref="A1:A18"/>
    <mergeCell ref="B1:L1"/>
    <mergeCell ref="M1:R18"/>
    <mergeCell ref="D2:D18"/>
    <mergeCell ref="G2:G18"/>
    <mergeCell ref="J2:J18"/>
    <mergeCell ref="K7:L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3.63"/>
    <col customWidth="1" min="2" max="6" width="14.13"/>
  </cols>
  <sheetData>
    <row r="1">
      <c r="A1" s="64"/>
      <c r="B1" s="64"/>
      <c r="G1" s="64"/>
      <c r="Q1" s="64"/>
    </row>
    <row r="2">
      <c r="B2" s="102" t="s">
        <v>133</v>
      </c>
      <c r="C2" s="103" t="s">
        <v>134</v>
      </c>
      <c r="D2" s="104" t="s">
        <v>135</v>
      </c>
      <c r="E2" s="105" t="s">
        <v>136</v>
      </c>
      <c r="F2" s="106" t="s">
        <v>137</v>
      </c>
    </row>
    <row r="3">
      <c r="B3" s="107" t="s">
        <v>138</v>
      </c>
      <c r="C3" s="108">
        <f>SUMPRODUCT(('Dams 1'!F7:F12='Dams 1'!J7:J12)*1)+SUMPRODUCT(('Dams 1'!F16:F21='Dams 1'!J16:J21)*1)+SUMPRODUCT(('Dams 1'!F25:F30='Dams 1'!J25:J30)*1)+SUMPRODUCT(('Dams 1'!F34:F39='Dams 1'!J34:J39)*1)+SUMPRODUCT(('Dams 1'!F43:F48='Dams 1'!J43:J48)*1)+SUMPRODUCT(('Dams 1'!F52:F57='Dams 1'!J52:J57)*1)+SUMPRODUCT(('Dams 1'!F61:F66='Dams 1'!J61:J66)*1)+SUMPRODUCT(('Dams 1'!F70:F75='Dams 1'!J70:J75)*1)+SUMPRODUCT(('Dams 1'!F79:F84='Dams 1'!J79:J84)*1)+SUMPRODUCT(('Dams 1'!F88:F93='Dams 1'!J88:J93)*1)+SUMPRODUCT(('Dams 1'!F97:F102='Dams 1'!J97:J102)*1)+SUMPRODUCT(('Dams 1'!F106:F111='Dams 1'!J106:J111)*1)</f>
        <v>2</v>
      </c>
      <c r="D3" s="109">
        <f>SUMPRODUCT(('Dams 1'!G7:G12='Dams 1'!K7:K12)*1)+SUMPRODUCT(('Dams 1'!G16:G21='Dams 1'!K16:K21)*1)+SUMPRODUCT(('Dams 1'!G25:G30='Dams 1'!K25:K30)*1)+SUMPRODUCT(('Dams 1'!G34:G39='Dams 1'!K34:K39)*1)+SUMPRODUCT(('Dams 1'!G43:G48='Dams 1'!K43:K48)*1)+SUMPRODUCT(('Dams 1'!G52:G57='Dams 1'!K52:K57)*1)+SUMPRODUCT(('Dams 1'!G61:G66='Dams 1'!K61:K66)*1)+SUMPRODUCT(('Dams 1'!G70:G75='Dams 1'!K70:K75)*1)+SUMPRODUCT(('Dams 1'!G79:G84='Dams 1'!K79:K84)*1)+SUMPRODUCT(('Dams 1'!G88:G93='Dams 1'!K88:K93)*1)+SUMPRODUCT(('Dams 1'!G97:G102='Dams 1'!K97:K102)*1)+SUMPRODUCT(('Dams 1'!G106:G111='Dams 1'!K106:K111)*1)</f>
        <v>0</v>
      </c>
      <c r="E3" s="110">
        <f>SUM('Dams 1'!M:M)+SUM('Dams 2'!M:M)</f>
        <v>50</v>
      </c>
      <c r="F3" s="111">
        <f t="shared" ref="F3:F30" si="1">RANK(E3,E:E,0)</f>
        <v>27</v>
      </c>
    </row>
    <row r="4">
      <c r="B4" s="107" t="s">
        <v>139</v>
      </c>
      <c r="C4" s="112">
        <f>SUMPRODUCT(('Stan 1'!F7:F12='Stan 1'!J7:J12)*1)+SUMPRODUCT(('Stan 1'!F16:F21='Stan 1'!J16:J21)*1)+SUMPRODUCT(('Stan 1'!F25:F30='Stan 1'!J25:J30)*1)+SUMPRODUCT(('Stan 1'!F34:F39='Stan 1'!J34:J39)*1)+SUMPRODUCT(('Stan 1'!F43:F48='Stan 1'!J43:J48)*1)+SUMPRODUCT(('Stan 1'!F52:F57='Stan 1'!J52:J57)*1)+SUMPRODUCT(('Stan 1'!F61:F66='Stan 1'!J61:J66)*1)+SUMPRODUCT(('Stan 1'!F70:F75='Stan 1'!J70:J75)*1)+SUMPRODUCT(('Stan 1'!F79:F84='Stan 1'!J79:J84)*1)+SUMPRODUCT(('Stan 1'!F88:F93='Stan 1'!J88:J93)*1)+SUMPRODUCT(('Stan 1'!F97:F102='Stan 1'!J97:J102)*1)+SUMPRODUCT(('Stan 1'!F106:F111='Stan 1'!J106:J111)*1)</f>
        <v>2</v>
      </c>
      <c r="D4" s="113">
        <f>SUMPRODUCT(('Stan 1'!G7:G12='Stan 1'!K7:K12)*1)+SUMPRODUCT(('Stan 1'!G16:G21='Stan 1'!K16:K21)*1)+SUMPRODUCT(('Stan 1'!G25:G30='Stan 1'!K25:K30)*1)+SUMPRODUCT(('Stan 1'!G34:G39='Stan 1'!K34:K39)*1)+SUMPRODUCT(('Stan 1'!G43:G48='Stan 1'!K43:K48)*1)+SUMPRODUCT(('Stan 1'!G52:G57='Stan 1'!K52:K57)*1)+SUMPRODUCT(('Stan 1'!G61:G66='Stan 1'!K61:K66)*1)+SUMPRODUCT(('Stan 1'!G70:G75='Stan 1'!K70:K75)*1)+SUMPRODUCT(('Stan 1'!G79:G84='Stan 1'!K79:K84)*1)+SUMPRODUCT(('Stan 1'!G88:G93='Stan 1'!K88:K93)*1)+SUMPRODUCT(('Stan 1'!G97:G102='Stan 1'!K97:K102)*1)+SUMPRODUCT(('Stan 1'!G106:G111='Stan 1'!K106:K111)*1)</f>
        <v>1</v>
      </c>
      <c r="E4" s="114">
        <f>SUM('Stan 1'!M:M)+Y72</f>
        <v>175</v>
      </c>
      <c r="F4" s="111">
        <f t="shared" si="1"/>
        <v>8</v>
      </c>
    </row>
    <row r="5">
      <c r="B5" s="115" t="s">
        <v>78</v>
      </c>
      <c r="C5" s="112">
        <f>SUMPRODUCT(('Pata 1'!F7:F12='Pata 1'!J7:J12)*1)+SUMPRODUCT(('Pata 1'!F16:F21='Pata 1'!J16:J21)*1)+SUMPRODUCT(('Pata 1'!F25:F30='Pata 1'!J25:J30)*1)+SUMPRODUCT(('Pata 1'!F34:F39='Pata 1'!J34:J39)*1)+SUMPRODUCT(('Pata 1'!F43:F48='Pata 1'!J43:J48)*1)+SUMPRODUCT(('Pata 1'!F52:F57='Pata 1'!J52:J57)*1)+SUMPRODUCT(('Pata 1'!F61:F66='Pata 1'!J61:J66)*1)+SUMPRODUCT(('Pata 1'!F70:F75='Pata 1'!J70:J75)*1)+SUMPRODUCT(('Pata 1'!F79:F84='Pata 1'!J79:J84)*1)+SUMPRODUCT(('Pata 1'!F88:F93='Pata 1'!J88:J93)*1)+SUMPRODUCT(('Pata 1'!F97:F102='Pata 1'!J97:J102)*1)+SUMPRODUCT(('Pata 1'!F106:F111='Pata 1'!J106:J111)*1)</f>
        <v>2</v>
      </c>
      <c r="D5" s="113">
        <f>SUMPRODUCT(('Pata 1'!G7:G12='Pata 1'!K7:K12)*1)+SUMPRODUCT(('Pata 1'!G16:G21='Pata 1'!K16:K21)*1)+SUMPRODUCT(('Pata 1'!G25:G30='Pata 1'!K25:K30)*1)+SUMPRODUCT(('Pata 1'!G34:G39='Pata 1'!K34:K39)*1)+SUMPRODUCT(('Pata 1'!G43:G48='Pata 1'!K43:K48)*1)+SUMPRODUCT(('Pata 1'!G52:G57='Pata 1'!K52:K57)*1)+SUMPRODUCT(('Pata 1'!G61:G66='Pata 1'!K61:K66)*1)+SUMPRODUCT(('Pata 1'!G70:G75='Pata 1'!K70:K75)*1)+SUMPRODUCT(('Pata 1'!G79:G84='Pata 1'!K79:K84)*1)+SUMPRODUCT(('Pata 1'!G88:G93='Pata 1'!K88:K93)*1)+SUMPRODUCT(('Pata 1'!G97:G102='Pata 1'!K97:K102)*1)+SUMPRODUCT(('Pata 1'!G106:G111='Pata 1'!K106:K111)*1)</f>
        <v>0</v>
      </c>
      <c r="E5" s="114">
        <f>SUM('Pata 1'!M:M)+Y73</f>
        <v>100</v>
      </c>
      <c r="F5" s="111">
        <f t="shared" si="1"/>
        <v>17</v>
      </c>
    </row>
    <row r="6">
      <c r="B6" s="116" t="s">
        <v>82</v>
      </c>
      <c r="C6" s="112">
        <f>SUMPRODUCT(('Marina 1'!F7:F12='Marina 1'!J7:J12)*1)+SUMPRODUCT(('Marina 1'!F16:F21='Marina 1'!J16:J21)*1)+SUMPRODUCT(('Marina 1'!F25:F30='Marina 1'!J25:J30)*1)+SUMPRODUCT(('Marina 1'!F34:F39='Marina 1'!J34:J39)*1)+SUMPRODUCT(('Marina 1'!F43:F48='Marina 1'!J43:J48)*1)+SUMPRODUCT(('Marina 1'!F52:F57='Marina 1'!J52:J57)*1)+SUMPRODUCT(('Marina 1'!F61:F66='Marina 1'!J61:J66)*1)+SUMPRODUCT(('Marina 1'!F70:F75='Marina 1'!J70:J75)*1)+SUMPRODUCT(('Marina 1'!F79:F84='Marina 1'!J79:J84)*1)+SUMPRODUCT(('Marina 1'!F88:F93='Marina 1'!J88:J93)*1)+SUMPRODUCT(('Marina 1'!F97:F102='Marina 1'!J97:J102)*1)+SUMPRODUCT(('Marina 1'!F106:F111='Marina 1'!J106:J111)*1)</f>
        <v>2</v>
      </c>
      <c r="D6" s="113">
        <f>SUMPRODUCT(('Marina 1'!G7:G12='Marina 1'!K7:K12)*1)+SUMPRODUCT(('Marina 1'!G16:G21='Marina 1'!K16:K21)*1)+SUMPRODUCT(('Marina 1'!G25:G30='Marina 1'!K25:K30)*1)+SUMPRODUCT(('Marina 1'!G34:G39='Marina 1'!K34:K39)*1)+SUMPRODUCT(('Marina 1'!G43:G48='Marina 1'!K43:K48)*1)+SUMPRODUCT(('Marina 1'!G52:G57='Marina 1'!K52:K57)*1)+SUMPRODUCT(('Marina 1'!G61:G66='Marina 1'!K61:K66)*1)+SUMPRODUCT(('Marina 1'!G70:G75='Marina 1'!K70:K75)*1)+SUMPRODUCT(('Marina 1'!G79:G84='Marina 1'!K79:K84)*1)+SUMPRODUCT(('Marina 1'!G88:G93='Marina 1'!K88:K93)*1)+SUMPRODUCT(('Marina 1'!G97:G102='Marina 1'!K97:K102)*1)+SUMPRODUCT(('Marina 1'!G106:G111='Marina 1'!K106:K111)*1)</f>
        <v>1</v>
      </c>
      <c r="E6" s="117">
        <f>SUM('Marina 1'!M:M)+Y74</f>
        <v>125</v>
      </c>
      <c r="F6" s="111">
        <f t="shared" si="1"/>
        <v>13</v>
      </c>
    </row>
    <row r="7">
      <c r="B7" s="118" t="s">
        <v>85</v>
      </c>
      <c r="C7" s="112">
        <f>SUMPRODUCT(('Ricco 1'!F7:F12='Ricco 1'!J7:J12)*1)+SUMPRODUCT(('Ricco 1'!F16:F21='Ricco 1'!J16:J21)*1)+SUMPRODUCT(('Ricco 1'!F25:F30='Ricco 1'!J25:J30)*1)+SUMPRODUCT(('Ricco 1'!F34:F39='Ricco 1'!J34:J39)*1)+SUMPRODUCT(('Ricco 1'!F43:F48='Ricco 1'!J43:J48)*1)+SUMPRODUCT(('Ricco 1'!F52:F57='Ricco 1'!J52:J57)*1)+SUMPRODUCT(('Ricco 1'!F61:F66='Ricco 1'!J61:J66)*1)+SUMPRODUCT(('Ricco 1'!F70:F75='Ricco 1'!J70:J75)*1)+SUMPRODUCT(('Ricco 1'!F79:F84='Ricco 1'!J79:J84)*1)+SUMPRODUCT(('Ricco 1'!F88:F93='Ricco 1'!J88:J93)*1)+SUMPRODUCT(('Ricco 1'!F97:F102='Ricco 1'!J97:J102)*1)+SUMPRODUCT(('Ricco 1'!F106:F111='Ricco 1'!J106:J111)*1)</f>
        <v>1</v>
      </c>
      <c r="D7" s="113">
        <f>SUMPRODUCT(('Ricco 1'!G7:G12='Ricco 1'!K7:K12)*1)+SUMPRODUCT(('Ricco 1'!G16:G21='Ricco 1'!K16:K21)*1)+SUMPRODUCT(('Ricco 1'!G25:G30='Ricco 1'!K25:K30)*1)+SUMPRODUCT(('Ricco 1'!G34:G39='Ricco 1'!K34:K39)*1)+SUMPRODUCT(('Ricco 1'!G43:G48='Ricco 1'!K43:K48)*1)+SUMPRODUCT(('Ricco 1'!G52:G57='Ricco 1'!K52:K57)*1)+SUMPRODUCT(('Ricco 1'!G61:G66='Ricco 1'!K61:K66)*1)+SUMPRODUCT(('Ricco 1'!G70:G75='Ricco 1'!K70:K75)*1)+SUMPRODUCT(('Ricco 1'!G79:G84='Ricco 1'!K79:K84)*1)+SUMPRODUCT(('Ricco 1'!G88:G93='Ricco 1'!K88:K93)*1)+SUMPRODUCT(('Ricco 1'!G97:G102='Ricco 1'!K97:K102)*1)+SUMPRODUCT(('Ricco 1'!G106:G111='Ricco 1'!K106:K111)*1)</f>
        <v>1</v>
      </c>
      <c r="E7" s="114">
        <f>SUM('Ricco 1'!M:M)+Y75</f>
        <v>150</v>
      </c>
      <c r="F7" s="111">
        <f t="shared" si="1"/>
        <v>11</v>
      </c>
    </row>
    <row r="8">
      <c r="B8" s="118" t="s">
        <v>87</v>
      </c>
      <c r="C8" s="112">
        <f>SUMPRODUCT(('Vero 1'!F7:F12='Vero 1'!J7:J12)*1)+SUMPRODUCT(('Vero 1'!F16:F21='Vero 1'!J16:J21)*1)+SUMPRODUCT(('Vero 1'!F25:F30='Vero 1'!J25:J30)*1)+SUMPRODUCT(('Vero 1'!F34:F39='Vero 1'!J34:J39)*1)+SUMPRODUCT(('Vero 1'!F43:F48='Vero 1'!J43:J48)*1)+SUMPRODUCT(('Vero 1'!F52:F57='Vero 1'!J52:J57)*1)+SUMPRODUCT(('Vero 1'!F61:F66='Vero 1'!J61:J66)*1)+SUMPRODUCT(('Vero 1'!F70:F75='Vero 1'!J70:J75)*1)+SUMPRODUCT(('Vero 1'!F79:F84='Vero 1'!J79:J84)*1)+SUMPRODUCT(('Vero 1'!F88:F93='Vero 1'!J88:J93)*1)+SUMPRODUCT(('Vero 1'!F97:F102='Vero 1'!J97:J102)*1)+SUMPRODUCT(('Vero 1'!F106:F111='Vero 1'!J106:J111)*1)</f>
        <v>3</v>
      </c>
      <c r="D8" s="113">
        <f>SUMPRODUCT(('Vero 1'!G7:G12='Vero 1'!K7:K12)*1)+SUMPRODUCT(('Vero 1'!G16:G21='Vero 1'!K16:K21)*1)+SUMPRODUCT(('Vero 1'!G25:G30='Vero 1'!K25:K30)*1)+SUMPRODUCT(('Vero 1'!G34:G39='Vero 1'!K34:K39)*1)+SUMPRODUCT(('Vero 1'!G43:G48='Vero 1'!K43:K48)*1)+SUMPRODUCT(('Vero 1'!G52:G57='Vero 1'!K52:K57)*1)+SUMPRODUCT(('Vero 1'!G61:G66='Vero 1'!K61:K66)*1)+SUMPRODUCT(('Vero 1'!G70:G75='Vero 1'!K70:K75)*1)+SUMPRODUCT(('Vero 1'!G79:G84='Vero 1'!K79:K84)*1)+SUMPRODUCT(('Vero 1'!G88:G93='Vero 1'!K88:K93)*1)+SUMPRODUCT(('Vero 1'!G97:G102='Vero 1'!K97:K102)*1)+SUMPRODUCT(('Vero 1'!G106:G111='Vero 1'!K106:K111)*1)</f>
        <v>1</v>
      </c>
      <c r="E8" s="114">
        <f>SUM('Vero 1'!M:M)+Y76</f>
        <v>185</v>
      </c>
      <c r="F8" s="111">
        <f t="shared" si="1"/>
        <v>7</v>
      </c>
    </row>
    <row r="9">
      <c r="B9" s="118" t="s">
        <v>89</v>
      </c>
      <c r="C9" s="112">
        <f>SUMPRODUCT(('Hugo 1'!F7:F12='Hugo 1'!J7:J12)*1)+SUMPRODUCT(('Hugo 1'!F16:F21='Hugo 1'!J16:J21)*1)+SUMPRODUCT(('Hugo 1'!F25:F30='Hugo 1'!J25:J30)*1)+SUMPRODUCT(('Hugo 1'!F34:F39='Hugo 1'!J34:J39)*1)+SUMPRODUCT(('Hugo 1'!F43:F48='Hugo 1'!J43:J48)*1)+SUMPRODUCT(('Hugo 1'!F52:F57='Hugo 1'!J52:J57)*1)+SUMPRODUCT(('Hugo 1'!F61:F66='Hugo 1'!J61:J66)*1)+SUMPRODUCT(('Hugo 1'!F70:F75='Hugo 1'!J70:J75)*1)+SUMPRODUCT(('Hugo 1'!F79:F84='Hugo 1'!J79:J84)*1)+SUMPRODUCT(('Hugo 1'!F88:F93='Hugo 1'!J88:J93)*1)+SUMPRODUCT(('Hugo 1'!F97:F102='Hugo 1'!J97:J102)*1)+SUMPRODUCT(('Hugo 1'!F106:F111='Hugo 1'!J106:J111)*1)</f>
        <v>2</v>
      </c>
      <c r="D9" s="113">
        <f>SUMPRODUCT(('Hugo 1'!G7:G12='Hugo 1'!K7:K12)*1)+SUMPRODUCT(('Hugo 1'!G16:G21='Hugo 1'!K16:K21)*1)+SUMPRODUCT(('Hugo 1'!G25:G30='Hugo 1'!K25:K30)*1)+SUMPRODUCT(('Hugo 1'!G34:G39='Hugo 1'!K34:K39)*1)+SUMPRODUCT(('Hugo 1'!G43:G48='Hugo 1'!K43:K48)*1)+SUMPRODUCT(('Hugo 1'!G52:G57='Hugo 1'!K52:K57)*1)+SUMPRODUCT(('Hugo 1'!G61:G66='Hugo 1'!K61:K66)*1)+SUMPRODUCT(('Hugo 1'!G70:G75='Hugo 1'!K70:K75)*1)+SUMPRODUCT(('Hugo 1'!G79:G84='Hugo 1'!K79:K84)*1)+SUMPRODUCT(('Hugo 1'!G88:G93='Hugo 1'!K88:K93)*1)+SUMPRODUCT(('Hugo 1'!G97:G102='Hugo 1'!K97:K102)*1)+SUMPRODUCT(('Hugo 1'!G106:G111='Hugo 1'!K106:K111)*1)</f>
        <v>0</v>
      </c>
      <c r="E9" s="114">
        <f>SUM('Hugo 1'!M:M)+Y77</f>
        <v>75</v>
      </c>
      <c r="F9" s="111">
        <f t="shared" si="1"/>
        <v>22</v>
      </c>
    </row>
    <row r="10">
      <c r="B10" s="118" t="s">
        <v>93</v>
      </c>
      <c r="C10" s="112">
        <f>SUMPRODUCT(('Jeje 1'!F7:F12='Jeje 1'!J7:J12)*1)+SUMPRODUCT(('Jeje 1'!F16:F21='Jeje 1'!J16:J21)*1)+SUMPRODUCT(('Jeje 1'!F25:F30='Jeje 1'!J25:J30)*1)+SUMPRODUCT(('Jeje 1'!F34:F39='Jeje 1'!J34:J39)*1)+SUMPRODUCT(('Jeje 1'!F43:F48='Jeje 1'!J43:J48)*1)+SUMPRODUCT(('Jeje 1'!F52:F57='Jeje 1'!J52:J57)*1)+SUMPRODUCT(('Jeje 1'!F61:F66='Jeje 1'!J61:J66)*1)+SUMPRODUCT(('Jeje 1'!F70:F75='Jeje 1'!J70:J75)*1)+SUMPRODUCT(('Jeje 1'!F79:F84='Jeje 1'!J79:J84)*1)+SUMPRODUCT(('Jeje 1'!F88:F93='Jeje 1'!J88:J93)*1)+SUMPRODUCT(('Jeje 1'!F97:F102='Jeje 1'!J97:J102)*1)+SUMPRODUCT(('Jeje 1'!F106:F111='Jeje 1'!J106:J111)*1)</f>
        <v>3</v>
      </c>
      <c r="D10" s="113">
        <f>SUMPRODUCT(('Jeje 1'!G7:G12='Jeje 1'!K7:K12)*1)+SUMPRODUCT(('Jeje 1'!G16:G21='Jeje 1'!K16:K21)*1)+SUMPRODUCT(('Jeje 1'!G25:G30='Jeje 1'!K25:K30)*1)+SUMPRODUCT(('Jeje 1'!G34:G39='Jeje 1'!K34:K39)*1)+SUMPRODUCT(('Jeje 1'!G43:G48='Jeje 1'!K43:K48)*1)+SUMPRODUCT(('Jeje 1'!G52:G57='Jeje 1'!K52:K57)*1)+SUMPRODUCT(('Jeje 1'!G61:G66='Jeje 1'!K61:K66)*1)+SUMPRODUCT(('Jeje 1'!G70:G75='Jeje 1'!K70:K75)*1)+SUMPRODUCT(('Jeje 1'!G79:G84='Jeje 1'!K79:K84)*1)+SUMPRODUCT(('Jeje 1'!G88:G93='Jeje 1'!K88:K93)*1)+SUMPRODUCT(('Jeje 1'!G97:G102='Jeje 1'!K97:K102)*1)+SUMPRODUCT(('Jeje 1'!G106:G111='Jeje 1'!K106:K111)*1)</f>
        <v>1</v>
      </c>
      <c r="E10" s="114">
        <f>SUM('Jeje 1'!M:M)+Y78</f>
        <v>235</v>
      </c>
      <c r="F10" s="111">
        <f t="shared" si="1"/>
        <v>3</v>
      </c>
    </row>
    <row r="11">
      <c r="B11" s="118" t="s">
        <v>96</v>
      </c>
      <c r="C11" s="112">
        <f>SUMPRODUCT(('Laura 1'!F7:F12='Laura 1'!J7:J12)*1)+SUMPRODUCT(('Laura 1'!F16:F21='Laura 1'!J16:J21)*1)+SUMPRODUCT(('Laura 1'!F25:F30='Laura 1'!J25:J30)*1)+SUMPRODUCT(('Laura 1'!F34:F39='Laura 1'!J34:J39)*1)+SUMPRODUCT(('Laura 1'!F43:F48='Laura 1'!J43:J48)*1)+SUMPRODUCT(('Laura 1'!F52:F57='Laura 1'!J52:J57)*1)+SUMPRODUCT(('Laura 1'!F61:F66='Laura 1'!J61:J66)*1)+SUMPRODUCT(('Laura 1'!F70:F75='Laura 1'!J70:J75)*1)+SUMPRODUCT(('Laura 1'!F79:F84='Laura 1'!J79:J84)*1)+SUMPRODUCT(('Laura 1'!F88:F93='Laura 1'!J88:J93)*1)+SUMPRODUCT(('Laura 1'!F97:F102='Laura 1'!J97:J102)*1)+SUMPRODUCT(('Laura 1'!F106:F111='Laura 1'!J106:J111)*1)</f>
        <v>2</v>
      </c>
      <c r="D11" s="113">
        <f>SUMPRODUCT(('Laura 1'!G7:G12='Laura 1'!K7:K12)*1)+SUMPRODUCT(('Laura 1'!G16:G21='Laura 1'!K16:K21)*1)+SUMPRODUCT(('Laura 1'!G25:G30='Laura 1'!K25:K30)*1)+SUMPRODUCT(('Laura 1'!G34:G39='Laura 1'!K34:K39)*1)+SUMPRODUCT(('Laura 1'!G43:G48='Laura 1'!K43:K48)*1)+SUMPRODUCT(('Laura 1'!G52:G57='Laura 1'!K52:K57)*1)+SUMPRODUCT(('Laura 1'!G61:G66='Laura 1'!K61:K66)*1)+SUMPRODUCT(('Laura 1'!G70:G75='Laura 1'!K70:K75)*1)+SUMPRODUCT(('Laura 1'!G79:G84='Laura 1'!K79:K84)*1)+SUMPRODUCT(('Laura 1'!G88:G93='Laura 1'!K88:K93)*1)+SUMPRODUCT(('Laura 1'!G97:G102='Laura 1'!K97:K102)*1)+SUMPRODUCT(('Jeje 1'!G106:G111='Jeje 1'!K106:K111)*1)</f>
        <v>1</v>
      </c>
      <c r="E11" s="114">
        <f>SUM('Laura 1'!M:M)+Y79</f>
        <v>125</v>
      </c>
      <c r="F11" s="111">
        <f t="shared" si="1"/>
        <v>13</v>
      </c>
    </row>
    <row r="12">
      <c r="B12" s="118" t="s">
        <v>99</v>
      </c>
      <c r="C12" s="112">
        <f>SUMPRODUCT(('Paco 1'!F7:F12='Paco 1'!J7:J12)*1)+SUMPRODUCT(('Paco 1'!F16:F21='Paco 1'!J16:J21)*1)+SUMPRODUCT(('Paco 1'!F25:F30='Paco 1'!J25:J30)*1)+SUMPRODUCT(('Paco 1'!F34:F39='Paco 1'!J34:J39)*1)+SUMPRODUCT(('Paco 1'!F43:F48='Paco 1'!J43:J48)*1)+SUMPRODUCT(('Paco 1'!F52:F57='Paco 1'!J52:J57)*1)+SUMPRODUCT(('Paco 1'!F61:F66='Paco 1'!J61:J66)*1)+SUMPRODUCT(('Paco 1'!F70:F75='Paco 1'!J70:J75)*1)+SUMPRODUCT(('Paco 1'!F79:F84='Paco 1'!J79:J84)*1)+SUMPRODUCT(('Paco 1'!F88:F93='Paco 1'!J88:J93)*1)+SUMPRODUCT(('Paco 1'!F97:F102='Paco 1'!J97:J102)*1)+SUMPRODUCT(('Paco 1'!F106:F111='Paco 1'!J106:J111)*1)</f>
        <v>3</v>
      </c>
      <c r="D12" s="113">
        <f>SUMPRODUCT(('Paco 1'!G7:G12='Paco 1'!K7:K12)*1)+SUMPRODUCT(('Paco 1'!G16:G21='Paco 1'!K16:K21)*1)+SUMPRODUCT(('Paco 1'!G25:G30='Paco 1'!K25:K30)*1)+SUMPRODUCT(('Paco 1'!G34:G39='Paco 1'!K34:K39)*1)+SUMPRODUCT(('Paco 1'!G43:G48='Paco 1'!K43:K48)*1)+SUMPRODUCT(('Paco 1'!G52:G57='Paco 1'!K52:K57)*1)+SUMPRODUCT(('Paco 1'!G61:G66='Paco 1'!K61:K66)*1)+SUMPRODUCT(('Paco 1'!G70:G75='Paco 1'!K70:K75)*1)+SUMPRODUCT(('Paco 1'!G79:G84='Paco 1'!K79:K84)*1)+SUMPRODUCT(('Paco 1'!G88:G93='Paco 1'!K88:K93)*1)+SUMPRODUCT(('Paco 1'!G97:G102='Paco 1'!K97:K102)*1)+SUMPRODUCT(('Paco 1'!G106:G111='Paco 1'!K106:K111)*1)</f>
        <v>0</v>
      </c>
      <c r="E12" s="114">
        <f>SUM('Paco 1'!M:M)+Y80</f>
        <v>100</v>
      </c>
      <c r="F12" s="111">
        <f t="shared" si="1"/>
        <v>17</v>
      </c>
    </row>
    <row r="13">
      <c r="B13" s="118" t="s">
        <v>101</v>
      </c>
      <c r="C13" s="112">
        <f>SUMPRODUCT(('Cyrille 1'!F7:F12='Cyrille 1'!J7:J12)*1)+SUMPRODUCT(('Cyrille 1'!F16:F21='Cyrille 1'!J16:J21)*1)+SUMPRODUCT(('Cyrille 1'!F25:F30='Cyrille 1'!J25:J30)*1)+SUMPRODUCT(('Cyrille 1'!F34:F39='Cyrille 1'!J34:J39)*1)+SUMPRODUCT(('Cyrille 1'!F43:F48='Cyrille 1'!J43:J48)*1)+SUMPRODUCT(('Cyrille 1'!F52:F57='Cyrille 1'!J52:J57)*1)+SUMPRODUCT(('Cyrille 1'!F61:F66='Cyrille 1'!J61:J66)*1)+SUMPRODUCT(('Cyrille 1'!F70:F75='Cyrille 1'!J70:J75)*1)+SUMPRODUCT(('Cyrille 1'!F79:F84='Cyrille 1'!J79:J84)*1)+SUMPRODUCT(('Cyrille 1'!F88:F93='Cyrille 1'!J88:J93)*1)+SUMPRODUCT(('Cyrille 1'!F97:F102='Cyrille 1'!J97:J102)*1)+SUMPRODUCT(('Cyrille 1'!F106:F111='Cyrille 1'!J106:J111)*1)</f>
        <v>2</v>
      </c>
      <c r="D13" s="113">
        <f>SUMPRODUCT(('Cyrille 1'!G7:G12='Cyrille 1'!K7:K12)*1)+SUMPRODUCT(('Cyrille 1'!G16:G21='Cyrille 1'!K16:K21)*1)+SUMPRODUCT(('Cyrille 1'!G25:G30='Cyrille 1'!K25:K30)*1)+SUMPRODUCT(('Cyrille 1'!G34:G39='Cyrille 1'!K34:K39)*1)+SUMPRODUCT(('Cyrille 1'!G43:G48='Cyrille 1'!K43:K48)*1)+SUMPRODUCT(('Cyrille 1'!G52:G57='Cyrille 1'!K52:K57)*1)+SUMPRODUCT(('Cyrille 1'!G61:G66='Cyrille 1'!K61:K66)*1)+SUMPRODUCT(('Cyrille 1'!G70:G75='Cyrille 1'!K70:K75)*1)+SUMPRODUCT(('Cyrille 1'!G79:G84='Cyrille 1'!K79:K84)*1)+SUMPRODUCT(('Cyrille 1'!G88:G93='Cyrille 1'!K88:K93)*1)+SUMPRODUCT(('Cyrille 1'!G97:G102='Cyrille 1'!K97:K102)*1)+SUMPRODUCT(('Cyrille 1'!G106:G111='Cyrille 1'!K106:K111)*1)</f>
        <v>0</v>
      </c>
      <c r="E13" s="114">
        <f>SUM('Cyrille 1'!M:M)+Y81</f>
        <v>50</v>
      </c>
      <c r="F13" s="111">
        <f t="shared" si="1"/>
        <v>27</v>
      </c>
    </row>
    <row r="14">
      <c r="B14" s="118" t="s">
        <v>105</v>
      </c>
      <c r="C14" s="112">
        <f>SUMPRODUCT(('Joris 1'!F7:F12='Joris 1'!J7:J12)*1)+SUMPRODUCT(('Joris 1'!F16:F21='Joris 1'!J16:J21)*1)+SUMPRODUCT(('Joris 1'!F25:F30='Joris 1'!J25:J30)*1)+SUMPRODUCT(('Joris 1'!F34:F39='Joris 1'!J34:J39)*1)+SUMPRODUCT(('Joris 1'!F43:F48='Joris 1'!J43:J48)*1)+SUMPRODUCT(('Joris 1'!F52:F57='Joris 1'!J52:J57)*1)+SUMPRODUCT(('Joris 1'!F61:F66='Joris 1'!J61:J66)*1)+SUMPRODUCT(('Joris 1'!F70:F75='Joris 1'!J70:J75)*1)+SUMPRODUCT(('Joris 1'!F79:F84='Joris 1'!J79:J84)*1)+SUMPRODUCT(('Joris 1'!F88:F93='Joris 1'!J88:J93)*1)+SUMPRODUCT(('Joris 1'!F97:F102='Joris 1'!J97:J102)*1)+SUMPRODUCT(('Joris 1'!F106:F111='Joris 1'!J106:J111)*1)</f>
        <v>3</v>
      </c>
      <c r="D14" s="113">
        <f>SUMPRODUCT(('Joris 1'!G7:G12='Joris 1'!K7:K12)*1)+SUMPRODUCT(('Joris 1'!G16:G21='Joris 1'!K16:K21)*1)+SUMPRODUCT(('Joris 1'!G25:G30='Joris 1'!K25:K30)*1)+SUMPRODUCT(('Joris 1'!G34:G39='Joris 1'!K34:K39)*1)+SUMPRODUCT(('Joris 1'!G43:G48='Joris 1'!K43:K48)*1)+SUMPRODUCT(('Joris 1'!G52:G57='Joris 1'!K52:K57)*1)+SUMPRODUCT(('Joris 1'!G61:G66='Joris 1'!K61:K66)*1)+SUMPRODUCT(('Joris 1'!G70:G75='Joris 1'!K70:K75)*1)+SUMPRODUCT(('Joris 1'!G79:G84='Joris 1'!K79:K84)*1)+SUMPRODUCT(('Joris 1'!G88:G93='Joris 1'!K88:K93)*1)+SUMPRODUCT(('Joris 1'!G97:G102='Joris 1'!K97:K102)*1)+SUMPRODUCT(('Joris 1'!G106:G111='Joris 1'!K106:K111)*1)</f>
        <v>1</v>
      </c>
      <c r="E14" s="114">
        <f>SUM('Joris 1'!M:M)+Y82</f>
        <v>325</v>
      </c>
      <c r="F14" s="111">
        <f t="shared" si="1"/>
        <v>1</v>
      </c>
    </row>
    <row r="15">
      <c r="B15" s="115" t="s">
        <v>77</v>
      </c>
      <c r="C15" s="119">
        <f>SUMPRODUCT(('Léna 1'!F7:F12='Léna 1'!J7:J12)*1)+SUMPRODUCT(('Léna 1'!F16:F21='Léna 1'!J16:J21)*1)+SUMPRODUCT(('Léna 1'!F25:F30='Léna 1'!J25:J30)*1)+SUMPRODUCT(('Léna 1'!F34:F39='Léna 1'!J34:J39)*1)+SUMPRODUCT(('Léna 1'!F43:F48='Léna 1'!J43:J48)*1)+SUMPRODUCT(('Léna 1'!F52:F57='Léna 1'!J52:J57)*1)+SUMPRODUCT(('Léna 1'!F61:F66='Léna 1'!J61:J66)*1)+SUMPRODUCT(('Léna 1'!F70:F75='Léna 1'!J70:J75)*1)+SUMPRODUCT(('Léna 1'!F79:F84='Léna 1'!J79:J84)*1)+SUMPRODUCT(('Léna 1'!F88:F93='Léna 1'!J88:J93)*1)+SUMPRODUCT(('Léna 1'!F97:F102='Léna 1'!J97:J102)*1)+SUMPRODUCT(('Léna 1'!F106:F111='Léna 1'!J106:J111)*1)</f>
        <v>2</v>
      </c>
      <c r="D15" s="120">
        <f>SUMPRODUCT(('Léna 1'!G7:G12='Léna 1'!K7:K12)*1)+SUMPRODUCT(('Léna 1'!G16:G21='Léna 1'!K16:K21)*1)+SUMPRODUCT(('Léna 1'!G25:G30='Léna 1'!K25:K30)*1)+SUMPRODUCT(('Léna 1'!G34:G39='Léna 1'!K34:K39)*1)+SUMPRODUCT(('Léna 1'!G43:G48='Léna 1'!K43:K48)*1)+SUMPRODUCT(('Léna 1'!G52:G57='Léna 1'!K52:K57)*1)+SUMPRODUCT(('Léna 1'!G61:G66='Léna 1'!K61:K66)*1)+SUMPRODUCT(('Léna 1'!G70:G75='Léna 1'!K70:K75)*1)+SUMPRODUCT(('Léna 1'!G79:G84='Léna 1'!K79:K84)*1)+SUMPRODUCT(('Léna 1'!G88:G93='Léna 1'!K88:K93)*1)+SUMPRODUCT(('Léna 1'!G97:G102='Léna 1'!K97:K102)*1)+SUMPRODUCT(('Léna 1'!G106:G111='Léna 1'!K106:K111)*1)</f>
        <v>1</v>
      </c>
      <c r="E15" s="121">
        <f>SUM('Léna 1'!M:M)+Y83</f>
        <v>175</v>
      </c>
      <c r="F15" s="111">
        <f t="shared" si="1"/>
        <v>8</v>
      </c>
    </row>
    <row r="16">
      <c r="B16" s="116" t="s">
        <v>81</v>
      </c>
      <c r="C16" s="119">
        <f>SUMPRODUCT(('Goyt 1'!F7:F12='Goyt 1'!J7:J12)*1)+SUMPRODUCT(('Goyt 1'!F16:F21='Goyt 1'!J16:J21)*1)+SUMPRODUCT(('Goyt 1'!F25:F30='Goyt 1'!J25:J30)*1)+SUMPRODUCT(('Goyt 1'!F34:F39='Goyt 1'!J34:J39)*1)+SUMPRODUCT(('Goyt 1'!F43:F48='Goyt 1'!J43:J48)*1)+SUMPRODUCT(('Goyt 1'!F52:F57='Goyt 1'!J52:J57)*1)+SUMPRODUCT(('Goyt 1'!F61:F66='Goyt 1'!J61:J66)*1)+SUMPRODUCT(('Goyt 1'!F70:F75='Goyt 1'!J70:J75)*1)+SUMPRODUCT(('Goyt 1'!F79:F84='Goyt 1'!J79:J84)*1)+SUMPRODUCT(('Goyt 1'!F88:F93='Goyt 1'!J88:J93)*1)+SUMPRODUCT(('Goyt 1'!F97:F102='Goyt 1'!J97:J102)*1)+SUMPRODUCT(('Goyt 1'!F106:F111='Goyt 1'!J106:J111)*1)</f>
        <v>3</v>
      </c>
      <c r="D16" s="120">
        <f>SUMPRODUCT(('Goyt 1'!G7:G12='Goyt 1'!K7:K12)*1)+SUMPRODUCT(('Goyt 1'!G16:G21='Goyt 1'!K16:K21)*1)+SUMPRODUCT(('Goyt 1'!G25:G30='Goyt 1'!K25:K30)*1)+SUMPRODUCT(('Goyt 1'!G34:G39='Goyt 1'!K34:K39)*1)+SUMPRODUCT(('Goyt 1'!G43:G48='Goyt 1'!K43:K48)*1)+SUMPRODUCT(('Goyt 1'!G52:G57='Goyt 1'!K52:K57)*1)+SUMPRODUCT(('Goyt 1'!G61:G66='Goyt 1'!K61:K66)*1)+SUMPRODUCT(('Goyt 1'!G70:G75='Goyt 1'!K70:K75)*1)+SUMPRODUCT(('Goyt 1'!G79:G84='Goyt 1'!K79:K84)*1)+SUMPRODUCT(('Goyt 1'!G88:G93='Goyt 1'!K88:K93)*1)+SUMPRODUCT(('Goyt 1'!G97:G102='Goyt 1'!K97:K102)*1)+SUMPRODUCT(('Goyt 1'!G106:G111='Goyt 1'!K106:K111)*1)</f>
        <v>0</v>
      </c>
      <c r="E16" s="121">
        <f>SUM('Goyt 1'!M:M)+Y84</f>
        <v>200</v>
      </c>
      <c r="F16" s="111">
        <f t="shared" si="1"/>
        <v>5</v>
      </c>
    </row>
    <row r="17">
      <c r="B17" s="118" t="s">
        <v>84</v>
      </c>
      <c r="C17" s="119">
        <f>SUMPRODUCT(('Noe 1'!F7:F12='Noe 1'!J7:J12)*1)+SUMPRODUCT(('Noe 1'!F16:F21='Noe 1'!J16:J21)*1)+SUMPRODUCT(('Noe 1'!F25:F30='Noe 1'!J25:J30)*1)+SUMPRODUCT(('Noe 1'!F34:F39='Noe 1'!J34:J39)*1)+SUMPRODUCT(('Noe 1'!F43:F48='Noe 1'!J43:J48)*1)+SUMPRODUCT(('Noe 1'!F52:F57='Noe 1'!J52:J57)*1)+SUMPRODUCT(('Noe 1'!F61:F66='Noe 1'!J61:J66)*1)+SUMPRODUCT(('Noe 1'!F70:F75='Noe 1'!J70:J75)*1)+SUMPRODUCT(('Noe 1'!F79:F84='Noe 1'!J79:J84)*1)+SUMPRODUCT(('Noe 1'!F88:F93='Noe 1'!J88:J93)*1)+SUMPRODUCT(('Noe 1'!F97:F102='Noe 1'!J97:J102)*1)+SUMPRODUCT(('Noe 1'!F106:F111='Noe 1'!J106:J111)*1)</f>
        <v>2</v>
      </c>
      <c r="D17" s="120">
        <f>SUMPRODUCT(('Noe 1'!G7:G12='Noe 1'!K7:K12)*1)+SUMPRODUCT(('Noe 1'!G16:G21='Noe 1'!K16:K21)*1)+SUMPRODUCT(('Noe 1'!G25:G30='Noe 1'!K25:K30)*1)+SUMPRODUCT(('Noe 1'!G34:G39='Noe 1'!K34:K39)*1)+SUMPRODUCT(('Noe 1'!G43:G48='Noe 1'!K43:K48)*1)+SUMPRODUCT(('Noe 1'!G52:G57='Noe 1'!K52:K57)*1)+SUMPRODUCT(('Noe 1'!G61:G66='Noe 1'!K61:K66)*1)+SUMPRODUCT(('Noe 1'!G70:G75='Noe 1'!K70:K75)*1)+SUMPRODUCT(('Noe 1'!G79:G84='Noe 1'!K79:K84)*1)+SUMPRODUCT(('Noe 1'!G88:G93='Noe 1'!K88:K93)*1)+SUMPRODUCT(('Noe 1'!G97:G102='Noe 1'!K97:K102)*1)+SUMPRODUCT(('Noe 1'!G106:G111='Noe 1'!K106:K111)*1)</f>
        <v>1</v>
      </c>
      <c r="E17" s="121">
        <f>SUM('Noe 1'!M:M)+Y85</f>
        <v>200</v>
      </c>
      <c r="F17" s="111">
        <f t="shared" si="1"/>
        <v>5</v>
      </c>
    </row>
    <row r="18">
      <c r="B18" s="118" t="s">
        <v>86</v>
      </c>
      <c r="C18" s="119">
        <f>SUMPRODUCT(('Clara 1'!F7:F12='Clara 1'!J7:J12)*1)+SUMPRODUCT(('Clara 1'!F16:F21='Clara 1'!J16:J21)*1)+SUMPRODUCT(('Clara 1'!F25:F30='Clara 1'!J25:J30)*1)+SUMPRODUCT(('Clara 1'!F34:F39='Clara 1'!J34:J39)*1)+SUMPRODUCT(('Clara 1'!F43:F48='Clara 1'!J43:J48)*1)+SUMPRODUCT(('Clara 1'!F52:F57='Clara 1'!J52:J57)*1)+SUMPRODUCT(('Clara 1'!F61:F66='Clara 1'!J61:J66)*1)+SUMPRODUCT(('Clara 1'!F70:F75='Clara 1'!J70:J75)*1)+SUMPRODUCT(('Clara 1'!F79:F84='Clara 1'!J79:J84)*1)+SUMPRODUCT(('Clara 1'!F88:F93='Clara 1'!J88:J93)*1)+SUMPRODUCT(('Clara 1'!F97:F102='Clara 1'!J97:J102)*1)+SUMPRODUCT(('Clara 1'!F106:F111='Clara 1'!J106:J111)*1)</f>
        <v>2</v>
      </c>
      <c r="D18" s="120">
        <f>SUMPRODUCT(('Clara 1'!G7:G12='Clara 1'!K7:K12)*1)+SUMPRODUCT(('Clara 1'!G16:G21='Clara 1'!K16:K21)*1)+SUMPRODUCT(('Clara 1'!G25:G30='Clara 1'!K25:K30)*1)+SUMPRODUCT(('Clara 1'!G34:G39='Clara 1'!K34:K39)*1)+SUMPRODUCT(('Clara 1'!G43:G48='Clara 1'!K43:K48)*1)+SUMPRODUCT(('Clara 1'!G52:G57='Clara 1'!K52:K57)*1)+SUMPRODUCT(('Clara 1'!G61:G66='Clara 1'!K61:K66)*1)+SUMPRODUCT(('Clara 1'!G70:G75='Clara 1'!K70:K75)*1)+SUMPRODUCT(('Clara 1'!G79:G84='Clara 1'!K79:K84)*1)+SUMPRODUCT(('Clara 1'!G88:G93='Clara 1'!K88:K93)*1)+SUMPRODUCT(('Clara 1'!G97:G102='Clara 1'!K97:K102)*1)+SUMPRODUCT(('Clara 1'!G106:G111='Clara 1'!K106:K111)*1)</f>
        <v>1</v>
      </c>
      <c r="E18" s="121">
        <f>SUM('Clara 1'!M:M)+Y86</f>
        <v>125</v>
      </c>
      <c r="F18" s="111">
        <f t="shared" si="1"/>
        <v>13</v>
      </c>
    </row>
    <row r="19">
      <c r="B19" s="122" t="s">
        <v>88</v>
      </c>
      <c r="C19" s="119">
        <f>SUMPRODUCT(('Erwan 1'!F7:F12='Erwan 1'!J7:J12)*1)+SUMPRODUCT(('Erwan 1'!F16:F21='Erwan 1'!J16:J21)*1)+SUMPRODUCT(('Erwan 1'!F25:F30='Erwan 1'!J25:J30)*1)+SUMPRODUCT(('Erwan 1'!F34:F39='Erwan 1'!J34:J39)*1)+SUMPRODUCT(('Erwan 1'!F43:F48='Erwan 1'!J43:J48)*1)+SUMPRODUCT(('Erwan 1'!F52:F57='Erwan 1'!J52:J57)*1)+SUMPRODUCT(('Erwan 1'!F61:F66='Erwan 1'!J61:J66)*1)+SUMPRODUCT(('Erwan 1'!F70:F75='Erwan 1'!J70:J75)*1)+SUMPRODUCT(('Erwan 1'!F79:F84='Erwan 1'!J79:J84)*1)+SUMPRODUCT(('Erwan 1'!F88:F93='Erwan 1'!J88:J93)*1)+SUMPRODUCT(('Erwan 1'!F97:F102='Erwan 1'!J97:J102)*1)+SUMPRODUCT(('Erwan 1'!F106:F111='Erwan 1'!J106:J111)*1)</f>
        <v>2</v>
      </c>
      <c r="D19" s="120">
        <f>SUMPRODUCT(('Erwan 1'!G7:G12='Erwan 1'!K7:K12)*1)+SUMPRODUCT(('Erwan 1'!G16:G21='Erwan 1'!K16:K21)*1)+SUMPRODUCT(('Erwan 1'!G25:G30='Erwan 1'!K25:K30)*1)+SUMPRODUCT(('Erwan 1'!G34:G39='Erwan 1'!K34:K39)*1)+SUMPRODUCT(('Erwan 1'!G43:G48='Erwan 1'!K43:K48)*1)+SUMPRODUCT(('Erwan 1'!G52:G57='Erwan 1'!K52:K57)*1)+SUMPRODUCT(('Erwan 1'!G61:G66='Erwan 1'!K61:K66)*1)+SUMPRODUCT(('Erwan 1'!G70:G75='Erwan 1'!K70:K75)*1)+SUMPRODUCT(('Erwan 1'!G79:G84='Erwan 1'!K79:K84)*1)+SUMPRODUCT(('Erwan 1'!G88:G93='Erwan 1'!K88:K93)*1)+SUMPRODUCT(('Erwan 1'!G97:G102='Erwan 1'!K97:K102)*1)+SUMPRODUCT(('Erwan 1'!G106:G111='Erwan 1'!K106:K111)*1)</f>
        <v>0</v>
      </c>
      <c r="E19" s="121">
        <f>SUM('Erwan 1'!M:M)+Y87</f>
        <v>100</v>
      </c>
      <c r="F19" s="111">
        <f t="shared" si="1"/>
        <v>17</v>
      </c>
    </row>
    <row r="20">
      <c r="B20" s="118" t="s">
        <v>95</v>
      </c>
      <c r="C20" s="119">
        <f>SUMPRODUCT(('Micka 1'!F7:F12='Micka 1'!J7:J12)*1)+SUMPRODUCT(('Micka 1'!F16:F21='Micka 1'!J16:J21)*1)+SUMPRODUCT(('Micka 1'!F25:F30='Micka 1'!J25:J30)*1)+SUMPRODUCT(('Micka 1'!F34:F39='Micka 1'!J34:J39)*1)+SUMPRODUCT(('Micka 1'!F43:F48='Micka 1'!J43:J48)*1)+SUMPRODUCT(('Micka 1'!F52:F57='Micka 1'!J52:J57)*1)+SUMPRODUCT(('Micka 1'!F61:F66='Micka 1'!J61:J66)*1)+SUMPRODUCT(('Micka 1'!F70:F75='Micka 1'!J70:J75)*1)+SUMPRODUCT(('Micka 1'!F79:F84='Micka 1'!J79:J84)*1)+SUMPRODUCT(('Micka 1'!F88:F93='Micka 1'!J88:J93)*1)+SUMPRODUCT(('Micka 1'!F97:F102='Micka 1'!J97:J102)*1)+SUMPRODUCT(('Micka 1'!F106:F111='Micka 1'!J106:J111)*1)</f>
        <v>2</v>
      </c>
      <c r="D20" s="120">
        <f>SUMPRODUCT(('Micka 1'!G7:G12='Micka 1'!K7:K12)*1)+SUMPRODUCT(('Micka 1'!G16:G21='Micka 1'!K16:K21)*1)+SUMPRODUCT(('Micka 1'!G25:G30='Micka 1'!K25:K30)*1)+SUMPRODUCT(('Micka 1'!G34:G39='Micka 1'!K34:K39)*1)+SUMPRODUCT(('Micka 1'!G43:G48='Micka 1'!K43:K48)*1)+SUMPRODUCT(('Micka 1'!G52:G57='Micka 1'!K52:K57)*1)+SUMPRODUCT(('Micka 1'!G61:G66='Micka 1'!K61:K66)*1)+SUMPRODUCT(('Micka 1'!G70:G75='Micka 1'!K70:K75)*1)+SUMPRODUCT(('Micka 1'!G79:G84='Micka 1'!K79:K84)*1)+SUMPRODUCT(('Micka 1'!G88:G93='Micka 1'!K88:K93)*1)+SUMPRODUCT(('Micka 1'!G97:G102='Micka 1'!K97:K102)*1)+SUMPRODUCT(('Micka 1'!G106:G111='Micka 1'!K106:K111)*1)</f>
        <v>0</v>
      </c>
      <c r="E20" s="121">
        <f>SUM('Micka 1'!M:M)+Y88</f>
        <v>100</v>
      </c>
      <c r="F20" s="111">
        <f t="shared" si="1"/>
        <v>17</v>
      </c>
    </row>
    <row r="21">
      <c r="B21" s="118" t="s">
        <v>98</v>
      </c>
      <c r="C21" s="119">
        <f>SUMPRODUCT(('Greg 1'!F7:F12='Greg 1'!J7:J12)*1)+SUMPRODUCT(('Greg 1'!F16:F21='Greg 1'!J16:J21)*1)+SUMPRODUCT(('Greg 1'!F25:F30='Greg 1'!J25:J30)*1)+SUMPRODUCT(('Greg 1'!F34:F39='Greg 1'!J34:J39)*1)+SUMPRODUCT(('Greg 1'!F43:F48='Greg 1'!J43:J48)*1)+SUMPRODUCT(('Greg 1'!F52:F57='Greg 1'!J52:J57)*1)+SUMPRODUCT(('Greg 1'!F61:F66='Greg 1'!J61:J66)*1)+SUMPRODUCT(('Greg 1'!F70:F75='Greg 1'!J70:J75)*1)+SUMPRODUCT(('Greg 1'!F79:F84='Greg 1'!J79:J84)*1)+SUMPRODUCT(('Greg 1'!F88:F93='Greg 1'!J88:J93)*1)+SUMPRODUCT(('Greg 1'!F97:F102='Greg 1'!J97:J102)*1)+SUMPRODUCT(('Greg 1'!F106:F111='Greg 1'!J106:J111)*1)</f>
        <v>2</v>
      </c>
      <c r="D21" s="120">
        <f>SUMPRODUCT(('Greg 1'!G7:G12='Greg 1'!K7:K12)*1)+SUMPRODUCT(('Greg 1'!G16:G21='Greg 1'!K16:K21)*1)+SUMPRODUCT(('Greg 1'!G25:G30='Greg 1'!K25:K30)*1)+SUMPRODUCT(('Greg 1'!G34:G39='Greg 1'!K34:K39)*1)+SUMPRODUCT(('Greg 1'!G43:G48='Greg 1'!K43:K48)*1)+SUMPRODUCT(('Greg 1'!G52:G57='Greg 1'!K52:K57)*1)+SUMPRODUCT(('Greg 1'!G61:G66='Greg 1'!K61:K66)*1)+SUMPRODUCT(('Greg 1'!G70:G75='Greg 1'!K70:K75)*1)+SUMPRODUCT(('Greg 1'!G79:G84='Greg 1'!K79:K84)*1)+SUMPRODUCT(('Greg 1'!G88:G93='Greg 1'!K88:K93)*1)+SUMPRODUCT(('Greg 1'!G97:G102='Greg 1'!K97:K102)*1)+SUMPRODUCT(('Greg 1'!G106:G111='Greg 1'!K106:K111)*1)</f>
        <v>0</v>
      </c>
      <c r="E21" s="121">
        <f>SUM('Greg 1'!M:M)+Y89</f>
        <v>50</v>
      </c>
      <c r="F21" s="111">
        <f t="shared" si="1"/>
        <v>27</v>
      </c>
    </row>
    <row r="22">
      <c r="B22" s="123" t="s">
        <v>109</v>
      </c>
      <c r="C22" s="119">
        <f>SUMPRODUCT(('Kalash 1'!F7:F12='Kalash 1'!J7:J12)*1)+SUMPRODUCT(('Kalash 1'!F16:F21='Kalash 1'!J16:J21)*1)+SUMPRODUCT(('Kalash 1'!F25:F30='Kalash 1'!J25:J30)*1)+SUMPRODUCT(('Kalash 1'!F34:F39='Kalash 1'!J34:J39)*1)+SUMPRODUCT(('Kalash 1'!F43:F48='Kalash 1'!J43:J48)*1)+SUMPRODUCT(('Kalash 1'!F52:F57='Kalash 1'!J52:J57)*1)+SUMPRODUCT(('Kalash 1'!F61:F66='Kalash 1'!J61:J66)*1)+SUMPRODUCT(('Kalash 1'!F70:F75='Kalash 1'!J70:J75)*1)+SUMPRODUCT(('Kalash 1'!F79:F84='Kalash 1'!J79:J84)*1)+SUMPRODUCT(('Kalash 1'!F88:F93='Kalash 1'!J88:J93)*1)+SUMPRODUCT(('Kalash 1'!F97:F102='Kalash 1'!J97:J102)*1)+SUMPRODUCT(('Kalash 1'!F106:F111='Kalash 1'!J106:J111)*1)</f>
        <v>0</v>
      </c>
      <c r="D22" s="120">
        <f>SUMPRODUCT(('Kalash 1'!G7:G12='Kalash 1'!K7:K12)*1)+SUMPRODUCT(('Kalash 1'!G16:G21='Kalash 1'!K16:K21)*1)+SUMPRODUCT(('Kalash 1'!G25:G30='Kalash 1'!K25:K30)*1)+SUMPRODUCT(('Kalash 1'!G34:G39='Kalash 1'!K34:K39)*1)+SUMPRODUCT(('Kalash 1'!G43:G48='Kalash 1'!K43:K48)*1)+SUMPRODUCT(('Kalash 1'!G52:G57='Kalash 1'!K52:K57)*1)+SUMPRODUCT(('Kalash 1'!G61:G66='Kalash 1'!K61:K66)*1)+SUMPRODUCT(('Kalash 1'!G70:G75='Kalash 1'!K70:K75)*1)+SUMPRODUCT(('Kalash 1'!G79:G84='Kalash 1'!K79:K84)*1)+SUMPRODUCT(('Kalash 1'!G88:G93='Kalash 1'!K88:K93)*1)+SUMPRODUCT(('Kalash 1'!G97:G102='Kalash 1'!K97:K102)*1)+SUMPRODUCT(('Kalash 1'!G106:G111='Kalash 1'!K106:K111)*1)</f>
        <v>0</v>
      </c>
      <c r="E22" s="121">
        <f>SUM('Kalash 1'!M:M)+Y90</f>
        <v>0</v>
      </c>
      <c r="F22" s="111">
        <f t="shared" si="1"/>
        <v>51</v>
      </c>
    </row>
    <row r="23">
      <c r="B23" s="124" t="s">
        <v>92</v>
      </c>
      <c r="C23" s="119">
        <f>SUMPRODUCT(('Jess 1'!F7:F12='Jess 1'!J7:J12)*1)+SUMPRODUCT(('Jess 1'!F16:F21='Jess 1'!J16:J21)*1)+SUMPRODUCT(('Jess 1'!F25:F30='Jess 1'!J25:J30)*1)+SUMPRODUCT(('Jess 1'!F34:F39='Jess 1'!J34:J39)*1)+SUMPRODUCT(('Jess 1'!F43:F48='Jess 1'!J43:J48)*1)+SUMPRODUCT(('Jess 1'!F52:F57='Jess 1'!J52:J57)*1)+SUMPRODUCT(('Jess 1'!F61:F66='Jess 1'!J61:J66)*1)+SUMPRODUCT(('Jess 1'!F70:F75='Jess 1'!J70:J75)*1)+SUMPRODUCT(('Jess 1'!F79:F84='Jess 1'!J79:J84)*1)+SUMPRODUCT(('Jess 1'!F88:F93='Jess 1'!J88:J93)*1)+SUMPRODUCT(('Jess 1'!F97:F102='Jess 1'!J97:J102)*1)+SUMPRODUCT(('Jess 1'!F106:F111='Jess 1'!J106:J111)*1)</f>
        <v>3</v>
      </c>
      <c r="D23" s="120">
        <f>SUMPRODUCT(('Jess 1'!G7:G12='Jess 1'!K7:K12)*1)+SUMPRODUCT(('Jess 1'!G16:G21='Jess 1'!K16:K21)*1)+SUMPRODUCT(('Jess 1'!G25:G30='Jess 1'!K25:K30)*1)+SUMPRODUCT(('Jess 1'!G34:G39='Jess 1'!K34:K39)*1)+SUMPRODUCT(('Jess 1'!G43:G48='Jess 1'!K43:K48)*1)+SUMPRODUCT(('Jess 1'!G52:G57='Jess 1'!K52:K57)*1)+SUMPRODUCT(('Jess 1'!G61:G66='Jess 1'!K61:K66)*1)+SUMPRODUCT(('Jess 1'!G70:G75='Jess 1'!K70:K75)*1)+SUMPRODUCT(('Jess 1'!G79:G84='Jess 1'!K79:K84)*1)+SUMPRODUCT(('Jess 1'!G88:G93='Jess 1'!K88:K93)*1)+SUMPRODUCT(('Jess 1'!G97:G102='Jess 1'!K97:K102)*1)+SUMPRODUCT(('Jess 1'!G106:G111='Jess 1'!K106:K111)*1)</f>
        <v>1</v>
      </c>
      <c r="E23" s="121">
        <f>SUM('Jess 1'!M:M)+Y91</f>
        <v>260</v>
      </c>
      <c r="F23" s="111">
        <f t="shared" si="1"/>
        <v>2</v>
      </c>
    </row>
    <row r="24">
      <c r="B24" s="125" t="s">
        <v>106</v>
      </c>
      <c r="C24" s="119">
        <f>SUMPRODUCT(('Steph 1'!F7:F12='Steph 1'!J7:J12)*1)+SUMPRODUCT(('Steph 1'!F16:F21='Steph 1'!J16:J21)*1)+SUMPRODUCT(('Steph 1'!F25:F30='Steph 1'!J25:J30)*1)+SUMPRODUCT(('Steph 1'!F34:F39='Steph 1'!J34:J39)*1)+SUMPRODUCT(('Steph 1'!F43:F48='Steph 1'!J43:J48)*1)+SUMPRODUCT(('Steph 1'!F52:F57='Steph 1'!J52:J57)*1)+SUMPRODUCT(('Steph 1'!F61:F66='Steph 1'!J61:J66)*1)+SUMPRODUCT(('Steph 1'!F70:F75='Steph 1'!J70:J75)*1)+SUMPRODUCT(('Steph 1'!F79:F84='Steph 1'!J79:J84)*1)+SUMPRODUCT(('Steph 1'!F88:F93='Steph 1'!J88:J93)*1)+SUMPRODUCT(('Steph 1'!F97:F102='Steph 1'!J97:J102)*1)+SUMPRODUCT(('Steph 1'!F106:F111='Steph 1'!J106:J111)*1)</f>
        <v>2</v>
      </c>
      <c r="D24" s="120">
        <f>SUMPRODUCT(('Steph 1'!G7:G12='Steph 1'!K7:K12)*1)+SUMPRODUCT(('Steph 1'!G16:G21='Steph 1'!K16:K21)*1)+SUMPRODUCT(('Steph 1'!G25:G30='Steph 1'!K25:K30)*1)+SUMPRODUCT(('Steph 1'!G34:G39='Steph 1'!K34:K39)*1)+SUMPRODUCT(('Steph 1'!G43:G48='Steph 1'!K43:K48)*1)+SUMPRODUCT(('Steph 1'!G52:G57='Steph 1'!K52:K57)*1)+SUMPRODUCT(('Steph 1'!G61:G66='Steph 1'!K61:K66)*1)+SUMPRODUCT(('Steph 1'!G70:G75='Steph 1'!K70:K75)*1)+SUMPRODUCT(('Steph 1'!G79:G84='Steph 1'!K79:K84)*1)+SUMPRODUCT(('Steph 1'!G88:G93='Steph 1'!K88:K93)*1)+SUMPRODUCT(('Steph 1'!G97:G102='Steph 1'!K97:K102)*1)+SUMPRODUCT(('Steph 1'!G106:G111='Steph 1'!K106:K111)*1)</f>
        <v>1</v>
      </c>
      <c r="E24" s="121">
        <f>SUM('Steph 1'!M:M)+Y92</f>
        <v>175</v>
      </c>
      <c r="F24" s="111">
        <f t="shared" si="1"/>
        <v>8</v>
      </c>
    </row>
    <row r="25">
      <c r="B25" s="125" t="s">
        <v>104</v>
      </c>
      <c r="C25" s="119">
        <f>SUMPRODUCT(('Chloé 1'!F7:F12='Chloé 1'!J7:J12)*1)+SUMPRODUCT(('Chloé 1'!F16:F21='Chloé 1'!J16:J21)*1)+SUMPRODUCT(('Chloé 1'!F25:F30='Chloé 1'!J25:J30)*1)+SUMPRODUCT(('Chloé 1'!F34:F39='Chloé 1'!J34:J39)*1)+SUMPRODUCT(('Chloé 1'!F43:F48='Chloé 1'!J43:J48)*1)+SUMPRODUCT(('Chloé 1'!F52:F57='Chloé 1'!J52:J57)*1)+SUMPRODUCT(('Chloé 1'!F61:F66='Chloé 1'!J61:J66)*1)+SUMPRODUCT(('Chloé 1'!F70:F75='Chloé 1'!J70:J75)*1)+SUMPRODUCT(('Chloé 1'!F79:F84='Chloé 1'!J79:J84)*1)+SUMPRODUCT(('Chloé 1'!F88:F93='Chloé 1'!J88:J93)*1)+SUMPRODUCT(('Chloé 1'!F97:F102='Chloé 1'!J97:J102)*1)+SUMPRODUCT(('Chloé 1'!F106:F111='Chloé 1'!J106:J111)*1)</f>
        <v>2</v>
      </c>
      <c r="D25" s="120">
        <f>SUMPRODUCT(('Chloé 1'!G7:G12='Chloé 1'!K7:K12)*1)+SUMPRODUCT(('Chloé 1'!G16:G21='Chloé 1'!K16:K21)*1)+SUMPRODUCT(('Chloé 1'!G25:G30='Chloé 1'!K25:K30)*1)+SUMPRODUCT(('Chloé 1'!G34:G39='Chloé 1'!K34:K39)*1)+SUMPRODUCT(('Chloé 1'!G43:G48='Chloé 1'!K43:K48)*1)+SUMPRODUCT(('Chloé 1'!G52:G57='Chloé 1'!K52:K57)*1)+SUMPRODUCT(('Chloé 1'!G61:G66='Chloé 1'!K61:K66)*1)+SUMPRODUCT(('Chloé 1'!G70:G75='Chloé 1'!K70:K75)*1)+SUMPRODUCT(('Chloé 1'!G79:G84='Chloé 1'!K79:K84)*1)+SUMPRODUCT(('Chloé 1'!G88:G93='Chloé 1'!K88:K93)*1)+SUMPRODUCT(('Chloé 1'!G97:G102='Chloé 1'!K97:K102)*1)+SUMPRODUCT(('Chloé 1'!G106:G111='Chloé 1'!K106:K111)*1)</f>
        <v>0</v>
      </c>
      <c r="E25" s="121">
        <f>SUM('Chloé 1'!M:M)+Y93</f>
        <v>125</v>
      </c>
      <c r="F25" s="111">
        <f t="shared" si="1"/>
        <v>13</v>
      </c>
    </row>
    <row r="26">
      <c r="B26" s="118" t="s">
        <v>107</v>
      </c>
      <c r="C26" s="119">
        <f>SUMPRODUCT(('Mathys 1'!F7:F12='Mathys 1'!J7:J12)*1)+SUMPRODUCT(('Mathys 1'!F16:F21='Mathys 1'!J16:J21)*1)+SUMPRODUCT(('Mathys 1'!F25:F30='Mathys 1'!J25:J30)*1)+SUMPRODUCT(('Mathys 1'!F34:F39='Mathys 1'!J34:J39)*1)+SUMPRODUCT(('Mathys 1'!F43:F48='Mathys 1'!J43:J48)*1)+SUMPRODUCT(('Mathys 1'!F52:F57='Mathys 1'!J52:J57)*1)+SUMPRODUCT(('Mathys 1'!F61:F66='Mathys 1'!J61:J66)*1)+SUMPRODUCT(('Mathys 1'!F70:F75='Mathys 1'!J70:J75)*1)+SUMPRODUCT(('Mathys 1'!F79:F84='Mathys 1'!J79:J84)*1)+SUMPRODUCT(('Mathys 1'!F88:F93='Mathys 1'!J88:J93)*1)+SUMPRODUCT(('Mathys 1'!F97:F102='Mathys 1'!J97:J102)*1)+SUMPRODUCT(('Mathys 1'!F106:F111='Mathys 1'!J106:J111)*1)</f>
        <v>2</v>
      </c>
      <c r="D26" s="120">
        <f>SUMPRODUCT(('Mathys 1'!G7:G12='Mathys 1'!K7:K12)*1)+SUMPRODUCT(('Mathys 1'!G16:G21='Mathys 1'!K16:K21)*1)+SUMPRODUCT(('Mathys 1'!G25:G30='Mathys 1'!K25:K30)*1)+SUMPRODUCT(('Mathys 1'!G34:G39='Mathys 1'!K34:K39)*1)+SUMPRODUCT(('Mathys 1'!G43:G48='Mathys 1'!K43:K48)*1)+SUMPRODUCT(('Mathys 1'!G52:G57='Mathys 1'!K52:K57)*1)+SUMPRODUCT(('Mathys 1'!G61:G66='Mathys 1'!K61:K66)*1)+SUMPRODUCT(('Mathys 1'!G70:G75='Mathys 1'!K70:K75)*1)+SUMPRODUCT(('Mathys 1'!G79:G84='Mathys 1'!K79:K84)*1)+SUMPRODUCT(('Mathys 1'!G88:G93='Mathys 1'!K88:K93)*1)+SUMPRODUCT(('Mathys 1'!G97:G102='Mathys 1'!K97:K102)*1)+SUMPRODUCT(('Mathys 1'!G106:G111='Mathys 1'!K106:K111)*1)</f>
        <v>1</v>
      </c>
      <c r="E26" s="121">
        <f>SUM('Mathys 1'!M:M)+Y94</f>
        <v>75</v>
      </c>
      <c r="F26" s="111">
        <f t="shared" si="1"/>
        <v>22</v>
      </c>
    </row>
    <row r="27">
      <c r="B27" s="118" t="s">
        <v>108</v>
      </c>
      <c r="C27" s="112">
        <f>SUMPRODUCT(('Aymeric 1'!F7:F12='Aymeric 1'!J7:J12)*1)+SUMPRODUCT(('Aymeric 1'!F16:F21='Aymeric 1'!J16:J21)*1)+SUMPRODUCT(('Aymeric 1'!F25:F30='Aymeric 1'!J25:J30)*1)+SUMPRODUCT(('Aymeric 1'!F34:F39='Aymeric 1'!J34:J39)*1)+SUMPRODUCT(('Aymeric 1'!F43:F48='Aymeric 1'!J43:J48)*1)+SUMPRODUCT(('Aymeric 1'!F52:F57='Aymeric 1'!J52:J57)*1)+SUMPRODUCT(('Aymeric 1'!F61:F66='Aymeric 1'!J61:J66)*1)+SUMPRODUCT(('Aymeric 1'!F70:F75='Aymeric 1'!J70:J75)*1)+SUMPRODUCT(('Aymeric 1'!F79:F84='Aymeric 1'!J79:J84)*1)+SUMPRODUCT(('Aymeric 1'!F88:F93='Aymeric 1'!J88:J93)*1)+SUMPRODUCT(('Aymeric 1'!F97:F102='Aymeric 1'!J97:J102)*1)+SUMPRODUCT(('Aymeric 1'!F106:F111='Aymeric 1'!J106:J111)*1)</f>
        <v>3</v>
      </c>
      <c r="D27" s="113">
        <f>SUMPRODUCT(('Aymeric 1'!G7:G12='Aymeric 1'!K7:K12)*1)+SUMPRODUCT(('Aymeric 1'!G16:G21='Aymeric 1'!K16:K21)*1)+SUMPRODUCT(('Aymeric 1'!G25:G30='Aymeric 1'!K25:K30)*1)+SUMPRODUCT(('Aymeric 1'!G34:G39='Aymeric 1'!K34:K39)*1)+SUMPRODUCT(('Aymeric 1'!G43:G48='Aymeric 1'!K43:K48)*1)+SUMPRODUCT(('Aymeric 1'!G52:G57='Aymeric 1'!K52:K57)*1)+SUMPRODUCT(('Aymeric 1'!G61:G66='Aymeric 1'!K61:K66)*1)+SUMPRODUCT(('Aymeric 1'!G70:G75='Aymeric 1'!K70:K75)*1)+SUMPRODUCT(('Aymeric 1'!G79:G84='Aymeric 1'!K79:K84)*1)+SUMPRODUCT(('Aymeric 1'!G88:G93='Aymeric 1'!K88:K93)*1)+SUMPRODUCT(('Aymeric 1'!G97:G102='Aymeric 1'!K97:K102)*1)+SUMPRODUCT(('Aymeric 1'!G106:G111='Aymeric 1'!K106:K111)*1)</f>
        <v>1</v>
      </c>
      <c r="E27" s="114">
        <f>SUM('Aymeric 1'!M:M)+Y95</f>
        <v>225</v>
      </c>
      <c r="F27" s="111">
        <f t="shared" si="1"/>
        <v>4</v>
      </c>
    </row>
    <row r="28">
      <c r="B28" s="107" t="s">
        <v>100</v>
      </c>
      <c r="C28" s="126">
        <f>SUMPRODUCT(('Shervan 1'!F7:F12='Shervan 1'!J7:J12)*1)+SUMPRODUCT(('Shervan 1'!F16:F21='Shervan 1'!J16:J21)*1)+SUMPRODUCT(('Shervan 1'!F25:F30='Shervan 1'!J25:J30)*1)+SUMPRODUCT(('Shervan 1'!F34:F39='Shervan 1'!J34:J39)*1)+SUMPRODUCT(('Shervan 1'!F43:F48='Shervan 1'!J43:J48)*1)+SUMPRODUCT(('Shervan 1'!F52:F57='Shervan 1'!J52:J57)*1)+SUMPRODUCT(('Shervan 1'!F61:F66='Shervan 1'!J61:J66)*1)+SUMPRODUCT(('Shervan 1'!F70:F75='Shervan 1'!J70:J75)*1)+SUMPRODUCT(('Shervan 1'!F79:F84='Shervan 1'!J79:J84)*1)+SUMPRODUCT(('Shervan 1'!F88:F93='Shervan 1'!J88:J93)*1)+SUMPRODUCT(('Shervan 1'!F97:F102='Shervan 1'!J97:J102)*1)+SUMPRODUCT(('Shervan 1'!F106:F111='Shervan 1'!J106:J111)*1)</f>
        <v>0</v>
      </c>
      <c r="D28" s="109">
        <f>SUMPRODUCT(('Shervan 1'!G7:G12='Shervan 1'!K7:K12)*1)+SUMPRODUCT(('Shervan 1'!G16:G21='Shervan 1'!K16:K21)*1)+SUMPRODUCT(('Shervan 1'!G25:G30='Shervan 1'!K25:K30)*1)+SUMPRODUCT(('Shervan 1'!G34:G39='Shervan 1'!K34:K39)*1)+SUMPRODUCT(('Shervan 1'!G43:G48='Shervan 1'!K43:K48)*1)+SUMPRODUCT(('Shervan 1'!G52:G57='Shervan 1'!K52:K57)*1)+SUMPRODUCT(('Shervan 1'!G61:G66='Shervan 1'!K61:K66)*1)+SUMPRODUCT(('Shervan 1'!G70:G75='Shervan 1'!K70:K75)*1)+SUMPRODUCT(('Shervan 1'!G79:G84='Shervan 1'!K79:K84)*1)+SUMPRODUCT(('Shervan 1'!G88:G93='Shervan 1'!K88:K93)*1)+SUMPRODUCT(('Shervan 1'!G97:G102='Shervan 1'!K97:K102)*1)+SUMPRODUCT(('Shervan 1'!G106:G111='Shervan 1'!K106:K111)*1)</f>
        <v>0</v>
      </c>
      <c r="E28" s="110">
        <f>SUM('Shervan 1'!M:M)+Y96</f>
        <v>0</v>
      </c>
      <c r="F28" s="111">
        <f t="shared" si="1"/>
        <v>51</v>
      </c>
    </row>
    <row r="29">
      <c r="B29" s="107" t="s">
        <v>110</v>
      </c>
      <c r="C29" s="127">
        <f>SUMPRODUCT(('Nikola 1'!F7:F12='Nikola 1'!J7:J12)*1)+SUMPRODUCT(('Nikola 1'!F16:F21='Nikola 1'!J16:J21)*1)+SUMPRODUCT(('Nikola 1'!F25:F30='Nikola 1'!J25:J30)*1)+SUMPRODUCT(('Nikola 1'!F34:F39='Nikola 1'!J34:J39)*1)+SUMPRODUCT(('Nikola 1'!F43:F48='Nikola 1'!J43:J48)*1)+SUMPRODUCT(('Nikola 1'!F52:F57='Nikola 1'!J52:J57)*1)+SUMPRODUCT(('Nikola 1'!F61:F66='Nikola 1'!J61:J66)*1)+SUMPRODUCT(('Nikola 1'!F70:F75='Nikola 1'!J70:J75)*1)+SUMPRODUCT(('Nikola 1'!F79:F84='Nikola 1'!J79:J84)*1)+SUMPRODUCT(('Nikola 1'!F88:F93='Nikola 1'!J88:J93)*1)+SUMPRODUCT(('Nikola 1'!F97:F102='Nikola 1'!J97:J102)*1)+SUMPRODUCT(('Nikola 1'!F106:F111='Nikola 1'!J106:J111)*1)</f>
        <v>2</v>
      </c>
      <c r="D29" s="113">
        <f>SUMPRODUCT(('Nikola 1'!G7:G12='Nikola 1'!K7:K12)*1)+SUMPRODUCT(('Nikola 1'!G16:G21='Nikola 1'!K16:K21)*1)+SUMPRODUCT(('Nikola 1'!G25:G30='Nikola 1'!K25:K30)*1)+SUMPRODUCT(('Nikola 1'!G34:G39='Nikola 1'!K34:K39)*1)+SUMPRODUCT(('Nikola 1'!G43:G48='Nikola 1'!K43:K48)*1)+SUMPRODUCT(('Nikola 1'!G52:G57='Nikola 1'!K52:K57)*1)+SUMPRODUCT(('Nikola 1'!G61:G66='Nikola 1'!K61:K66)*1)+SUMPRODUCT(('Nikola 1'!G70:G75='Nikola 1'!K70:K75)*1)+SUMPRODUCT(('Nikola 1'!G79:G84='Nikola 1'!K79:K84)*1)+SUMPRODUCT(('Nikola 1'!G88:G93='Nikola 1'!K88:K93)*1)+SUMPRODUCT(('Nikola 1'!G97:G102='Nikola 1'!K97:K102)*1)+SUMPRODUCT(('Nikola 1'!G106:G111='Nikola 1'!K106:K111)*1)</f>
        <v>0</v>
      </c>
      <c r="E29" s="114">
        <f>SUM('Nikola 1'!M:M)+Y97</f>
        <v>50</v>
      </c>
      <c r="F29" s="111">
        <f t="shared" si="1"/>
        <v>27</v>
      </c>
    </row>
    <row r="30">
      <c r="B30" s="118" t="s">
        <v>140</v>
      </c>
      <c r="C30" s="128">
        <f>SUMPRODUCT(('Hugo.O 1'!F7:F12='Hugo.O 1'!J7:J12)*1)+SUMPRODUCT(('Hugo.O 1'!F16:F21='Hugo.O 1'!J16:J21)*1)+SUMPRODUCT(('Hugo.O 1'!F25:F30='Hugo.O 1'!J25:J30)*1)+SUMPRODUCT(('Hugo.O 1'!F34:F39='Hugo.O 1'!J34:J39)*1)+SUMPRODUCT(('Hugo.O 1'!F43:F48='Hugo.O 1'!J43:J48)*1)+SUMPRODUCT(('Hugo.O 1'!F52:F57='Hugo.O 1'!J52:J57)*1)+SUMPRODUCT(('Hugo.O 1'!F61:F66='Hugo.O 1'!J61:J66)*1)+SUMPRODUCT(('Hugo.O 1'!F70:F75='Hugo.O 1'!J70:J75)*1)+SUMPRODUCT(('Hugo.O 1'!F79:F84='Hugo.O 1'!J79:J84)*1)+SUMPRODUCT(('Hugo.O 1'!F88:F93='Hugo.O 1'!J88:J93)*1)+SUMPRODUCT(('Hugo.O 1'!F97:F102='Hugo.O 1'!J97:J102)*1)+SUMPRODUCT(('Hugo.O 1'!F106:F111='Hugo.O 1'!J106:J111)*1)</f>
        <v>2</v>
      </c>
      <c r="D30" s="129">
        <f>SUMPRODUCT(('Hugo.O 1'!G7:G12='Hugo.O 1'!K7:K12)*1)+SUMPRODUCT(('Hugo.O 1'!G16:G21='Hugo.O 1'!K16:K21)*1)+SUMPRODUCT(('Hugo.O 1'!G25:G30='Hugo.O 1'!K25:K30)*1)+SUMPRODUCT(('Hugo.O 1'!G34:G39='Hugo.O 1'!K34:K39)*1)+SUMPRODUCT(('Hugo.O 1'!G43:G48='Hugo.O 1'!K43:K48)*1)+SUMPRODUCT(('Hugo.O 1'!G52:G57='Hugo.O 1'!K52:K57)*1)+SUMPRODUCT(('Hugo.O 1'!G61:G66='Hugo.O 1'!K61:K66)*1)+SUMPRODUCT(('Hugo.O 1'!G70:G75='Hugo.O 1'!K70:K75)*1)+SUMPRODUCT(('Hugo.O 1'!G79:G84='Hugo.O 1'!K79:K84)*1)+SUMPRODUCT(('Hugo.O 1'!G88:G93='Hugo.O 1'!K88:K93)*1)+SUMPRODUCT(('Hugo.O 1'!G97:G102='Hugo.O 1'!K97:K102)*1)+SUMPRODUCT(('Hugo.O 1'!G106:G111='Hugo.O 1'!K106:K111)*1)</f>
        <v>1</v>
      </c>
      <c r="E30" s="130">
        <f>SUM('Hugo.O 1'!M:M)+Y98</f>
        <v>100</v>
      </c>
      <c r="F30" s="131">
        <f t="shared" si="1"/>
        <v>17</v>
      </c>
    </row>
    <row r="31">
      <c r="B31" s="64"/>
    </row>
    <row r="34">
      <c r="B34" s="132" t="s">
        <v>141</v>
      </c>
      <c r="C34" s="133"/>
      <c r="D34" s="133"/>
      <c r="E34" s="133"/>
      <c r="F34" s="133"/>
      <c r="G34" s="133"/>
      <c r="H34" s="133"/>
      <c r="I34" s="133"/>
      <c r="J34" s="133"/>
      <c r="K34" s="133"/>
      <c r="L34" s="133"/>
      <c r="M34" s="133"/>
      <c r="N34" s="133"/>
      <c r="O34" s="133"/>
      <c r="P34" s="133"/>
      <c r="Q34" s="133"/>
      <c r="R34" s="133"/>
      <c r="S34" s="133"/>
      <c r="T34" s="133"/>
      <c r="U34" s="134"/>
      <c r="V34" s="64"/>
    </row>
    <row r="35">
      <c r="B35" s="135"/>
      <c r="C35" s="136" t="s">
        <v>142</v>
      </c>
      <c r="D35" s="136" t="s">
        <v>143</v>
      </c>
      <c r="E35" s="136" t="s">
        <v>144</v>
      </c>
      <c r="F35" s="136" t="s">
        <v>145</v>
      </c>
      <c r="G35" s="136" t="s">
        <v>146</v>
      </c>
      <c r="H35" s="136" t="s">
        <v>147</v>
      </c>
      <c r="I35" s="136" t="s">
        <v>148</v>
      </c>
      <c r="J35" s="136" t="s">
        <v>149</v>
      </c>
      <c r="K35" s="136" t="s">
        <v>150</v>
      </c>
      <c r="L35" s="136" t="s">
        <v>151</v>
      </c>
      <c r="M35" s="136" t="s">
        <v>152</v>
      </c>
      <c r="N35" s="136" t="s">
        <v>153</v>
      </c>
      <c r="O35" s="136" t="s">
        <v>154</v>
      </c>
      <c r="P35" s="136" t="s">
        <v>155</v>
      </c>
      <c r="Q35" s="136" t="s">
        <v>156</v>
      </c>
      <c r="R35" s="136" t="s">
        <v>157</v>
      </c>
      <c r="S35" s="136" t="s">
        <v>158</v>
      </c>
      <c r="T35" s="136" t="s">
        <v>159</v>
      </c>
      <c r="U35" s="137" t="s">
        <v>160</v>
      </c>
    </row>
    <row r="36">
      <c r="B36" s="107" t="s">
        <v>138</v>
      </c>
      <c r="C36" s="138">
        <f>'Dams 1'!M7+0</f>
        <v>25</v>
      </c>
      <c r="D36" s="139">
        <f>'Dams 1'!M8+'Dams 1'!M16</f>
        <v>0</v>
      </c>
      <c r="E36" s="140">
        <f>'Dams 1'!M17+'Dams 1'!M34</f>
        <v>25</v>
      </c>
      <c r="F36" s="140">
        <f>'Dams 1'!M25+'Dams 1'!M26+'Dams 1'!M35+'Dams 1'!M43+'Dams 1'!M52</f>
        <v>0</v>
      </c>
      <c r="G36" s="140">
        <f>'Dams 1'!M44+'Dams 1'!M53+'Dams 1'!M61+'Dams 1'!M70</f>
        <v>0</v>
      </c>
      <c r="H36" s="140">
        <f>'Dams 1'!M62+'Dams 1'!M71+'Dams 1'!M79</f>
        <v>0</v>
      </c>
      <c r="I36" s="140">
        <f>'Dams 1'!M80+'Dams 1'!M88+'Dams 1'!M89+'Dams 1'!M97+'Dams 1'!M106</f>
        <v>0</v>
      </c>
      <c r="J36" s="140">
        <f>'Dams 1'!M9+'Dams 1'!M19+'Dams 1'!M98+'Dams 1'!M107</f>
        <v>0</v>
      </c>
      <c r="K36" s="140">
        <f>'Dams 1'!M10+'Dams 1'!M18+'Dams 1'!M36</f>
        <v>0</v>
      </c>
      <c r="L36" s="140">
        <f>'Dams 1'!M27+'Dams 1'!M28+'Dams 1'!M37+'Dams 1'!M45+'Dams 1'!M54</f>
        <v>0</v>
      </c>
      <c r="M36" s="140">
        <f>'Dams 1'!M46+'Dams 1'!M55+'Dams 1'!M63+'Dams 1'!M72</f>
        <v>0</v>
      </c>
      <c r="N36" s="140">
        <f>'Dams 1'!M64+'Dams 1'!M73+'Dams 1'!M81+'Dams 1'!M90</f>
        <v>0</v>
      </c>
      <c r="O36" s="140">
        <f>'Dams 1'!M82+'Dams 1'!M91+'Dams 1'!M99+'Dams 1'!M108</f>
        <v>0</v>
      </c>
      <c r="P36" s="140">
        <f>'Dams 1'!M20+'Dams 1'!M21+'Dams 1'!M100+'Dams 1'!M109</f>
        <v>0</v>
      </c>
      <c r="Q36" s="140">
        <f>'Dams 1'!M11+'Dams 1'!M12+'Dams 1'!M29+'Dams 1'!M30+'Dams 1'!M47+'Dams 1'!M48</f>
        <v>0</v>
      </c>
      <c r="R36" s="140">
        <f>'Dams 1'!M38+'Dams 1'!M39+'Dams 1'!M56+'Dams 1'!M57+'Dams 1'!M83+'Dams 1'!M84</f>
        <v>0</v>
      </c>
      <c r="S36" s="140">
        <f>'Dams 1'!M65+'Dams 1'!M66+'Dams 1'!M74+'Dams 1'!M75+'Dams 1'!M110+'Dams 1'!M111</f>
        <v>0</v>
      </c>
      <c r="T36" s="141">
        <f>'Dams 1'!M92+'Dams 1'!M93+'Dams 1'!M101+'Dams 1'!M102</f>
        <v>0</v>
      </c>
      <c r="U36" s="141">
        <f t="shared" ref="U36:U63" si="2">SUM(C36:T36)</f>
        <v>50</v>
      </c>
    </row>
    <row r="37">
      <c r="B37" s="107" t="s">
        <v>139</v>
      </c>
      <c r="C37" s="142">
        <f>'Stan 1'!M7+0</f>
        <v>100</v>
      </c>
      <c r="D37" s="139">
        <f>'Stan 1'!M8+'Stan 1'!M16</f>
        <v>0</v>
      </c>
      <c r="E37" s="143">
        <f>'Stan 1'!M17+'Stan 1'!M34</f>
        <v>75</v>
      </c>
      <c r="F37" s="143">
        <f>'Stan 1'!M25+'Stan 1'!M26+'Stan 1'!M35+'Stan 1'!M43+'Stan 1'!M52</f>
        <v>0</v>
      </c>
      <c r="G37" s="143">
        <f>'Stan 1'!M44+'Stan 1'!M53+'Stan 1'!M61+'Stan 1'!M70</f>
        <v>0</v>
      </c>
      <c r="H37" s="143">
        <f>'Stan 1'!M62+'Stan 1'!M71+'Stan 1'!M79</f>
        <v>0</v>
      </c>
      <c r="I37" s="143">
        <f>'Stan 1'!M67+'Stan 1'!M75+'Stan 1'!M76+'Stan 1'!M84+'Stan 1'!M93</f>
        <v>0</v>
      </c>
      <c r="J37" s="143"/>
      <c r="K37" s="143"/>
      <c r="L37" s="143"/>
      <c r="M37" s="143"/>
      <c r="N37" s="143"/>
      <c r="O37" s="143"/>
      <c r="P37" s="143"/>
      <c r="Q37" s="143"/>
      <c r="R37" s="143"/>
      <c r="S37" s="143"/>
      <c r="T37" s="144"/>
      <c r="U37" s="141">
        <f t="shared" si="2"/>
        <v>175</v>
      </c>
    </row>
    <row r="38">
      <c r="B38" s="115" t="s">
        <v>78</v>
      </c>
      <c r="C38" s="138">
        <f>'Pata 1'!M7+0</f>
        <v>75</v>
      </c>
      <c r="D38" s="139">
        <f>'Pata 1'!M8+'Pata 1'!M16</f>
        <v>0</v>
      </c>
      <c r="E38" s="143">
        <f>'Pata 1'!M17+'Pata 1'!M34</f>
        <v>25</v>
      </c>
      <c r="F38" s="143">
        <f>'Pata 1'!M25+'Pata 1'!M26+'Pata 1'!M35+'Pata 1'!M43+'Pata 1'!M52</f>
        <v>0</v>
      </c>
      <c r="G38" s="143">
        <f>'Pata 1'!M44+'Pata 1'!M53+'Pata 1'!M61+'Pata 1'!M70</f>
        <v>0</v>
      </c>
      <c r="H38" s="143">
        <f>'Pata 1'!M62+'Pata 1'!M71+'Pata 1'!M79</f>
        <v>0</v>
      </c>
      <c r="I38" s="143">
        <f>'Pata 1'!M80+'Pata 1'!M88+'Pata 1'!M89+'Pata 1'!M97+'Pata 1'!M106</f>
        <v>0</v>
      </c>
      <c r="J38" s="143"/>
      <c r="K38" s="143"/>
      <c r="L38" s="143"/>
      <c r="M38" s="143"/>
      <c r="N38" s="143"/>
      <c r="O38" s="143"/>
      <c r="P38" s="143"/>
      <c r="Q38" s="143"/>
      <c r="R38" s="143"/>
      <c r="S38" s="143"/>
      <c r="T38" s="144"/>
      <c r="U38" s="141">
        <f t="shared" si="2"/>
        <v>100</v>
      </c>
    </row>
    <row r="39">
      <c r="B39" s="116" t="s">
        <v>82</v>
      </c>
      <c r="C39" s="138">
        <f>'Marina 1'!M7+0</f>
        <v>100</v>
      </c>
      <c r="D39" s="139">
        <f>'Marina 1'!M8+'Marina 1'!M16</f>
        <v>0</v>
      </c>
      <c r="E39" s="143">
        <f>'Pata 1'!M17+'Pata 1'!M34</f>
        <v>25</v>
      </c>
      <c r="F39" s="143">
        <f>'Marina 1'!M25+'Marina 1'!M26+'Marina 1'!M35+'Marina 1'!M43+'Marina 1'!M52</f>
        <v>0</v>
      </c>
      <c r="G39" s="143">
        <f>'Marina 1'!M44+'Marina 1'!M53+'Marina 1'!M61+'Marina 1'!M70</f>
        <v>0</v>
      </c>
      <c r="H39" s="143">
        <f>'Marina 1'!M62+'Marina 1'!M71+'Marina 1'!M79</f>
        <v>0</v>
      </c>
      <c r="I39" s="143">
        <f>'Marina 1'!M80+'Marina 1'!M88+'Marina 1'!M89+'Marina 1'!M97+'Marina 1'!M106</f>
        <v>0</v>
      </c>
      <c r="J39" s="143"/>
      <c r="K39" s="143"/>
      <c r="L39" s="143"/>
      <c r="M39" s="143"/>
      <c r="N39" s="143"/>
      <c r="O39" s="143"/>
      <c r="P39" s="143"/>
      <c r="Q39" s="143"/>
      <c r="R39" s="143"/>
      <c r="S39" s="143"/>
      <c r="T39" s="144"/>
      <c r="U39" s="141">
        <f t="shared" si="2"/>
        <v>125</v>
      </c>
    </row>
    <row r="40">
      <c r="B40" s="118" t="s">
        <v>85</v>
      </c>
      <c r="C40" s="145">
        <f>'Ricco 1'!M7+0</f>
        <v>150</v>
      </c>
      <c r="D40" s="139">
        <f>'Ricco 1'!M8+'Ricco 1'!M16</f>
        <v>0</v>
      </c>
      <c r="E40" s="146">
        <f>'Ricco 1'!M17+'Ricco 1'!M34</f>
        <v>0</v>
      </c>
      <c r="F40" s="143">
        <f>'Ricco 1'!M25+'Ricco 1'!M26+'Ricco 1'!M35+'Ricco 1'!M43+'Ricco 1'!M52</f>
        <v>0</v>
      </c>
      <c r="G40" s="143">
        <f>'Ricco 1'!M44+'Ricco 1'!M53+'Ricco 1'!M61+'Ricco 1'!M70</f>
        <v>0</v>
      </c>
      <c r="H40" s="143">
        <f>'Ricco 1'!M62+'Ricco 1'!M71+'Ricco 1'!M79</f>
        <v>0</v>
      </c>
      <c r="I40" s="143">
        <f>'Ricco 1'!M80+'Ricco 1'!M88+'Ricco 1'!M89+'Ricco 1'!M97+'Ricco 1'!M106</f>
        <v>0</v>
      </c>
      <c r="J40" s="143"/>
      <c r="K40" s="143"/>
      <c r="L40" s="143"/>
      <c r="M40" s="143"/>
      <c r="N40" s="143"/>
      <c r="O40" s="143"/>
      <c r="P40" s="143"/>
      <c r="Q40" s="143"/>
      <c r="R40" s="143"/>
      <c r="S40" s="143"/>
      <c r="T40" s="144"/>
      <c r="U40" s="141">
        <f t="shared" si="2"/>
        <v>150</v>
      </c>
    </row>
    <row r="41">
      <c r="B41" s="118" t="s">
        <v>87</v>
      </c>
      <c r="C41" s="138">
        <f>'Vero 1'!M7+0</f>
        <v>25</v>
      </c>
      <c r="D41" s="147">
        <f>'Vero 1'!M8+'Vero 1'!M16</f>
        <v>135</v>
      </c>
      <c r="E41" s="143">
        <f>'Vero 1'!M17+'Vero 1'!M34</f>
        <v>25</v>
      </c>
      <c r="F41" s="143">
        <f>'Vero 1'!M25+'Vero 1'!M26+'Vero 1'!M35+'Vero 1'!M43+'Vero 1'!M52</f>
        <v>0</v>
      </c>
      <c r="G41" s="143">
        <f>'Vero 1'!M44+'Vero 1'!M53+'Vero 1'!M61+'Vero 1'!M70</f>
        <v>0</v>
      </c>
      <c r="H41" s="143">
        <f>'Vero 1'!M62+'Vero 1'!M71+'Vero 1'!M79</f>
        <v>0</v>
      </c>
      <c r="I41" s="143">
        <f>'Vero 1'!M80+'Vero 1'!M88+'Vero 1'!M89+'Vero 1'!M97+'Vero 1'!M106</f>
        <v>0</v>
      </c>
      <c r="J41" s="143"/>
      <c r="K41" s="143"/>
      <c r="L41" s="143"/>
      <c r="M41" s="143"/>
      <c r="N41" s="143"/>
      <c r="O41" s="143"/>
      <c r="P41" s="143"/>
      <c r="Q41" s="143"/>
      <c r="R41" s="143"/>
      <c r="S41" s="143"/>
      <c r="T41" s="144"/>
      <c r="U41" s="141">
        <f t="shared" si="2"/>
        <v>185</v>
      </c>
    </row>
    <row r="42">
      <c r="B42" s="118" t="s">
        <v>89</v>
      </c>
      <c r="C42" s="148">
        <f>'Hugo 1'!M7+0</f>
        <v>0</v>
      </c>
      <c r="D42" s="140">
        <f>'Hugo 1'!M8+'Hugo 1'!M16</f>
        <v>50</v>
      </c>
      <c r="E42" s="143">
        <f>'Hugo 1'!M17+'Hugo 1'!M34</f>
        <v>25</v>
      </c>
      <c r="F42" s="143">
        <f>'Hugo 1'!M25+'Hugo 1'!M26+'Hugo 1'!M35+'Hugo 1'!M43+'Hugo 1'!M52</f>
        <v>0</v>
      </c>
      <c r="G42" s="143">
        <f>'Hugo 1'!M44+'Hugo 1'!M53+'Hugo 1'!M61+'Hugo 1'!M70</f>
        <v>0</v>
      </c>
      <c r="H42" s="143">
        <f>'Hugo 1'!M62+'Hugo 1'!M71+'Hugo 1'!M79</f>
        <v>0</v>
      </c>
      <c r="I42" s="143">
        <f>'Hugo 1'!M80+'Hugo 1'!M88+'Hugo 1'!M89+'Hugo 1'!M97+'Hugo 1'!M106</f>
        <v>0</v>
      </c>
      <c r="J42" s="143"/>
      <c r="K42" s="143"/>
      <c r="L42" s="143"/>
      <c r="M42" s="143"/>
      <c r="N42" s="143"/>
      <c r="O42" s="143"/>
      <c r="P42" s="143"/>
      <c r="Q42" s="143"/>
      <c r="R42" s="143"/>
      <c r="S42" s="143"/>
      <c r="T42" s="144"/>
      <c r="U42" s="141">
        <f t="shared" si="2"/>
        <v>75</v>
      </c>
    </row>
    <row r="43">
      <c r="B43" s="118" t="s">
        <v>93</v>
      </c>
      <c r="C43" s="138">
        <f>'Jeje 1'!M7+0</f>
        <v>75</v>
      </c>
      <c r="D43" s="149">
        <f>'Jeje 1'!M8+'Jeje 1'!M16</f>
        <v>135</v>
      </c>
      <c r="E43" s="143">
        <f>'Jeje 1'!M17+'Jeje 1'!M34</f>
        <v>25</v>
      </c>
      <c r="F43" s="143">
        <f>'Jeje 1'!M25+'Jeje 1'!M26+'Jeje 1'!M35+'Jeje 1'!M43+'Jeje 1'!M52</f>
        <v>0</v>
      </c>
      <c r="G43" s="143">
        <f>'Jeje 1'!M44+'Jeje 1'!M53+'Jeje 1'!M61+'Jeje 1'!M70</f>
        <v>0</v>
      </c>
      <c r="H43" s="143">
        <f>'Jeje 1'!M62+'Jeje 1'!M71+'Jeje 1'!M79</f>
        <v>0</v>
      </c>
      <c r="I43" s="143">
        <f>'Jeje 1'!M73+'Jeje 1'!M81+'Jeje 1'!M82+'Jeje 1'!M90+'Jeje 1'!M99</f>
        <v>0</v>
      </c>
      <c r="J43" s="143"/>
      <c r="K43" s="143"/>
      <c r="L43" s="143"/>
      <c r="M43" s="143"/>
      <c r="N43" s="143"/>
      <c r="O43" s="143"/>
      <c r="P43" s="143"/>
      <c r="Q43" s="143"/>
      <c r="R43" s="143"/>
      <c r="S43" s="143"/>
      <c r="T43" s="144"/>
      <c r="U43" s="141">
        <f t="shared" si="2"/>
        <v>235</v>
      </c>
    </row>
    <row r="44">
      <c r="B44" s="118" t="s">
        <v>96</v>
      </c>
      <c r="C44" s="142">
        <f>'Laura 1'!M7+0</f>
        <v>100</v>
      </c>
      <c r="D44" s="139">
        <f>'Laura 1'!M8+'Laura 1'!M16</f>
        <v>0</v>
      </c>
      <c r="E44" s="143">
        <f>'Laura 1'!M17+'Laura 1'!M34</f>
        <v>25</v>
      </c>
      <c r="F44" s="143">
        <f>'Laura 1'!M25+'Laura 1'!M26+'Laura 1'!M35+'Laura 1'!M43+'Laura 1'!M52</f>
        <v>0</v>
      </c>
      <c r="G44" s="143">
        <f>'Laura 1'!M44+'Laura 1'!M53+'Laura 1'!M61+'Laura 1'!M70</f>
        <v>0</v>
      </c>
      <c r="H44" s="143">
        <f>'Laura 1'!M62+'Laura 1'!M71+'Laura 1'!M79</f>
        <v>0</v>
      </c>
      <c r="I44" s="143">
        <f>'Laura 1'!M74+'Laura 1'!M82+'Laura 1'!M83+'Laura 1'!M91+'Laura 1'!M100</f>
        <v>0</v>
      </c>
      <c r="J44" s="143"/>
      <c r="K44" s="143"/>
      <c r="L44" s="143"/>
      <c r="M44" s="143"/>
      <c r="N44" s="143"/>
      <c r="O44" s="143"/>
      <c r="P44" s="143"/>
      <c r="Q44" s="143"/>
      <c r="R44" s="143"/>
      <c r="S44" s="143"/>
      <c r="T44" s="144"/>
      <c r="U44" s="141">
        <f t="shared" si="2"/>
        <v>125</v>
      </c>
    </row>
    <row r="45">
      <c r="B45" s="118" t="s">
        <v>99</v>
      </c>
      <c r="C45" s="150">
        <f>'Paco 1'!M7+0</f>
        <v>25</v>
      </c>
      <c r="D45" s="140">
        <f>'Paco 1'!M8+'Paco 1'!M16</f>
        <v>50</v>
      </c>
      <c r="E45" s="143">
        <f>'Paco 1'!M17+'Paco 1'!M34</f>
        <v>25</v>
      </c>
      <c r="F45" s="143">
        <f>'Paco 1'!M25+'Paco 1'!M26+'Paco 1'!M35+'Paco 1'!M43+'Paco 1'!M52</f>
        <v>0</v>
      </c>
      <c r="G45" s="143">
        <f>'Paco 1'!M44+'Paco 1'!M53+'Paco 1'!M61+'Paco 1'!M70</f>
        <v>0</v>
      </c>
      <c r="H45" s="143">
        <f>'Paco 1'!M62+'Paco 1'!M71+'Paco 1'!M79</f>
        <v>0</v>
      </c>
      <c r="I45" s="143">
        <f>'Paco 1'!M75+'Paco 1'!M83+'Paco 1'!M84+'Paco 1'!M92+'Paco 1'!M101</f>
        <v>0</v>
      </c>
      <c r="J45" s="143"/>
      <c r="K45" s="143"/>
      <c r="L45" s="143"/>
      <c r="M45" s="143"/>
      <c r="N45" s="143"/>
      <c r="O45" s="143"/>
      <c r="P45" s="143"/>
      <c r="Q45" s="143"/>
      <c r="R45" s="143"/>
      <c r="S45" s="143"/>
      <c r="T45" s="144"/>
      <c r="U45" s="141">
        <f t="shared" si="2"/>
        <v>100</v>
      </c>
    </row>
    <row r="46">
      <c r="B46" s="118" t="s">
        <v>101</v>
      </c>
      <c r="C46" s="150">
        <f>'Cyrille 1'!M7+0</f>
        <v>25</v>
      </c>
      <c r="D46" s="139">
        <f>'Cyrille 1'!M8+'Cyrille 1'!M16</f>
        <v>0</v>
      </c>
      <c r="E46" s="143">
        <f>'Cyrille 1'!M17+'Cyrille 1'!M34</f>
        <v>25</v>
      </c>
      <c r="F46" s="143">
        <f>'Cyrille 1'!M25+'Cyrille 1'!M26+'Cyrille 1'!M35+'Cyrille 1'!M43+'Cyrille 1'!M52</f>
        <v>0</v>
      </c>
      <c r="G46" s="143">
        <f>'Cyrille 1'!M44+'Cyrille 1'!M53+'Cyrille 1'!M61+'Cyrille 1'!M70</f>
        <v>0</v>
      </c>
      <c r="H46" s="143">
        <f>'Cyrille 1'!M62+'Cyrille 1'!M71+'Cyrille 1'!M79</f>
        <v>0</v>
      </c>
      <c r="I46" s="143">
        <f>'Cyrille 1'!M76+'Cyrille 1'!M84+'Cyrille 1'!M85+'Cyrille 1'!M93+'Cyrille 1'!M102</f>
        <v>0</v>
      </c>
      <c r="J46" s="143"/>
      <c r="K46" s="143"/>
      <c r="L46" s="143"/>
      <c r="M46" s="143"/>
      <c r="N46" s="143"/>
      <c r="O46" s="143"/>
      <c r="P46" s="143"/>
      <c r="Q46" s="143"/>
      <c r="R46" s="143"/>
      <c r="S46" s="143"/>
      <c r="T46" s="144"/>
      <c r="U46" s="141">
        <f t="shared" si="2"/>
        <v>50</v>
      </c>
    </row>
    <row r="47">
      <c r="B47" s="118" t="s">
        <v>105</v>
      </c>
      <c r="C47" s="150">
        <f>'Joris 1'!M7+0</f>
        <v>75</v>
      </c>
      <c r="D47" s="151">
        <f>'Joris 1'!M8+'Joris 1'!M16</f>
        <v>175</v>
      </c>
      <c r="E47" s="143">
        <f>'Joris 1'!M17+'Joris 1'!M34</f>
        <v>75</v>
      </c>
      <c r="F47" s="143">
        <f>'Joris 1'!M25+'Joris 1'!M26+'Joris 1'!M35+'Joris 1'!M43+'Joris 1'!M52</f>
        <v>0</v>
      </c>
      <c r="G47" s="143">
        <f>'Joris 1'!M44+'Joris 1'!M53+'Joris 1'!M61+'Joris 1'!M70</f>
        <v>0</v>
      </c>
      <c r="H47" s="143">
        <f>'Joris 1'!M62+'Joris 1'!M71+'Joris 1'!M79</f>
        <v>0</v>
      </c>
      <c r="I47" s="143">
        <f>'Joris 1'!M77+'Joris 1'!M85+'Joris 1'!M86+'Joris 1'!M94+'Joris 1'!M103</f>
        <v>0</v>
      </c>
      <c r="J47" s="143"/>
      <c r="K47" s="143"/>
      <c r="L47" s="143"/>
      <c r="M47" s="143"/>
      <c r="N47" s="143"/>
      <c r="O47" s="143"/>
      <c r="P47" s="143"/>
      <c r="Q47" s="143"/>
      <c r="R47" s="143"/>
      <c r="S47" s="143"/>
      <c r="T47" s="144"/>
      <c r="U47" s="141">
        <f t="shared" si="2"/>
        <v>325</v>
      </c>
    </row>
    <row r="48">
      <c r="B48" s="115" t="s">
        <v>77</v>
      </c>
      <c r="C48" s="150">
        <f>'Léna 1'!M7+0</f>
        <v>25</v>
      </c>
      <c r="D48" s="139">
        <f>'Léna 1'!M8+'Léna 1'!M16</f>
        <v>0</v>
      </c>
      <c r="E48" s="152">
        <f>'Léna 1'!M17+'Léna 1'!M34</f>
        <v>150</v>
      </c>
      <c r="F48" s="143">
        <f>'Léna 1'!M25+'Léna 1'!M26+'Léna 1'!M35+'Léna 1'!M43+'Léna 1'!M52</f>
        <v>0</v>
      </c>
      <c r="G48" s="143">
        <f>'Léna 1'!M44+'Léna 1'!M53+'Léna 1'!M61+'Léna 1'!M70</f>
        <v>0</v>
      </c>
      <c r="H48" s="143">
        <f>'Léna 1'!M62+'Léna 1'!M71+'Léna 1'!M79</f>
        <v>0</v>
      </c>
      <c r="I48" s="143">
        <f>'Léna 1'!M90+'Léna 1'!M98+'Léna 1'!M99+'Léna 1'!M107+'Léna 1'!M116</f>
        <v>0</v>
      </c>
      <c r="J48" s="143"/>
      <c r="K48" s="143"/>
      <c r="L48" s="143"/>
      <c r="M48" s="143"/>
      <c r="N48" s="143"/>
      <c r="O48" s="143"/>
      <c r="P48" s="143"/>
      <c r="Q48" s="143"/>
      <c r="R48" s="143"/>
      <c r="S48" s="143"/>
      <c r="T48" s="144"/>
      <c r="U48" s="141">
        <f t="shared" si="2"/>
        <v>175</v>
      </c>
    </row>
    <row r="49">
      <c r="B49" s="116" t="s">
        <v>81</v>
      </c>
      <c r="C49" s="150">
        <f>'Goyt 1'!M7+0</f>
        <v>75</v>
      </c>
      <c r="D49" s="140">
        <f>'Goyt 1'!M8+'Goyt 1'!M16</f>
        <v>50</v>
      </c>
      <c r="E49" s="143">
        <f>'Goyt 1'!M17+'Goyt 1'!M34</f>
        <v>75</v>
      </c>
      <c r="F49" s="143">
        <f>'Goyt 1'!M25+'Goyt 1'!M26+'Goyt 1'!M35+'Goyt 1'!M43+'Goyt 1'!M52</f>
        <v>0</v>
      </c>
      <c r="G49" s="143">
        <f>'Goyt 1'!M44+'Goyt 1'!M53+'Goyt 1'!M61+'Goyt 1'!M70</f>
        <v>0</v>
      </c>
      <c r="H49" s="143">
        <f>'Goyt 1'!M62+'Goyt 1'!M71+'Goyt 1'!M79</f>
        <v>0</v>
      </c>
      <c r="I49" s="143">
        <f>'Goyt 1'!M91+'Goyt 1'!M99+'Goyt 1'!M100+'Goyt 1'!M108+'Goyt 1'!M117</f>
        <v>0</v>
      </c>
      <c r="J49" s="143"/>
      <c r="K49" s="143"/>
      <c r="L49" s="143"/>
      <c r="M49" s="143"/>
      <c r="N49" s="143"/>
      <c r="O49" s="143"/>
      <c r="P49" s="143"/>
      <c r="Q49" s="143"/>
      <c r="R49" s="143"/>
      <c r="S49" s="143"/>
      <c r="T49" s="144"/>
      <c r="U49" s="141">
        <f t="shared" si="2"/>
        <v>200</v>
      </c>
    </row>
    <row r="50">
      <c r="B50" s="118" t="s">
        <v>84</v>
      </c>
      <c r="C50" s="153">
        <f>'Noe 1'!M7+0</f>
        <v>0</v>
      </c>
      <c r="D50" s="151">
        <f>'Noe 1'!M8+'Noe 1'!M16</f>
        <v>175</v>
      </c>
      <c r="E50" s="143">
        <f>'Noe 1'!M17+'Noe 1'!M34</f>
        <v>25</v>
      </c>
      <c r="F50" s="143">
        <f>'Noe 1'!M25+'Noe 1'!M26+'Noe 1'!M35+'Noe 1'!M43+'Noe 1'!M52</f>
        <v>0</v>
      </c>
      <c r="G50" s="143">
        <f>'Noe 1'!M44+'Noe 1'!M53+'Noe 1'!M61+'Noe 1'!M70</f>
        <v>0</v>
      </c>
      <c r="H50" s="143">
        <f>'Noe 1'!M62+'Noe 1'!M71+'Noe 1'!M79</f>
        <v>0</v>
      </c>
      <c r="I50" s="143">
        <f>'Noe 1'!M80+'Noe 1'!M88+'Noe 1'!M89+'Noe 1'!M97+'Noe 1'!M106</f>
        <v>0</v>
      </c>
      <c r="J50" s="143"/>
      <c r="K50" s="143"/>
      <c r="L50" s="143"/>
      <c r="M50" s="143"/>
      <c r="N50" s="143"/>
      <c r="O50" s="143"/>
      <c r="P50" s="143"/>
      <c r="Q50" s="143"/>
      <c r="R50" s="143"/>
      <c r="S50" s="143"/>
      <c r="T50" s="144"/>
      <c r="U50" s="141">
        <f t="shared" si="2"/>
        <v>200</v>
      </c>
    </row>
    <row r="51">
      <c r="B51" s="118" t="s">
        <v>86</v>
      </c>
      <c r="C51" s="154">
        <f>'Clara 1'!M7+0</f>
        <v>100</v>
      </c>
      <c r="D51" s="139">
        <f>'Clara 1'!M8+'Clara 1'!M16</f>
        <v>0</v>
      </c>
      <c r="E51" s="143">
        <f>'Clara 1'!M17+'Clara 1'!M34</f>
        <v>25</v>
      </c>
      <c r="F51" s="143">
        <f>'Clara 1'!M25+'Clara 1'!M26+'Clara 1'!M35+'Clara 1'!M43+'Clara 1'!M52</f>
        <v>0</v>
      </c>
      <c r="G51" s="143">
        <f>'Clara 1'!M44+'Clara 1'!M53+'Clara 1'!M61+'Clara 1'!M70</f>
        <v>0</v>
      </c>
      <c r="H51" s="143">
        <f>'Clara 1'!M62+'Clara 1'!M71+'Clara 1'!M79</f>
        <v>0</v>
      </c>
      <c r="I51" s="143">
        <f>'Clara 1'!M93+'Clara 1'!M101+'Clara 1'!M102+'Clara 1'!M110+'Clara 1'!M119</f>
        <v>0</v>
      </c>
      <c r="J51" s="143"/>
      <c r="K51" s="143"/>
      <c r="L51" s="143"/>
      <c r="M51" s="143"/>
      <c r="N51" s="143"/>
      <c r="O51" s="143"/>
      <c r="P51" s="143"/>
      <c r="Q51" s="143"/>
      <c r="R51" s="143"/>
      <c r="S51" s="143"/>
      <c r="T51" s="144"/>
      <c r="U51" s="141">
        <f t="shared" si="2"/>
        <v>125</v>
      </c>
    </row>
    <row r="52">
      <c r="B52" s="118" t="s">
        <v>88</v>
      </c>
      <c r="C52" s="150">
        <f>'Erwan 1'!M7+0</f>
        <v>75</v>
      </c>
      <c r="D52" s="139">
        <f>'Erwan 1'!M8+'Erwan 1'!M16</f>
        <v>0</v>
      </c>
      <c r="E52" s="143">
        <f>'Erwan 1'!M17+'Erwan 1'!M34</f>
        <v>25</v>
      </c>
      <c r="F52" s="143">
        <f>'Erwan 1'!M25+'Erwan 1'!M26+'Erwan 1'!M35+'Erwan 1'!M43+'Erwan 1'!M52</f>
        <v>0</v>
      </c>
      <c r="G52" s="143">
        <f>'Erwan 1'!M44+'Erwan 1'!M53+'Erwan 1'!M61+'Erwan 1'!M70</f>
        <v>0</v>
      </c>
      <c r="H52" s="143">
        <f>'Erwan 1'!M62+'Erwan 1'!M71+'Erwan 1'!M79</f>
        <v>0</v>
      </c>
      <c r="I52" s="143">
        <f>'Erwan 1'!M94+'Erwan 1'!M102+'Erwan 1'!M103+'Erwan 1'!M111+'Erwan 1'!M120</f>
        <v>0</v>
      </c>
      <c r="J52" s="143"/>
      <c r="K52" s="143"/>
      <c r="L52" s="143"/>
      <c r="M52" s="143"/>
      <c r="N52" s="143"/>
      <c r="O52" s="143"/>
      <c r="P52" s="143"/>
      <c r="Q52" s="143"/>
      <c r="R52" s="143"/>
      <c r="S52" s="143"/>
      <c r="T52" s="144"/>
      <c r="U52" s="141">
        <f t="shared" si="2"/>
        <v>100</v>
      </c>
    </row>
    <row r="53">
      <c r="B53" s="118" t="s">
        <v>95</v>
      </c>
      <c r="C53" s="150">
        <f>'Micka 1'!M7+0</f>
        <v>75</v>
      </c>
      <c r="D53" s="139">
        <f>'Micka 1'!M8+'Micka 1'!M16</f>
        <v>0</v>
      </c>
      <c r="E53" s="143">
        <f>'Micka 1'!M17+'Micka 1'!M34</f>
        <v>25</v>
      </c>
      <c r="F53" s="143">
        <f>'Micka 1'!M25+'Micka 1'!M26+'Micka 1'!M35+'Micka 1'!M43+'Micka 1'!M52</f>
        <v>0</v>
      </c>
      <c r="G53" s="143" t="str">
        <f>'Micka 1'!M44+'Micka 1'!M53+'Micka 1'!M61+'Micka 1'!M70</f>
        <v>#VALUE!</v>
      </c>
      <c r="H53" s="143">
        <f>'Micka 1'!M62+'Micka 1'!M71+'Micka 1'!M79</f>
        <v>0</v>
      </c>
      <c r="I53" s="143">
        <f>'Micka 1'!M83+'Micka 1'!M91+'Micka 1'!M92+'Micka 1'!M100+'Micka 1'!M109</f>
        <v>0</v>
      </c>
      <c r="J53" s="143"/>
      <c r="K53" s="143"/>
      <c r="L53" s="143"/>
      <c r="M53" s="143"/>
      <c r="N53" s="143"/>
      <c r="O53" s="143"/>
      <c r="P53" s="143"/>
      <c r="Q53" s="143"/>
      <c r="R53" s="143"/>
      <c r="S53" s="143"/>
      <c r="T53" s="144"/>
      <c r="U53" s="141" t="str">
        <f t="shared" si="2"/>
        <v>#VALUE!</v>
      </c>
    </row>
    <row r="54">
      <c r="B54" s="118" t="s">
        <v>98</v>
      </c>
      <c r="C54" s="150">
        <f>'Greg 1'!M7+0</f>
        <v>25</v>
      </c>
      <c r="D54" s="139">
        <f>'Greg 1'!M8+'Greg 1'!M16</f>
        <v>0</v>
      </c>
      <c r="E54" s="143">
        <f>'Greg 1'!M17+'Greg 1'!M34</f>
        <v>25</v>
      </c>
      <c r="F54" s="143">
        <f>'Greg 1'!M25+'Greg 1'!M26+'Greg 1'!M35+'Greg 1'!M43+'Greg 1'!M52</f>
        <v>0</v>
      </c>
      <c r="G54" s="143">
        <f>'Greg 1'!M44+'Greg 1'!M53+'Greg 1'!M61+'Greg 1'!M70</f>
        <v>0</v>
      </c>
      <c r="H54" s="143">
        <f>'Greg 1'!M62+'Greg 1'!M71+'Greg 1'!M79</f>
        <v>0</v>
      </c>
      <c r="I54" s="143">
        <f>'Greg 1'!M84+'Greg 1'!M92+'Greg 1'!M93+'Greg 1'!M101+'Greg 1'!M110</f>
        <v>0</v>
      </c>
      <c r="J54" s="143"/>
      <c r="K54" s="143"/>
      <c r="L54" s="143"/>
      <c r="M54" s="143"/>
      <c r="N54" s="143"/>
      <c r="O54" s="143"/>
      <c r="P54" s="143"/>
      <c r="Q54" s="143"/>
      <c r="R54" s="143"/>
      <c r="S54" s="143"/>
      <c r="T54" s="144"/>
      <c r="U54" s="141">
        <f t="shared" si="2"/>
        <v>50</v>
      </c>
    </row>
    <row r="55">
      <c r="B55" s="123" t="s">
        <v>109</v>
      </c>
      <c r="C55" s="153">
        <f>'Kalash 1'!M7+0</f>
        <v>0</v>
      </c>
      <c r="D55" s="139">
        <f>'Kalash 1'!M8+'Kalash 1'!M16</f>
        <v>0</v>
      </c>
      <c r="E55" s="146">
        <f>'Kalash 1'!M17+'Kalash 1'!M34</f>
        <v>0</v>
      </c>
      <c r="F55" s="143">
        <f>'Kalash 1'!M25+'Kalash 1'!M26+'Kalash 1'!M35+'Kalash 1'!M43+'Kalash 1'!M52</f>
        <v>0</v>
      </c>
      <c r="G55" s="143">
        <f>'Kalash 1'!M44+'Kalash 1'!M53+'Kalash 1'!M61+'Kalash 1'!M70</f>
        <v>0</v>
      </c>
      <c r="H55" s="143">
        <f>'Kalash 1'!M62+'Kalash 1'!M71+'Kalash 1'!M79</f>
        <v>0</v>
      </c>
      <c r="I55" s="143">
        <f>'Kalash 1'!M85+'Kalash 1'!M93+'Kalash 1'!M94+'Kalash 1'!M102+'Kalash 1'!M111</f>
        <v>0</v>
      </c>
      <c r="J55" s="143"/>
      <c r="K55" s="143"/>
      <c r="L55" s="143"/>
      <c r="M55" s="143"/>
      <c r="N55" s="143"/>
      <c r="O55" s="143"/>
      <c r="P55" s="143"/>
      <c r="Q55" s="143"/>
      <c r="R55" s="143"/>
      <c r="S55" s="143"/>
      <c r="T55" s="144"/>
      <c r="U55" s="141">
        <f t="shared" si="2"/>
        <v>0</v>
      </c>
    </row>
    <row r="56">
      <c r="B56" s="118" t="s">
        <v>92</v>
      </c>
      <c r="C56" s="150">
        <f>'Jess 1'!M7+0</f>
        <v>75</v>
      </c>
      <c r="D56" s="155">
        <f>'Jess 1'!M8+'Jess 1'!M16</f>
        <v>185</v>
      </c>
      <c r="E56" s="146">
        <f>'Jess 1'!M17+'Jess 1'!M34</f>
        <v>0</v>
      </c>
      <c r="F56" s="143">
        <f>'Jess 1'!M25+'Jess 1'!M26+'Jess 1'!M35+'Jess 1'!M43+'Jess 1'!M52</f>
        <v>0</v>
      </c>
      <c r="G56" s="143">
        <f>'Jess 1'!M44+'Jess 1'!M53+'Jess 1'!M61+'Jess 1'!M70</f>
        <v>0</v>
      </c>
      <c r="H56" s="143">
        <f>'Jess 1'!M62+'Jess 1'!M71+'Jess 1'!M79</f>
        <v>0</v>
      </c>
      <c r="I56" s="143">
        <f>'Jess 1'!M86+'Jess 1'!M94+'Jess 1'!M95+'Jess 1'!M103+'Jess 1'!M112</f>
        <v>0</v>
      </c>
      <c r="J56" s="143"/>
      <c r="K56" s="143"/>
      <c r="L56" s="143"/>
      <c r="M56" s="143"/>
      <c r="N56" s="143"/>
      <c r="O56" s="143"/>
      <c r="P56" s="143"/>
      <c r="Q56" s="143"/>
      <c r="R56" s="143"/>
      <c r="S56" s="143"/>
      <c r="T56" s="144"/>
      <c r="U56" s="141">
        <f t="shared" si="2"/>
        <v>260</v>
      </c>
    </row>
    <row r="57">
      <c r="B57" s="125" t="s">
        <v>106</v>
      </c>
      <c r="C57" s="156">
        <f>'Steph 1'!M7+0</f>
        <v>150</v>
      </c>
      <c r="D57" s="139">
        <f>'Steph 1'!M8+'Steph 1'!M16</f>
        <v>0</v>
      </c>
      <c r="E57" s="143">
        <f>'Steph 1'!M17+'Steph 1'!M34</f>
        <v>25</v>
      </c>
      <c r="F57" s="143">
        <f>'Steph 1'!M25+'Steph 1'!M26+'Steph 1'!M35+'Steph 1'!M43+'Steph 1'!M52</f>
        <v>0</v>
      </c>
      <c r="G57" s="143">
        <f>'Steph 1'!M44+'Steph 1'!M53+'Steph 1'!M61+'Steph 1'!M70</f>
        <v>0</v>
      </c>
      <c r="H57" s="143">
        <f>'Steph 1'!M62+'Steph 1'!M71+'Steph 1'!M79</f>
        <v>0</v>
      </c>
      <c r="I57" s="143">
        <f>'Steph 1'!M86+'Steph 1'!M94+'Steph 1'!M95+'Steph 1'!M103+'Steph 1'!M112</f>
        <v>0</v>
      </c>
      <c r="J57" s="143"/>
      <c r="K57" s="143"/>
      <c r="L57" s="143"/>
      <c r="M57" s="143"/>
      <c r="N57" s="143"/>
      <c r="O57" s="143"/>
      <c r="P57" s="143"/>
      <c r="Q57" s="143"/>
      <c r="R57" s="143"/>
      <c r="S57" s="143"/>
      <c r="T57" s="144"/>
      <c r="U57" s="141">
        <f t="shared" si="2"/>
        <v>175</v>
      </c>
    </row>
    <row r="58">
      <c r="B58" s="125" t="s">
        <v>104</v>
      </c>
      <c r="C58" s="153">
        <f>'Chloé 1'!M7+0</f>
        <v>0</v>
      </c>
      <c r="D58" s="140">
        <f>'Chloé 1'!M8+'Chloé 1'!M16</f>
        <v>100</v>
      </c>
      <c r="E58" s="143">
        <f>'Chloé 1'!M17+'Chloé 1'!M34</f>
        <v>25</v>
      </c>
      <c r="F58" s="143">
        <f>'Chloé 1'!M25+'Chloé 1'!M26+'Chloé 1'!M35+'Chloé 1'!M43+'Chloé 1'!M52</f>
        <v>0</v>
      </c>
      <c r="G58" s="143">
        <f>'Chloé 1'!M44+'Chloé 1'!M53+'Chloé 1'!M61+'Chloé 1'!M70</f>
        <v>0</v>
      </c>
      <c r="H58" s="143">
        <f>'Chloé 1'!M62+'Chloé 1'!M71+'Chloé 1'!M79</f>
        <v>0</v>
      </c>
      <c r="I58" s="143">
        <f>'Chloé 1'!M86+'Chloé 1'!M94+'Chloé 1'!M95+'Chloé 1'!M103+'Chloé 1'!M112</f>
        <v>0</v>
      </c>
      <c r="J58" s="143"/>
      <c r="K58" s="143"/>
      <c r="L58" s="143"/>
      <c r="M58" s="143"/>
      <c r="N58" s="143"/>
      <c r="O58" s="143"/>
      <c r="P58" s="143"/>
      <c r="Q58" s="143"/>
      <c r="R58" s="143"/>
      <c r="S58" s="143"/>
      <c r="T58" s="144"/>
      <c r="U58" s="141">
        <f t="shared" si="2"/>
        <v>125</v>
      </c>
    </row>
    <row r="59">
      <c r="B59" s="118" t="s">
        <v>107</v>
      </c>
      <c r="C59" s="153">
        <f>'Mathys 1'!M7+0</f>
        <v>0</v>
      </c>
      <c r="D59" s="140">
        <f>'Mathys 1'!M8+'Mathys 1'!M16</f>
        <v>50</v>
      </c>
      <c r="E59" s="143">
        <f>'Mathys 1'!M17+'Mathys 1'!M34</f>
        <v>25</v>
      </c>
      <c r="F59" s="143">
        <f>'Mathys 1'!M25+'Mathys 1'!M26+'Mathys 1'!M35+'Mathys 1'!M43+'Mathys 1'!M52</f>
        <v>0</v>
      </c>
      <c r="G59" s="143">
        <f>'Mathys 1'!M44+'Mathys 1'!M53+'Mathys 1'!M61+'Mathys 1'!M70</f>
        <v>0</v>
      </c>
      <c r="H59" s="143">
        <f>'Mathys 1'!M62+'Mathys 1'!M71+'Mathys 1'!M79</f>
        <v>0</v>
      </c>
      <c r="I59" s="143">
        <f>'Mathys 1'!M86+'Mathys 1'!M94+'Mathys 1'!M95+'Mathys 1'!M103+'Mathys 1'!M112</f>
        <v>0</v>
      </c>
      <c r="J59" s="143"/>
      <c r="K59" s="143"/>
      <c r="L59" s="143"/>
      <c r="M59" s="143"/>
      <c r="N59" s="143"/>
      <c r="O59" s="143"/>
      <c r="P59" s="143"/>
      <c r="Q59" s="143"/>
      <c r="R59" s="143"/>
      <c r="S59" s="143"/>
      <c r="T59" s="144"/>
      <c r="U59" s="141">
        <f t="shared" si="2"/>
        <v>75</v>
      </c>
    </row>
    <row r="60">
      <c r="B60" s="118" t="s">
        <v>108</v>
      </c>
      <c r="C60" s="150">
        <f>'Aymeric 1'!M7+0</f>
        <v>75</v>
      </c>
      <c r="D60" s="140">
        <f>'Aymeric 1'!M8+'Aymeric 1'!M16</f>
        <v>125</v>
      </c>
      <c r="E60" s="143">
        <f>'Aymeric 1'!M17+'Aymeric 1'!M34</f>
        <v>25</v>
      </c>
      <c r="F60" s="143">
        <f>'Aymeric 1'!M25+'Aymeric 1'!M26+'Aymeric 1'!M35+'Aymeric 1'!M43+'Aymeric 1'!M52</f>
        <v>0</v>
      </c>
      <c r="G60" s="143">
        <f>'Aymeric 1'!M44+'Aymeric 1'!M53+'Aymeric 1'!M61+'Aymeric 1'!M70</f>
        <v>0</v>
      </c>
      <c r="H60" s="143">
        <f>'Aymeric 1'!M62+'Aymeric 1'!M71+'Aymeric 1'!M79</f>
        <v>0</v>
      </c>
      <c r="I60" s="143">
        <f>'Aymeric 1'!M86+'Aymeric 1'!M94+'Aymeric 1'!M95+'Aymeric 1'!M103+'Aymeric 1'!M112</f>
        <v>0</v>
      </c>
      <c r="J60" s="143"/>
      <c r="K60" s="143"/>
      <c r="L60" s="143"/>
      <c r="M60" s="143"/>
      <c r="N60" s="143"/>
      <c r="O60" s="143"/>
      <c r="P60" s="143"/>
      <c r="Q60" s="143"/>
      <c r="R60" s="143"/>
      <c r="S60" s="143"/>
      <c r="T60" s="144"/>
      <c r="U60" s="141">
        <f t="shared" si="2"/>
        <v>225</v>
      </c>
    </row>
    <row r="61">
      <c r="B61" s="107" t="s">
        <v>100</v>
      </c>
      <c r="C61" s="153">
        <f>'Shervan 1'!M7+0</f>
        <v>0</v>
      </c>
      <c r="D61" s="139">
        <f>'Shervan 1'!M8+'Shervan 1'!M16</f>
        <v>0</v>
      </c>
      <c r="E61" s="146">
        <f>'Shervan 1'!M17+'Shervan 1'!M34</f>
        <v>0</v>
      </c>
      <c r="F61" s="143">
        <f>'Shervan 1'!M25+'Shervan 1'!M26+'Shervan 1'!M35+'Shervan 1'!M43+'Shervan 1'!M52</f>
        <v>0</v>
      </c>
      <c r="G61" s="143">
        <f>'Shervan 1'!M44+'Shervan 1'!M53+'Shervan 1'!M61+'Shervan 1'!M70</f>
        <v>0</v>
      </c>
      <c r="H61" s="143">
        <f>'Shervan 1'!M62+'Shervan 1'!M71+'Shervan 1'!M79</f>
        <v>0</v>
      </c>
      <c r="I61" s="143">
        <f>'Shervan 1'!M86+'Shervan 1'!M94+'Shervan 1'!M95+'Shervan 1'!M103+'Shervan 1'!M112</f>
        <v>0</v>
      </c>
      <c r="J61" s="143"/>
      <c r="K61" s="143"/>
      <c r="L61" s="143"/>
      <c r="M61" s="143"/>
      <c r="N61" s="143"/>
      <c r="O61" s="143"/>
      <c r="P61" s="143"/>
      <c r="Q61" s="143"/>
      <c r="R61" s="143"/>
      <c r="S61" s="143"/>
      <c r="T61" s="144"/>
      <c r="U61" s="141">
        <f t="shared" si="2"/>
        <v>0</v>
      </c>
    </row>
    <row r="62">
      <c r="B62" s="107" t="s">
        <v>110</v>
      </c>
      <c r="C62" s="150">
        <f>'Nikola 1'!M7+0</f>
        <v>25</v>
      </c>
      <c r="D62" s="139">
        <f>'Nikola 1'!M8+'Nikola 1'!M16</f>
        <v>0</v>
      </c>
      <c r="E62" s="143">
        <f>'Nikola 1'!M17+'Nikola 1'!M34</f>
        <v>25</v>
      </c>
      <c r="F62" s="143">
        <f>'Nikola 1'!M25+'Nikola 1'!M26+'Nikola 1'!M35+'Nikola 1'!M43+'Nikola 1'!M52</f>
        <v>0</v>
      </c>
      <c r="G62" s="143">
        <f>'Nikola 1'!M44+'Nikola 1'!M53+'Nikola 1'!M61+'Nikola 1'!M70</f>
        <v>0</v>
      </c>
      <c r="H62" s="143">
        <f>'Nikola 1'!M62+'Nikola 1'!M71+'Nikola 1'!M79</f>
        <v>0</v>
      </c>
      <c r="I62" s="143">
        <f>'Nikola 1'!M86+'Nikola 1'!M94+'Nikola 1'!M95+'Nikola 1'!M103+'Nikola 1'!M112</f>
        <v>0</v>
      </c>
      <c r="J62" s="143"/>
      <c r="K62" s="143"/>
      <c r="L62" s="143"/>
      <c r="M62" s="143"/>
      <c r="N62" s="143"/>
      <c r="O62" s="143"/>
      <c r="P62" s="143"/>
      <c r="Q62" s="143"/>
      <c r="R62" s="143"/>
      <c r="S62" s="143"/>
      <c r="T62" s="144"/>
      <c r="U62" s="141">
        <f t="shared" si="2"/>
        <v>50</v>
      </c>
    </row>
    <row r="63">
      <c r="B63" s="123" t="s">
        <v>140</v>
      </c>
      <c r="C63" s="157">
        <f>'Hugo.O 1'!M7+0</f>
        <v>75</v>
      </c>
      <c r="D63" s="158">
        <f>'Hugo.O 1'!M8+'Hugo.O 1'!M16</f>
        <v>0</v>
      </c>
      <c r="E63" s="159">
        <f>'Hugo.O 1'!M17+'Hugo.O 1'!M34</f>
        <v>25</v>
      </c>
      <c r="F63" s="159">
        <f>'Hugo.O 1'!M25+'Hugo.O 1'!M26+'Hugo.O 1'!M35+'Hugo.O 1'!M43+'Hugo.O 1'!M52</f>
        <v>0</v>
      </c>
      <c r="G63" s="159">
        <f>'Hugo.O 1'!M44+'Hugo.O 1'!M53+'Hugo.O 1'!M61+'Hugo.O 1'!M70</f>
        <v>0</v>
      </c>
      <c r="H63" s="159">
        <f>'Hugo.O 1'!M62+'Hugo.O 1'!M71+'Hugo.O 1'!M79</f>
        <v>0</v>
      </c>
      <c r="I63" s="159">
        <f>'Hugo.O 1'!M101+'Hugo.O 1'!M109+'Hugo.O 1'!M110+'Hugo.O 1'!M118+'Hugo.O 1'!M127</f>
        <v>0</v>
      </c>
      <c r="J63" s="159"/>
      <c r="K63" s="159"/>
      <c r="L63" s="159"/>
      <c r="M63" s="159"/>
      <c r="N63" s="159"/>
      <c r="O63" s="159"/>
      <c r="P63" s="159"/>
      <c r="Q63" s="159"/>
      <c r="R63" s="159"/>
      <c r="S63" s="159"/>
      <c r="T63" s="160"/>
      <c r="U63" s="161">
        <f t="shared" si="2"/>
        <v>100</v>
      </c>
    </row>
    <row r="64">
      <c r="B64" s="162"/>
      <c r="C64" s="163"/>
      <c r="D64" s="163"/>
      <c r="E64" s="163"/>
      <c r="F64" s="163"/>
      <c r="G64" s="163"/>
      <c r="H64" s="163"/>
      <c r="I64" s="163"/>
      <c r="J64" s="163"/>
      <c r="K64" s="163"/>
      <c r="L64" s="163"/>
      <c r="M64" s="163"/>
      <c r="N64" s="163"/>
      <c r="O64" s="163"/>
      <c r="P64" s="163"/>
      <c r="Q64" s="163"/>
      <c r="R64" s="163"/>
      <c r="S64" s="163"/>
      <c r="T64" s="163"/>
      <c r="U64" s="163"/>
    </row>
    <row r="68">
      <c r="B68" s="164"/>
      <c r="C68" s="164"/>
      <c r="D68" s="164"/>
      <c r="E68" s="164"/>
      <c r="F68" s="164"/>
      <c r="G68" s="164"/>
      <c r="H68" s="164"/>
      <c r="I68" s="164"/>
      <c r="J68" s="164"/>
      <c r="K68" s="164"/>
      <c r="L68" s="164"/>
      <c r="M68" s="164"/>
      <c r="N68" s="164"/>
      <c r="O68" s="164"/>
      <c r="P68" s="164"/>
      <c r="Q68" s="164"/>
      <c r="R68" s="164"/>
      <c r="S68" s="164"/>
      <c r="T68" s="164"/>
      <c r="U68" s="164"/>
    </row>
    <row r="69">
      <c r="B69" s="165" t="s">
        <v>161</v>
      </c>
      <c r="Y69" s="166"/>
      <c r="Z69" s="64"/>
    </row>
    <row r="70">
      <c r="B70" s="167"/>
      <c r="C70" s="136" t="s">
        <v>159</v>
      </c>
      <c r="D70" s="136" t="s">
        <v>162</v>
      </c>
      <c r="E70" s="136" t="s">
        <v>163</v>
      </c>
      <c r="F70" s="136" t="s">
        <v>164</v>
      </c>
      <c r="G70" s="136" t="s">
        <v>165</v>
      </c>
      <c r="H70" s="136" t="s">
        <v>166</v>
      </c>
      <c r="I70" s="136" t="s">
        <v>167</v>
      </c>
      <c r="J70" s="136" t="s">
        <v>168</v>
      </c>
      <c r="K70" s="136" t="s">
        <v>169</v>
      </c>
      <c r="L70" s="136" t="s">
        <v>170</v>
      </c>
      <c r="M70" s="136" t="s">
        <v>171</v>
      </c>
      <c r="N70" s="136" t="s">
        <v>172</v>
      </c>
      <c r="O70" s="136" t="s">
        <v>173</v>
      </c>
      <c r="P70" s="136" t="s">
        <v>174</v>
      </c>
      <c r="Q70" s="136" t="s">
        <v>175</v>
      </c>
      <c r="R70" s="136" t="s">
        <v>176</v>
      </c>
      <c r="S70" s="136" t="s">
        <v>177</v>
      </c>
      <c r="T70" s="136" t="s">
        <v>178</v>
      </c>
      <c r="U70" s="136" t="s">
        <v>179</v>
      </c>
      <c r="V70" s="136" t="s">
        <v>180</v>
      </c>
      <c r="W70" s="136" t="s">
        <v>181</v>
      </c>
      <c r="X70" s="136" t="s">
        <v>182</v>
      </c>
      <c r="Y70" s="168" t="s">
        <v>160</v>
      </c>
      <c r="Z70" s="64"/>
    </row>
    <row r="71">
      <c r="B71" s="169" t="s">
        <v>138</v>
      </c>
      <c r="C71" s="170"/>
      <c r="D71" s="171"/>
      <c r="E71" s="171"/>
      <c r="F71" s="171"/>
      <c r="G71" s="171"/>
      <c r="H71" s="171"/>
      <c r="I71" s="171"/>
      <c r="J71" s="171"/>
      <c r="K71" s="171"/>
      <c r="L71" s="171"/>
      <c r="M71" s="171"/>
      <c r="N71" s="171"/>
      <c r="O71" s="171"/>
      <c r="P71" s="171"/>
      <c r="Q71" s="171"/>
      <c r="R71" s="171"/>
      <c r="S71" s="171"/>
      <c r="T71" s="171"/>
      <c r="U71" s="171"/>
      <c r="V71" s="171"/>
      <c r="W71" s="171"/>
      <c r="X71" s="172"/>
      <c r="Y71" s="172">
        <f t="shared" ref="Y71:Y98" si="3">SUM(C71:X71)</f>
        <v>0</v>
      </c>
      <c r="Z71" s="64"/>
    </row>
    <row r="72">
      <c r="B72" s="169" t="s">
        <v>139</v>
      </c>
      <c r="C72" s="173"/>
      <c r="D72" s="174"/>
      <c r="E72" s="174"/>
      <c r="F72" s="174"/>
      <c r="G72" s="174"/>
      <c r="H72" s="174"/>
      <c r="I72" s="174"/>
      <c r="J72" s="174"/>
      <c r="K72" s="174"/>
      <c r="L72" s="174"/>
      <c r="M72" s="174"/>
      <c r="N72" s="174"/>
      <c r="O72" s="174"/>
      <c r="P72" s="174"/>
      <c r="Q72" s="174"/>
      <c r="R72" s="174"/>
      <c r="S72" s="174"/>
      <c r="T72" s="174"/>
      <c r="U72" s="174"/>
      <c r="V72" s="174"/>
      <c r="W72" s="174"/>
      <c r="X72" s="175"/>
      <c r="Y72" s="172">
        <f t="shared" si="3"/>
        <v>0</v>
      </c>
      <c r="Z72" s="64"/>
    </row>
    <row r="73">
      <c r="B73" s="176" t="s">
        <v>78</v>
      </c>
      <c r="C73" s="173"/>
      <c r="D73" s="174"/>
      <c r="E73" s="174"/>
      <c r="F73" s="174"/>
      <c r="G73" s="174"/>
      <c r="H73" s="174"/>
      <c r="I73" s="174"/>
      <c r="J73" s="174"/>
      <c r="K73" s="174"/>
      <c r="L73" s="174"/>
      <c r="M73" s="174"/>
      <c r="N73" s="174"/>
      <c r="O73" s="174"/>
      <c r="P73" s="174"/>
      <c r="Q73" s="174"/>
      <c r="R73" s="174"/>
      <c r="S73" s="174"/>
      <c r="T73" s="174"/>
      <c r="U73" s="174"/>
      <c r="V73" s="174"/>
      <c r="W73" s="174"/>
      <c r="X73" s="175"/>
      <c r="Y73" s="172">
        <f t="shared" si="3"/>
        <v>0</v>
      </c>
      <c r="Z73" s="64"/>
    </row>
    <row r="74">
      <c r="B74" s="177" t="s">
        <v>82</v>
      </c>
      <c r="C74" s="173"/>
      <c r="D74" s="174"/>
      <c r="E74" s="174"/>
      <c r="F74" s="174"/>
      <c r="G74" s="174"/>
      <c r="H74" s="174"/>
      <c r="I74" s="174"/>
      <c r="J74" s="174"/>
      <c r="K74" s="174"/>
      <c r="L74" s="174"/>
      <c r="M74" s="174"/>
      <c r="N74" s="174"/>
      <c r="O74" s="174"/>
      <c r="P74" s="174"/>
      <c r="Q74" s="174"/>
      <c r="R74" s="174"/>
      <c r="S74" s="174"/>
      <c r="T74" s="174"/>
      <c r="U74" s="174"/>
      <c r="V74" s="174"/>
      <c r="W74" s="174"/>
      <c r="X74" s="175"/>
      <c r="Y74" s="172">
        <f t="shared" si="3"/>
        <v>0</v>
      </c>
      <c r="Z74" s="64"/>
    </row>
    <row r="75">
      <c r="B75" s="178" t="s">
        <v>85</v>
      </c>
      <c r="C75" s="173"/>
      <c r="D75" s="174"/>
      <c r="E75" s="174"/>
      <c r="F75" s="174"/>
      <c r="G75" s="174"/>
      <c r="H75" s="174"/>
      <c r="I75" s="174"/>
      <c r="J75" s="174"/>
      <c r="K75" s="174"/>
      <c r="L75" s="174"/>
      <c r="M75" s="174"/>
      <c r="N75" s="174"/>
      <c r="O75" s="174"/>
      <c r="P75" s="174"/>
      <c r="Q75" s="174"/>
      <c r="R75" s="174"/>
      <c r="S75" s="174"/>
      <c r="T75" s="174"/>
      <c r="U75" s="174"/>
      <c r="V75" s="174"/>
      <c r="W75" s="174"/>
      <c r="X75" s="175"/>
      <c r="Y75" s="172">
        <f t="shared" si="3"/>
        <v>0</v>
      </c>
      <c r="Z75" s="64"/>
    </row>
    <row r="76">
      <c r="B76" s="178" t="s">
        <v>87</v>
      </c>
      <c r="C76" s="179"/>
      <c r="D76" s="143"/>
      <c r="E76" s="143"/>
      <c r="F76" s="143"/>
      <c r="G76" s="143"/>
      <c r="H76" s="143"/>
      <c r="I76" s="143"/>
      <c r="J76" s="143"/>
      <c r="K76" s="143"/>
      <c r="L76" s="143"/>
      <c r="M76" s="143"/>
      <c r="N76" s="143"/>
      <c r="O76" s="143"/>
      <c r="P76" s="143"/>
      <c r="Q76" s="143"/>
      <c r="R76" s="143"/>
      <c r="S76" s="143"/>
      <c r="T76" s="143"/>
      <c r="U76" s="143"/>
      <c r="V76" s="143"/>
      <c r="W76" s="143"/>
      <c r="X76" s="144"/>
      <c r="Y76" s="172">
        <f t="shared" si="3"/>
        <v>0</v>
      </c>
      <c r="Z76" s="64"/>
    </row>
    <row r="77">
      <c r="B77" s="178" t="s">
        <v>89</v>
      </c>
      <c r="C77" s="179"/>
      <c r="D77" s="143"/>
      <c r="E77" s="143"/>
      <c r="F77" s="143"/>
      <c r="G77" s="143"/>
      <c r="H77" s="143"/>
      <c r="I77" s="143"/>
      <c r="J77" s="143"/>
      <c r="K77" s="143"/>
      <c r="L77" s="143"/>
      <c r="M77" s="143"/>
      <c r="N77" s="143"/>
      <c r="O77" s="143"/>
      <c r="P77" s="143"/>
      <c r="Q77" s="143"/>
      <c r="R77" s="143"/>
      <c r="S77" s="143"/>
      <c r="T77" s="143"/>
      <c r="U77" s="143"/>
      <c r="V77" s="143"/>
      <c r="W77" s="143"/>
      <c r="X77" s="144"/>
      <c r="Y77" s="172">
        <f t="shared" si="3"/>
        <v>0</v>
      </c>
      <c r="Z77" s="64"/>
    </row>
    <row r="78">
      <c r="B78" s="178" t="s">
        <v>93</v>
      </c>
      <c r="C78" s="179"/>
      <c r="D78" s="143"/>
      <c r="E78" s="143"/>
      <c r="F78" s="143"/>
      <c r="G78" s="143"/>
      <c r="H78" s="143"/>
      <c r="I78" s="143"/>
      <c r="J78" s="143"/>
      <c r="K78" s="143"/>
      <c r="L78" s="143"/>
      <c r="M78" s="143"/>
      <c r="N78" s="143"/>
      <c r="O78" s="143"/>
      <c r="P78" s="143"/>
      <c r="Q78" s="143"/>
      <c r="R78" s="143"/>
      <c r="S78" s="143"/>
      <c r="T78" s="143"/>
      <c r="U78" s="143"/>
      <c r="V78" s="143"/>
      <c r="W78" s="143"/>
      <c r="X78" s="144"/>
      <c r="Y78" s="172">
        <f t="shared" si="3"/>
        <v>0</v>
      </c>
      <c r="Z78" s="64"/>
    </row>
    <row r="79">
      <c r="B79" s="178" t="s">
        <v>96</v>
      </c>
      <c r="C79" s="179"/>
      <c r="D79" s="143"/>
      <c r="E79" s="143"/>
      <c r="F79" s="143"/>
      <c r="G79" s="143"/>
      <c r="H79" s="143"/>
      <c r="I79" s="143"/>
      <c r="J79" s="143"/>
      <c r="K79" s="143"/>
      <c r="L79" s="143"/>
      <c r="M79" s="143"/>
      <c r="N79" s="143"/>
      <c r="O79" s="143"/>
      <c r="P79" s="143"/>
      <c r="Q79" s="143"/>
      <c r="R79" s="143"/>
      <c r="S79" s="143"/>
      <c r="T79" s="143"/>
      <c r="U79" s="143"/>
      <c r="V79" s="143"/>
      <c r="W79" s="143"/>
      <c r="X79" s="144"/>
      <c r="Y79" s="172">
        <f t="shared" si="3"/>
        <v>0</v>
      </c>
      <c r="Z79" s="64"/>
    </row>
    <row r="80">
      <c r="B80" s="178" t="s">
        <v>99</v>
      </c>
      <c r="C80" s="179"/>
      <c r="D80" s="143"/>
      <c r="E80" s="143"/>
      <c r="F80" s="143"/>
      <c r="G80" s="143"/>
      <c r="H80" s="143"/>
      <c r="I80" s="143"/>
      <c r="J80" s="143"/>
      <c r="K80" s="143"/>
      <c r="L80" s="143"/>
      <c r="M80" s="143"/>
      <c r="N80" s="143"/>
      <c r="O80" s="143"/>
      <c r="P80" s="143"/>
      <c r="Q80" s="143"/>
      <c r="R80" s="143"/>
      <c r="S80" s="143"/>
      <c r="T80" s="143"/>
      <c r="U80" s="143"/>
      <c r="V80" s="143"/>
      <c r="W80" s="143"/>
      <c r="X80" s="144"/>
      <c r="Y80" s="172">
        <f t="shared" si="3"/>
        <v>0</v>
      </c>
      <c r="Z80" s="64"/>
    </row>
    <row r="81">
      <c r="B81" s="178" t="s">
        <v>101</v>
      </c>
      <c r="C81" s="179"/>
      <c r="D81" s="143"/>
      <c r="E81" s="143"/>
      <c r="F81" s="143"/>
      <c r="G81" s="143"/>
      <c r="H81" s="143"/>
      <c r="I81" s="143"/>
      <c r="J81" s="143"/>
      <c r="K81" s="143"/>
      <c r="L81" s="143"/>
      <c r="M81" s="143"/>
      <c r="N81" s="143"/>
      <c r="O81" s="143"/>
      <c r="P81" s="143"/>
      <c r="Q81" s="143"/>
      <c r="R81" s="143"/>
      <c r="S81" s="143"/>
      <c r="T81" s="143"/>
      <c r="U81" s="143"/>
      <c r="V81" s="143"/>
      <c r="W81" s="143"/>
      <c r="X81" s="144"/>
      <c r="Y81" s="172">
        <f t="shared" si="3"/>
        <v>0</v>
      </c>
      <c r="Z81" s="64"/>
    </row>
    <row r="82">
      <c r="B82" s="178" t="s">
        <v>105</v>
      </c>
      <c r="C82" s="179"/>
      <c r="D82" s="143"/>
      <c r="E82" s="143"/>
      <c r="F82" s="143"/>
      <c r="G82" s="143"/>
      <c r="H82" s="143"/>
      <c r="I82" s="143"/>
      <c r="J82" s="143"/>
      <c r="K82" s="143"/>
      <c r="L82" s="143"/>
      <c r="M82" s="143"/>
      <c r="N82" s="143"/>
      <c r="O82" s="143"/>
      <c r="P82" s="143"/>
      <c r="Q82" s="143"/>
      <c r="R82" s="143"/>
      <c r="S82" s="143"/>
      <c r="T82" s="143"/>
      <c r="U82" s="143"/>
      <c r="V82" s="143"/>
      <c r="W82" s="143"/>
      <c r="X82" s="144"/>
      <c r="Y82" s="172">
        <f t="shared" si="3"/>
        <v>0</v>
      </c>
      <c r="Z82" s="64"/>
    </row>
    <row r="83">
      <c r="B83" s="176" t="s">
        <v>77</v>
      </c>
      <c r="C83" s="179"/>
      <c r="D83" s="143"/>
      <c r="E83" s="143"/>
      <c r="F83" s="143"/>
      <c r="G83" s="143"/>
      <c r="H83" s="143"/>
      <c r="I83" s="143"/>
      <c r="J83" s="143"/>
      <c r="K83" s="143"/>
      <c r="L83" s="143"/>
      <c r="M83" s="143"/>
      <c r="N83" s="143"/>
      <c r="O83" s="143"/>
      <c r="P83" s="143"/>
      <c r="Q83" s="143"/>
      <c r="R83" s="143"/>
      <c r="S83" s="143"/>
      <c r="T83" s="143"/>
      <c r="U83" s="143"/>
      <c r="V83" s="143"/>
      <c r="W83" s="143"/>
      <c r="X83" s="144"/>
      <c r="Y83" s="172">
        <f t="shared" si="3"/>
        <v>0</v>
      </c>
      <c r="Z83" s="64"/>
    </row>
    <row r="84">
      <c r="B84" s="177" t="s">
        <v>81</v>
      </c>
      <c r="C84" s="179"/>
      <c r="D84" s="143"/>
      <c r="E84" s="143"/>
      <c r="F84" s="143"/>
      <c r="G84" s="143"/>
      <c r="H84" s="143"/>
      <c r="I84" s="143"/>
      <c r="J84" s="143"/>
      <c r="K84" s="143"/>
      <c r="L84" s="143"/>
      <c r="M84" s="143"/>
      <c r="N84" s="143"/>
      <c r="O84" s="143"/>
      <c r="P84" s="143"/>
      <c r="Q84" s="143"/>
      <c r="R84" s="143"/>
      <c r="S84" s="143"/>
      <c r="T84" s="143"/>
      <c r="U84" s="143"/>
      <c r="V84" s="143"/>
      <c r="W84" s="143"/>
      <c r="X84" s="144"/>
      <c r="Y84" s="172">
        <f t="shared" si="3"/>
        <v>0</v>
      </c>
      <c r="Z84" s="64"/>
    </row>
    <row r="85">
      <c r="B85" s="178" t="s">
        <v>84</v>
      </c>
      <c r="C85" s="179"/>
      <c r="D85" s="143"/>
      <c r="E85" s="143"/>
      <c r="F85" s="143"/>
      <c r="G85" s="143"/>
      <c r="H85" s="143"/>
      <c r="I85" s="143"/>
      <c r="J85" s="143"/>
      <c r="K85" s="143"/>
      <c r="L85" s="143"/>
      <c r="M85" s="143"/>
      <c r="N85" s="143"/>
      <c r="O85" s="143"/>
      <c r="P85" s="143"/>
      <c r="Q85" s="143"/>
      <c r="R85" s="143"/>
      <c r="S85" s="143"/>
      <c r="T85" s="143"/>
      <c r="U85" s="143"/>
      <c r="V85" s="143"/>
      <c r="W85" s="143"/>
      <c r="X85" s="144"/>
      <c r="Y85" s="172">
        <f t="shared" si="3"/>
        <v>0</v>
      </c>
      <c r="Z85" s="64"/>
    </row>
    <row r="86">
      <c r="B86" s="178" t="s">
        <v>86</v>
      </c>
      <c r="C86" s="179"/>
      <c r="D86" s="143"/>
      <c r="E86" s="143"/>
      <c r="F86" s="143"/>
      <c r="G86" s="143"/>
      <c r="H86" s="143"/>
      <c r="I86" s="143"/>
      <c r="J86" s="143"/>
      <c r="K86" s="143"/>
      <c r="L86" s="143"/>
      <c r="M86" s="143"/>
      <c r="N86" s="143"/>
      <c r="O86" s="143"/>
      <c r="P86" s="143"/>
      <c r="Q86" s="143"/>
      <c r="R86" s="143"/>
      <c r="S86" s="143"/>
      <c r="T86" s="143"/>
      <c r="U86" s="143"/>
      <c r="V86" s="143"/>
      <c r="W86" s="143"/>
      <c r="X86" s="144"/>
      <c r="Y86" s="172">
        <f t="shared" si="3"/>
        <v>0</v>
      </c>
      <c r="Z86" s="64"/>
    </row>
    <row r="87">
      <c r="B87" s="178" t="s">
        <v>88</v>
      </c>
      <c r="C87" s="179"/>
      <c r="D87" s="143"/>
      <c r="E87" s="143"/>
      <c r="F87" s="143"/>
      <c r="G87" s="143"/>
      <c r="H87" s="143"/>
      <c r="I87" s="143"/>
      <c r="J87" s="143"/>
      <c r="K87" s="143"/>
      <c r="L87" s="143"/>
      <c r="M87" s="143"/>
      <c r="N87" s="143"/>
      <c r="O87" s="143"/>
      <c r="P87" s="143"/>
      <c r="Q87" s="143"/>
      <c r="R87" s="143"/>
      <c r="S87" s="143"/>
      <c r="T87" s="143"/>
      <c r="U87" s="143"/>
      <c r="V87" s="143"/>
      <c r="W87" s="143"/>
      <c r="X87" s="144"/>
      <c r="Y87" s="172">
        <f t="shared" si="3"/>
        <v>0</v>
      </c>
      <c r="Z87" s="64"/>
    </row>
    <row r="88">
      <c r="B88" s="178" t="s">
        <v>95</v>
      </c>
      <c r="C88" s="179"/>
      <c r="D88" s="143"/>
      <c r="E88" s="143"/>
      <c r="F88" s="143"/>
      <c r="G88" s="143"/>
      <c r="H88" s="143"/>
      <c r="I88" s="143"/>
      <c r="J88" s="143"/>
      <c r="K88" s="143"/>
      <c r="L88" s="143"/>
      <c r="M88" s="143"/>
      <c r="N88" s="143"/>
      <c r="O88" s="143"/>
      <c r="P88" s="143"/>
      <c r="Q88" s="143"/>
      <c r="R88" s="143"/>
      <c r="S88" s="143"/>
      <c r="T88" s="143"/>
      <c r="U88" s="143"/>
      <c r="V88" s="143"/>
      <c r="W88" s="143"/>
      <c r="X88" s="144"/>
      <c r="Y88" s="172">
        <f t="shared" si="3"/>
        <v>0</v>
      </c>
      <c r="Z88" s="64"/>
    </row>
    <row r="89">
      <c r="B89" s="178" t="s">
        <v>98</v>
      </c>
      <c r="C89" s="179"/>
      <c r="D89" s="143"/>
      <c r="E89" s="143"/>
      <c r="F89" s="143"/>
      <c r="G89" s="143"/>
      <c r="H89" s="143"/>
      <c r="I89" s="143"/>
      <c r="J89" s="143"/>
      <c r="K89" s="143"/>
      <c r="L89" s="143"/>
      <c r="M89" s="143"/>
      <c r="N89" s="143"/>
      <c r="O89" s="143"/>
      <c r="P89" s="143"/>
      <c r="Q89" s="143"/>
      <c r="R89" s="143"/>
      <c r="S89" s="143"/>
      <c r="T89" s="143"/>
      <c r="U89" s="143"/>
      <c r="V89" s="143"/>
      <c r="W89" s="143"/>
      <c r="X89" s="144"/>
      <c r="Y89" s="172">
        <f t="shared" si="3"/>
        <v>0</v>
      </c>
      <c r="Z89" s="64"/>
    </row>
    <row r="90">
      <c r="B90" s="180" t="s">
        <v>109</v>
      </c>
      <c r="C90" s="179"/>
      <c r="D90" s="143"/>
      <c r="E90" s="143"/>
      <c r="F90" s="143"/>
      <c r="G90" s="143"/>
      <c r="H90" s="143"/>
      <c r="I90" s="143"/>
      <c r="J90" s="143"/>
      <c r="K90" s="143"/>
      <c r="L90" s="143"/>
      <c r="M90" s="143"/>
      <c r="N90" s="143"/>
      <c r="O90" s="143"/>
      <c r="P90" s="143"/>
      <c r="Q90" s="143"/>
      <c r="R90" s="143"/>
      <c r="S90" s="143"/>
      <c r="T90" s="143"/>
      <c r="U90" s="143"/>
      <c r="V90" s="143"/>
      <c r="W90" s="143"/>
      <c r="X90" s="144"/>
      <c r="Y90" s="172">
        <f t="shared" si="3"/>
        <v>0</v>
      </c>
      <c r="Z90" s="64"/>
    </row>
    <row r="91">
      <c r="B91" s="178" t="s">
        <v>92</v>
      </c>
      <c r="C91" s="179"/>
      <c r="D91" s="143"/>
      <c r="E91" s="143"/>
      <c r="F91" s="143"/>
      <c r="G91" s="143"/>
      <c r="H91" s="143"/>
      <c r="I91" s="143"/>
      <c r="J91" s="143"/>
      <c r="K91" s="143"/>
      <c r="L91" s="143"/>
      <c r="M91" s="143"/>
      <c r="N91" s="143"/>
      <c r="O91" s="143"/>
      <c r="P91" s="143"/>
      <c r="Q91" s="143"/>
      <c r="R91" s="143"/>
      <c r="S91" s="143"/>
      <c r="T91" s="143"/>
      <c r="U91" s="143"/>
      <c r="V91" s="143"/>
      <c r="W91" s="143"/>
      <c r="X91" s="144"/>
      <c r="Y91" s="172">
        <f t="shared" si="3"/>
        <v>0</v>
      </c>
      <c r="Z91" s="64"/>
    </row>
    <row r="92">
      <c r="B92" s="181" t="s">
        <v>106</v>
      </c>
      <c r="C92" s="179"/>
      <c r="D92" s="143"/>
      <c r="E92" s="143"/>
      <c r="F92" s="143"/>
      <c r="G92" s="143"/>
      <c r="H92" s="143"/>
      <c r="I92" s="143"/>
      <c r="J92" s="143"/>
      <c r="K92" s="143"/>
      <c r="L92" s="143"/>
      <c r="M92" s="143"/>
      <c r="N92" s="143"/>
      <c r="O92" s="143"/>
      <c r="P92" s="143"/>
      <c r="Q92" s="143"/>
      <c r="R92" s="143"/>
      <c r="S92" s="143"/>
      <c r="T92" s="143"/>
      <c r="U92" s="143"/>
      <c r="V92" s="143"/>
      <c r="W92" s="143"/>
      <c r="X92" s="144"/>
      <c r="Y92" s="172">
        <f t="shared" si="3"/>
        <v>0</v>
      </c>
      <c r="Z92" s="64"/>
    </row>
    <row r="93">
      <c r="B93" s="181" t="s">
        <v>104</v>
      </c>
      <c r="C93" s="179"/>
      <c r="D93" s="143"/>
      <c r="E93" s="143"/>
      <c r="F93" s="143"/>
      <c r="G93" s="143"/>
      <c r="H93" s="143"/>
      <c r="I93" s="143"/>
      <c r="J93" s="143"/>
      <c r="K93" s="143"/>
      <c r="L93" s="143"/>
      <c r="M93" s="143"/>
      <c r="N93" s="143"/>
      <c r="O93" s="143"/>
      <c r="P93" s="143"/>
      <c r="Q93" s="143"/>
      <c r="R93" s="143"/>
      <c r="S93" s="143"/>
      <c r="T93" s="143"/>
      <c r="U93" s="143"/>
      <c r="V93" s="143"/>
      <c r="W93" s="143"/>
      <c r="X93" s="144"/>
      <c r="Y93" s="172">
        <f t="shared" si="3"/>
        <v>0</v>
      </c>
      <c r="Z93" s="64"/>
    </row>
    <row r="94">
      <c r="B94" s="178" t="s">
        <v>107</v>
      </c>
      <c r="C94" s="179"/>
      <c r="D94" s="143"/>
      <c r="E94" s="143"/>
      <c r="F94" s="143"/>
      <c r="G94" s="143"/>
      <c r="H94" s="143"/>
      <c r="I94" s="143"/>
      <c r="J94" s="143"/>
      <c r="K94" s="143"/>
      <c r="L94" s="143"/>
      <c r="M94" s="143"/>
      <c r="N94" s="143"/>
      <c r="O94" s="143"/>
      <c r="P94" s="143"/>
      <c r="Q94" s="143"/>
      <c r="R94" s="143"/>
      <c r="S94" s="143"/>
      <c r="T94" s="143"/>
      <c r="U94" s="143"/>
      <c r="V94" s="143"/>
      <c r="W94" s="143"/>
      <c r="X94" s="144"/>
      <c r="Y94" s="172">
        <f t="shared" si="3"/>
        <v>0</v>
      </c>
      <c r="Z94" s="64"/>
    </row>
    <row r="95">
      <c r="B95" s="178" t="s">
        <v>108</v>
      </c>
      <c r="C95" s="179"/>
      <c r="D95" s="143"/>
      <c r="E95" s="143"/>
      <c r="F95" s="143"/>
      <c r="G95" s="143"/>
      <c r="H95" s="143"/>
      <c r="I95" s="143"/>
      <c r="J95" s="143"/>
      <c r="K95" s="143"/>
      <c r="L95" s="143"/>
      <c r="M95" s="143"/>
      <c r="N95" s="143"/>
      <c r="O95" s="143"/>
      <c r="P95" s="143"/>
      <c r="Q95" s="143"/>
      <c r="R95" s="143"/>
      <c r="S95" s="143"/>
      <c r="T95" s="143"/>
      <c r="U95" s="143"/>
      <c r="V95" s="143"/>
      <c r="W95" s="143"/>
      <c r="X95" s="144"/>
      <c r="Y95" s="172">
        <f t="shared" si="3"/>
        <v>0</v>
      </c>
      <c r="Z95" s="64"/>
    </row>
    <row r="96">
      <c r="B96" s="169" t="s">
        <v>100</v>
      </c>
      <c r="C96" s="179"/>
      <c r="D96" s="143"/>
      <c r="E96" s="143"/>
      <c r="F96" s="143"/>
      <c r="G96" s="143"/>
      <c r="H96" s="143"/>
      <c r="I96" s="143"/>
      <c r="J96" s="143"/>
      <c r="K96" s="143"/>
      <c r="L96" s="143"/>
      <c r="M96" s="143"/>
      <c r="N96" s="143"/>
      <c r="O96" s="143"/>
      <c r="P96" s="143"/>
      <c r="Q96" s="143"/>
      <c r="R96" s="143"/>
      <c r="S96" s="143"/>
      <c r="T96" s="143"/>
      <c r="U96" s="143"/>
      <c r="V96" s="143"/>
      <c r="W96" s="143"/>
      <c r="X96" s="144"/>
      <c r="Y96" s="172">
        <f t="shared" si="3"/>
        <v>0</v>
      </c>
      <c r="Z96" s="64"/>
    </row>
    <row r="97">
      <c r="B97" s="169" t="s">
        <v>110</v>
      </c>
      <c r="C97" s="179"/>
      <c r="D97" s="143"/>
      <c r="E97" s="143"/>
      <c r="F97" s="143"/>
      <c r="G97" s="143"/>
      <c r="H97" s="143"/>
      <c r="I97" s="143"/>
      <c r="J97" s="143"/>
      <c r="K97" s="143"/>
      <c r="L97" s="143"/>
      <c r="M97" s="143"/>
      <c r="N97" s="143"/>
      <c r="O97" s="143"/>
      <c r="P97" s="143"/>
      <c r="Q97" s="143"/>
      <c r="R97" s="143"/>
      <c r="S97" s="143"/>
      <c r="T97" s="143"/>
      <c r="U97" s="143"/>
      <c r="V97" s="143"/>
      <c r="W97" s="143"/>
      <c r="X97" s="144"/>
      <c r="Y97" s="172">
        <f t="shared" si="3"/>
        <v>0</v>
      </c>
      <c r="Z97" s="64"/>
    </row>
    <row r="98">
      <c r="B98" s="178" t="s">
        <v>140</v>
      </c>
      <c r="C98" s="182"/>
      <c r="D98" s="183"/>
      <c r="E98" s="183"/>
      <c r="F98" s="183"/>
      <c r="G98" s="183"/>
      <c r="H98" s="183"/>
      <c r="I98" s="183"/>
      <c r="J98" s="183"/>
      <c r="K98" s="183"/>
      <c r="L98" s="183"/>
      <c r="M98" s="183"/>
      <c r="N98" s="183"/>
      <c r="O98" s="183"/>
      <c r="P98" s="183"/>
      <c r="Q98" s="183"/>
      <c r="R98" s="183"/>
      <c r="S98" s="183"/>
      <c r="T98" s="183"/>
      <c r="U98" s="183"/>
      <c r="V98" s="183"/>
      <c r="W98" s="183"/>
      <c r="X98" s="184"/>
      <c r="Y98" s="172">
        <f t="shared" si="3"/>
        <v>0</v>
      </c>
      <c r="Z98" s="64"/>
    </row>
    <row r="99">
      <c r="A99" s="64"/>
    </row>
  </sheetData>
  <mergeCells count="10">
    <mergeCell ref="B64:U68"/>
    <mergeCell ref="B69:Y69"/>
    <mergeCell ref="A1:A98"/>
    <mergeCell ref="B1:F1"/>
    <mergeCell ref="G1:P33"/>
    <mergeCell ref="Q1:Z33"/>
    <mergeCell ref="B31:F33"/>
    <mergeCell ref="B34:U34"/>
    <mergeCell ref="V34:Z68"/>
    <mergeCell ref="A99:Z115"/>
  </mergeCells>
  <conditionalFormatting sqref="F2:F30 F36:F63 F76:F98 F116:F1015">
    <cfRule type="cellIs" dxfId="0" priority="1" operator="equal">
      <formula>1</formula>
    </cfRule>
  </conditionalFormatting>
  <conditionalFormatting sqref="F2:F30 F36:F63 F76:F98 F116:F1015">
    <cfRule type="cellIs" dxfId="1" priority="2" operator="equal">
      <formula>2</formula>
    </cfRule>
  </conditionalFormatting>
  <conditionalFormatting sqref="F2:F30 F36:F63 F76:F98 F116:F1015">
    <cfRule type="cellIs" dxfId="2" priority="3" operator="equal">
      <formula>3</formula>
    </cfRule>
  </conditionalFormatting>
  <conditionalFormatting sqref="C36:C63">
    <cfRule type="cellIs" dxfId="3" priority="4" operator="greaterThanOrEqual">
      <formula>"supérieur "</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4" max="4" width="13.5"/>
    <col customWidth="1" min="5" max="5" width="13.25"/>
  </cols>
  <sheetData>
    <row r="1">
      <c r="A1" s="64"/>
      <c r="B1" s="64"/>
      <c r="C1" s="185"/>
      <c r="J1" s="185"/>
    </row>
    <row r="2">
      <c r="B2" s="64"/>
      <c r="C2" s="186"/>
      <c r="D2" s="78"/>
      <c r="E2" s="78"/>
      <c r="F2" s="78"/>
      <c r="G2" s="78"/>
      <c r="H2" s="78"/>
      <c r="I2" s="78"/>
      <c r="J2" s="187"/>
    </row>
    <row r="3">
      <c r="B3" s="188" t="s">
        <v>183</v>
      </c>
      <c r="C3" s="62"/>
      <c r="D3" s="62"/>
      <c r="E3" s="62"/>
      <c r="F3" s="62"/>
      <c r="G3" s="62"/>
      <c r="H3" s="62"/>
      <c r="I3" s="63"/>
      <c r="J3" s="187"/>
    </row>
    <row r="4">
      <c r="B4" s="189" t="s">
        <v>184</v>
      </c>
      <c r="C4" s="190" t="s">
        <v>185</v>
      </c>
      <c r="D4" s="190" t="s">
        <v>186</v>
      </c>
      <c r="E4" s="190" t="s">
        <v>187</v>
      </c>
      <c r="F4" s="190" t="s">
        <v>188</v>
      </c>
      <c r="G4" s="190" t="s">
        <v>189</v>
      </c>
      <c r="H4" s="190" t="s">
        <v>190</v>
      </c>
      <c r="I4" s="191" t="s">
        <v>191</v>
      </c>
      <c r="J4" s="187"/>
    </row>
    <row r="5">
      <c r="B5" s="192" t="s">
        <v>142</v>
      </c>
      <c r="C5" s="193">
        <v>46184.0</v>
      </c>
      <c r="D5" s="194" t="s">
        <v>192</v>
      </c>
      <c r="E5" s="194"/>
      <c r="F5" s="195"/>
      <c r="G5" s="195"/>
      <c r="H5" s="195"/>
      <c r="I5" s="196"/>
      <c r="J5" s="187"/>
    </row>
    <row r="6">
      <c r="B6" s="192" t="s">
        <v>143</v>
      </c>
      <c r="C6" s="193">
        <v>46185.0</v>
      </c>
      <c r="D6" s="194" t="s">
        <v>193</v>
      </c>
      <c r="E6" s="194" t="s">
        <v>194</v>
      </c>
      <c r="F6" s="194"/>
      <c r="G6" s="194"/>
      <c r="H6" s="194"/>
      <c r="I6" s="197"/>
      <c r="J6" s="187"/>
    </row>
    <row r="7">
      <c r="B7" s="192" t="s">
        <v>144</v>
      </c>
      <c r="C7" s="193">
        <v>46186.0</v>
      </c>
      <c r="D7" s="194" t="s">
        <v>195</v>
      </c>
      <c r="E7" s="194" t="s">
        <v>196</v>
      </c>
      <c r="F7" s="194"/>
      <c r="G7" s="194"/>
      <c r="H7" s="194"/>
      <c r="I7" s="198"/>
      <c r="J7" s="187"/>
    </row>
    <row r="8">
      <c r="B8" s="192" t="s">
        <v>145</v>
      </c>
      <c r="C8" s="193">
        <v>46187.0</v>
      </c>
      <c r="D8" s="194" t="s">
        <v>197</v>
      </c>
      <c r="E8" s="194" t="s">
        <v>198</v>
      </c>
      <c r="F8" s="194" t="s">
        <v>199</v>
      </c>
      <c r="G8" s="194" t="s">
        <v>200</v>
      </c>
      <c r="H8" s="194" t="s">
        <v>201</v>
      </c>
      <c r="I8" s="197"/>
      <c r="J8" s="187"/>
    </row>
    <row r="9">
      <c r="B9" s="192" t="s">
        <v>146</v>
      </c>
      <c r="C9" s="193">
        <v>46188.0</v>
      </c>
      <c r="D9" s="194" t="s">
        <v>202</v>
      </c>
      <c r="E9" s="194" t="s">
        <v>203</v>
      </c>
      <c r="F9" s="30" t="s">
        <v>204</v>
      </c>
      <c r="G9" s="30" t="s">
        <v>205</v>
      </c>
      <c r="H9" s="30"/>
      <c r="I9" s="199"/>
      <c r="J9" s="187"/>
    </row>
    <row r="10">
      <c r="B10" s="192" t="s">
        <v>147</v>
      </c>
      <c r="C10" s="193">
        <v>46189.0</v>
      </c>
      <c r="D10" s="194" t="s">
        <v>206</v>
      </c>
      <c r="E10" s="194" t="s">
        <v>207</v>
      </c>
      <c r="F10" s="194" t="s">
        <v>208</v>
      </c>
      <c r="G10" s="194"/>
      <c r="H10" s="194"/>
      <c r="I10" s="197"/>
      <c r="J10" s="187"/>
    </row>
    <row r="11">
      <c r="B11" s="192" t="s">
        <v>148</v>
      </c>
      <c r="C11" s="193">
        <v>46190.0</v>
      </c>
      <c r="D11" s="194" t="s">
        <v>209</v>
      </c>
      <c r="E11" s="194" t="s">
        <v>210</v>
      </c>
      <c r="F11" s="194" t="s">
        <v>211</v>
      </c>
      <c r="G11" s="194" t="s">
        <v>212</v>
      </c>
      <c r="H11" s="194" t="s">
        <v>213</v>
      </c>
      <c r="I11" s="197"/>
      <c r="J11" s="187"/>
    </row>
    <row r="12">
      <c r="B12" s="192" t="s">
        <v>149</v>
      </c>
      <c r="C12" s="193">
        <v>46191.0</v>
      </c>
      <c r="D12" s="194" t="s">
        <v>214</v>
      </c>
      <c r="E12" s="194" t="s">
        <v>215</v>
      </c>
      <c r="F12" s="195" t="s">
        <v>216</v>
      </c>
      <c r="G12" s="195" t="s">
        <v>217</v>
      </c>
      <c r="H12" s="30"/>
      <c r="I12" s="199"/>
      <c r="J12" s="187"/>
    </row>
    <row r="13">
      <c r="B13" s="192" t="s">
        <v>150</v>
      </c>
      <c r="C13" s="193">
        <v>46192.0</v>
      </c>
      <c r="D13" s="194" t="s">
        <v>218</v>
      </c>
      <c r="E13" s="195" t="s">
        <v>219</v>
      </c>
      <c r="F13" s="195" t="s">
        <v>220</v>
      </c>
      <c r="G13" s="194"/>
      <c r="H13" s="30"/>
      <c r="I13" s="200"/>
      <c r="J13" s="187"/>
    </row>
    <row r="14">
      <c r="B14" s="192" t="s">
        <v>151</v>
      </c>
      <c r="C14" s="193">
        <v>46193.0</v>
      </c>
      <c r="D14" s="194" t="s">
        <v>221</v>
      </c>
      <c r="E14" s="195" t="s">
        <v>222</v>
      </c>
      <c r="F14" s="195" t="s">
        <v>223</v>
      </c>
      <c r="G14" s="195" t="s">
        <v>224</v>
      </c>
      <c r="H14" s="194" t="s">
        <v>225</v>
      </c>
      <c r="I14" s="198"/>
      <c r="J14" s="187"/>
    </row>
    <row r="15">
      <c r="B15" s="192" t="s">
        <v>152</v>
      </c>
      <c r="C15" s="193">
        <v>46194.0</v>
      </c>
      <c r="D15" s="194" t="s">
        <v>226</v>
      </c>
      <c r="E15" s="194" t="s">
        <v>227</v>
      </c>
      <c r="F15" s="195" t="s">
        <v>228</v>
      </c>
      <c r="G15" s="195" t="s">
        <v>229</v>
      </c>
      <c r="H15" s="143"/>
      <c r="I15" s="198"/>
      <c r="J15" s="187"/>
    </row>
    <row r="16">
      <c r="B16" s="192" t="s">
        <v>153</v>
      </c>
      <c r="C16" s="193">
        <v>46195.0</v>
      </c>
      <c r="D16" s="194" t="s">
        <v>230</v>
      </c>
      <c r="E16" s="194" t="s">
        <v>231</v>
      </c>
      <c r="F16" s="30" t="s">
        <v>232</v>
      </c>
      <c r="G16" s="30" t="s">
        <v>233</v>
      </c>
      <c r="H16" s="30"/>
      <c r="I16" s="199"/>
      <c r="J16" s="187"/>
    </row>
    <row r="17">
      <c r="B17" s="192" t="s">
        <v>154</v>
      </c>
      <c r="C17" s="193">
        <v>46196.0</v>
      </c>
      <c r="D17" s="194" t="s">
        <v>234</v>
      </c>
      <c r="E17" s="194" t="s">
        <v>235</v>
      </c>
      <c r="F17" s="30" t="s">
        <v>236</v>
      </c>
      <c r="G17" s="30" t="s">
        <v>237</v>
      </c>
      <c r="H17" s="30"/>
      <c r="I17" s="199"/>
      <c r="J17" s="187"/>
    </row>
    <row r="18">
      <c r="B18" s="192" t="s">
        <v>155</v>
      </c>
      <c r="C18" s="193">
        <v>46197.0</v>
      </c>
      <c r="D18" s="194" t="s">
        <v>238</v>
      </c>
      <c r="E18" s="194" t="s">
        <v>239</v>
      </c>
      <c r="F18" s="195" t="s">
        <v>240</v>
      </c>
      <c r="G18" s="195" t="s">
        <v>241</v>
      </c>
      <c r="H18" s="194"/>
      <c r="I18" s="197"/>
      <c r="J18" s="187"/>
    </row>
    <row r="19">
      <c r="B19" s="192" t="s">
        <v>156</v>
      </c>
      <c r="C19" s="193">
        <v>46198.0</v>
      </c>
      <c r="D19" s="194" t="s">
        <v>242</v>
      </c>
      <c r="E19" s="194" t="s">
        <v>243</v>
      </c>
      <c r="F19" s="195" t="s">
        <v>244</v>
      </c>
      <c r="G19" s="195" t="s">
        <v>245</v>
      </c>
      <c r="H19" s="195" t="s">
        <v>246</v>
      </c>
      <c r="I19" s="196" t="s">
        <v>247</v>
      </c>
      <c r="J19" s="187"/>
    </row>
    <row r="20">
      <c r="B20" s="192" t="s">
        <v>157</v>
      </c>
      <c r="C20" s="193">
        <v>46199.0</v>
      </c>
      <c r="D20" s="194" t="s">
        <v>248</v>
      </c>
      <c r="E20" s="194" t="s">
        <v>249</v>
      </c>
      <c r="F20" s="195" t="s">
        <v>250</v>
      </c>
      <c r="G20" s="195" t="s">
        <v>251</v>
      </c>
      <c r="H20" s="195" t="s">
        <v>252</v>
      </c>
      <c r="I20" s="196" t="s">
        <v>253</v>
      </c>
      <c r="J20" s="187"/>
    </row>
    <row r="21">
      <c r="B21" s="192" t="s">
        <v>158</v>
      </c>
      <c r="C21" s="193">
        <v>46200.0</v>
      </c>
      <c r="D21" s="194" t="s">
        <v>254</v>
      </c>
      <c r="E21" s="194" t="s">
        <v>255</v>
      </c>
      <c r="F21" s="195" t="s">
        <v>256</v>
      </c>
      <c r="G21" s="195" t="s">
        <v>257</v>
      </c>
      <c r="H21" s="195" t="s">
        <v>258</v>
      </c>
      <c r="I21" s="196" t="s">
        <v>259</v>
      </c>
      <c r="J21" s="187"/>
    </row>
    <row r="22">
      <c r="B22" s="192" t="s">
        <v>159</v>
      </c>
      <c r="C22" s="201">
        <v>46201.0</v>
      </c>
      <c r="D22" s="195" t="s">
        <v>260</v>
      </c>
      <c r="E22" s="195" t="s">
        <v>261</v>
      </c>
      <c r="F22" s="195" t="s">
        <v>262</v>
      </c>
      <c r="G22" s="195" t="s">
        <v>263</v>
      </c>
      <c r="H22" s="195"/>
      <c r="I22" s="196"/>
      <c r="J22" s="187"/>
    </row>
    <row r="23">
      <c r="B23" s="64"/>
      <c r="J23" s="187"/>
    </row>
    <row r="24">
      <c r="B24" s="188" t="s">
        <v>264</v>
      </c>
      <c r="C24" s="62"/>
      <c r="D24" s="62"/>
      <c r="E24" s="62"/>
      <c r="F24" s="62"/>
      <c r="G24" s="62"/>
      <c r="H24" s="62"/>
      <c r="I24" s="63"/>
      <c r="J24" s="187"/>
    </row>
    <row r="25">
      <c r="B25" s="192" t="s">
        <v>159</v>
      </c>
      <c r="C25" s="193">
        <v>46201.0</v>
      </c>
      <c r="D25" s="197" t="s">
        <v>265</v>
      </c>
      <c r="E25" s="62"/>
      <c r="F25" s="62"/>
      <c r="G25" s="62"/>
      <c r="H25" s="62"/>
      <c r="I25" s="63"/>
      <c r="J25" s="187"/>
    </row>
    <row r="26">
      <c r="B26" s="192" t="s">
        <v>162</v>
      </c>
      <c r="C26" s="193">
        <v>46202.0</v>
      </c>
      <c r="D26" s="197" t="s">
        <v>266</v>
      </c>
      <c r="E26" s="63"/>
      <c r="F26" s="197" t="s">
        <v>267</v>
      </c>
      <c r="G26" s="63"/>
      <c r="H26" s="197"/>
      <c r="I26" s="63"/>
      <c r="J26" s="187"/>
    </row>
    <row r="27">
      <c r="B27" s="192" t="s">
        <v>163</v>
      </c>
      <c r="C27" s="193">
        <v>46203.0</v>
      </c>
      <c r="D27" s="196" t="s">
        <v>268</v>
      </c>
      <c r="E27" s="63"/>
      <c r="F27" s="197" t="s">
        <v>269</v>
      </c>
      <c r="G27" s="63"/>
      <c r="H27" s="197" t="s">
        <v>270</v>
      </c>
      <c r="I27" s="63"/>
      <c r="J27" s="187"/>
    </row>
    <row r="28">
      <c r="B28" s="192" t="s">
        <v>164</v>
      </c>
      <c r="C28" s="193">
        <v>46204.0</v>
      </c>
      <c r="D28" s="197" t="s">
        <v>271</v>
      </c>
      <c r="E28" s="63"/>
      <c r="F28" s="197" t="s">
        <v>272</v>
      </c>
      <c r="G28" s="63"/>
      <c r="H28" s="197" t="s">
        <v>273</v>
      </c>
      <c r="I28" s="63"/>
      <c r="J28" s="187"/>
    </row>
    <row r="29">
      <c r="B29" s="192" t="s">
        <v>165</v>
      </c>
      <c r="C29" s="193">
        <v>46205.0</v>
      </c>
      <c r="D29" s="197" t="s">
        <v>274</v>
      </c>
      <c r="E29" s="63"/>
      <c r="F29" s="197" t="s">
        <v>275</v>
      </c>
      <c r="G29" s="63"/>
      <c r="H29" s="197"/>
      <c r="I29" s="63"/>
      <c r="J29" s="187"/>
    </row>
    <row r="30">
      <c r="B30" s="192" t="s">
        <v>166</v>
      </c>
      <c r="C30" s="202">
        <v>46206.0</v>
      </c>
      <c r="D30" s="197" t="s">
        <v>276</v>
      </c>
      <c r="E30" s="63"/>
      <c r="F30" s="196" t="s">
        <v>277</v>
      </c>
      <c r="G30" s="63"/>
      <c r="H30" s="197" t="s">
        <v>278</v>
      </c>
      <c r="I30" s="63"/>
      <c r="J30" s="187"/>
    </row>
    <row r="31">
      <c r="B31" s="192" t="s">
        <v>167</v>
      </c>
      <c r="C31" s="193">
        <v>46207.0</v>
      </c>
      <c r="D31" s="196" t="s">
        <v>279</v>
      </c>
      <c r="E31" s="63"/>
      <c r="F31" s="196" t="s">
        <v>280</v>
      </c>
      <c r="G31" s="63"/>
      <c r="H31" s="197"/>
      <c r="I31" s="63"/>
      <c r="J31" s="187"/>
    </row>
    <row r="32">
      <c r="B32" s="64"/>
      <c r="J32" s="187"/>
    </row>
    <row r="33">
      <c r="B33" s="188" t="s">
        <v>281</v>
      </c>
      <c r="C33" s="62"/>
      <c r="D33" s="62"/>
      <c r="E33" s="62"/>
      <c r="F33" s="62"/>
      <c r="G33" s="62"/>
      <c r="H33" s="62"/>
      <c r="I33" s="62"/>
      <c r="J33" s="62"/>
      <c r="K33" s="62"/>
      <c r="L33" s="63"/>
      <c r="M33" s="64"/>
    </row>
    <row r="34">
      <c r="B34" s="192" t="s">
        <v>167</v>
      </c>
      <c r="C34" s="193">
        <v>46207.0</v>
      </c>
      <c r="D34" s="197" t="s">
        <v>282</v>
      </c>
      <c r="E34" s="62"/>
      <c r="F34" s="62"/>
      <c r="G34" s="197" t="s">
        <v>283</v>
      </c>
      <c r="H34" s="62"/>
      <c r="I34" s="63"/>
      <c r="J34" s="197"/>
      <c r="K34" s="62"/>
      <c r="L34" s="63"/>
    </row>
    <row r="35">
      <c r="B35" s="192" t="s">
        <v>168</v>
      </c>
      <c r="C35" s="203">
        <v>46208.0</v>
      </c>
      <c r="D35" s="197" t="s">
        <v>284</v>
      </c>
      <c r="E35" s="62"/>
      <c r="F35" s="62"/>
      <c r="G35" s="197"/>
      <c r="H35" s="62"/>
      <c r="I35" s="63"/>
      <c r="J35" s="197"/>
      <c r="K35" s="62"/>
      <c r="L35" s="63"/>
    </row>
    <row r="36">
      <c r="B36" s="192" t="s">
        <v>169</v>
      </c>
      <c r="C36" s="203">
        <v>46209.0</v>
      </c>
      <c r="D36" s="196" t="s">
        <v>285</v>
      </c>
      <c r="E36" s="62"/>
      <c r="F36" s="63"/>
      <c r="G36" s="200" t="s">
        <v>286</v>
      </c>
      <c r="H36" s="62"/>
      <c r="I36" s="62"/>
      <c r="J36" s="200"/>
      <c r="K36" s="62"/>
      <c r="L36" s="62"/>
    </row>
    <row r="37">
      <c r="B37" s="192" t="s">
        <v>170</v>
      </c>
      <c r="C37" s="203">
        <v>46210.0</v>
      </c>
      <c r="D37" s="200" t="s">
        <v>287</v>
      </c>
      <c r="E37" s="62"/>
      <c r="F37" s="63"/>
      <c r="G37" s="200" t="s">
        <v>288</v>
      </c>
      <c r="H37" s="62"/>
      <c r="I37" s="62"/>
      <c r="J37" s="200" t="s">
        <v>289</v>
      </c>
      <c r="K37" s="62"/>
      <c r="L37" s="63"/>
    </row>
    <row r="38">
      <c r="B38" s="192" t="s">
        <v>171</v>
      </c>
      <c r="C38" s="203">
        <v>46211.0</v>
      </c>
      <c r="D38" s="204" t="s">
        <v>290</v>
      </c>
      <c r="E38" s="62"/>
      <c r="F38" s="62"/>
      <c r="G38" s="62"/>
      <c r="H38" s="62"/>
      <c r="I38" s="63"/>
      <c r="J38" s="185"/>
    </row>
    <row r="39">
      <c r="B39" s="64"/>
      <c r="J39" s="187"/>
    </row>
    <row r="40">
      <c r="B40" s="188" t="s">
        <v>291</v>
      </c>
      <c r="C40" s="62"/>
      <c r="D40" s="62"/>
      <c r="E40" s="62"/>
      <c r="F40" s="62"/>
      <c r="G40" s="62"/>
      <c r="H40" s="62"/>
      <c r="I40" s="63"/>
      <c r="J40" s="187"/>
    </row>
    <row r="41">
      <c r="B41" s="192" t="s">
        <v>172</v>
      </c>
      <c r="C41" s="203">
        <v>46212.0</v>
      </c>
      <c r="D41" s="197" t="s">
        <v>292</v>
      </c>
      <c r="E41" s="62"/>
      <c r="F41" s="62"/>
      <c r="G41" s="62"/>
      <c r="H41" s="62"/>
      <c r="I41" s="63"/>
      <c r="J41" s="187"/>
    </row>
    <row r="42">
      <c r="B42" s="192" t="s">
        <v>173</v>
      </c>
      <c r="C42" s="203">
        <v>46213.0</v>
      </c>
      <c r="D42" s="200" t="s">
        <v>293</v>
      </c>
      <c r="E42" s="62"/>
      <c r="F42" s="62"/>
      <c r="G42" s="62"/>
      <c r="H42" s="62"/>
      <c r="I42" s="63"/>
      <c r="J42" s="187"/>
    </row>
    <row r="43">
      <c r="B43" s="192" t="s">
        <v>174</v>
      </c>
      <c r="C43" s="193">
        <v>46214.0</v>
      </c>
      <c r="D43" s="200" t="s">
        <v>294</v>
      </c>
      <c r="E43" s="62"/>
      <c r="F43" s="62"/>
      <c r="G43" s="62"/>
      <c r="H43" s="62"/>
      <c r="I43" s="63"/>
      <c r="J43" s="187"/>
    </row>
    <row r="44">
      <c r="B44" s="192" t="s">
        <v>175</v>
      </c>
      <c r="C44" s="193">
        <v>46215.0</v>
      </c>
      <c r="D44" s="200" t="s">
        <v>295</v>
      </c>
      <c r="E44" s="62"/>
      <c r="F44" s="62"/>
      <c r="G44" s="62"/>
      <c r="H44" s="62"/>
      <c r="I44" s="63"/>
      <c r="J44" s="187"/>
    </row>
    <row r="45">
      <c r="B45" s="192" t="s">
        <v>176</v>
      </c>
      <c r="C45" s="193">
        <v>46216.0</v>
      </c>
      <c r="D45" s="204" t="s">
        <v>290</v>
      </c>
      <c r="E45" s="62"/>
      <c r="F45" s="62"/>
      <c r="G45" s="62"/>
      <c r="H45" s="62"/>
      <c r="I45" s="63"/>
      <c r="J45" s="187"/>
    </row>
    <row r="46">
      <c r="B46" s="64"/>
      <c r="J46" s="187"/>
    </row>
    <row r="47">
      <c r="B47" s="188" t="s">
        <v>296</v>
      </c>
      <c r="C47" s="62"/>
      <c r="D47" s="62"/>
      <c r="E47" s="62"/>
      <c r="F47" s="62"/>
      <c r="G47" s="62"/>
      <c r="H47" s="62"/>
      <c r="I47" s="63"/>
      <c r="J47" s="187"/>
    </row>
    <row r="48">
      <c r="B48" s="192" t="s">
        <v>177</v>
      </c>
      <c r="C48" s="193">
        <v>46217.0</v>
      </c>
      <c r="D48" s="200" t="s">
        <v>297</v>
      </c>
      <c r="E48" s="62"/>
      <c r="F48" s="62"/>
      <c r="G48" s="62"/>
      <c r="H48" s="62"/>
      <c r="I48" s="63"/>
      <c r="J48" s="187"/>
    </row>
    <row r="49">
      <c r="B49" s="192" t="s">
        <v>178</v>
      </c>
      <c r="C49" s="193">
        <v>46218.0</v>
      </c>
      <c r="D49" s="200" t="s">
        <v>298</v>
      </c>
      <c r="E49" s="62"/>
      <c r="F49" s="62"/>
      <c r="G49" s="62"/>
      <c r="H49" s="62"/>
      <c r="I49" s="63"/>
      <c r="J49" s="187"/>
    </row>
    <row r="50">
      <c r="B50" s="192" t="s">
        <v>179</v>
      </c>
      <c r="C50" s="193">
        <v>46219.0</v>
      </c>
      <c r="D50" s="205" t="s">
        <v>290</v>
      </c>
      <c r="E50" s="74"/>
      <c r="F50" s="74"/>
      <c r="G50" s="74"/>
      <c r="H50" s="74"/>
      <c r="I50" s="75"/>
      <c r="J50" s="187"/>
    </row>
    <row r="51">
      <c r="B51" s="192" t="s">
        <v>180</v>
      </c>
      <c r="C51" s="193">
        <v>46220.0</v>
      </c>
      <c r="D51" s="77"/>
      <c r="E51" s="78"/>
      <c r="F51" s="78"/>
      <c r="G51" s="78"/>
      <c r="H51" s="78"/>
      <c r="I51" s="79"/>
      <c r="J51" s="187"/>
    </row>
    <row r="52">
      <c r="B52" s="64"/>
      <c r="J52" s="187"/>
    </row>
    <row r="53">
      <c r="B53" s="188" t="s">
        <v>299</v>
      </c>
      <c r="C53" s="62"/>
      <c r="D53" s="62"/>
      <c r="E53" s="62"/>
      <c r="F53" s="62"/>
      <c r="G53" s="62"/>
      <c r="H53" s="62"/>
      <c r="I53" s="63"/>
      <c r="J53" s="187"/>
    </row>
    <row r="54">
      <c r="B54" s="192" t="s">
        <v>181</v>
      </c>
      <c r="C54" s="193">
        <v>46221.0</v>
      </c>
      <c r="D54" s="200" t="s">
        <v>300</v>
      </c>
      <c r="E54" s="62"/>
      <c r="F54" s="62"/>
      <c r="G54" s="62"/>
      <c r="H54" s="62"/>
      <c r="I54" s="63"/>
      <c r="J54" s="187"/>
    </row>
    <row r="55">
      <c r="B55" s="188" t="s">
        <v>301</v>
      </c>
      <c r="C55" s="62"/>
      <c r="D55" s="62"/>
      <c r="E55" s="62"/>
      <c r="F55" s="62"/>
      <c r="G55" s="62"/>
      <c r="H55" s="62"/>
      <c r="I55" s="63"/>
      <c r="J55" s="187"/>
    </row>
    <row r="56">
      <c r="B56" s="192" t="s">
        <v>182</v>
      </c>
      <c r="C56" s="193">
        <v>46222.0</v>
      </c>
      <c r="D56" s="200" t="s">
        <v>302</v>
      </c>
      <c r="E56" s="62"/>
      <c r="F56" s="62"/>
      <c r="G56" s="62"/>
      <c r="H56" s="62"/>
      <c r="I56" s="63"/>
      <c r="J56" s="187"/>
    </row>
    <row r="57">
      <c r="A57" s="206"/>
      <c r="B57" s="207"/>
      <c r="C57" s="207"/>
      <c r="D57" s="207"/>
      <c r="E57" s="207"/>
      <c r="F57" s="207"/>
      <c r="G57" s="207"/>
      <c r="H57" s="207"/>
      <c r="I57" s="207"/>
      <c r="J57" s="207"/>
      <c r="K57" s="207"/>
      <c r="L57" s="207"/>
      <c r="M57" s="207"/>
      <c r="N57" s="207"/>
    </row>
  </sheetData>
  <mergeCells count="60">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B32:I32"/>
    <mergeCell ref="B33:L33"/>
    <mergeCell ref="B39:I39"/>
    <mergeCell ref="B40:I40"/>
    <mergeCell ref="D45:I45"/>
    <mergeCell ref="B46:I46"/>
    <mergeCell ref="B47:I47"/>
    <mergeCell ref="D48:I48"/>
    <mergeCell ref="D49:I49"/>
    <mergeCell ref="D50:I51"/>
    <mergeCell ref="B52:I52"/>
    <mergeCell ref="B53:I53"/>
    <mergeCell ref="D54:I54"/>
    <mergeCell ref="B55:I55"/>
    <mergeCell ref="A1:A56"/>
    <mergeCell ref="C1:I2"/>
    <mergeCell ref="B3:I3"/>
    <mergeCell ref="B23:I23"/>
    <mergeCell ref="B24:I24"/>
    <mergeCell ref="D25:I25"/>
    <mergeCell ref="D38:I38"/>
    <mergeCell ref="D56:I56"/>
    <mergeCell ref="D36:F36"/>
    <mergeCell ref="G36:I36"/>
    <mergeCell ref="J36:L36"/>
    <mergeCell ref="D37:F37"/>
    <mergeCell ref="G37:I37"/>
    <mergeCell ref="J37:L37"/>
    <mergeCell ref="M33:N37"/>
    <mergeCell ref="D34:F34"/>
    <mergeCell ref="G34:I34"/>
    <mergeCell ref="J34:L34"/>
    <mergeCell ref="D35:F35"/>
    <mergeCell ref="G35:I35"/>
    <mergeCell ref="J35:L35"/>
    <mergeCell ref="J1:N32"/>
    <mergeCell ref="J38:N56"/>
    <mergeCell ref="D41:I41"/>
    <mergeCell ref="D42:I42"/>
    <mergeCell ref="D43:I43"/>
    <mergeCell ref="D44:I44"/>
    <mergeCell ref="A57:N6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2" max="2" width="8.38"/>
  </cols>
  <sheetData>
    <row r="1">
      <c r="A1" s="64"/>
      <c r="K1" s="64"/>
    </row>
    <row r="2">
      <c r="A2" s="64"/>
      <c r="B2" s="208" t="s">
        <v>303</v>
      </c>
      <c r="C2" s="209" t="s">
        <v>184</v>
      </c>
      <c r="D2" s="208" t="s">
        <v>185</v>
      </c>
      <c r="E2" s="210" t="s">
        <v>304</v>
      </c>
      <c r="F2" s="211" t="s">
        <v>305</v>
      </c>
      <c r="G2" s="212"/>
      <c r="H2" s="212"/>
      <c r="I2" s="212"/>
      <c r="J2" s="213"/>
    </row>
    <row r="3">
      <c r="B3" s="214" t="s">
        <v>306</v>
      </c>
      <c r="C3" s="215">
        <v>1.0</v>
      </c>
      <c r="D3" s="216">
        <v>46184.0</v>
      </c>
      <c r="E3" s="217" t="s">
        <v>192</v>
      </c>
      <c r="F3" s="218" t="s">
        <v>307</v>
      </c>
      <c r="G3" s="212"/>
      <c r="H3" s="212"/>
      <c r="I3" s="212"/>
      <c r="J3" s="213"/>
    </row>
    <row r="4">
      <c r="B4" s="214" t="s">
        <v>308</v>
      </c>
      <c r="C4" s="219"/>
      <c r="D4" s="219"/>
      <c r="E4" s="220"/>
      <c r="F4" s="221" t="s">
        <v>309</v>
      </c>
      <c r="G4" s="212"/>
      <c r="H4" s="212"/>
      <c r="I4" s="212"/>
      <c r="J4" s="213"/>
    </row>
    <row r="5">
      <c r="B5" s="214" t="s">
        <v>310</v>
      </c>
      <c r="C5" s="215">
        <v>2.0</v>
      </c>
      <c r="D5" s="216">
        <v>46185.0</v>
      </c>
      <c r="E5" s="222" t="s">
        <v>194</v>
      </c>
      <c r="F5" s="218" t="s">
        <v>311</v>
      </c>
      <c r="G5" s="212"/>
      <c r="H5" s="212"/>
      <c r="I5" s="212"/>
      <c r="J5" s="213"/>
    </row>
    <row r="6">
      <c r="B6" s="214" t="s">
        <v>312</v>
      </c>
      <c r="C6" s="223"/>
      <c r="D6" s="223"/>
      <c r="E6" s="79"/>
      <c r="F6" s="218" t="s">
        <v>313</v>
      </c>
      <c r="G6" s="212"/>
      <c r="H6" s="212"/>
      <c r="I6" s="212"/>
      <c r="J6" s="213"/>
    </row>
    <row r="7">
      <c r="B7" s="224" t="s">
        <v>314</v>
      </c>
      <c r="C7" s="223"/>
      <c r="D7" s="223"/>
      <c r="E7" s="225" t="s">
        <v>193</v>
      </c>
      <c r="F7" s="218" t="s">
        <v>315</v>
      </c>
      <c r="G7" s="212"/>
      <c r="H7" s="212"/>
      <c r="I7" s="212"/>
      <c r="J7" s="213"/>
    </row>
    <row r="8">
      <c r="B8" s="224" t="s">
        <v>316</v>
      </c>
      <c r="C8" s="219"/>
      <c r="D8" s="219"/>
      <c r="E8" s="226"/>
      <c r="F8" s="218" t="s">
        <v>317</v>
      </c>
      <c r="G8" s="212"/>
      <c r="H8" s="212"/>
      <c r="I8" s="212"/>
      <c r="J8" s="213"/>
    </row>
    <row r="9">
      <c r="B9" s="224" t="s">
        <v>318</v>
      </c>
      <c r="C9" s="215">
        <v>3.0</v>
      </c>
      <c r="D9" s="216">
        <v>46186.0</v>
      </c>
      <c r="E9" s="227" t="s">
        <v>196</v>
      </c>
      <c r="F9" s="218" t="s">
        <v>319</v>
      </c>
      <c r="G9" s="212"/>
      <c r="H9" s="212"/>
      <c r="I9" s="212"/>
      <c r="J9" s="213"/>
    </row>
    <row r="10">
      <c r="B10" s="224" t="s">
        <v>320</v>
      </c>
      <c r="C10" s="223"/>
      <c r="D10" s="223"/>
      <c r="E10" s="228"/>
      <c r="F10" s="218" t="s">
        <v>321</v>
      </c>
      <c r="G10" s="212"/>
      <c r="H10" s="212"/>
      <c r="I10" s="212"/>
      <c r="J10" s="213"/>
    </row>
    <row r="11">
      <c r="B11" s="224" t="s">
        <v>322</v>
      </c>
      <c r="C11" s="223"/>
      <c r="D11" s="223"/>
      <c r="E11" s="229" t="s">
        <v>195</v>
      </c>
      <c r="F11" s="218" t="s">
        <v>309</v>
      </c>
      <c r="G11" s="212"/>
      <c r="H11" s="212"/>
      <c r="I11" s="212"/>
      <c r="J11" s="213"/>
    </row>
    <row r="12">
      <c r="B12" s="224" t="s">
        <v>323</v>
      </c>
      <c r="C12" s="219"/>
      <c r="D12" s="219"/>
      <c r="E12" s="219"/>
      <c r="F12" s="218" t="s">
        <v>324</v>
      </c>
      <c r="G12" s="212"/>
      <c r="H12" s="212"/>
      <c r="I12" s="212"/>
      <c r="J12" s="213"/>
    </row>
    <row r="13">
      <c r="B13" s="224" t="s">
        <v>325</v>
      </c>
      <c r="C13" s="215">
        <v>4.0</v>
      </c>
      <c r="D13" s="216">
        <v>46187.0</v>
      </c>
      <c r="E13" s="230" t="s">
        <v>200</v>
      </c>
      <c r="F13" s="218" t="s">
        <v>326</v>
      </c>
      <c r="G13" s="212"/>
      <c r="H13" s="212"/>
      <c r="I13" s="212"/>
      <c r="J13" s="213"/>
    </row>
    <row r="14">
      <c r="B14" s="224" t="s">
        <v>327</v>
      </c>
      <c r="C14" s="223"/>
      <c r="D14" s="223"/>
      <c r="E14" s="231"/>
      <c r="F14" s="218" t="s">
        <v>328</v>
      </c>
      <c r="G14" s="212"/>
      <c r="H14" s="212"/>
      <c r="I14" s="212"/>
      <c r="J14" s="213"/>
    </row>
    <row r="15">
      <c r="B15" s="224" t="s">
        <v>329</v>
      </c>
      <c r="C15" s="223"/>
      <c r="D15" s="223"/>
      <c r="E15" s="229" t="s">
        <v>201</v>
      </c>
      <c r="F15" s="218" t="s">
        <v>330</v>
      </c>
      <c r="G15" s="212"/>
      <c r="H15" s="212"/>
      <c r="I15" s="212"/>
      <c r="J15" s="213"/>
    </row>
    <row r="16">
      <c r="B16" s="224" t="s">
        <v>331</v>
      </c>
      <c r="C16" s="223"/>
      <c r="D16" s="223"/>
      <c r="E16" s="231"/>
      <c r="F16" s="218" t="s">
        <v>332</v>
      </c>
      <c r="G16" s="212"/>
      <c r="H16" s="212"/>
      <c r="I16" s="212"/>
      <c r="J16" s="213"/>
    </row>
    <row r="17">
      <c r="B17" s="224" t="s">
        <v>333</v>
      </c>
      <c r="C17" s="223"/>
      <c r="D17" s="223"/>
      <c r="E17" s="229" t="s">
        <v>199</v>
      </c>
      <c r="F17" s="218" t="s">
        <v>334</v>
      </c>
      <c r="G17" s="212"/>
      <c r="H17" s="212"/>
      <c r="I17" s="212"/>
      <c r="J17" s="213"/>
    </row>
    <row r="18">
      <c r="B18" s="224" t="s">
        <v>335</v>
      </c>
      <c r="C18" s="223"/>
      <c r="D18" s="223"/>
      <c r="E18" s="231"/>
      <c r="F18" s="218" t="s">
        <v>336</v>
      </c>
      <c r="G18" s="212"/>
      <c r="H18" s="212"/>
      <c r="I18" s="212"/>
      <c r="J18" s="213"/>
    </row>
    <row r="19">
      <c r="B19" s="224" t="s">
        <v>337</v>
      </c>
      <c r="C19" s="223"/>
      <c r="D19" s="223"/>
      <c r="E19" s="229" t="s">
        <v>197</v>
      </c>
      <c r="F19" s="218" t="s">
        <v>319</v>
      </c>
      <c r="G19" s="212"/>
      <c r="H19" s="212"/>
      <c r="I19" s="212"/>
      <c r="J19" s="213"/>
    </row>
    <row r="20">
      <c r="B20" s="224" t="s">
        <v>338</v>
      </c>
      <c r="C20" s="223"/>
      <c r="D20" s="223"/>
      <c r="E20" s="231"/>
      <c r="F20" s="218" t="s">
        <v>309</v>
      </c>
      <c r="G20" s="212"/>
      <c r="H20" s="212"/>
      <c r="I20" s="212"/>
      <c r="J20" s="213"/>
    </row>
    <row r="21">
      <c r="B21" s="224" t="s">
        <v>339</v>
      </c>
      <c r="C21" s="223"/>
      <c r="D21" s="223"/>
      <c r="E21" s="229" t="s">
        <v>198</v>
      </c>
      <c r="F21" s="218" t="s">
        <v>340</v>
      </c>
      <c r="G21" s="212"/>
      <c r="H21" s="212"/>
      <c r="I21" s="212"/>
      <c r="J21" s="213"/>
    </row>
    <row r="22">
      <c r="B22" s="224" t="s">
        <v>341</v>
      </c>
      <c r="C22" s="219"/>
      <c r="D22" s="219"/>
      <c r="E22" s="219"/>
      <c r="F22" s="218" t="s">
        <v>342</v>
      </c>
      <c r="G22" s="212"/>
      <c r="H22" s="212"/>
      <c r="I22" s="212"/>
      <c r="J22" s="213"/>
    </row>
    <row r="23">
      <c r="B23" s="224" t="s">
        <v>343</v>
      </c>
      <c r="C23" s="215">
        <v>5.0</v>
      </c>
      <c r="D23" s="216">
        <v>46188.0</v>
      </c>
      <c r="E23" s="230" t="s">
        <v>204</v>
      </c>
      <c r="F23" s="218" t="s">
        <v>344</v>
      </c>
      <c r="G23" s="212"/>
      <c r="H23" s="212"/>
      <c r="I23" s="212"/>
      <c r="J23" s="213"/>
    </row>
    <row r="24">
      <c r="B24" s="224" t="s">
        <v>345</v>
      </c>
      <c r="C24" s="223"/>
      <c r="D24" s="223"/>
      <c r="E24" s="231"/>
      <c r="F24" s="218" t="s">
        <v>346</v>
      </c>
      <c r="G24" s="212"/>
      <c r="H24" s="212"/>
      <c r="I24" s="212"/>
      <c r="J24" s="213"/>
    </row>
    <row r="25">
      <c r="B25" s="224" t="s">
        <v>347</v>
      </c>
      <c r="C25" s="223"/>
      <c r="D25" s="223"/>
      <c r="E25" s="229" t="s">
        <v>205</v>
      </c>
      <c r="F25" s="218" t="s">
        <v>348</v>
      </c>
      <c r="G25" s="212"/>
      <c r="H25" s="212"/>
      <c r="I25" s="212"/>
      <c r="J25" s="213"/>
    </row>
    <row r="26">
      <c r="B26" s="224" t="s">
        <v>349</v>
      </c>
      <c r="C26" s="223"/>
      <c r="D26" s="223"/>
      <c r="E26" s="231"/>
      <c r="F26" s="218" t="s">
        <v>350</v>
      </c>
      <c r="G26" s="212"/>
      <c r="H26" s="212"/>
      <c r="I26" s="212"/>
      <c r="J26" s="213"/>
    </row>
    <row r="27">
      <c r="B27" s="224" t="s">
        <v>351</v>
      </c>
      <c r="C27" s="223"/>
      <c r="D27" s="223"/>
      <c r="E27" s="229" t="s">
        <v>202</v>
      </c>
      <c r="F27" s="218" t="s">
        <v>346</v>
      </c>
      <c r="G27" s="212"/>
      <c r="H27" s="212"/>
      <c r="I27" s="212"/>
      <c r="J27" s="213"/>
    </row>
    <row r="28">
      <c r="B28" s="224" t="s">
        <v>352</v>
      </c>
      <c r="C28" s="223"/>
      <c r="D28" s="223"/>
      <c r="E28" s="231"/>
      <c r="F28" s="218" t="s">
        <v>353</v>
      </c>
      <c r="G28" s="212"/>
      <c r="H28" s="212"/>
      <c r="I28" s="212"/>
      <c r="J28" s="213"/>
    </row>
    <row r="29">
      <c r="B29" s="224" t="s">
        <v>354</v>
      </c>
      <c r="C29" s="223"/>
      <c r="D29" s="223"/>
      <c r="E29" s="229" t="s">
        <v>203</v>
      </c>
      <c r="F29" s="218" t="s">
        <v>355</v>
      </c>
      <c r="G29" s="212"/>
      <c r="H29" s="212"/>
      <c r="I29" s="212"/>
      <c r="J29" s="213"/>
    </row>
    <row r="30">
      <c r="B30" s="224" t="s">
        <v>356</v>
      </c>
      <c r="C30" s="219"/>
      <c r="D30" s="219"/>
      <c r="E30" s="219"/>
      <c r="F30" s="218" t="s">
        <v>357</v>
      </c>
      <c r="G30" s="212"/>
      <c r="H30" s="212"/>
      <c r="I30" s="212"/>
      <c r="J30" s="213"/>
    </row>
    <row r="31">
      <c r="B31" s="224" t="s">
        <v>358</v>
      </c>
      <c r="C31" s="215">
        <v>6.0</v>
      </c>
      <c r="D31" s="216">
        <v>46189.0</v>
      </c>
      <c r="E31" s="230" t="s">
        <v>207</v>
      </c>
      <c r="F31" s="218" t="s">
        <v>359</v>
      </c>
      <c r="G31" s="212"/>
      <c r="H31" s="212"/>
      <c r="I31" s="212"/>
      <c r="J31" s="213"/>
    </row>
    <row r="32">
      <c r="B32" s="224" t="s">
        <v>360</v>
      </c>
      <c r="C32" s="223"/>
      <c r="D32" s="223"/>
      <c r="E32" s="231"/>
      <c r="F32" s="218" t="s">
        <v>361</v>
      </c>
      <c r="G32" s="212"/>
      <c r="H32" s="212"/>
      <c r="I32" s="212"/>
      <c r="J32" s="213"/>
    </row>
    <row r="33">
      <c r="B33" s="224" t="s">
        <v>362</v>
      </c>
      <c r="C33" s="223"/>
      <c r="D33" s="223"/>
      <c r="E33" s="229" t="s">
        <v>208</v>
      </c>
      <c r="F33" s="218" t="s">
        <v>363</v>
      </c>
      <c r="G33" s="212"/>
      <c r="H33" s="212"/>
      <c r="I33" s="212"/>
      <c r="J33" s="213"/>
    </row>
    <row r="34">
      <c r="B34" s="224" t="s">
        <v>364</v>
      </c>
      <c r="C34" s="223"/>
      <c r="D34" s="223"/>
      <c r="E34" s="231"/>
      <c r="F34" s="218" t="s">
        <v>346</v>
      </c>
      <c r="G34" s="212"/>
      <c r="H34" s="212"/>
      <c r="I34" s="212"/>
      <c r="J34" s="213"/>
    </row>
    <row r="35">
      <c r="B35" s="224" t="s">
        <v>365</v>
      </c>
      <c r="C35" s="223"/>
      <c r="D35" s="223"/>
      <c r="E35" s="229" t="s">
        <v>206</v>
      </c>
      <c r="F35" s="218" t="s">
        <v>366</v>
      </c>
      <c r="G35" s="212"/>
      <c r="H35" s="212"/>
      <c r="I35" s="212"/>
      <c r="J35" s="213"/>
    </row>
    <row r="36">
      <c r="B36" s="224" t="s">
        <v>367</v>
      </c>
      <c r="C36" s="219"/>
      <c r="D36" s="219"/>
      <c r="E36" s="219"/>
      <c r="F36" s="218" t="s">
        <v>319</v>
      </c>
      <c r="G36" s="212"/>
      <c r="H36" s="212"/>
      <c r="I36" s="212"/>
      <c r="J36" s="213"/>
    </row>
    <row r="37">
      <c r="B37" s="224" t="s">
        <v>368</v>
      </c>
      <c r="C37" s="215">
        <v>7.0</v>
      </c>
      <c r="D37" s="216">
        <v>46190.0</v>
      </c>
      <c r="E37" s="230" t="s">
        <v>211</v>
      </c>
      <c r="F37" s="218" t="s">
        <v>369</v>
      </c>
      <c r="G37" s="212"/>
      <c r="H37" s="212"/>
      <c r="I37" s="212"/>
      <c r="J37" s="213"/>
    </row>
    <row r="38">
      <c r="B38" s="224" t="s">
        <v>370</v>
      </c>
      <c r="C38" s="223"/>
      <c r="D38" s="223"/>
      <c r="E38" s="231"/>
      <c r="F38" s="218" t="s">
        <v>371</v>
      </c>
      <c r="G38" s="212"/>
      <c r="H38" s="212"/>
      <c r="I38" s="212"/>
      <c r="J38" s="213"/>
    </row>
    <row r="39">
      <c r="B39" s="224" t="s">
        <v>372</v>
      </c>
      <c r="C39" s="223"/>
      <c r="D39" s="223"/>
      <c r="E39" s="229" t="s">
        <v>212</v>
      </c>
      <c r="F39" s="218" t="s">
        <v>373</v>
      </c>
      <c r="G39" s="212"/>
      <c r="H39" s="212"/>
      <c r="I39" s="212"/>
      <c r="J39" s="213"/>
    </row>
    <row r="40">
      <c r="B40" s="224" t="s">
        <v>374</v>
      </c>
      <c r="C40" s="223"/>
      <c r="D40" s="223"/>
      <c r="E40" s="231"/>
      <c r="F40" s="218" t="s">
        <v>375</v>
      </c>
      <c r="G40" s="212"/>
      <c r="H40" s="212"/>
      <c r="I40" s="212"/>
      <c r="J40" s="213"/>
    </row>
    <row r="41">
      <c r="B41" s="224" t="s">
        <v>376</v>
      </c>
      <c r="C41" s="223"/>
      <c r="D41" s="223"/>
      <c r="E41" s="229" t="s">
        <v>213</v>
      </c>
      <c r="F41" s="218" t="s">
        <v>319</v>
      </c>
      <c r="G41" s="212"/>
      <c r="H41" s="212"/>
      <c r="I41" s="212"/>
      <c r="J41" s="213"/>
    </row>
    <row r="42">
      <c r="B42" s="224" t="s">
        <v>377</v>
      </c>
      <c r="C42" s="223"/>
      <c r="D42" s="223"/>
      <c r="E42" s="231"/>
      <c r="F42" s="218" t="s">
        <v>309</v>
      </c>
      <c r="G42" s="212"/>
      <c r="H42" s="212"/>
      <c r="I42" s="212"/>
      <c r="J42" s="213"/>
    </row>
    <row r="43">
      <c r="B43" s="224" t="s">
        <v>378</v>
      </c>
      <c r="C43" s="223"/>
      <c r="D43" s="223"/>
      <c r="E43" s="229" t="s">
        <v>209</v>
      </c>
      <c r="F43" s="218" t="s">
        <v>379</v>
      </c>
      <c r="G43" s="212"/>
      <c r="H43" s="212"/>
      <c r="I43" s="212"/>
      <c r="J43" s="213"/>
    </row>
    <row r="44">
      <c r="B44" s="224" t="s">
        <v>380</v>
      </c>
      <c r="C44" s="223"/>
      <c r="D44" s="223"/>
      <c r="E44" s="231"/>
      <c r="F44" s="218" t="s">
        <v>381</v>
      </c>
      <c r="G44" s="212"/>
      <c r="H44" s="212"/>
      <c r="I44" s="212"/>
      <c r="J44" s="213"/>
    </row>
    <row r="45">
      <c r="B45" s="224" t="s">
        <v>382</v>
      </c>
      <c r="C45" s="223"/>
      <c r="D45" s="223"/>
      <c r="E45" s="229" t="s">
        <v>210</v>
      </c>
      <c r="F45" s="218" t="s">
        <v>383</v>
      </c>
      <c r="G45" s="212"/>
      <c r="H45" s="212"/>
      <c r="I45" s="212"/>
      <c r="J45" s="213"/>
    </row>
    <row r="46">
      <c r="B46" s="224" t="s">
        <v>384</v>
      </c>
      <c r="C46" s="219"/>
      <c r="D46" s="219"/>
      <c r="E46" s="219"/>
      <c r="F46" s="218" t="s">
        <v>385</v>
      </c>
      <c r="G46" s="212"/>
      <c r="H46" s="212"/>
      <c r="I46" s="212"/>
      <c r="J46" s="213"/>
    </row>
    <row r="47">
      <c r="B47" s="224" t="s">
        <v>386</v>
      </c>
      <c r="C47" s="215">
        <v>8.0</v>
      </c>
      <c r="D47" s="216">
        <v>46191.0</v>
      </c>
      <c r="E47" s="230" t="s">
        <v>216</v>
      </c>
      <c r="F47" s="218" t="s">
        <v>361</v>
      </c>
      <c r="G47" s="212"/>
      <c r="H47" s="212"/>
      <c r="I47" s="212"/>
      <c r="J47" s="213"/>
    </row>
    <row r="48">
      <c r="B48" s="224" t="s">
        <v>387</v>
      </c>
      <c r="C48" s="223"/>
      <c r="D48" s="223"/>
      <c r="E48" s="231"/>
      <c r="F48" s="218" t="s">
        <v>388</v>
      </c>
      <c r="G48" s="212"/>
      <c r="H48" s="212"/>
      <c r="I48" s="212"/>
      <c r="J48" s="213"/>
    </row>
    <row r="49">
      <c r="B49" s="224" t="s">
        <v>389</v>
      </c>
      <c r="C49" s="223"/>
      <c r="D49" s="223"/>
      <c r="E49" s="229" t="s">
        <v>217</v>
      </c>
      <c r="F49" s="218" t="s">
        <v>390</v>
      </c>
      <c r="G49" s="212"/>
      <c r="H49" s="212"/>
      <c r="I49" s="212"/>
      <c r="J49" s="213"/>
    </row>
    <row r="50">
      <c r="B50" s="224" t="s">
        <v>391</v>
      </c>
      <c r="C50" s="223"/>
      <c r="D50" s="223"/>
      <c r="E50" s="231"/>
      <c r="F50" s="218" t="s">
        <v>392</v>
      </c>
      <c r="G50" s="212"/>
      <c r="H50" s="212"/>
      <c r="I50" s="212"/>
      <c r="J50" s="213"/>
    </row>
    <row r="51">
      <c r="B51" s="224" t="s">
        <v>393</v>
      </c>
      <c r="C51" s="223"/>
      <c r="D51" s="223"/>
      <c r="E51" s="229" t="s">
        <v>214</v>
      </c>
      <c r="F51" s="218" t="s">
        <v>394</v>
      </c>
      <c r="G51" s="212"/>
      <c r="H51" s="212"/>
      <c r="I51" s="212"/>
      <c r="J51" s="213"/>
    </row>
    <row r="52">
      <c r="B52" s="224" t="s">
        <v>395</v>
      </c>
      <c r="C52" s="223"/>
      <c r="D52" s="223"/>
      <c r="E52" s="231"/>
      <c r="F52" s="218" t="s">
        <v>396</v>
      </c>
      <c r="G52" s="212"/>
      <c r="H52" s="212"/>
      <c r="I52" s="212"/>
      <c r="J52" s="213"/>
    </row>
    <row r="53">
      <c r="B53" s="224" t="s">
        <v>397</v>
      </c>
      <c r="C53" s="223"/>
      <c r="D53" s="223"/>
      <c r="E53" s="229" t="s">
        <v>215</v>
      </c>
      <c r="F53" s="218" t="s">
        <v>398</v>
      </c>
      <c r="G53" s="212"/>
      <c r="H53" s="212"/>
      <c r="I53" s="212"/>
      <c r="J53" s="213"/>
    </row>
    <row r="54">
      <c r="B54" s="224" t="s">
        <v>399</v>
      </c>
      <c r="C54" s="219"/>
      <c r="D54" s="219"/>
      <c r="E54" s="219"/>
      <c r="F54" s="218" t="s">
        <v>400</v>
      </c>
      <c r="G54" s="212"/>
      <c r="H54" s="212"/>
      <c r="I54" s="212"/>
      <c r="J54" s="213"/>
    </row>
    <row r="55">
      <c r="B55" s="224" t="s">
        <v>401</v>
      </c>
      <c r="C55" s="215">
        <v>9.0</v>
      </c>
      <c r="D55" s="216">
        <v>46192.0</v>
      </c>
      <c r="E55" s="230" t="s">
        <v>219</v>
      </c>
      <c r="F55" s="218" t="s">
        <v>402</v>
      </c>
      <c r="G55" s="212"/>
      <c r="H55" s="212"/>
      <c r="I55" s="212"/>
      <c r="J55" s="213"/>
    </row>
    <row r="56">
      <c r="B56" s="224" t="s">
        <v>403</v>
      </c>
      <c r="C56" s="223"/>
      <c r="D56" s="223"/>
      <c r="E56" s="231"/>
      <c r="F56" s="218" t="s">
        <v>404</v>
      </c>
      <c r="G56" s="212"/>
      <c r="H56" s="212"/>
      <c r="I56" s="212"/>
      <c r="J56" s="213"/>
    </row>
    <row r="57">
      <c r="B57" s="224" t="s">
        <v>405</v>
      </c>
      <c r="C57" s="223"/>
      <c r="D57" s="223"/>
      <c r="E57" s="229" t="s">
        <v>220</v>
      </c>
      <c r="F57" s="218" t="s">
        <v>406</v>
      </c>
      <c r="G57" s="212"/>
      <c r="H57" s="212"/>
      <c r="I57" s="212"/>
      <c r="J57" s="213"/>
    </row>
    <row r="58">
      <c r="B58" s="224" t="s">
        <v>407</v>
      </c>
      <c r="C58" s="223"/>
      <c r="D58" s="223"/>
      <c r="E58" s="231"/>
      <c r="F58" s="218" t="s">
        <v>408</v>
      </c>
      <c r="G58" s="212"/>
      <c r="H58" s="212"/>
      <c r="I58" s="212"/>
      <c r="J58" s="213"/>
    </row>
    <row r="59">
      <c r="B59" s="224" t="s">
        <v>409</v>
      </c>
      <c r="C59" s="223"/>
      <c r="D59" s="223"/>
      <c r="E59" s="229" t="s">
        <v>218</v>
      </c>
      <c r="F59" s="218" t="s">
        <v>410</v>
      </c>
      <c r="G59" s="212"/>
      <c r="H59" s="212"/>
      <c r="I59" s="212"/>
      <c r="J59" s="213"/>
    </row>
    <row r="60">
      <c r="B60" s="224" t="s">
        <v>411</v>
      </c>
      <c r="C60" s="219"/>
      <c r="D60" s="219"/>
      <c r="E60" s="219"/>
      <c r="F60" s="218" t="s">
        <v>346</v>
      </c>
      <c r="G60" s="212"/>
      <c r="H60" s="212"/>
      <c r="I60" s="212"/>
      <c r="J60" s="213"/>
    </row>
    <row r="61">
      <c r="B61" s="224" t="s">
        <v>412</v>
      </c>
      <c r="C61" s="215">
        <v>10.0</v>
      </c>
      <c r="D61" s="216">
        <v>46193.0</v>
      </c>
      <c r="E61" s="230" t="s">
        <v>222</v>
      </c>
      <c r="F61" s="218" t="s">
        <v>413</v>
      </c>
      <c r="G61" s="212"/>
      <c r="H61" s="212"/>
      <c r="I61" s="212"/>
      <c r="J61" s="213"/>
    </row>
    <row r="62">
      <c r="B62" s="224" t="s">
        <v>414</v>
      </c>
      <c r="C62" s="223"/>
      <c r="D62" s="223"/>
      <c r="E62" s="231"/>
      <c r="F62" s="218" t="s">
        <v>415</v>
      </c>
      <c r="G62" s="212"/>
      <c r="H62" s="212"/>
      <c r="I62" s="212"/>
      <c r="J62" s="213"/>
    </row>
    <row r="63">
      <c r="B63" s="224" t="s">
        <v>416</v>
      </c>
      <c r="C63" s="223"/>
      <c r="D63" s="223"/>
      <c r="E63" s="229" t="s">
        <v>223</v>
      </c>
      <c r="F63" s="218" t="s">
        <v>417</v>
      </c>
      <c r="G63" s="212"/>
      <c r="H63" s="212"/>
      <c r="I63" s="212"/>
      <c r="J63" s="213"/>
    </row>
    <row r="64">
      <c r="B64" s="224" t="s">
        <v>418</v>
      </c>
      <c r="C64" s="223"/>
      <c r="D64" s="223"/>
      <c r="E64" s="231"/>
      <c r="F64" s="218" t="s">
        <v>419</v>
      </c>
      <c r="G64" s="212"/>
      <c r="H64" s="212"/>
      <c r="I64" s="212"/>
      <c r="J64" s="213"/>
    </row>
    <row r="65">
      <c r="B65" s="224" t="s">
        <v>420</v>
      </c>
      <c r="C65" s="223"/>
      <c r="D65" s="223"/>
      <c r="E65" s="229" t="s">
        <v>224</v>
      </c>
      <c r="F65" s="218" t="s">
        <v>421</v>
      </c>
      <c r="G65" s="212"/>
      <c r="H65" s="212"/>
      <c r="I65" s="212"/>
      <c r="J65" s="213"/>
    </row>
    <row r="66">
      <c r="B66" s="224" t="s">
        <v>422</v>
      </c>
      <c r="C66" s="223"/>
      <c r="D66" s="223"/>
      <c r="E66" s="231"/>
      <c r="F66" s="218" t="s">
        <v>423</v>
      </c>
      <c r="G66" s="212"/>
      <c r="H66" s="212"/>
      <c r="I66" s="212"/>
      <c r="J66" s="213"/>
    </row>
    <row r="67">
      <c r="B67" s="224" t="s">
        <v>424</v>
      </c>
      <c r="C67" s="223"/>
      <c r="D67" s="223"/>
      <c r="E67" s="229" t="s">
        <v>221</v>
      </c>
      <c r="F67" s="218" t="s">
        <v>425</v>
      </c>
      <c r="G67" s="212"/>
      <c r="H67" s="212"/>
      <c r="I67" s="212"/>
      <c r="J67" s="213"/>
    </row>
    <row r="68">
      <c r="B68" s="224" t="s">
        <v>426</v>
      </c>
      <c r="C68" s="223"/>
      <c r="D68" s="223"/>
      <c r="E68" s="231"/>
      <c r="F68" s="232" t="s">
        <v>427</v>
      </c>
      <c r="G68" s="133"/>
      <c r="H68" s="133"/>
      <c r="I68" s="133"/>
      <c r="J68" s="134"/>
    </row>
    <row r="69">
      <c r="B69" s="224" t="s">
        <v>428</v>
      </c>
      <c r="C69" s="223"/>
      <c r="D69" s="223"/>
      <c r="E69" s="229" t="s">
        <v>225</v>
      </c>
      <c r="F69" s="233" t="s">
        <v>429</v>
      </c>
      <c r="G69" s="234"/>
      <c r="H69" s="234"/>
      <c r="I69" s="234"/>
      <c r="J69" s="235"/>
    </row>
    <row r="70">
      <c r="B70" s="224" t="s">
        <v>430</v>
      </c>
      <c r="C70" s="219"/>
      <c r="D70" s="219"/>
      <c r="E70" s="219"/>
      <c r="F70" s="218" t="s">
        <v>431</v>
      </c>
      <c r="G70" s="212"/>
      <c r="H70" s="212"/>
      <c r="I70" s="212"/>
      <c r="J70" s="213"/>
    </row>
    <row r="71">
      <c r="B71" s="224" t="s">
        <v>432</v>
      </c>
      <c r="C71" s="215">
        <v>11.0</v>
      </c>
      <c r="D71" s="216">
        <v>46194.0</v>
      </c>
      <c r="E71" s="230" t="s">
        <v>228</v>
      </c>
      <c r="F71" s="218" t="s">
        <v>433</v>
      </c>
      <c r="G71" s="212"/>
      <c r="H71" s="212"/>
      <c r="I71" s="212"/>
      <c r="J71" s="213"/>
    </row>
    <row r="72">
      <c r="B72" s="224" t="s">
        <v>434</v>
      </c>
      <c r="C72" s="223"/>
      <c r="D72" s="223"/>
      <c r="E72" s="231"/>
      <c r="F72" s="218" t="s">
        <v>435</v>
      </c>
      <c r="G72" s="212"/>
      <c r="H72" s="212"/>
      <c r="I72" s="212"/>
      <c r="J72" s="213"/>
    </row>
    <row r="73">
      <c r="B73" s="224" t="s">
        <v>436</v>
      </c>
      <c r="C73" s="223"/>
      <c r="D73" s="223"/>
      <c r="E73" s="229" t="s">
        <v>229</v>
      </c>
      <c r="F73" s="218" t="s">
        <v>437</v>
      </c>
      <c r="G73" s="212"/>
      <c r="H73" s="212"/>
      <c r="I73" s="212"/>
      <c r="J73" s="213"/>
    </row>
    <row r="74">
      <c r="B74" s="224" t="s">
        <v>438</v>
      </c>
      <c r="C74" s="223"/>
      <c r="D74" s="223"/>
      <c r="E74" s="231"/>
      <c r="F74" s="218" t="s">
        <v>439</v>
      </c>
      <c r="G74" s="212"/>
      <c r="H74" s="212"/>
      <c r="I74" s="212"/>
      <c r="J74" s="213"/>
    </row>
    <row r="75">
      <c r="B75" s="224" t="s">
        <v>440</v>
      </c>
      <c r="C75" s="223"/>
      <c r="D75" s="223"/>
      <c r="E75" s="229" t="s">
        <v>226</v>
      </c>
      <c r="F75" s="218" t="s">
        <v>441</v>
      </c>
      <c r="G75" s="212"/>
      <c r="H75" s="212"/>
      <c r="I75" s="212"/>
      <c r="J75" s="213"/>
    </row>
    <row r="76">
      <c r="B76" s="224" t="s">
        <v>442</v>
      </c>
      <c r="C76" s="223"/>
      <c r="D76" s="223"/>
      <c r="E76" s="231"/>
      <c r="F76" s="218" t="s">
        <v>443</v>
      </c>
      <c r="G76" s="212"/>
      <c r="H76" s="212"/>
      <c r="I76" s="212"/>
      <c r="J76" s="213"/>
    </row>
    <row r="77">
      <c r="B77" s="224" t="s">
        <v>444</v>
      </c>
      <c r="C77" s="223"/>
      <c r="D77" s="223"/>
      <c r="E77" s="229" t="s">
        <v>227</v>
      </c>
      <c r="F77" s="218" t="s">
        <v>445</v>
      </c>
      <c r="G77" s="212"/>
      <c r="H77" s="212"/>
      <c r="I77" s="212"/>
      <c r="J77" s="213"/>
    </row>
    <row r="78">
      <c r="B78" s="224" t="s">
        <v>446</v>
      </c>
      <c r="C78" s="219"/>
      <c r="D78" s="219"/>
      <c r="E78" s="219"/>
      <c r="F78" s="218" t="s">
        <v>447</v>
      </c>
      <c r="G78" s="212"/>
      <c r="H78" s="212"/>
      <c r="I78" s="212"/>
      <c r="J78" s="213"/>
    </row>
    <row r="79">
      <c r="B79" s="224" t="s">
        <v>448</v>
      </c>
      <c r="C79" s="215">
        <v>12.0</v>
      </c>
      <c r="D79" s="216">
        <v>46195.0</v>
      </c>
      <c r="E79" s="230" t="s">
        <v>232</v>
      </c>
      <c r="F79" s="218" t="s">
        <v>449</v>
      </c>
      <c r="G79" s="212"/>
      <c r="H79" s="212"/>
      <c r="I79" s="212"/>
      <c r="J79" s="213"/>
    </row>
    <row r="80">
      <c r="B80" s="224" t="s">
        <v>450</v>
      </c>
      <c r="C80" s="223"/>
      <c r="D80" s="223"/>
      <c r="E80" s="231"/>
      <c r="F80" s="218" t="s">
        <v>451</v>
      </c>
      <c r="G80" s="212"/>
      <c r="H80" s="212"/>
      <c r="I80" s="212"/>
      <c r="J80" s="213"/>
    </row>
    <row r="81">
      <c r="B81" s="224" t="s">
        <v>452</v>
      </c>
      <c r="C81" s="223"/>
      <c r="D81" s="223"/>
      <c r="E81" s="229" t="s">
        <v>233</v>
      </c>
      <c r="F81" s="218" t="s">
        <v>453</v>
      </c>
      <c r="G81" s="212"/>
      <c r="H81" s="212"/>
      <c r="I81" s="212"/>
      <c r="J81" s="213"/>
    </row>
    <row r="82">
      <c r="B82" s="224" t="s">
        <v>454</v>
      </c>
      <c r="C82" s="223"/>
      <c r="D82" s="223"/>
      <c r="E82" s="231"/>
      <c r="F82" s="218" t="s">
        <v>455</v>
      </c>
      <c r="G82" s="212"/>
      <c r="H82" s="212"/>
      <c r="I82" s="212"/>
      <c r="J82" s="213"/>
    </row>
    <row r="83">
      <c r="B83" s="224" t="s">
        <v>456</v>
      </c>
      <c r="C83" s="223"/>
      <c r="D83" s="223"/>
      <c r="E83" s="229" t="s">
        <v>230</v>
      </c>
      <c r="F83" s="218" t="s">
        <v>457</v>
      </c>
      <c r="G83" s="212"/>
      <c r="H83" s="212"/>
      <c r="I83" s="212"/>
      <c r="J83" s="213"/>
    </row>
    <row r="84">
      <c r="B84" s="224" t="s">
        <v>458</v>
      </c>
      <c r="C84" s="223"/>
      <c r="D84" s="223"/>
      <c r="E84" s="231"/>
      <c r="F84" s="218" t="s">
        <v>459</v>
      </c>
      <c r="G84" s="212"/>
      <c r="H84" s="212"/>
      <c r="I84" s="212"/>
      <c r="J84" s="213"/>
    </row>
    <row r="85">
      <c r="B85" s="224" t="s">
        <v>460</v>
      </c>
      <c r="C85" s="223"/>
      <c r="D85" s="223"/>
      <c r="E85" s="229" t="s">
        <v>231</v>
      </c>
      <c r="F85" s="218" t="s">
        <v>461</v>
      </c>
      <c r="G85" s="212"/>
      <c r="H85" s="212"/>
      <c r="I85" s="212"/>
      <c r="J85" s="213"/>
    </row>
    <row r="86">
      <c r="B86" s="224" t="s">
        <v>462</v>
      </c>
      <c r="C86" s="219"/>
      <c r="D86" s="219"/>
      <c r="E86" s="219"/>
      <c r="F86" s="218" t="s">
        <v>463</v>
      </c>
      <c r="G86" s="212"/>
      <c r="H86" s="212"/>
      <c r="I86" s="212"/>
      <c r="J86" s="213"/>
    </row>
    <row r="87">
      <c r="B87" s="224" t="s">
        <v>464</v>
      </c>
      <c r="C87" s="215">
        <v>13.0</v>
      </c>
      <c r="D87" s="216">
        <v>46196.0</v>
      </c>
      <c r="E87" s="230" t="s">
        <v>236</v>
      </c>
      <c r="F87" s="218" t="s">
        <v>465</v>
      </c>
      <c r="G87" s="212"/>
      <c r="H87" s="212"/>
      <c r="I87" s="212"/>
      <c r="J87" s="213"/>
    </row>
    <row r="88">
      <c r="B88" s="224" t="s">
        <v>466</v>
      </c>
      <c r="C88" s="223"/>
      <c r="D88" s="223"/>
      <c r="E88" s="231"/>
      <c r="F88" s="218" t="s">
        <v>467</v>
      </c>
      <c r="G88" s="212"/>
      <c r="H88" s="212"/>
      <c r="I88" s="212"/>
      <c r="J88" s="213"/>
    </row>
    <row r="89">
      <c r="B89" s="224" t="s">
        <v>468</v>
      </c>
      <c r="C89" s="223"/>
      <c r="D89" s="223"/>
      <c r="E89" s="229" t="s">
        <v>237</v>
      </c>
      <c r="F89" s="218" t="s">
        <v>469</v>
      </c>
      <c r="G89" s="212"/>
      <c r="H89" s="212"/>
      <c r="I89" s="212"/>
      <c r="J89" s="213"/>
    </row>
    <row r="90">
      <c r="B90" s="224" t="s">
        <v>470</v>
      </c>
      <c r="C90" s="223"/>
      <c r="D90" s="223"/>
      <c r="E90" s="231"/>
      <c r="F90" s="218" t="s">
        <v>471</v>
      </c>
      <c r="G90" s="212"/>
      <c r="H90" s="212"/>
      <c r="I90" s="212"/>
      <c r="J90" s="213"/>
    </row>
    <row r="91">
      <c r="B91" s="224" t="s">
        <v>472</v>
      </c>
      <c r="C91" s="223"/>
      <c r="D91" s="223"/>
      <c r="E91" s="229" t="s">
        <v>234</v>
      </c>
      <c r="F91" s="218" t="s">
        <v>473</v>
      </c>
      <c r="G91" s="212"/>
      <c r="H91" s="212"/>
      <c r="I91" s="212"/>
      <c r="J91" s="213"/>
    </row>
    <row r="92">
      <c r="B92" s="224" t="s">
        <v>474</v>
      </c>
      <c r="C92" s="223"/>
      <c r="D92" s="223"/>
      <c r="E92" s="231"/>
      <c r="F92" s="218" t="s">
        <v>475</v>
      </c>
      <c r="G92" s="212"/>
      <c r="H92" s="212"/>
      <c r="I92" s="212"/>
      <c r="J92" s="213"/>
    </row>
    <row r="93">
      <c r="B93" s="224" t="s">
        <v>476</v>
      </c>
      <c r="C93" s="223"/>
      <c r="D93" s="223"/>
      <c r="E93" s="229" t="s">
        <v>235</v>
      </c>
      <c r="F93" s="218" t="s">
        <v>477</v>
      </c>
      <c r="G93" s="212"/>
      <c r="H93" s="212"/>
      <c r="I93" s="212"/>
      <c r="J93" s="213"/>
    </row>
    <row r="94">
      <c r="B94" s="224" t="s">
        <v>478</v>
      </c>
      <c r="C94" s="219"/>
      <c r="D94" s="219"/>
      <c r="E94" s="219"/>
      <c r="F94" s="218" t="s">
        <v>479</v>
      </c>
      <c r="G94" s="212"/>
      <c r="H94" s="212"/>
      <c r="I94" s="212"/>
      <c r="J94" s="213"/>
    </row>
    <row r="95">
      <c r="B95" s="224" t="s">
        <v>480</v>
      </c>
      <c r="C95" s="215">
        <v>14.0</v>
      </c>
      <c r="D95" s="216">
        <v>46197.0</v>
      </c>
      <c r="E95" s="230" t="s">
        <v>240</v>
      </c>
      <c r="F95" s="218" t="s">
        <v>481</v>
      </c>
      <c r="G95" s="212"/>
      <c r="H95" s="212"/>
      <c r="I95" s="212"/>
      <c r="J95" s="213"/>
    </row>
    <row r="96">
      <c r="B96" s="224" t="s">
        <v>482</v>
      </c>
      <c r="C96" s="223"/>
      <c r="D96" s="223"/>
      <c r="E96" s="231"/>
      <c r="F96" s="218" t="s">
        <v>483</v>
      </c>
      <c r="G96" s="212"/>
      <c r="H96" s="212"/>
      <c r="I96" s="212"/>
      <c r="J96" s="213"/>
    </row>
    <row r="97">
      <c r="B97" s="224" t="s">
        <v>484</v>
      </c>
      <c r="C97" s="223"/>
      <c r="D97" s="223"/>
      <c r="E97" s="229" t="s">
        <v>241</v>
      </c>
      <c r="F97" s="218" t="s">
        <v>485</v>
      </c>
      <c r="G97" s="212"/>
      <c r="H97" s="212"/>
      <c r="I97" s="212"/>
      <c r="J97" s="213"/>
    </row>
    <row r="98">
      <c r="B98" s="224" t="s">
        <v>486</v>
      </c>
      <c r="C98" s="223"/>
      <c r="D98" s="223"/>
      <c r="E98" s="231"/>
      <c r="F98" s="218" t="s">
        <v>487</v>
      </c>
      <c r="G98" s="212"/>
      <c r="H98" s="212"/>
      <c r="I98" s="212"/>
      <c r="J98" s="213"/>
    </row>
    <row r="99">
      <c r="B99" s="224" t="s">
        <v>488</v>
      </c>
      <c r="C99" s="223"/>
      <c r="D99" s="223"/>
      <c r="E99" s="229" t="s">
        <v>238</v>
      </c>
      <c r="F99" s="218" t="s">
        <v>489</v>
      </c>
      <c r="G99" s="212"/>
      <c r="H99" s="212"/>
      <c r="I99" s="212"/>
      <c r="J99" s="213"/>
    </row>
    <row r="100">
      <c r="B100" s="224" t="s">
        <v>490</v>
      </c>
      <c r="C100" s="223"/>
      <c r="D100" s="223"/>
      <c r="E100" s="231"/>
      <c r="F100" s="218" t="s">
        <v>491</v>
      </c>
      <c r="G100" s="212"/>
      <c r="H100" s="212"/>
      <c r="I100" s="212"/>
      <c r="J100" s="213"/>
    </row>
    <row r="101">
      <c r="B101" s="224" t="s">
        <v>492</v>
      </c>
      <c r="C101" s="223"/>
      <c r="D101" s="223"/>
      <c r="E101" s="229" t="s">
        <v>239</v>
      </c>
      <c r="F101" s="218" t="s">
        <v>385</v>
      </c>
      <c r="G101" s="212"/>
      <c r="H101" s="212"/>
      <c r="I101" s="212"/>
      <c r="J101" s="213"/>
    </row>
    <row r="102">
      <c r="B102" s="224" t="s">
        <v>493</v>
      </c>
      <c r="C102" s="219"/>
      <c r="D102" s="219"/>
      <c r="E102" s="219"/>
      <c r="F102" s="218" t="s">
        <v>494</v>
      </c>
      <c r="G102" s="212"/>
      <c r="H102" s="212"/>
      <c r="I102" s="212"/>
      <c r="J102" s="213"/>
    </row>
    <row r="103">
      <c r="B103" s="224" t="s">
        <v>495</v>
      </c>
      <c r="C103" s="215">
        <v>15.0</v>
      </c>
      <c r="D103" s="216">
        <v>46198.0</v>
      </c>
      <c r="E103" s="230" t="s">
        <v>244</v>
      </c>
      <c r="F103" s="218" t="s">
        <v>496</v>
      </c>
      <c r="G103" s="212"/>
      <c r="H103" s="212"/>
      <c r="I103" s="212"/>
      <c r="J103" s="213"/>
    </row>
    <row r="104">
      <c r="B104" s="224" t="s">
        <v>497</v>
      </c>
      <c r="C104" s="223"/>
      <c r="D104" s="223"/>
      <c r="E104" s="231"/>
      <c r="F104" s="218" t="s">
        <v>498</v>
      </c>
      <c r="G104" s="212"/>
      <c r="H104" s="212"/>
      <c r="I104" s="212"/>
      <c r="J104" s="213"/>
    </row>
    <row r="105">
      <c r="B105" s="224" t="s">
        <v>499</v>
      </c>
      <c r="C105" s="223"/>
      <c r="D105" s="223"/>
      <c r="E105" s="229" t="s">
        <v>245</v>
      </c>
      <c r="F105" s="218" t="s">
        <v>500</v>
      </c>
      <c r="G105" s="212"/>
      <c r="H105" s="212"/>
      <c r="I105" s="212"/>
      <c r="J105" s="213"/>
    </row>
    <row r="106">
      <c r="B106" s="224" t="s">
        <v>501</v>
      </c>
      <c r="C106" s="223"/>
      <c r="D106" s="223"/>
      <c r="E106" s="231"/>
      <c r="F106" s="218" t="s">
        <v>502</v>
      </c>
      <c r="G106" s="212"/>
      <c r="H106" s="212"/>
      <c r="I106" s="212"/>
      <c r="J106" s="213"/>
    </row>
    <row r="107">
      <c r="B107" s="224" t="s">
        <v>503</v>
      </c>
      <c r="C107" s="223"/>
      <c r="D107" s="223"/>
      <c r="E107" s="229" t="s">
        <v>246</v>
      </c>
      <c r="F107" s="218" t="s">
        <v>504</v>
      </c>
      <c r="G107" s="212"/>
      <c r="H107" s="212"/>
      <c r="I107" s="212"/>
      <c r="J107" s="213"/>
    </row>
    <row r="108">
      <c r="B108" s="224" t="s">
        <v>505</v>
      </c>
      <c r="C108" s="223"/>
      <c r="D108" s="223"/>
      <c r="E108" s="231"/>
      <c r="F108" s="218" t="s">
        <v>506</v>
      </c>
      <c r="G108" s="212"/>
      <c r="H108" s="212"/>
      <c r="I108" s="212"/>
      <c r="J108" s="213"/>
    </row>
    <row r="109">
      <c r="B109" s="224" t="s">
        <v>507</v>
      </c>
      <c r="C109" s="223"/>
      <c r="D109" s="223"/>
      <c r="E109" s="229" t="s">
        <v>508</v>
      </c>
      <c r="F109" s="218" t="s">
        <v>509</v>
      </c>
      <c r="G109" s="212"/>
      <c r="H109" s="212"/>
      <c r="I109" s="212"/>
      <c r="J109" s="213"/>
    </row>
    <row r="110">
      <c r="B110" s="224" t="s">
        <v>510</v>
      </c>
      <c r="C110" s="223"/>
      <c r="D110" s="223"/>
      <c r="E110" s="231"/>
      <c r="F110" s="218" t="s">
        <v>455</v>
      </c>
      <c r="G110" s="212"/>
      <c r="H110" s="212"/>
      <c r="I110" s="212"/>
      <c r="J110" s="213"/>
    </row>
    <row r="111">
      <c r="B111" s="224" t="s">
        <v>511</v>
      </c>
      <c r="C111" s="223"/>
      <c r="D111" s="223"/>
      <c r="E111" s="229" t="s">
        <v>242</v>
      </c>
      <c r="F111" s="218" t="s">
        <v>512</v>
      </c>
      <c r="G111" s="212"/>
      <c r="H111" s="212"/>
      <c r="I111" s="212"/>
      <c r="J111" s="213"/>
    </row>
    <row r="112">
      <c r="B112" s="224" t="s">
        <v>513</v>
      </c>
      <c r="C112" s="223"/>
      <c r="D112" s="223"/>
      <c r="E112" s="231"/>
      <c r="F112" s="218" t="s">
        <v>514</v>
      </c>
      <c r="G112" s="212"/>
      <c r="H112" s="212"/>
      <c r="I112" s="212"/>
      <c r="J112" s="213"/>
    </row>
    <row r="113">
      <c r="B113" s="224" t="s">
        <v>515</v>
      </c>
      <c r="C113" s="223"/>
      <c r="D113" s="223"/>
      <c r="E113" s="229" t="s">
        <v>243</v>
      </c>
      <c r="F113" s="218" t="s">
        <v>516</v>
      </c>
      <c r="G113" s="212"/>
      <c r="H113" s="212"/>
      <c r="I113" s="212"/>
      <c r="J113" s="213"/>
    </row>
    <row r="114">
      <c r="B114" s="224" t="s">
        <v>517</v>
      </c>
      <c r="C114" s="219"/>
      <c r="D114" s="219"/>
      <c r="E114" s="219"/>
      <c r="F114" s="218" t="s">
        <v>518</v>
      </c>
      <c r="G114" s="212"/>
      <c r="H114" s="212"/>
      <c r="I114" s="212"/>
      <c r="J114" s="213"/>
    </row>
    <row r="115">
      <c r="B115" s="224" t="s">
        <v>519</v>
      </c>
      <c r="C115" s="215">
        <v>16.0</v>
      </c>
      <c r="D115" s="216">
        <v>46199.0</v>
      </c>
      <c r="E115" s="230" t="s">
        <v>250</v>
      </c>
      <c r="F115" s="218" t="s">
        <v>520</v>
      </c>
      <c r="G115" s="212"/>
      <c r="H115" s="212"/>
      <c r="I115" s="212"/>
      <c r="J115" s="213"/>
    </row>
    <row r="116">
      <c r="B116" s="224" t="s">
        <v>521</v>
      </c>
      <c r="C116" s="223"/>
      <c r="D116" s="223"/>
      <c r="E116" s="231"/>
      <c r="F116" s="218" t="s">
        <v>522</v>
      </c>
      <c r="G116" s="212"/>
      <c r="H116" s="212"/>
      <c r="I116" s="212"/>
      <c r="J116" s="213"/>
    </row>
    <row r="117">
      <c r="B117" s="224" t="s">
        <v>523</v>
      </c>
      <c r="C117" s="223"/>
      <c r="D117" s="223"/>
      <c r="E117" s="229" t="s">
        <v>251</v>
      </c>
      <c r="F117" s="218" t="s">
        <v>524</v>
      </c>
      <c r="G117" s="212"/>
      <c r="H117" s="212"/>
      <c r="I117" s="212"/>
      <c r="J117" s="213"/>
    </row>
    <row r="118">
      <c r="B118" s="224" t="s">
        <v>525</v>
      </c>
      <c r="C118" s="223"/>
      <c r="D118" s="223"/>
      <c r="E118" s="231"/>
      <c r="F118" s="218" t="s">
        <v>526</v>
      </c>
      <c r="G118" s="212"/>
      <c r="H118" s="212"/>
      <c r="I118" s="212"/>
      <c r="J118" s="213"/>
    </row>
    <row r="119">
      <c r="B119" s="224" t="s">
        <v>527</v>
      </c>
      <c r="C119" s="223"/>
      <c r="D119" s="223"/>
      <c r="E119" s="229" t="s">
        <v>252</v>
      </c>
      <c r="F119" s="218" t="s">
        <v>528</v>
      </c>
      <c r="G119" s="212"/>
      <c r="H119" s="212"/>
      <c r="I119" s="212"/>
      <c r="J119" s="213"/>
    </row>
    <row r="120">
      <c r="B120" s="224" t="s">
        <v>529</v>
      </c>
      <c r="C120" s="223"/>
      <c r="D120" s="223"/>
      <c r="E120" s="231"/>
      <c r="F120" s="218" t="s">
        <v>375</v>
      </c>
      <c r="G120" s="212"/>
      <c r="H120" s="212"/>
      <c r="I120" s="212"/>
      <c r="J120" s="213"/>
    </row>
    <row r="121">
      <c r="B121" s="224" t="s">
        <v>530</v>
      </c>
      <c r="C121" s="223"/>
      <c r="D121" s="223"/>
      <c r="E121" s="229" t="s">
        <v>253</v>
      </c>
      <c r="F121" s="218" t="s">
        <v>531</v>
      </c>
      <c r="G121" s="212"/>
      <c r="H121" s="212"/>
      <c r="I121" s="212"/>
      <c r="J121" s="213"/>
    </row>
    <row r="122">
      <c r="B122" s="224" t="s">
        <v>532</v>
      </c>
      <c r="C122" s="223"/>
      <c r="D122" s="223"/>
      <c r="E122" s="231"/>
      <c r="F122" s="218" t="s">
        <v>533</v>
      </c>
      <c r="G122" s="212"/>
      <c r="H122" s="212"/>
      <c r="I122" s="212"/>
      <c r="J122" s="213"/>
    </row>
    <row r="123">
      <c r="B123" s="224" t="s">
        <v>534</v>
      </c>
      <c r="C123" s="223"/>
      <c r="D123" s="223"/>
      <c r="E123" s="229" t="s">
        <v>248</v>
      </c>
      <c r="F123" s="218" t="s">
        <v>535</v>
      </c>
      <c r="G123" s="212"/>
      <c r="H123" s="212"/>
      <c r="I123" s="212"/>
      <c r="J123" s="213"/>
    </row>
    <row r="124">
      <c r="B124" s="224" t="s">
        <v>536</v>
      </c>
      <c r="C124" s="223"/>
      <c r="D124" s="223"/>
      <c r="E124" s="231"/>
      <c r="F124" s="218" t="s">
        <v>537</v>
      </c>
      <c r="G124" s="212"/>
      <c r="H124" s="212"/>
      <c r="I124" s="212"/>
      <c r="J124" s="213"/>
    </row>
    <row r="125">
      <c r="B125" s="224" t="s">
        <v>538</v>
      </c>
      <c r="C125" s="223"/>
      <c r="D125" s="223"/>
      <c r="E125" s="229" t="s">
        <v>249</v>
      </c>
      <c r="F125" s="218" t="s">
        <v>408</v>
      </c>
      <c r="G125" s="212"/>
      <c r="H125" s="212"/>
      <c r="I125" s="212"/>
      <c r="J125" s="213"/>
    </row>
    <row r="126">
      <c r="B126" s="224" t="s">
        <v>539</v>
      </c>
      <c r="C126" s="219"/>
      <c r="D126" s="219"/>
      <c r="E126" s="219"/>
      <c r="F126" s="218" t="s">
        <v>540</v>
      </c>
      <c r="G126" s="212"/>
      <c r="H126" s="212"/>
      <c r="I126" s="212"/>
      <c r="J126" s="213"/>
    </row>
    <row r="127">
      <c r="B127" s="224" t="s">
        <v>541</v>
      </c>
      <c r="C127" s="215">
        <v>17.0</v>
      </c>
      <c r="D127" s="216">
        <v>46200.0</v>
      </c>
      <c r="E127" s="230" t="s">
        <v>256</v>
      </c>
      <c r="F127" s="218" t="s">
        <v>542</v>
      </c>
      <c r="G127" s="212"/>
      <c r="H127" s="212"/>
      <c r="I127" s="212"/>
      <c r="J127" s="213"/>
    </row>
    <row r="128">
      <c r="B128" s="224" t="s">
        <v>543</v>
      </c>
      <c r="C128" s="223"/>
      <c r="D128" s="223"/>
      <c r="E128" s="231"/>
      <c r="F128" s="218" t="s">
        <v>544</v>
      </c>
      <c r="G128" s="212"/>
      <c r="H128" s="212"/>
      <c r="I128" s="212"/>
      <c r="J128" s="213"/>
    </row>
    <row r="129">
      <c r="B129" s="224" t="s">
        <v>545</v>
      </c>
      <c r="C129" s="223"/>
      <c r="D129" s="223"/>
      <c r="E129" s="229" t="s">
        <v>257</v>
      </c>
      <c r="F129" s="218" t="s">
        <v>455</v>
      </c>
      <c r="G129" s="212"/>
      <c r="H129" s="212"/>
      <c r="I129" s="212"/>
      <c r="J129" s="213"/>
    </row>
    <row r="130">
      <c r="B130" s="224" t="s">
        <v>546</v>
      </c>
      <c r="C130" s="223"/>
      <c r="D130" s="223"/>
      <c r="E130" s="231"/>
      <c r="F130" s="218" t="s">
        <v>547</v>
      </c>
      <c r="G130" s="212"/>
      <c r="H130" s="212"/>
      <c r="I130" s="212"/>
      <c r="J130" s="213"/>
    </row>
    <row r="131">
      <c r="B131" s="224" t="s">
        <v>548</v>
      </c>
      <c r="C131" s="223"/>
      <c r="D131" s="223"/>
      <c r="E131" s="229" t="s">
        <v>258</v>
      </c>
      <c r="F131" s="218" t="s">
        <v>549</v>
      </c>
      <c r="G131" s="212"/>
      <c r="H131" s="212"/>
      <c r="I131" s="212"/>
      <c r="J131" s="213"/>
    </row>
    <row r="132">
      <c r="B132" s="224" t="s">
        <v>550</v>
      </c>
      <c r="C132" s="223"/>
      <c r="D132" s="223"/>
      <c r="E132" s="231"/>
      <c r="F132" s="218" t="s">
        <v>551</v>
      </c>
      <c r="G132" s="212"/>
      <c r="H132" s="212"/>
      <c r="I132" s="212"/>
      <c r="J132" s="213"/>
    </row>
    <row r="133">
      <c r="B133" s="224" t="s">
        <v>552</v>
      </c>
      <c r="C133" s="223"/>
      <c r="D133" s="223"/>
      <c r="E133" s="229" t="s">
        <v>259</v>
      </c>
      <c r="F133" s="218" t="s">
        <v>553</v>
      </c>
      <c r="G133" s="212"/>
      <c r="H133" s="212"/>
      <c r="I133" s="212"/>
      <c r="J133" s="213"/>
    </row>
    <row r="134">
      <c r="B134" s="224" t="s">
        <v>554</v>
      </c>
      <c r="C134" s="223"/>
      <c r="D134" s="223"/>
      <c r="E134" s="231"/>
      <c r="F134" s="218" t="s">
        <v>408</v>
      </c>
      <c r="G134" s="212"/>
      <c r="H134" s="212"/>
      <c r="I134" s="212"/>
      <c r="J134" s="213"/>
    </row>
    <row r="135">
      <c r="B135" s="224" t="s">
        <v>555</v>
      </c>
      <c r="C135" s="223"/>
      <c r="D135" s="223"/>
      <c r="E135" s="229" t="s">
        <v>254</v>
      </c>
      <c r="F135" s="218" t="s">
        <v>526</v>
      </c>
      <c r="G135" s="212"/>
      <c r="H135" s="212"/>
      <c r="I135" s="212"/>
      <c r="J135" s="213"/>
    </row>
    <row r="136">
      <c r="B136" s="224" t="s">
        <v>556</v>
      </c>
      <c r="C136" s="223"/>
      <c r="D136" s="223"/>
      <c r="E136" s="231"/>
      <c r="F136" s="218" t="s">
        <v>557</v>
      </c>
      <c r="G136" s="212"/>
      <c r="H136" s="212"/>
      <c r="I136" s="212"/>
      <c r="J136" s="213"/>
    </row>
    <row r="137">
      <c r="B137" s="224" t="s">
        <v>558</v>
      </c>
      <c r="C137" s="223"/>
      <c r="D137" s="223"/>
      <c r="E137" s="229" t="s">
        <v>255</v>
      </c>
      <c r="F137" s="218" t="s">
        <v>559</v>
      </c>
      <c r="G137" s="212"/>
      <c r="H137" s="212"/>
      <c r="I137" s="212"/>
      <c r="J137" s="213"/>
    </row>
    <row r="138">
      <c r="B138" s="224" t="s">
        <v>560</v>
      </c>
      <c r="C138" s="219"/>
      <c r="D138" s="219"/>
      <c r="E138" s="219"/>
      <c r="F138" s="218" t="s">
        <v>561</v>
      </c>
      <c r="G138" s="212"/>
      <c r="H138" s="212"/>
      <c r="I138" s="212"/>
      <c r="J138" s="213"/>
    </row>
    <row r="139">
      <c r="B139" s="224" t="s">
        <v>562</v>
      </c>
      <c r="C139" s="236">
        <v>18.0</v>
      </c>
      <c r="D139" s="237">
        <v>46201.0</v>
      </c>
      <c r="E139" s="230" t="s">
        <v>260</v>
      </c>
      <c r="F139" s="221" t="s">
        <v>537</v>
      </c>
      <c r="G139" s="212"/>
      <c r="H139" s="212"/>
      <c r="I139" s="212"/>
      <c r="J139" s="213"/>
    </row>
    <row r="140">
      <c r="B140" s="224" t="s">
        <v>563</v>
      </c>
      <c r="C140" s="223"/>
      <c r="D140" s="238"/>
      <c r="E140" s="231"/>
      <c r="F140" s="221" t="s">
        <v>427</v>
      </c>
      <c r="G140" s="212"/>
      <c r="H140" s="212"/>
      <c r="I140" s="212"/>
      <c r="J140" s="213"/>
    </row>
    <row r="141">
      <c r="B141" s="224" t="s">
        <v>564</v>
      </c>
      <c r="C141" s="223"/>
      <c r="D141" s="238"/>
      <c r="E141" s="229" t="s">
        <v>261</v>
      </c>
      <c r="F141" s="221" t="s">
        <v>565</v>
      </c>
      <c r="G141" s="212"/>
      <c r="H141" s="212"/>
      <c r="I141" s="212"/>
      <c r="J141" s="213"/>
    </row>
    <row r="142">
      <c r="B142" s="224" t="s">
        <v>566</v>
      </c>
      <c r="C142" s="223"/>
      <c r="D142" s="238"/>
      <c r="E142" s="231"/>
      <c r="F142" s="221" t="s">
        <v>567</v>
      </c>
      <c r="G142" s="212"/>
      <c r="H142" s="212"/>
      <c r="I142" s="212"/>
      <c r="J142" s="213"/>
    </row>
    <row r="143">
      <c r="B143" s="224" t="s">
        <v>568</v>
      </c>
      <c r="C143" s="223"/>
      <c r="D143" s="238"/>
      <c r="E143" s="229" t="s">
        <v>262</v>
      </c>
      <c r="F143" s="221" t="s">
        <v>569</v>
      </c>
      <c r="G143" s="212"/>
      <c r="H143" s="212"/>
      <c r="I143" s="212"/>
      <c r="J143" s="213"/>
    </row>
    <row r="144">
      <c r="B144" s="224" t="s">
        <v>570</v>
      </c>
      <c r="C144" s="223"/>
      <c r="D144" s="238"/>
      <c r="E144" s="231"/>
      <c r="F144" s="221" t="s">
        <v>571</v>
      </c>
      <c r="G144" s="212"/>
      <c r="H144" s="212"/>
      <c r="I144" s="212"/>
      <c r="J144" s="213"/>
    </row>
    <row r="145">
      <c r="B145" s="224" t="s">
        <v>572</v>
      </c>
      <c r="C145" s="223"/>
      <c r="D145" s="238"/>
      <c r="E145" s="229" t="s">
        <v>263</v>
      </c>
      <c r="F145" s="221" t="s">
        <v>573</v>
      </c>
      <c r="G145" s="212"/>
      <c r="H145" s="212"/>
      <c r="I145" s="212"/>
      <c r="J145" s="213"/>
    </row>
    <row r="146">
      <c r="B146" s="224" t="s">
        <v>574</v>
      </c>
      <c r="C146" s="219"/>
      <c r="D146" s="239"/>
      <c r="E146" s="219"/>
      <c r="F146" s="240" t="s">
        <v>575</v>
      </c>
      <c r="G146" s="241"/>
      <c r="H146" s="241"/>
      <c r="I146" s="241"/>
      <c r="J146" s="220"/>
    </row>
    <row r="147">
      <c r="A147" s="64"/>
    </row>
    <row r="157">
      <c r="B157" s="242"/>
      <c r="C157" s="242"/>
      <c r="D157" s="242"/>
    </row>
    <row r="158">
      <c r="B158" s="242"/>
      <c r="C158" s="242"/>
      <c r="D158" s="242"/>
    </row>
    <row r="159">
      <c r="B159" s="242"/>
      <c r="C159" s="242"/>
      <c r="D159" s="242"/>
    </row>
    <row r="160">
      <c r="B160" s="242"/>
      <c r="C160" s="242"/>
      <c r="D160" s="242"/>
    </row>
    <row r="161">
      <c r="B161" s="242"/>
      <c r="C161" s="242"/>
      <c r="D161" s="242"/>
    </row>
    <row r="162">
      <c r="B162" s="242"/>
      <c r="C162" s="242"/>
      <c r="D162" s="242"/>
    </row>
    <row r="163">
      <c r="B163" s="242"/>
      <c r="C163" s="242"/>
      <c r="D163" s="242"/>
    </row>
    <row r="164">
      <c r="B164" s="242"/>
      <c r="C164" s="242"/>
      <c r="D164" s="242"/>
    </row>
    <row r="165">
      <c r="B165" s="242"/>
      <c r="C165" s="242"/>
      <c r="D165" s="242"/>
    </row>
    <row r="166">
      <c r="B166" s="242"/>
      <c r="C166" s="242"/>
      <c r="D166" s="242"/>
    </row>
    <row r="167">
      <c r="B167" s="242"/>
      <c r="C167" s="242"/>
      <c r="D167" s="242"/>
    </row>
    <row r="168">
      <c r="B168" s="242"/>
      <c r="C168" s="242"/>
      <c r="D168" s="242"/>
    </row>
    <row r="169">
      <c r="B169" s="242"/>
      <c r="C169" s="242"/>
      <c r="D169" s="242"/>
    </row>
    <row r="170">
      <c r="B170" s="242"/>
      <c r="C170" s="242"/>
      <c r="D170" s="242"/>
    </row>
    <row r="171">
      <c r="B171" s="242"/>
      <c r="C171" s="242"/>
      <c r="D171" s="242"/>
    </row>
    <row r="172">
      <c r="B172" s="242"/>
      <c r="C172" s="242"/>
      <c r="D172" s="242"/>
    </row>
    <row r="173">
      <c r="B173" s="242"/>
      <c r="C173" s="242"/>
      <c r="D173" s="242"/>
    </row>
    <row r="174">
      <c r="B174" s="242"/>
      <c r="C174" s="242"/>
      <c r="D174" s="242"/>
    </row>
    <row r="175">
      <c r="B175" s="242"/>
      <c r="C175" s="242"/>
      <c r="D175" s="242"/>
    </row>
    <row r="176">
      <c r="B176" s="242"/>
      <c r="C176" s="242"/>
      <c r="D176" s="242"/>
    </row>
    <row r="177">
      <c r="B177" s="242"/>
      <c r="C177" s="242"/>
      <c r="D177" s="242"/>
    </row>
    <row r="178">
      <c r="B178" s="242"/>
      <c r="C178" s="242"/>
      <c r="D178" s="242"/>
    </row>
    <row r="179">
      <c r="B179" s="242"/>
      <c r="C179" s="242"/>
      <c r="D179" s="242"/>
    </row>
    <row r="180">
      <c r="B180" s="242"/>
      <c r="C180" s="242"/>
      <c r="D180" s="242"/>
    </row>
    <row r="181">
      <c r="B181" s="242"/>
      <c r="C181" s="242"/>
      <c r="D181" s="242"/>
    </row>
    <row r="182">
      <c r="B182" s="242"/>
      <c r="C182" s="242"/>
      <c r="D182" s="242"/>
    </row>
    <row r="183">
      <c r="B183" s="242"/>
      <c r="C183" s="242"/>
      <c r="D183" s="242"/>
    </row>
    <row r="184">
      <c r="B184" s="242"/>
      <c r="C184" s="242"/>
      <c r="D184" s="242"/>
    </row>
    <row r="185">
      <c r="B185" s="242"/>
      <c r="C185" s="242"/>
      <c r="D185" s="242"/>
    </row>
    <row r="186">
      <c r="B186" s="242"/>
      <c r="C186" s="242"/>
      <c r="D186" s="242"/>
    </row>
    <row r="187">
      <c r="B187" s="242"/>
      <c r="C187" s="242"/>
      <c r="D187" s="242"/>
    </row>
    <row r="188">
      <c r="B188" s="242"/>
      <c r="C188" s="242"/>
      <c r="D188" s="242"/>
    </row>
    <row r="189">
      <c r="B189" s="242"/>
      <c r="C189" s="242"/>
      <c r="D189" s="242"/>
    </row>
    <row r="190">
      <c r="B190" s="242"/>
      <c r="C190" s="242"/>
      <c r="D190" s="242"/>
    </row>
    <row r="191">
      <c r="B191" s="242"/>
      <c r="C191" s="242"/>
      <c r="D191" s="242"/>
    </row>
    <row r="192">
      <c r="B192" s="242"/>
      <c r="C192" s="242"/>
      <c r="D192" s="242"/>
    </row>
    <row r="193">
      <c r="B193" s="242"/>
      <c r="C193" s="242"/>
      <c r="D193" s="242"/>
    </row>
    <row r="194">
      <c r="B194" s="242"/>
      <c r="C194" s="242"/>
      <c r="D194" s="242"/>
    </row>
    <row r="195">
      <c r="B195" s="242"/>
      <c r="C195" s="242"/>
      <c r="D195" s="242"/>
    </row>
    <row r="196">
      <c r="B196" s="242"/>
      <c r="C196" s="242"/>
      <c r="D196" s="242"/>
    </row>
    <row r="197">
      <c r="B197" s="242"/>
      <c r="C197" s="242"/>
      <c r="D197" s="242"/>
    </row>
    <row r="198">
      <c r="B198" s="242"/>
      <c r="C198" s="242"/>
      <c r="D198" s="242"/>
    </row>
    <row r="199">
      <c r="B199" s="242"/>
      <c r="C199" s="242"/>
      <c r="D199" s="242"/>
    </row>
    <row r="200">
      <c r="B200" s="242"/>
      <c r="C200" s="242"/>
      <c r="D200" s="242"/>
    </row>
    <row r="201">
      <c r="B201" s="242"/>
      <c r="C201" s="242"/>
      <c r="D201" s="242"/>
    </row>
    <row r="202">
      <c r="B202" s="242"/>
      <c r="C202" s="242"/>
      <c r="D202" s="242"/>
    </row>
    <row r="203">
      <c r="B203" s="242"/>
      <c r="C203" s="242"/>
      <c r="D203" s="242"/>
    </row>
    <row r="204">
      <c r="B204" s="242"/>
      <c r="C204" s="242"/>
      <c r="D204" s="242"/>
    </row>
    <row r="205">
      <c r="B205" s="242"/>
      <c r="C205" s="242"/>
      <c r="D205" s="242"/>
    </row>
    <row r="206">
      <c r="B206" s="242"/>
      <c r="C206" s="242"/>
      <c r="D206" s="242"/>
    </row>
    <row r="207">
      <c r="B207" s="242"/>
      <c r="C207" s="242"/>
      <c r="D207" s="242"/>
    </row>
    <row r="208">
      <c r="B208" s="242"/>
      <c r="C208" s="242"/>
      <c r="D208" s="242"/>
    </row>
    <row r="209">
      <c r="B209" s="242"/>
      <c r="C209" s="242"/>
      <c r="D209" s="242"/>
    </row>
    <row r="210">
      <c r="B210" s="242"/>
      <c r="C210" s="242"/>
      <c r="D210" s="242"/>
    </row>
    <row r="211">
      <c r="B211" s="242"/>
      <c r="C211" s="242"/>
      <c r="D211" s="242"/>
    </row>
    <row r="212">
      <c r="B212" s="242"/>
      <c r="C212" s="242"/>
      <c r="D212" s="242"/>
    </row>
    <row r="213">
      <c r="B213" s="242"/>
      <c r="C213" s="242"/>
      <c r="D213" s="242"/>
    </row>
    <row r="214">
      <c r="B214" s="242"/>
      <c r="C214" s="242"/>
      <c r="D214" s="242"/>
    </row>
    <row r="215">
      <c r="B215" s="242"/>
      <c r="C215" s="242"/>
      <c r="D215" s="242"/>
    </row>
    <row r="216">
      <c r="B216" s="242"/>
      <c r="C216" s="242"/>
      <c r="D216" s="242"/>
    </row>
    <row r="217">
      <c r="B217" s="242"/>
      <c r="C217" s="242"/>
    </row>
    <row r="218">
      <c r="B218" s="242"/>
      <c r="C218" s="242"/>
    </row>
    <row r="219">
      <c r="B219" s="242"/>
      <c r="C219" s="242"/>
      <c r="D219" s="242"/>
    </row>
    <row r="220">
      <c r="B220" s="242"/>
      <c r="C220" s="242"/>
    </row>
    <row r="221">
      <c r="B221" s="242"/>
      <c r="C221" s="242"/>
    </row>
    <row r="222">
      <c r="B222" s="242"/>
      <c r="C222" s="242"/>
      <c r="D222" s="242"/>
    </row>
    <row r="223">
      <c r="B223" s="242"/>
      <c r="C223" s="242"/>
      <c r="D223" s="242"/>
    </row>
    <row r="224">
      <c r="B224" s="242"/>
      <c r="C224" s="242"/>
      <c r="D224" s="242"/>
    </row>
    <row r="225">
      <c r="B225" s="242"/>
      <c r="C225" s="242"/>
      <c r="D225" s="242"/>
    </row>
    <row r="226">
      <c r="B226" s="242"/>
      <c r="C226" s="242"/>
      <c r="D226" s="242"/>
    </row>
    <row r="227">
      <c r="B227" s="242"/>
      <c r="C227" s="242"/>
      <c r="D227" s="242"/>
    </row>
  </sheetData>
  <mergeCells count="259">
    <mergeCell ref="E79:E80"/>
    <mergeCell ref="F79:J79"/>
    <mergeCell ref="F80:J80"/>
    <mergeCell ref="E81:E82"/>
    <mergeCell ref="F81:J81"/>
    <mergeCell ref="F82:J82"/>
    <mergeCell ref="E83:E84"/>
    <mergeCell ref="F83:J83"/>
    <mergeCell ref="F84:J84"/>
    <mergeCell ref="E85:E86"/>
    <mergeCell ref="F85:J85"/>
    <mergeCell ref="F86:J86"/>
    <mergeCell ref="C87:C94"/>
    <mergeCell ref="D87:D94"/>
    <mergeCell ref="E87:E88"/>
    <mergeCell ref="F87:J87"/>
    <mergeCell ref="F88:J88"/>
    <mergeCell ref="E89:E90"/>
    <mergeCell ref="F89:J89"/>
    <mergeCell ref="F90:J90"/>
    <mergeCell ref="E91:E92"/>
    <mergeCell ref="F91:J91"/>
    <mergeCell ref="F92:J92"/>
    <mergeCell ref="E93:E94"/>
    <mergeCell ref="F93:J93"/>
    <mergeCell ref="F94:J94"/>
    <mergeCell ref="C95:C102"/>
    <mergeCell ref="D95:D102"/>
    <mergeCell ref="E95:E96"/>
    <mergeCell ref="F95:J95"/>
    <mergeCell ref="F96:J96"/>
    <mergeCell ref="E97:E98"/>
    <mergeCell ref="F97:J97"/>
    <mergeCell ref="F98:J98"/>
    <mergeCell ref="E99:E100"/>
    <mergeCell ref="F99:J99"/>
    <mergeCell ref="F100:J100"/>
    <mergeCell ref="E101:E102"/>
    <mergeCell ref="F101:J101"/>
    <mergeCell ref="C3:C4"/>
    <mergeCell ref="C37:C46"/>
    <mergeCell ref="F105:J105"/>
    <mergeCell ref="F106:J106"/>
    <mergeCell ref="E107:E108"/>
    <mergeCell ref="F107:J107"/>
    <mergeCell ref="E105:E106"/>
    <mergeCell ref="E109:E110"/>
    <mergeCell ref="F109:J109"/>
    <mergeCell ref="F110:J110"/>
    <mergeCell ref="E111:E112"/>
    <mergeCell ref="F111:J111"/>
    <mergeCell ref="F112:J112"/>
    <mergeCell ref="E113:E114"/>
    <mergeCell ref="F113:J113"/>
    <mergeCell ref="F114:J114"/>
    <mergeCell ref="C115:C126"/>
    <mergeCell ref="D115:D126"/>
    <mergeCell ref="E115:E116"/>
    <mergeCell ref="F115:J115"/>
    <mergeCell ref="F116:J116"/>
    <mergeCell ref="E117:E118"/>
    <mergeCell ref="F117:J117"/>
    <mergeCell ref="F118:J118"/>
    <mergeCell ref="E119:E120"/>
    <mergeCell ref="F119:J119"/>
    <mergeCell ref="F120:J120"/>
    <mergeCell ref="E121:E122"/>
    <mergeCell ref="F121:J121"/>
    <mergeCell ref="F122:J122"/>
    <mergeCell ref="E123:E124"/>
    <mergeCell ref="F123:J123"/>
    <mergeCell ref="F102:J102"/>
    <mergeCell ref="C103:C114"/>
    <mergeCell ref="D103:D114"/>
    <mergeCell ref="E103:E104"/>
    <mergeCell ref="F103:J103"/>
    <mergeCell ref="F104:J104"/>
    <mergeCell ref="F108:J108"/>
    <mergeCell ref="F136:J136"/>
    <mergeCell ref="E137:E138"/>
    <mergeCell ref="F137:J137"/>
    <mergeCell ref="F138:J138"/>
    <mergeCell ref="C139:C146"/>
    <mergeCell ref="D139:D146"/>
    <mergeCell ref="E139:E140"/>
    <mergeCell ref="F139:J139"/>
    <mergeCell ref="F140:J140"/>
    <mergeCell ref="E141:E142"/>
    <mergeCell ref="F141:J141"/>
    <mergeCell ref="F142:J142"/>
    <mergeCell ref="E143:E144"/>
    <mergeCell ref="F143:J143"/>
    <mergeCell ref="F144:J144"/>
    <mergeCell ref="E145:E146"/>
    <mergeCell ref="F145:J145"/>
    <mergeCell ref="F146:J146"/>
    <mergeCell ref="A1:J1"/>
    <mergeCell ref="K1:P156"/>
    <mergeCell ref="A2:A146"/>
    <mergeCell ref="F2:J2"/>
    <mergeCell ref="D3:D4"/>
    <mergeCell ref="E3:E4"/>
    <mergeCell ref="F36:J36"/>
    <mergeCell ref="A147:J156"/>
    <mergeCell ref="F124:J124"/>
    <mergeCell ref="E125:E126"/>
    <mergeCell ref="F125:J125"/>
    <mergeCell ref="F126:J126"/>
    <mergeCell ref="C127:C138"/>
    <mergeCell ref="D127:D138"/>
    <mergeCell ref="D216:D218"/>
    <mergeCell ref="D219:D221"/>
    <mergeCell ref="E127:E128"/>
    <mergeCell ref="F127:J127"/>
    <mergeCell ref="F128:J128"/>
    <mergeCell ref="E129:E130"/>
    <mergeCell ref="F129:J129"/>
    <mergeCell ref="F130:J130"/>
    <mergeCell ref="E131:E132"/>
    <mergeCell ref="F131:J131"/>
    <mergeCell ref="F132:J132"/>
    <mergeCell ref="E133:E134"/>
    <mergeCell ref="F133:J133"/>
    <mergeCell ref="F134:J134"/>
    <mergeCell ref="E135:E136"/>
    <mergeCell ref="F135:J135"/>
    <mergeCell ref="F3:J3"/>
    <mergeCell ref="F4:J4"/>
    <mergeCell ref="C5:C8"/>
    <mergeCell ref="D5:D8"/>
    <mergeCell ref="E5:E6"/>
    <mergeCell ref="F5:J5"/>
    <mergeCell ref="F6:J6"/>
    <mergeCell ref="E7:E8"/>
    <mergeCell ref="F7:J7"/>
    <mergeCell ref="F8:J8"/>
    <mergeCell ref="C9:C12"/>
    <mergeCell ref="D9:D12"/>
    <mergeCell ref="E9:E10"/>
    <mergeCell ref="F9:J9"/>
    <mergeCell ref="F10:J10"/>
    <mergeCell ref="E11:E12"/>
    <mergeCell ref="F11:J11"/>
    <mergeCell ref="F12:J12"/>
    <mergeCell ref="E13:E14"/>
    <mergeCell ref="F13:J13"/>
    <mergeCell ref="F14:J14"/>
    <mergeCell ref="E15:E16"/>
    <mergeCell ref="F15:J15"/>
    <mergeCell ref="F16:J16"/>
    <mergeCell ref="E17:E18"/>
    <mergeCell ref="F17:J17"/>
    <mergeCell ref="F18:J18"/>
    <mergeCell ref="E19:E20"/>
    <mergeCell ref="F19:J19"/>
    <mergeCell ref="F20:J20"/>
    <mergeCell ref="E21:E22"/>
    <mergeCell ref="F21:J21"/>
    <mergeCell ref="F22:J22"/>
    <mergeCell ref="C23:C30"/>
    <mergeCell ref="D23:D30"/>
    <mergeCell ref="E23:E24"/>
    <mergeCell ref="F23:J23"/>
    <mergeCell ref="F24:J24"/>
    <mergeCell ref="E25:E26"/>
    <mergeCell ref="F25:J25"/>
    <mergeCell ref="F26:J26"/>
    <mergeCell ref="E27:E28"/>
    <mergeCell ref="F27:J27"/>
    <mergeCell ref="F28:J28"/>
    <mergeCell ref="E29:E30"/>
    <mergeCell ref="F29:J29"/>
    <mergeCell ref="F30:J30"/>
    <mergeCell ref="C31:C36"/>
    <mergeCell ref="D31:D36"/>
    <mergeCell ref="E31:E32"/>
    <mergeCell ref="F31:J31"/>
    <mergeCell ref="F32:J32"/>
    <mergeCell ref="E33:E34"/>
    <mergeCell ref="F33:J33"/>
    <mergeCell ref="F34:J34"/>
    <mergeCell ref="E35:E36"/>
    <mergeCell ref="F35:J35"/>
    <mergeCell ref="C13:C22"/>
    <mergeCell ref="D13:D22"/>
    <mergeCell ref="D37:D46"/>
    <mergeCell ref="E37:E38"/>
    <mergeCell ref="E39:E40"/>
    <mergeCell ref="E41:E42"/>
    <mergeCell ref="E43:E44"/>
    <mergeCell ref="E45:E46"/>
    <mergeCell ref="F37:J37"/>
    <mergeCell ref="F38:J38"/>
    <mergeCell ref="F39:J39"/>
    <mergeCell ref="F40:J40"/>
    <mergeCell ref="F41:J41"/>
    <mergeCell ref="F42:J42"/>
    <mergeCell ref="F43:J43"/>
    <mergeCell ref="F44:J44"/>
    <mergeCell ref="F45:J45"/>
    <mergeCell ref="F46:J46"/>
    <mergeCell ref="C47:C54"/>
    <mergeCell ref="D47:D54"/>
    <mergeCell ref="E47:E48"/>
    <mergeCell ref="F47:J47"/>
    <mergeCell ref="F48:J48"/>
    <mergeCell ref="E49:E50"/>
    <mergeCell ref="F49:J49"/>
    <mergeCell ref="F50:J50"/>
    <mergeCell ref="E51:E52"/>
    <mergeCell ref="F51:J51"/>
    <mergeCell ref="F52:J52"/>
    <mergeCell ref="E53:E54"/>
    <mergeCell ref="F53:J53"/>
    <mergeCell ref="F54:J54"/>
    <mergeCell ref="C55:C60"/>
    <mergeCell ref="D55:D60"/>
    <mergeCell ref="E55:E56"/>
    <mergeCell ref="F55:J55"/>
    <mergeCell ref="F56:J56"/>
    <mergeCell ref="E57:E58"/>
    <mergeCell ref="F57:J57"/>
    <mergeCell ref="F58:J58"/>
    <mergeCell ref="E59:E60"/>
    <mergeCell ref="F59:J59"/>
    <mergeCell ref="F60:J60"/>
    <mergeCell ref="C61:C70"/>
    <mergeCell ref="D61:D70"/>
    <mergeCell ref="E61:E62"/>
    <mergeCell ref="F61:J61"/>
    <mergeCell ref="F62:J62"/>
    <mergeCell ref="E63:E64"/>
    <mergeCell ref="F63:J63"/>
    <mergeCell ref="F64:J64"/>
    <mergeCell ref="E65:E66"/>
    <mergeCell ref="F65:J65"/>
    <mergeCell ref="F66:J66"/>
    <mergeCell ref="E67:E68"/>
    <mergeCell ref="F67:J67"/>
    <mergeCell ref="F68:J68"/>
    <mergeCell ref="E69:E70"/>
    <mergeCell ref="F69:J69"/>
    <mergeCell ref="F70:J70"/>
    <mergeCell ref="C71:C78"/>
    <mergeCell ref="D71:D78"/>
    <mergeCell ref="E71:E72"/>
    <mergeCell ref="F71:J71"/>
    <mergeCell ref="F72:J72"/>
    <mergeCell ref="E73:E74"/>
    <mergeCell ref="F73:J73"/>
    <mergeCell ref="F74:J74"/>
    <mergeCell ref="E75:E76"/>
    <mergeCell ref="F75:J75"/>
    <mergeCell ref="F76:J76"/>
    <mergeCell ref="E77:E78"/>
    <mergeCell ref="F77:J77"/>
    <mergeCell ref="F78:J78"/>
    <mergeCell ref="C79:C86"/>
    <mergeCell ref="D79:D86"/>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576</v>
      </c>
      <c r="C1" s="244" t="s">
        <v>577</v>
      </c>
      <c r="D1" s="245"/>
      <c r="E1" s="246"/>
      <c r="F1" s="247" t="s">
        <v>578</v>
      </c>
      <c r="G1" s="245"/>
      <c r="H1" s="246"/>
      <c r="I1" s="248"/>
    </row>
    <row r="2">
      <c r="B2" s="249"/>
      <c r="C2" s="250" t="s">
        <v>579</v>
      </c>
      <c r="D2" s="62"/>
      <c r="E2" s="63"/>
      <c r="F2" s="251" t="s">
        <v>580</v>
      </c>
      <c r="G2" s="62"/>
      <c r="H2" s="63"/>
      <c r="I2" s="252"/>
    </row>
    <row r="3">
      <c r="A3" s="253"/>
      <c r="B3" s="249"/>
      <c r="C3" s="254" t="s">
        <v>581</v>
      </c>
      <c r="D3" s="74"/>
      <c r="E3" s="75"/>
      <c r="F3" s="255" t="s">
        <v>582</v>
      </c>
      <c r="G3" s="74"/>
      <c r="H3" s="75"/>
      <c r="I3" s="252"/>
    </row>
    <row r="4">
      <c r="A4" s="64"/>
      <c r="B4" s="256"/>
      <c r="C4" s="257" t="s">
        <v>583</v>
      </c>
      <c r="D4" s="258"/>
      <c r="E4" s="258"/>
      <c r="F4" s="259" t="s">
        <v>584</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25</v>
      </c>
    </row>
    <row r="8">
      <c r="A8" s="194" t="s">
        <v>601</v>
      </c>
      <c r="B8" s="27" t="s">
        <v>20</v>
      </c>
      <c r="D8" s="280">
        <v>46185.0</v>
      </c>
      <c r="E8" s="281" t="s">
        <v>602</v>
      </c>
      <c r="F8" s="273" t="s">
        <v>603</v>
      </c>
      <c r="G8" s="274" t="s">
        <v>604</v>
      </c>
      <c r="H8" s="275" t="s">
        <v>310</v>
      </c>
      <c r="I8" s="276" t="s">
        <v>605</v>
      </c>
      <c r="J8" s="274" t="s">
        <v>11</v>
      </c>
      <c r="K8" s="274" t="s">
        <v>597</v>
      </c>
      <c r="L8" s="282" t="s">
        <v>606</v>
      </c>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597</v>
      </c>
      <c r="H16" s="301"/>
      <c r="I16" s="276" t="s">
        <v>616</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617</v>
      </c>
      <c r="H17" s="282" t="s">
        <v>322</v>
      </c>
      <c r="I17" s="276" t="s">
        <v>598</v>
      </c>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11</v>
      </c>
      <c r="G25" s="274" t="s">
        <v>619</v>
      </c>
      <c r="H25" s="301"/>
      <c r="I25" s="276" t="s">
        <v>597</v>
      </c>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620</v>
      </c>
      <c r="H26" s="304"/>
      <c r="I26" s="276" t="s">
        <v>621</v>
      </c>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599</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625</v>
      </c>
      <c r="H35" s="304"/>
      <c r="I35" s="276" t="s">
        <v>626</v>
      </c>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628</v>
      </c>
      <c r="H43" s="301"/>
      <c r="I43" s="276" t="s">
        <v>623</v>
      </c>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315" t="s">
        <v>603</v>
      </c>
      <c r="G44" s="302" t="s">
        <v>604</v>
      </c>
      <c r="H44" s="304"/>
      <c r="I44" s="276" t="s">
        <v>605</v>
      </c>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603</v>
      </c>
      <c r="G52" s="274" t="s">
        <v>604</v>
      </c>
      <c r="H52" s="275" t="s">
        <v>339</v>
      </c>
      <c r="I52" s="276" t="s">
        <v>605</v>
      </c>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619</v>
      </c>
      <c r="H53" s="304"/>
      <c r="I53" s="276" t="s">
        <v>621</v>
      </c>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631</v>
      </c>
      <c r="G61" s="274" t="s">
        <v>617</v>
      </c>
      <c r="H61" s="301"/>
      <c r="I61" s="276" t="s">
        <v>598</v>
      </c>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620</v>
      </c>
      <c r="H70" s="275" t="s">
        <v>352</v>
      </c>
      <c r="I70" s="276" t="s">
        <v>623</v>
      </c>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s>
  <sheetData>
    <row r="1">
      <c r="A1" s="64"/>
      <c r="C1" s="64"/>
      <c r="N1" s="64"/>
    </row>
    <row r="2">
      <c r="C2" s="327" t="s">
        <v>638</v>
      </c>
      <c r="D2" s="163"/>
      <c r="E2" s="163"/>
      <c r="F2" s="163"/>
      <c r="G2" s="163"/>
      <c r="H2" s="163"/>
      <c r="I2" s="163"/>
      <c r="J2" s="163"/>
      <c r="K2" s="163"/>
      <c r="L2" s="163"/>
      <c r="M2" s="328"/>
    </row>
    <row r="3">
      <c r="C3" s="262" t="s">
        <v>185</v>
      </c>
      <c r="D3" s="329" t="s">
        <v>639</v>
      </c>
      <c r="E3" s="330" t="s">
        <v>18</v>
      </c>
      <c r="F3" s="331" t="s">
        <v>587</v>
      </c>
      <c r="G3" s="265" t="s">
        <v>588</v>
      </c>
      <c r="H3" s="266" t="s">
        <v>589</v>
      </c>
      <c r="I3" s="267" t="s">
        <v>590</v>
      </c>
      <c r="J3" s="268" t="s">
        <v>591</v>
      </c>
      <c r="K3" s="268" t="s">
        <v>592</v>
      </c>
      <c r="L3" s="269" t="s">
        <v>593</v>
      </c>
      <c r="M3" s="270" t="s">
        <v>594</v>
      </c>
    </row>
    <row r="4">
      <c r="C4" s="332">
        <v>46201.0</v>
      </c>
      <c r="D4" s="333" t="s">
        <v>640</v>
      </c>
      <c r="E4" s="333"/>
      <c r="F4" s="334"/>
      <c r="G4" s="335"/>
      <c r="H4" s="336"/>
      <c r="I4" s="337"/>
      <c r="J4" s="338"/>
      <c r="K4" s="339" t="s">
        <v>636</v>
      </c>
      <c r="L4" s="340"/>
      <c r="M4" s="341">
        <f>IF(L4="oui",50,0)+IF(J4=F4,IF(I4="R",75,IF(I4="S",25,0))+IF(K4=G4,+75,0),0)</f>
        <v>0</v>
      </c>
    </row>
    <row r="5">
      <c r="C5" s="342">
        <v>46202.0</v>
      </c>
      <c r="D5" s="343" t="s">
        <v>641</v>
      </c>
      <c r="E5" s="333"/>
      <c r="F5" s="344"/>
      <c r="G5" s="345"/>
      <c r="H5" s="346"/>
      <c r="I5" s="337"/>
      <c r="J5" s="338"/>
      <c r="K5" s="339" t="s">
        <v>636</v>
      </c>
      <c r="L5" s="347"/>
      <c r="M5" s="341">
        <f t="shared" ref="M5:M19" si="1">IF(L5="oui",50,0)+IF(J5=F5,IF(I5=75,75,IF(I5=25,25,0))+IF(K5=G5,+75,0),0)</f>
        <v>0</v>
      </c>
    </row>
    <row r="6">
      <c r="C6" s="342">
        <v>46202.0</v>
      </c>
      <c r="D6" s="343" t="s">
        <v>642</v>
      </c>
      <c r="E6" s="343"/>
      <c r="F6" s="344"/>
      <c r="G6" s="345"/>
      <c r="H6" s="346"/>
      <c r="I6" s="337"/>
      <c r="J6" s="338"/>
      <c r="K6" s="339" t="s">
        <v>636</v>
      </c>
      <c r="L6" s="347"/>
      <c r="M6" s="341">
        <f t="shared" si="1"/>
        <v>0</v>
      </c>
    </row>
    <row r="7">
      <c r="C7" s="342">
        <v>46203.0</v>
      </c>
      <c r="D7" s="343" t="s">
        <v>643</v>
      </c>
      <c r="E7" s="343"/>
      <c r="F7" s="344"/>
      <c r="G7" s="345"/>
      <c r="H7" s="346"/>
      <c r="I7" s="337"/>
      <c r="J7" s="338"/>
      <c r="K7" s="339" t="s">
        <v>636</v>
      </c>
      <c r="L7" s="347"/>
      <c r="M7" s="341">
        <f t="shared" si="1"/>
        <v>0</v>
      </c>
    </row>
    <row r="8">
      <c r="C8" s="342">
        <v>46203.0</v>
      </c>
      <c r="D8" s="343" t="s">
        <v>644</v>
      </c>
      <c r="E8" s="343"/>
      <c r="F8" s="344"/>
      <c r="G8" s="345"/>
      <c r="H8" s="346"/>
      <c r="I8" s="337"/>
      <c r="J8" s="338"/>
      <c r="K8" s="339" t="s">
        <v>636</v>
      </c>
      <c r="L8" s="347"/>
      <c r="M8" s="341">
        <f t="shared" si="1"/>
        <v>0</v>
      </c>
    </row>
    <row r="9">
      <c r="C9" s="342">
        <v>46203.0</v>
      </c>
      <c r="D9" s="343" t="s">
        <v>645</v>
      </c>
      <c r="E9" s="343"/>
      <c r="F9" s="344"/>
      <c r="G9" s="345"/>
      <c r="H9" s="346"/>
      <c r="I9" s="337"/>
      <c r="J9" s="338"/>
      <c r="K9" s="339" t="s">
        <v>636</v>
      </c>
      <c r="L9" s="347"/>
      <c r="M9" s="341">
        <f t="shared" si="1"/>
        <v>0</v>
      </c>
    </row>
    <row r="10">
      <c r="C10" s="342">
        <v>46204.0</v>
      </c>
      <c r="D10" s="343" t="s">
        <v>646</v>
      </c>
      <c r="E10" s="343"/>
      <c r="F10" s="344"/>
      <c r="G10" s="345"/>
      <c r="H10" s="346"/>
      <c r="I10" s="337"/>
      <c r="J10" s="338"/>
      <c r="K10" s="339" t="s">
        <v>636</v>
      </c>
      <c r="L10" s="347"/>
      <c r="M10" s="341">
        <f t="shared" si="1"/>
        <v>0</v>
      </c>
    </row>
    <row r="11">
      <c r="C11" s="348">
        <v>46204.0</v>
      </c>
      <c r="D11" s="343" t="s">
        <v>647</v>
      </c>
      <c r="E11" s="343"/>
      <c r="F11" s="344"/>
      <c r="G11" s="345"/>
      <c r="H11" s="346"/>
      <c r="I11" s="337"/>
      <c r="J11" s="338"/>
      <c r="K11" s="339" t="s">
        <v>636</v>
      </c>
      <c r="L11" s="347"/>
      <c r="M11" s="341">
        <f t="shared" si="1"/>
        <v>0</v>
      </c>
    </row>
    <row r="12">
      <c r="C12" s="348">
        <v>46204.0</v>
      </c>
      <c r="D12" s="343" t="s">
        <v>648</v>
      </c>
      <c r="E12" s="343"/>
      <c r="F12" s="344"/>
      <c r="G12" s="345"/>
      <c r="H12" s="346"/>
      <c r="I12" s="337"/>
      <c r="J12" s="338"/>
      <c r="K12" s="339" t="s">
        <v>636</v>
      </c>
      <c r="L12" s="347"/>
      <c r="M12" s="341">
        <f t="shared" si="1"/>
        <v>0</v>
      </c>
    </row>
    <row r="13">
      <c r="C13" s="348">
        <v>46205.0</v>
      </c>
      <c r="D13" s="343" t="s">
        <v>649</v>
      </c>
      <c r="E13" s="343"/>
      <c r="F13" s="344"/>
      <c r="G13" s="345"/>
      <c r="H13" s="346"/>
      <c r="I13" s="337"/>
      <c r="J13" s="338"/>
      <c r="K13" s="339" t="s">
        <v>636</v>
      </c>
      <c r="L13" s="347"/>
      <c r="M13" s="341">
        <f t="shared" si="1"/>
        <v>0</v>
      </c>
    </row>
    <row r="14">
      <c r="C14" s="348">
        <v>46205.0</v>
      </c>
      <c r="D14" s="343" t="s">
        <v>650</v>
      </c>
      <c r="E14" s="343"/>
      <c r="F14" s="344"/>
      <c r="G14" s="345"/>
      <c r="H14" s="346"/>
      <c r="I14" s="337"/>
      <c r="J14" s="338"/>
      <c r="K14" s="339" t="s">
        <v>636</v>
      </c>
      <c r="L14" s="347"/>
      <c r="M14" s="341">
        <f t="shared" si="1"/>
        <v>0</v>
      </c>
    </row>
    <row r="15">
      <c r="C15" s="348">
        <v>46206.0</v>
      </c>
      <c r="D15" s="343" t="s">
        <v>651</v>
      </c>
      <c r="E15" s="343"/>
      <c r="F15" s="344"/>
      <c r="G15" s="345"/>
      <c r="H15" s="346"/>
      <c r="I15" s="337"/>
      <c r="J15" s="338"/>
      <c r="K15" s="339" t="s">
        <v>636</v>
      </c>
      <c r="L15" s="347"/>
      <c r="M15" s="341">
        <f t="shared" si="1"/>
        <v>0</v>
      </c>
    </row>
    <row r="16">
      <c r="C16" s="348">
        <v>46206.0</v>
      </c>
      <c r="D16" s="343" t="s">
        <v>652</v>
      </c>
      <c r="E16" s="343"/>
      <c r="F16" s="344"/>
      <c r="G16" s="345"/>
      <c r="H16" s="346"/>
      <c r="I16" s="337"/>
      <c r="J16" s="338"/>
      <c r="K16" s="339" t="s">
        <v>636</v>
      </c>
      <c r="L16" s="347"/>
      <c r="M16" s="341">
        <f t="shared" si="1"/>
        <v>0</v>
      </c>
    </row>
    <row r="17">
      <c r="C17" s="348">
        <v>46206.0</v>
      </c>
      <c r="D17" s="343" t="s">
        <v>653</v>
      </c>
      <c r="E17" s="343"/>
      <c r="F17" s="344"/>
      <c r="G17" s="345"/>
      <c r="H17" s="346"/>
      <c r="I17" s="337"/>
      <c r="J17" s="338"/>
      <c r="K17" s="339" t="s">
        <v>636</v>
      </c>
      <c r="L17" s="347"/>
      <c r="M17" s="341">
        <f t="shared" si="1"/>
        <v>0</v>
      </c>
    </row>
    <row r="18">
      <c r="C18" s="348">
        <v>46207.0</v>
      </c>
      <c r="D18" s="343" t="s">
        <v>654</v>
      </c>
      <c r="E18" s="343"/>
      <c r="F18" s="344"/>
      <c r="G18" s="345"/>
      <c r="H18" s="346"/>
      <c r="I18" s="337"/>
      <c r="J18" s="338"/>
      <c r="K18" s="339" t="s">
        <v>636</v>
      </c>
      <c r="L18" s="347"/>
      <c r="M18" s="341">
        <f t="shared" si="1"/>
        <v>0</v>
      </c>
    </row>
    <row r="19">
      <c r="C19" s="349">
        <v>46207.0</v>
      </c>
      <c r="D19" s="350" t="s">
        <v>655</v>
      </c>
      <c r="E19" s="350"/>
      <c r="F19" s="351"/>
      <c r="G19" s="352"/>
      <c r="H19" s="353"/>
      <c r="I19" s="354"/>
      <c r="J19" s="355"/>
      <c r="K19" s="356" t="s">
        <v>636</v>
      </c>
      <c r="L19" s="357"/>
      <c r="M19" s="358">
        <f t="shared" si="1"/>
        <v>0</v>
      </c>
    </row>
    <row r="20">
      <c r="C20" s="64"/>
    </row>
    <row r="21">
      <c r="C21" s="327" t="s">
        <v>281</v>
      </c>
      <c r="D21" s="163"/>
      <c r="E21" s="163"/>
      <c r="F21" s="163"/>
      <c r="G21" s="163"/>
      <c r="H21" s="163"/>
      <c r="I21" s="163"/>
      <c r="J21" s="163"/>
      <c r="K21" s="163"/>
      <c r="L21" s="163"/>
      <c r="M21" s="328"/>
    </row>
    <row r="22">
      <c r="C22" s="262" t="s">
        <v>185</v>
      </c>
      <c r="D22" s="329" t="s">
        <v>639</v>
      </c>
      <c r="E22" s="359"/>
      <c r="F22" s="264" t="s">
        <v>587</v>
      </c>
      <c r="G22" s="265" t="s">
        <v>588</v>
      </c>
      <c r="H22" s="266" t="s">
        <v>589</v>
      </c>
      <c r="I22" s="267" t="s">
        <v>590</v>
      </c>
      <c r="J22" s="268" t="s">
        <v>591</v>
      </c>
      <c r="K22" s="268" t="s">
        <v>592</v>
      </c>
      <c r="L22" s="269" t="s">
        <v>593</v>
      </c>
      <c r="M22" s="270" t="s">
        <v>594</v>
      </c>
    </row>
    <row r="23">
      <c r="C23" s="360">
        <v>46207.0</v>
      </c>
      <c r="D23" s="333" t="s">
        <v>656</v>
      </c>
      <c r="E23" s="333"/>
      <c r="F23" s="334"/>
      <c r="G23" s="335"/>
      <c r="H23" s="336"/>
      <c r="I23" s="361"/>
      <c r="J23" s="339"/>
      <c r="K23" s="362" t="s">
        <v>636</v>
      </c>
      <c r="L23" s="363"/>
      <c r="M23" s="358">
        <f t="shared" ref="M23:M30" si="2">IF(L23="oui",50,0)+IF(J23=F23,IF(I23=75,75,IF(I23=25,25,0))+IF(K23=G23,+75,0),0)</f>
        <v>0</v>
      </c>
    </row>
    <row r="24">
      <c r="C24" s="364">
        <v>46207.0</v>
      </c>
      <c r="D24" s="343" t="s">
        <v>657</v>
      </c>
      <c r="E24" s="343"/>
      <c r="F24" s="365"/>
      <c r="G24" s="303"/>
      <c r="H24" s="304"/>
      <c r="I24" s="366"/>
      <c r="J24" s="303"/>
      <c r="K24" s="339" t="s">
        <v>636</v>
      </c>
      <c r="L24" s="304"/>
      <c r="M24" s="358">
        <f t="shared" si="2"/>
        <v>0</v>
      </c>
    </row>
    <row r="25">
      <c r="C25" s="364">
        <v>46208.0</v>
      </c>
      <c r="D25" s="343" t="s">
        <v>658</v>
      </c>
      <c r="E25" s="343"/>
      <c r="F25" s="365"/>
      <c r="G25" s="303"/>
      <c r="H25" s="304"/>
      <c r="I25" s="366"/>
      <c r="J25" s="303"/>
      <c r="K25" s="339" t="s">
        <v>636</v>
      </c>
      <c r="L25" s="304"/>
      <c r="M25" s="358">
        <f t="shared" si="2"/>
        <v>0</v>
      </c>
    </row>
    <row r="26">
      <c r="C26" s="364">
        <v>46209.0</v>
      </c>
      <c r="D26" s="343" t="s">
        <v>659</v>
      </c>
      <c r="E26" s="343"/>
      <c r="F26" s="365"/>
      <c r="G26" s="303"/>
      <c r="H26" s="304"/>
      <c r="I26" s="366"/>
      <c r="J26" s="303"/>
      <c r="K26" s="339" t="s">
        <v>636</v>
      </c>
      <c r="L26" s="304"/>
      <c r="M26" s="358">
        <f t="shared" si="2"/>
        <v>0</v>
      </c>
    </row>
    <row r="27">
      <c r="C27" s="364">
        <v>46209.0</v>
      </c>
      <c r="D27" s="343" t="s">
        <v>660</v>
      </c>
      <c r="E27" s="343"/>
      <c r="F27" s="365"/>
      <c r="G27" s="303"/>
      <c r="H27" s="304"/>
      <c r="I27" s="366"/>
      <c r="J27" s="303"/>
      <c r="K27" s="339" t="s">
        <v>636</v>
      </c>
      <c r="L27" s="304"/>
      <c r="M27" s="358">
        <f t="shared" si="2"/>
        <v>0</v>
      </c>
    </row>
    <row r="28">
      <c r="C28" s="364">
        <v>46210.0</v>
      </c>
      <c r="D28" s="343" t="s">
        <v>661</v>
      </c>
      <c r="E28" s="343"/>
      <c r="F28" s="365"/>
      <c r="G28" s="303"/>
      <c r="H28" s="304"/>
      <c r="I28" s="366"/>
      <c r="J28" s="303"/>
      <c r="K28" s="339" t="s">
        <v>636</v>
      </c>
      <c r="L28" s="304"/>
      <c r="M28" s="358">
        <f t="shared" si="2"/>
        <v>0</v>
      </c>
    </row>
    <row r="29">
      <c r="C29" s="364">
        <v>46210.0</v>
      </c>
      <c r="D29" s="343" t="s">
        <v>662</v>
      </c>
      <c r="E29" s="343"/>
      <c r="F29" s="367"/>
      <c r="G29" s="302"/>
      <c r="H29" s="282"/>
      <c r="I29" s="368"/>
      <c r="J29" s="302"/>
      <c r="K29" s="339" t="s">
        <v>636</v>
      </c>
      <c r="L29" s="282"/>
      <c r="M29" s="358">
        <f t="shared" si="2"/>
        <v>0</v>
      </c>
    </row>
    <row r="30">
      <c r="C30" s="349">
        <v>46210.0</v>
      </c>
      <c r="D30" s="350" t="s">
        <v>663</v>
      </c>
      <c r="E30" s="350"/>
      <c r="F30" s="369"/>
      <c r="G30" s="307"/>
      <c r="H30" s="308"/>
      <c r="I30" s="309"/>
      <c r="J30" s="307"/>
      <c r="K30" s="370" t="s">
        <v>636</v>
      </c>
      <c r="L30" s="308"/>
      <c r="M30" s="358">
        <f t="shared" si="2"/>
        <v>0</v>
      </c>
    </row>
    <row r="31">
      <c r="C31" s="64"/>
      <c r="M31" s="64"/>
      <c r="N31" s="64"/>
      <c r="T31" s="3"/>
      <c r="U31" s="3"/>
      <c r="V31" s="3"/>
    </row>
    <row r="32">
      <c r="C32" s="371" t="s">
        <v>291</v>
      </c>
      <c r="D32" s="372"/>
      <c r="E32" s="372"/>
      <c r="F32" s="372"/>
      <c r="G32" s="372"/>
      <c r="H32" s="372"/>
      <c r="I32" s="372"/>
      <c r="J32" s="372"/>
      <c r="K32" s="372"/>
      <c r="L32" s="372"/>
      <c r="M32" s="373"/>
      <c r="T32" s="3"/>
      <c r="U32" s="3"/>
      <c r="V32" s="3"/>
    </row>
    <row r="33">
      <c r="C33" s="374" t="s">
        <v>185</v>
      </c>
      <c r="D33" s="375" t="s">
        <v>639</v>
      </c>
      <c r="E33" s="376"/>
      <c r="F33" s="377" t="s">
        <v>587</v>
      </c>
      <c r="G33" s="378" t="s">
        <v>588</v>
      </c>
      <c r="H33" s="379" t="s">
        <v>589</v>
      </c>
      <c r="I33" s="380" t="s">
        <v>590</v>
      </c>
      <c r="J33" s="381" t="s">
        <v>591</v>
      </c>
      <c r="K33" s="381" t="s">
        <v>592</v>
      </c>
      <c r="L33" s="382" t="s">
        <v>593</v>
      </c>
      <c r="M33" s="383" t="s">
        <v>594</v>
      </c>
      <c r="T33" s="3"/>
      <c r="U33" s="3"/>
      <c r="V33" s="3"/>
    </row>
    <row r="34">
      <c r="C34" s="384">
        <v>46212.0</v>
      </c>
      <c r="D34" s="385" t="s">
        <v>664</v>
      </c>
      <c r="E34" s="386"/>
      <c r="F34" s="387"/>
      <c r="G34" s="388"/>
      <c r="H34" s="389"/>
      <c r="I34" s="390"/>
      <c r="J34" s="391"/>
      <c r="K34" s="339" t="s">
        <v>636</v>
      </c>
      <c r="L34" s="392"/>
      <c r="M34" s="393"/>
      <c r="T34" s="3"/>
      <c r="U34" s="3"/>
      <c r="V34" s="3"/>
    </row>
    <row r="35">
      <c r="C35" s="394">
        <v>46213.0</v>
      </c>
      <c r="D35" s="395" t="s">
        <v>665</v>
      </c>
      <c r="E35" s="396"/>
      <c r="F35" s="397"/>
      <c r="G35" s="398"/>
      <c r="H35" s="399"/>
      <c r="I35" s="390"/>
      <c r="J35" s="391"/>
      <c r="K35" s="339" t="s">
        <v>636</v>
      </c>
      <c r="L35" s="400"/>
      <c r="M35" s="401"/>
      <c r="T35" s="3"/>
      <c r="U35" s="3"/>
      <c r="V35" s="3"/>
    </row>
    <row r="36">
      <c r="C36" s="394">
        <v>46214.0</v>
      </c>
      <c r="D36" s="395" t="s">
        <v>666</v>
      </c>
      <c r="E36" s="396"/>
      <c r="F36" s="397"/>
      <c r="G36" s="398"/>
      <c r="H36" s="399"/>
      <c r="I36" s="390"/>
      <c r="J36" s="391"/>
      <c r="K36" s="339" t="s">
        <v>636</v>
      </c>
      <c r="L36" s="400"/>
      <c r="M36" s="401"/>
      <c r="T36" s="3"/>
      <c r="U36" s="3"/>
      <c r="V36" s="3"/>
    </row>
    <row r="37">
      <c r="C37" s="402">
        <v>46215.0</v>
      </c>
      <c r="D37" s="403" t="s">
        <v>667</v>
      </c>
      <c r="E37" s="404"/>
      <c r="F37" s="405"/>
      <c r="G37" s="406"/>
      <c r="H37" s="407"/>
      <c r="I37" s="408"/>
      <c r="J37" s="409"/>
      <c r="K37" s="356" t="s">
        <v>636</v>
      </c>
      <c r="L37" s="410"/>
      <c r="M37" s="411"/>
      <c r="T37" s="3"/>
      <c r="U37" s="3"/>
      <c r="V37" s="3"/>
    </row>
    <row r="38">
      <c r="C38" s="64"/>
      <c r="M38" s="64"/>
      <c r="T38" s="3"/>
      <c r="U38" s="3"/>
      <c r="V38" s="3"/>
    </row>
    <row r="39">
      <c r="C39" s="412" t="s">
        <v>296</v>
      </c>
      <c r="D39" s="372"/>
      <c r="E39" s="372"/>
      <c r="F39" s="372"/>
      <c r="G39" s="372"/>
      <c r="H39" s="372"/>
      <c r="I39" s="372"/>
      <c r="J39" s="372"/>
      <c r="K39" s="372"/>
      <c r="L39" s="372"/>
      <c r="M39" s="373"/>
      <c r="T39" s="3"/>
      <c r="U39" s="3"/>
      <c r="V39" s="3"/>
    </row>
    <row r="40">
      <c r="C40" s="291" t="s">
        <v>185</v>
      </c>
      <c r="D40" s="413" t="s">
        <v>639</v>
      </c>
      <c r="E40" s="413"/>
      <c r="F40" s="293" t="s">
        <v>587</v>
      </c>
      <c r="G40" s="294" t="s">
        <v>588</v>
      </c>
      <c r="H40" s="295" t="s">
        <v>589</v>
      </c>
      <c r="I40" s="296" t="s">
        <v>590</v>
      </c>
      <c r="J40" s="297" t="s">
        <v>591</v>
      </c>
      <c r="K40" s="297" t="s">
        <v>592</v>
      </c>
      <c r="L40" s="298" t="s">
        <v>593</v>
      </c>
      <c r="M40" s="414" t="s">
        <v>594</v>
      </c>
      <c r="T40" s="3"/>
      <c r="U40" s="3"/>
      <c r="V40" s="3"/>
    </row>
    <row r="41">
      <c r="C41" s="360">
        <v>46217.0</v>
      </c>
      <c r="D41" s="333" t="s">
        <v>668</v>
      </c>
      <c r="E41" s="333"/>
      <c r="F41" s="334"/>
      <c r="G41" s="335"/>
      <c r="H41" s="336"/>
      <c r="I41" s="337"/>
      <c r="J41" s="345"/>
      <c r="K41" s="415" t="s">
        <v>636</v>
      </c>
      <c r="L41" s="304"/>
      <c r="M41" s="401"/>
      <c r="T41" s="3"/>
      <c r="U41" s="3"/>
      <c r="V41" s="3"/>
    </row>
    <row r="42">
      <c r="C42" s="349">
        <v>46218.0</v>
      </c>
      <c r="D42" s="350" t="s">
        <v>669</v>
      </c>
      <c r="E42" s="350"/>
      <c r="F42" s="351"/>
      <c r="G42" s="352"/>
      <c r="H42" s="353"/>
      <c r="I42" s="354"/>
      <c r="J42" s="352"/>
      <c r="K42" s="370" t="s">
        <v>636</v>
      </c>
      <c r="L42" s="308"/>
      <c r="M42" s="411"/>
      <c r="T42" s="3"/>
      <c r="U42" s="3"/>
      <c r="V42" s="3"/>
    </row>
    <row r="43">
      <c r="C43" s="64"/>
      <c r="M43" s="64"/>
      <c r="T43" s="3"/>
      <c r="U43" s="3"/>
      <c r="V43" s="3"/>
    </row>
    <row r="44">
      <c r="C44" s="412" t="s">
        <v>670</v>
      </c>
      <c r="D44" s="372"/>
      <c r="E44" s="372"/>
      <c r="F44" s="372"/>
      <c r="G44" s="372"/>
      <c r="H44" s="372"/>
      <c r="I44" s="372"/>
      <c r="J44" s="372"/>
      <c r="K44" s="372"/>
      <c r="L44" s="372"/>
      <c r="M44" s="373"/>
      <c r="T44" s="3"/>
      <c r="U44" s="3"/>
      <c r="V44" s="3"/>
    </row>
    <row r="45">
      <c r="C45" s="291" t="s">
        <v>185</v>
      </c>
      <c r="D45" s="413" t="s">
        <v>639</v>
      </c>
      <c r="E45" s="416"/>
      <c r="F45" s="293" t="s">
        <v>587</v>
      </c>
      <c r="G45" s="294" t="s">
        <v>588</v>
      </c>
      <c r="H45" s="295" t="s">
        <v>589</v>
      </c>
      <c r="I45" s="296" t="s">
        <v>590</v>
      </c>
      <c r="J45" s="297" t="s">
        <v>591</v>
      </c>
      <c r="K45" s="297" t="s">
        <v>592</v>
      </c>
      <c r="L45" s="298" t="s">
        <v>593</v>
      </c>
      <c r="M45" s="414" t="s">
        <v>594</v>
      </c>
      <c r="T45" s="3"/>
      <c r="U45" s="3"/>
      <c r="V45" s="3"/>
    </row>
    <row r="46">
      <c r="C46" s="360">
        <v>46221.0</v>
      </c>
      <c r="D46" s="333" t="s">
        <v>671</v>
      </c>
      <c r="E46" s="333"/>
      <c r="F46" s="334"/>
      <c r="G46" s="335"/>
      <c r="H46" s="336"/>
      <c r="I46" s="337"/>
      <c r="J46" s="345"/>
      <c r="K46" s="415" t="s">
        <v>636</v>
      </c>
      <c r="L46" s="304"/>
      <c r="M46" s="401"/>
      <c r="T46" s="3"/>
      <c r="U46" s="3"/>
      <c r="V46" s="3"/>
    </row>
    <row r="47">
      <c r="C47" s="349">
        <v>46222.0</v>
      </c>
      <c r="D47" s="350" t="s">
        <v>672</v>
      </c>
      <c r="E47" s="350"/>
      <c r="F47" s="351"/>
      <c r="G47" s="352"/>
      <c r="H47" s="353"/>
      <c r="I47" s="354"/>
      <c r="J47" s="352"/>
      <c r="K47" s="370" t="s">
        <v>636</v>
      </c>
      <c r="L47" s="308"/>
      <c r="M47" s="411"/>
      <c r="T47" s="3"/>
      <c r="U47" s="3"/>
      <c r="V47" s="3"/>
    </row>
    <row r="48">
      <c r="A48" s="417"/>
      <c r="T48" s="3"/>
      <c r="U48" s="3"/>
      <c r="V48" s="3"/>
    </row>
    <row r="49">
      <c r="T49" s="3"/>
      <c r="U49" s="3"/>
      <c r="V49" s="3"/>
    </row>
    <row r="50">
      <c r="T50" s="3"/>
      <c r="U50" s="3"/>
      <c r="V50" s="3"/>
    </row>
    <row r="51">
      <c r="T51" s="3"/>
      <c r="U51" s="3"/>
      <c r="V51" s="3"/>
    </row>
    <row r="52">
      <c r="T52" s="3"/>
      <c r="U52" s="3"/>
      <c r="V52" s="3"/>
    </row>
    <row r="59">
      <c r="A59" s="418"/>
      <c r="B59" s="418"/>
      <c r="C59" s="418"/>
      <c r="D59" s="418"/>
      <c r="E59" s="418"/>
      <c r="F59" s="418"/>
      <c r="G59" s="418"/>
      <c r="H59" s="418"/>
      <c r="I59" s="418"/>
      <c r="J59" s="418"/>
      <c r="K59" s="418"/>
      <c r="L59" s="3"/>
    </row>
    <row r="60">
      <c r="A60" s="418"/>
      <c r="B60" s="418"/>
      <c r="C60" s="418"/>
      <c r="D60" s="418"/>
      <c r="E60" s="418"/>
      <c r="F60" s="418"/>
      <c r="G60" s="418"/>
      <c r="H60" s="418"/>
      <c r="I60" s="418"/>
      <c r="J60" s="418"/>
      <c r="K60" s="418"/>
      <c r="L60" s="3"/>
    </row>
    <row r="61">
      <c r="A61" s="418"/>
      <c r="B61" s="418"/>
      <c r="C61" s="418"/>
      <c r="D61" s="418"/>
      <c r="E61" s="418"/>
      <c r="F61" s="418"/>
      <c r="G61" s="418"/>
      <c r="H61" s="418"/>
      <c r="I61" s="418"/>
      <c r="J61" s="418"/>
      <c r="K61" s="418"/>
      <c r="L61" s="3"/>
    </row>
    <row r="62">
      <c r="A62" s="418"/>
      <c r="B62" s="418"/>
      <c r="C62" s="418"/>
      <c r="D62" s="418"/>
      <c r="E62" s="418"/>
      <c r="F62" s="418"/>
      <c r="G62" s="418"/>
      <c r="H62" s="418"/>
      <c r="I62" s="418"/>
      <c r="J62" s="418"/>
      <c r="K62" s="418"/>
      <c r="L62" s="3"/>
    </row>
    <row r="63">
      <c r="A63" s="418"/>
      <c r="B63" s="418"/>
      <c r="C63" s="418"/>
      <c r="D63" s="418"/>
      <c r="E63" s="418"/>
      <c r="F63" s="418"/>
      <c r="G63" s="418"/>
      <c r="H63" s="418"/>
      <c r="I63" s="418"/>
      <c r="J63" s="418"/>
      <c r="K63" s="418"/>
      <c r="L63" s="3"/>
    </row>
    <row r="64">
      <c r="A64" s="418"/>
      <c r="B64" s="418"/>
      <c r="C64" s="418"/>
      <c r="D64" s="418"/>
      <c r="E64" s="418"/>
      <c r="F64" s="418"/>
      <c r="G64" s="418"/>
      <c r="H64" s="418"/>
      <c r="I64" s="418"/>
      <c r="J64" s="418"/>
      <c r="K64" s="418"/>
      <c r="L64" s="3"/>
    </row>
    <row r="65">
      <c r="A65" s="3"/>
      <c r="B65" s="3"/>
      <c r="C65" s="3"/>
      <c r="D65" s="3"/>
      <c r="E65" s="3"/>
      <c r="F65" s="3"/>
      <c r="G65" s="3"/>
      <c r="H65" s="3"/>
      <c r="I65" s="3"/>
      <c r="J65" s="3"/>
      <c r="K65" s="3"/>
      <c r="L65" s="3"/>
    </row>
    <row r="66">
      <c r="A66" s="418"/>
      <c r="B66" s="418"/>
      <c r="C66" s="418"/>
      <c r="D66" s="418"/>
      <c r="E66" s="418"/>
      <c r="F66" s="418"/>
      <c r="G66" s="418"/>
      <c r="H66" s="418"/>
      <c r="I66" s="418"/>
      <c r="J66" s="418"/>
      <c r="K66" s="418"/>
      <c r="L66" s="3"/>
    </row>
    <row r="67">
      <c r="A67" s="418"/>
      <c r="B67" s="418"/>
      <c r="C67" s="418"/>
      <c r="D67" s="418"/>
      <c r="E67" s="418"/>
      <c r="F67" s="418"/>
      <c r="G67" s="418"/>
      <c r="H67" s="418"/>
      <c r="I67" s="418"/>
      <c r="J67" s="418"/>
      <c r="K67" s="418"/>
      <c r="L67" s="3"/>
    </row>
    <row r="68">
      <c r="A68" s="418"/>
      <c r="B68" s="418"/>
      <c r="C68" s="418"/>
      <c r="D68" s="418"/>
      <c r="E68" s="418"/>
      <c r="F68" s="418"/>
      <c r="G68" s="418"/>
      <c r="H68" s="418"/>
      <c r="I68" s="418"/>
      <c r="J68" s="418"/>
      <c r="K68" s="418"/>
      <c r="L68" s="3"/>
    </row>
    <row r="69">
      <c r="A69" s="418"/>
      <c r="B69" s="418"/>
      <c r="C69" s="418"/>
      <c r="D69" s="418"/>
      <c r="E69" s="418"/>
      <c r="F69" s="418"/>
      <c r="G69" s="418"/>
      <c r="H69" s="418"/>
      <c r="I69" s="418"/>
      <c r="J69" s="418"/>
      <c r="K69" s="418"/>
      <c r="L69" s="3"/>
    </row>
    <row r="70">
      <c r="A70" s="418"/>
      <c r="B70" s="418"/>
      <c r="C70" s="418"/>
      <c r="D70" s="418"/>
      <c r="E70" s="418"/>
      <c r="F70" s="418"/>
      <c r="G70" s="418"/>
      <c r="H70" s="418"/>
      <c r="I70" s="418"/>
      <c r="J70" s="418"/>
      <c r="K70" s="418"/>
      <c r="L70" s="3"/>
    </row>
    <row r="71">
      <c r="A71" s="418"/>
      <c r="B71" s="418"/>
      <c r="C71" s="418"/>
      <c r="D71" s="418"/>
      <c r="E71" s="418"/>
      <c r="F71" s="418"/>
      <c r="G71" s="418"/>
      <c r="H71" s="418"/>
      <c r="I71" s="418"/>
      <c r="J71" s="418"/>
      <c r="K71" s="418"/>
      <c r="L71" s="3"/>
    </row>
    <row r="72">
      <c r="A72" s="418"/>
      <c r="B72" s="418"/>
      <c r="C72" s="418"/>
      <c r="D72" s="418"/>
      <c r="E72" s="418"/>
      <c r="F72" s="418"/>
      <c r="G72" s="418"/>
      <c r="H72" s="418"/>
      <c r="I72" s="418"/>
      <c r="J72" s="418"/>
      <c r="K72" s="418"/>
      <c r="L72" s="3"/>
    </row>
    <row r="73">
      <c r="A73" s="418"/>
      <c r="B73" s="418"/>
      <c r="C73" s="418"/>
      <c r="D73" s="418"/>
      <c r="E73" s="418"/>
      <c r="F73" s="418"/>
      <c r="G73" s="418"/>
      <c r="H73" s="418"/>
      <c r="I73" s="418"/>
      <c r="J73" s="418"/>
      <c r="K73" s="418"/>
      <c r="L73" s="3"/>
    </row>
    <row r="74">
      <c r="A74" s="418"/>
      <c r="B74" s="418"/>
      <c r="C74" s="418"/>
      <c r="D74" s="418"/>
      <c r="E74" s="418"/>
      <c r="F74" s="418"/>
      <c r="G74" s="418"/>
      <c r="H74" s="418"/>
      <c r="I74" s="418"/>
      <c r="J74" s="418"/>
      <c r="K74" s="418"/>
      <c r="L74" s="3"/>
    </row>
    <row r="75">
      <c r="A75" s="418"/>
      <c r="B75" s="418"/>
      <c r="C75" s="418"/>
      <c r="D75" s="418"/>
      <c r="E75" s="418"/>
      <c r="F75" s="418"/>
      <c r="G75" s="418"/>
      <c r="H75" s="418"/>
      <c r="I75" s="418"/>
      <c r="J75" s="418"/>
      <c r="K75" s="418"/>
      <c r="L75" s="3"/>
    </row>
    <row r="76">
      <c r="A76" s="418"/>
      <c r="B76" s="418"/>
      <c r="C76" s="418"/>
      <c r="D76" s="418"/>
      <c r="E76" s="418"/>
      <c r="F76" s="418"/>
      <c r="G76" s="418"/>
      <c r="H76" s="418"/>
      <c r="I76" s="418"/>
      <c r="J76" s="418"/>
      <c r="K76" s="418"/>
      <c r="L76" s="3"/>
    </row>
    <row r="77">
      <c r="A77" s="418"/>
      <c r="B77" s="418"/>
      <c r="C77" s="418"/>
      <c r="D77" s="418"/>
      <c r="E77" s="418"/>
      <c r="F77" s="418"/>
      <c r="G77" s="418"/>
      <c r="H77" s="418"/>
      <c r="I77" s="418"/>
      <c r="J77" s="418"/>
      <c r="K77" s="418"/>
      <c r="L77" s="3"/>
    </row>
    <row r="78">
      <c r="A78" s="418"/>
      <c r="B78" s="418"/>
      <c r="C78" s="418"/>
      <c r="D78" s="418"/>
      <c r="E78" s="418"/>
      <c r="F78" s="418"/>
      <c r="G78" s="418"/>
      <c r="H78" s="418"/>
      <c r="I78" s="418"/>
      <c r="J78" s="418"/>
      <c r="K78" s="418"/>
      <c r="L78" s="3"/>
    </row>
    <row r="79">
      <c r="A79" s="418"/>
      <c r="B79" s="418"/>
      <c r="C79" s="418"/>
      <c r="D79" s="418"/>
      <c r="E79" s="418"/>
      <c r="F79" s="418"/>
      <c r="G79" s="418"/>
      <c r="H79" s="418"/>
      <c r="I79" s="418"/>
      <c r="J79" s="418"/>
      <c r="K79" s="418"/>
      <c r="L79" s="3"/>
    </row>
    <row r="80">
      <c r="A80" s="418"/>
      <c r="B80" s="418"/>
      <c r="C80" s="418"/>
      <c r="D80" s="418"/>
      <c r="E80" s="418"/>
      <c r="F80" s="418"/>
      <c r="G80" s="418"/>
      <c r="H80" s="418"/>
      <c r="I80" s="418"/>
      <c r="J80" s="418"/>
      <c r="K80" s="418"/>
      <c r="L80" s="3"/>
    </row>
    <row r="81">
      <c r="A81" s="418"/>
      <c r="B81" s="418"/>
      <c r="C81" s="418"/>
      <c r="D81" s="418"/>
      <c r="E81" s="418"/>
      <c r="F81" s="418"/>
      <c r="G81" s="418"/>
      <c r="H81" s="418"/>
      <c r="I81" s="418"/>
      <c r="J81" s="418"/>
      <c r="K81" s="418"/>
      <c r="L81" s="3"/>
    </row>
    <row r="82">
      <c r="A82" s="418"/>
      <c r="B82" s="418"/>
      <c r="C82" s="418"/>
      <c r="D82" s="418"/>
      <c r="E82" s="418"/>
      <c r="F82" s="418"/>
      <c r="G82" s="418"/>
      <c r="H82" s="418"/>
      <c r="I82" s="418"/>
      <c r="J82" s="418"/>
      <c r="K82" s="418"/>
      <c r="L82" s="3"/>
    </row>
    <row r="83">
      <c r="A83" s="418"/>
      <c r="B83" s="418"/>
      <c r="C83" s="418"/>
      <c r="D83" s="418"/>
      <c r="E83" s="418"/>
      <c r="F83" s="418"/>
      <c r="G83" s="418"/>
      <c r="H83" s="418"/>
      <c r="I83" s="418"/>
      <c r="J83" s="418"/>
      <c r="K83" s="418"/>
      <c r="L83" s="3"/>
    </row>
    <row r="84">
      <c r="A84" s="418"/>
      <c r="B84" s="418"/>
      <c r="C84" s="418"/>
      <c r="D84" s="418"/>
      <c r="E84" s="418"/>
      <c r="F84" s="418"/>
      <c r="G84" s="418"/>
      <c r="H84" s="418"/>
      <c r="I84" s="418"/>
      <c r="J84" s="418"/>
      <c r="K84" s="418"/>
      <c r="L84" s="3"/>
    </row>
    <row r="85">
      <c r="A85" s="418"/>
      <c r="B85" s="418"/>
      <c r="C85" s="418"/>
      <c r="D85" s="418"/>
      <c r="E85" s="418"/>
      <c r="F85" s="418"/>
      <c r="G85" s="418"/>
      <c r="H85" s="418"/>
      <c r="I85" s="418"/>
      <c r="J85" s="418"/>
      <c r="K85" s="418"/>
      <c r="L85" s="3"/>
    </row>
    <row r="86">
      <c r="A86" s="418"/>
      <c r="B86" s="418"/>
      <c r="C86" s="418"/>
      <c r="D86" s="418"/>
      <c r="E86" s="418"/>
      <c r="F86" s="418"/>
      <c r="G86" s="418"/>
      <c r="H86" s="418"/>
      <c r="I86" s="418"/>
      <c r="J86" s="418"/>
      <c r="K86" s="418"/>
      <c r="L86" s="3"/>
    </row>
    <row r="87">
      <c r="A87" s="418"/>
      <c r="B87" s="418"/>
      <c r="C87" s="418"/>
      <c r="D87" s="418"/>
      <c r="E87" s="418"/>
      <c r="F87" s="418"/>
      <c r="G87" s="418"/>
      <c r="H87" s="418"/>
      <c r="I87" s="418"/>
      <c r="J87" s="418"/>
      <c r="K87" s="418"/>
      <c r="L87" s="3"/>
    </row>
    <row r="88">
      <c r="A88" s="418"/>
      <c r="B88" s="418"/>
      <c r="C88" s="418"/>
      <c r="D88" s="418"/>
      <c r="E88" s="418"/>
      <c r="F88" s="418"/>
      <c r="G88" s="418"/>
      <c r="H88" s="418"/>
      <c r="I88" s="418"/>
      <c r="J88" s="418"/>
      <c r="K88" s="418"/>
      <c r="L88" s="3"/>
    </row>
    <row r="89">
      <c r="A89" s="418"/>
      <c r="B89" s="418"/>
      <c r="C89" s="418"/>
      <c r="D89" s="418"/>
      <c r="E89" s="418"/>
      <c r="F89" s="418"/>
      <c r="G89" s="418"/>
      <c r="H89" s="418"/>
      <c r="I89" s="418"/>
      <c r="J89" s="418"/>
      <c r="K89" s="418"/>
      <c r="L89" s="3"/>
    </row>
    <row r="90">
      <c r="A90" s="418"/>
      <c r="B90" s="418"/>
      <c r="C90" s="418"/>
      <c r="D90" s="418"/>
      <c r="E90" s="418"/>
      <c r="F90" s="418"/>
      <c r="G90" s="418"/>
      <c r="H90" s="418"/>
      <c r="I90" s="418"/>
      <c r="J90" s="418"/>
      <c r="K90" s="418"/>
      <c r="L90" s="3"/>
    </row>
    <row r="91">
      <c r="A91" s="418"/>
      <c r="B91" s="418"/>
      <c r="C91" s="418"/>
      <c r="D91" s="418"/>
      <c r="E91" s="418"/>
      <c r="F91" s="418"/>
      <c r="G91" s="418"/>
      <c r="H91" s="418"/>
      <c r="I91" s="418"/>
      <c r="J91" s="418"/>
      <c r="K91" s="418"/>
      <c r="L91" s="3"/>
    </row>
    <row r="92">
      <c r="A92" s="418"/>
      <c r="B92" s="418"/>
      <c r="C92" s="418"/>
      <c r="D92" s="418"/>
      <c r="E92" s="418"/>
      <c r="F92" s="418"/>
      <c r="G92" s="418"/>
      <c r="H92" s="418"/>
      <c r="I92" s="418"/>
      <c r="J92" s="418"/>
      <c r="K92" s="418"/>
      <c r="L92" s="3"/>
    </row>
    <row r="93">
      <c r="A93" s="418"/>
      <c r="B93" s="418"/>
      <c r="C93" s="418"/>
      <c r="D93" s="418"/>
      <c r="E93" s="418"/>
      <c r="F93" s="418"/>
      <c r="G93" s="418"/>
      <c r="H93" s="418"/>
      <c r="I93" s="418"/>
      <c r="J93" s="418"/>
      <c r="K93" s="418"/>
      <c r="L93" s="3"/>
    </row>
    <row r="94">
      <c r="A94" s="418"/>
      <c r="B94" s="418"/>
      <c r="C94" s="418"/>
      <c r="D94" s="418"/>
      <c r="E94" s="418"/>
      <c r="F94" s="418"/>
      <c r="G94" s="418"/>
      <c r="H94" s="418"/>
      <c r="I94" s="418"/>
      <c r="J94" s="418"/>
      <c r="K94" s="418"/>
      <c r="L94" s="3"/>
    </row>
    <row r="95">
      <c r="A95" s="418"/>
      <c r="B95" s="418"/>
      <c r="C95" s="418"/>
      <c r="D95" s="418"/>
      <c r="E95" s="418"/>
      <c r="F95" s="418"/>
      <c r="G95" s="418"/>
      <c r="H95" s="418"/>
      <c r="I95" s="418"/>
      <c r="J95" s="418"/>
      <c r="K95" s="418"/>
      <c r="L95" s="3"/>
    </row>
    <row r="96">
      <c r="A96" s="418"/>
      <c r="B96" s="418"/>
      <c r="C96" s="418"/>
      <c r="D96" s="418"/>
      <c r="E96" s="418"/>
      <c r="F96" s="418"/>
      <c r="G96" s="418"/>
      <c r="H96" s="418"/>
      <c r="I96" s="418"/>
      <c r="J96" s="418"/>
      <c r="K96" s="418"/>
      <c r="L96" s="3"/>
    </row>
    <row r="97">
      <c r="A97" s="418"/>
      <c r="B97" s="418"/>
      <c r="C97" s="418"/>
      <c r="D97" s="418"/>
      <c r="E97" s="418"/>
      <c r="F97" s="418"/>
      <c r="G97" s="418"/>
      <c r="H97" s="418"/>
      <c r="I97" s="418"/>
      <c r="J97" s="418"/>
      <c r="K97" s="418"/>
      <c r="L97" s="3"/>
    </row>
    <row r="98">
      <c r="A98" s="418"/>
      <c r="B98" s="418"/>
      <c r="C98" s="418"/>
      <c r="D98" s="418"/>
      <c r="E98" s="418"/>
      <c r="F98" s="418"/>
      <c r="G98" s="418"/>
      <c r="H98" s="418"/>
      <c r="I98" s="418"/>
      <c r="J98" s="418"/>
      <c r="K98" s="418"/>
      <c r="L98" s="3"/>
    </row>
    <row r="99">
      <c r="A99" s="418"/>
      <c r="B99" s="418"/>
      <c r="C99" s="418"/>
      <c r="D99" s="418"/>
      <c r="E99" s="418"/>
      <c r="F99" s="418"/>
      <c r="G99" s="418"/>
      <c r="H99" s="418"/>
      <c r="I99" s="418"/>
      <c r="J99" s="418"/>
      <c r="K99" s="418"/>
      <c r="L99" s="3"/>
    </row>
    <row r="100">
      <c r="A100" s="418"/>
      <c r="B100" s="418"/>
      <c r="C100" s="418"/>
      <c r="D100" s="418"/>
      <c r="E100" s="418"/>
      <c r="F100" s="418"/>
      <c r="G100" s="418"/>
      <c r="H100" s="418"/>
      <c r="I100" s="418"/>
      <c r="J100" s="418"/>
      <c r="K100" s="418"/>
      <c r="L100" s="3"/>
    </row>
    <row r="101">
      <c r="A101" s="418"/>
      <c r="B101" s="418"/>
      <c r="C101" s="418"/>
      <c r="D101" s="418"/>
      <c r="E101" s="418"/>
      <c r="F101" s="418"/>
      <c r="G101" s="418"/>
      <c r="H101" s="418"/>
      <c r="I101" s="418"/>
      <c r="J101" s="418"/>
      <c r="K101" s="418"/>
      <c r="L101" s="3"/>
    </row>
    <row r="102">
      <c r="A102" s="418"/>
      <c r="B102" s="418"/>
      <c r="C102" s="3"/>
      <c r="D102" s="3"/>
      <c r="E102" s="242"/>
      <c r="F102" s="242"/>
      <c r="G102" s="242"/>
      <c r="H102" s="242"/>
      <c r="I102" s="242"/>
      <c r="J102" s="242"/>
      <c r="K102" s="242"/>
      <c r="L102" s="3"/>
    </row>
    <row r="103">
      <c r="A103" s="242"/>
      <c r="B103" s="11"/>
      <c r="C103" s="3"/>
      <c r="D103" s="3"/>
      <c r="E103" s="419"/>
      <c r="F103" s="420"/>
      <c r="G103" s="3"/>
      <c r="H103" s="3"/>
      <c r="I103" s="3"/>
      <c r="J103" s="3"/>
      <c r="K103" s="3"/>
      <c r="L103" s="3"/>
    </row>
    <row r="104">
      <c r="A104" s="242"/>
      <c r="B104" s="2"/>
      <c r="C104" s="3"/>
      <c r="D104" s="3"/>
      <c r="E104" s="419"/>
      <c r="F104" s="420"/>
      <c r="G104" s="3"/>
      <c r="H104" s="3"/>
      <c r="I104" s="3"/>
      <c r="J104" s="3"/>
      <c r="K104" s="3"/>
      <c r="L104" s="3"/>
    </row>
    <row r="105">
      <c r="A105" s="242"/>
      <c r="B105" s="2"/>
      <c r="C105" s="3"/>
      <c r="D105" s="3"/>
      <c r="E105" s="419"/>
      <c r="F105" s="420"/>
      <c r="G105" s="3"/>
      <c r="H105" s="3"/>
      <c r="I105" s="3"/>
      <c r="J105" s="3"/>
      <c r="K105" s="3"/>
      <c r="L105" s="3"/>
    </row>
    <row r="106">
      <c r="A106" s="242"/>
      <c r="B106" s="2"/>
      <c r="C106" s="3"/>
      <c r="D106" s="3"/>
      <c r="E106" s="419"/>
      <c r="F106" s="420"/>
      <c r="G106" s="3"/>
      <c r="H106" s="3"/>
      <c r="I106" s="3"/>
      <c r="J106" s="3"/>
      <c r="K106" s="3"/>
      <c r="L106" s="3"/>
    </row>
    <row r="107">
      <c r="A107" s="3"/>
      <c r="B107" s="3"/>
      <c r="C107" s="3"/>
      <c r="D107" s="3"/>
      <c r="E107" s="419"/>
      <c r="F107" s="420"/>
      <c r="G107" s="3"/>
      <c r="H107" s="3"/>
      <c r="I107" s="3"/>
      <c r="J107" s="3"/>
      <c r="K107" s="3"/>
      <c r="L107" s="3"/>
    </row>
    <row r="108">
      <c r="A108" s="3"/>
      <c r="B108" s="3"/>
      <c r="C108" s="3"/>
      <c r="D108" s="3"/>
      <c r="E108" s="419"/>
      <c r="F108" s="420"/>
      <c r="G108" s="3"/>
      <c r="H108" s="3"/>
      <c r="I108" s="3"/>
      <c r="J108" s="3"/>
      <c r="K108" s="3"/>
      <c r="L108" s="3"/>
    </row>
    <row r="109">
      <c r="A109" s="3"/>
      <c r="B109" s="3"/>
      <c r="C109" s="3"/>
      <c r="D109" s="3"/>
      <c r="E109" s="3"/>
      <c r="F109" s="3"/>
      <c r="G109" s="3"/>
      <c r="H109" s="3"/>
      <c r="I109" s="3"/>
      <c r="J109" s="3"/>
      <c r="K109" s="3"/>
      <c r="L109" s="3"/>
    </row>
  </sheetData>
  <mergeCells count="14">
    <mergeCell ref="C31:L31"/>
    <mergeCell ref="C32:M32"/>
    <mergeCell ref="C38:L38"/>
    <mergeCell ref="C39:M39"/>
    <mergeCell ref="C43:L43"/>
    <mergeCell ref="C44:M44"/>
    <mergeCell ref="A1:B47"/>
    <mergeCell ref="C1:M1"/>
    <mergeCell ref="N1:S30"/>
    <mergeCell ref="C2:M2"/>
    <mergeCell ref="C20:M20"/>
    <mergeCell ref="C21:M21"/>
    <mergeCell ref="N31:S47"/>
    <mergeCell ref="A48:S5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673</v>
      </c>
      <c r="C1" s="244" t="s">
        <v>577</v>
      </c>
      <c r="D1" s="245"/>
      <c r="E1" s="246"/>
      <c r="F1" s="247" t="s">
        <v>674</v>
      </c>
      <c r="G1" s="245"/>
      <c r="H1" s="246"/>
      <c r="I1" s="248"/>
    </row>
    <row r="2">
      <c r="B2" s="249"/>
      <c r="C2" s="250" t="s">
        <v>579</v>
      </c>
      <c r="D2" s="62"/>
      <c r="E2" s="63"/>
      <c r="F2" s="251" t="s">
        <v>675</v>
      </c>
      <c r="G2" s="62"/>
      <c r="H2" s="63"/>
      <c r="I2" s="252"/>
    </row>
    <row r="3">
      <c r="A3" s="253"/>
      <c r="B3" s="249"/>
      <c r="C3" s="254" t="s">
        <v>581</v>
      </c>
      <c r="D3" s="74"/>
      <c r="E3" s="75"/>
      <c r="F3" s="255" t="s">
        <v>676</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599</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100</v>
      </c>
    </row>
    <row r="8">
      <c r="A8" s="194" t="s">
        <v>601</v>
      </c>
      <c r="B8" s="27" t="s">
        <v>20</v>
      </c>
      <c r="D8" s="280">
        <v>46185.0</v>
      </c>
      <c r="E8" s="281" t="s">
        <v>602</v>
      </c>
      <c r="F8" s="273" t="s">
        <v>13</v>
      </c>
      <c r="G8" s="274" t="s">
        <v>598</v>
      </c>
      <c r="H8" s="275"/>
      <c r="I8" s="276" t="s">
        <v>677</v>
      </c>
      <c r="J8" s="274" t="s">
        <v>11</v>
      </c>
      <c r="K8" s="274" t="s">
        <v>597</v>
      </c>
      <c r="L8" s="282"/>
      <c r="M8" s="279">
        <f t="shared" si="1"/>
        <v>0</v>
      </c>
    </row>
    <row r="9">
      <c r="A9" s="194" t="s">
        <v>607</v>
      </c>
      <c r="B9" s="30" t="s">
        <v>24</v>
      </c>
      <c r="D9" s="280">
        <v>46191.0</v>
      </c>
      <c r="E9" s="281" t="s">
        <v>608</v>
      </c>
      <c r="F9" s="273" t="s">
        <v>13</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631</v>
      </c>
      <c r="G16" s="274" t="s">
        <v>678</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679</v>
      </c>
      <c r="H17" s="304"/>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597</v>
      </c>
      <c r="H25" s="275" t="s">
        <v>325</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679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680</v>
      </c>
      <c r="H34" s="275" t="s">
        <v>320</v>
      </c>
      <c r="I34" s="276" t="s">
        <v>623</v>
      </c>
      <c r="J34" s="274" t="s">
        <v>10</v>
      </c>
      <c r="K34" s="274" t="s">
        <v>624</v>
      </c>
      <c r="L34" s="275" t="s">
        <v>606</v>
      </c>
      <c r="M34" s="279">
        <f t="shared" ref="M34:M39" si="4">IF(J34=F34,IF( OR(I34="3 - 1",I34="4 - 1",I34="4 - 2"),100,IF( OR(I34="2 - 1",I34="3 - 2",I34="4 - 3"),75,IF(I34="nul",60,IF( OR(I34="3 - 4",I34="2 - 3",I34="1 - 2"),50,IF( OR(I34="1 - 3",I34="2 - 4",I34="1 - 4"),25,0)))))+IF(K34=G34,+75,0)+IF(L34="oui",+50,0))+0</f>
        <v>75</v>
      </c>
    </row>
    <row r="35">
      <c r="A35" s="194" t="s">
        <v>601</v>
      </c>
      <c r="B35" s="30" t="s">
        <v>23</v>
      </c>
      <c r="D35" s="280">
        <v>46187.0</v>
      </c>
      <c r="E35" s="281" t="s">
        <v>602</v>
      </c>
      <c r="F35" s="273" t="s">
        <v>13</v>
      </c>
      <c r="G35" s="302" t="s">
        <v>681</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682</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597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683</v>
      </c>
      <c r="C1" s="244" t="s">
        <v>577</v>
      </c>
      <c r="D1" s="245"/>
      <c r="E1" s="246"/>
      <c r="F1" s="247" t="s">
        <v>684</v>
      </c>
      <c r="G1" s="245"/>
      <c r="H1" s="246"/>
      <c r="I1" s="248"/>
    </row>
    <row r="2">
      <c r="B2" s="249"/>
      <c r="C2" s="250" t="s">
        <v>579</v>
      </c>
      <c r="D2" s="62"/>
      <c r="E2" s="63"/>
      <c r="F2" s="251" t="s">
        <v>685</v>
      </c>
      <c r="G2" s="62"/>
      <c r="H2" s="63"/>
      <c r="I2" s="252"/>
    </row>
    <row r="3">
      <c r="A3" s="253"/>
      <c r="B3" s="249"/>
      <c r="C3" s="254" t="s">
        <v>581</v>
      </c>
      <c r="D3" s="74"/>
      <c r="E3" s="75"/>
      <c r="F3" s="255" t="s">
        <v>578</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617</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25</v>
      </c>
    </row>
    <row r="8">
      <c r="A8" s="194" t="s">
        <v>601</v>
      </c>
      <c r="B8" s="27" t="s">
        <v>20</v>
      </c>
      <c r="D8" s="280">
        <v>46185.0</v>
      </c>
      <c r="E8" s="281" t="s">
        <v>602</v>
      </c>
      <c r="F8" s="273" t="s">
        <v>603</v>
      </c>
      <c r="G8" s="274" t="s">
        <v>686</v>
      </c>
      <c r="H8" s="275"/>
      <c r="I8" s="276" t="s">
        <v>605</v>
      </c>
      <c r="J8" s="274" t="s">
        <v>11</v>
      </c>
      <c r="K8" s="274" t="s">
        <v>597</v>
      </c>
      <c r="L8" s="282"/>
      <c r="M8" s="279">
        <f t="shared" si="1"/>
        <v>0</v>
      </c>
    </row>
    <row r="9">
      <c r="A9" s="194" t="s">
        <v>607</v>
      </c>
      <c r="B9" s="30" t="s">
        <v>24</v>
      </c>
      <c r="D9" s="280">
        <v>46191.0</v>
      </c>
      <c r="E9" s="281" t="s">
        <v>608</v>
      </c>
      <c r="F9" s="273" t="s">
        <v>13</v>
      </c>
      <c r="G9" s="274" t="s">
        <v>599</v>
      </c>
      <c r="H9" s="275"/>
      <c r="I9" s="276"/>
      <c r="J9" s="274"/>
      <c r="K9" s="274" t="s">
        <v>609</v>
      </c>
      <c r="L9" s="282"/>
      <c r="M9" s="279">
        <f t="shared" si="1"/>
        <v>0</v>
      </c>
    </row>
    <row r="10">
      <c r="A10" s="194" t="s">
        <v>610</v>
      </c>
      <c r="B10" s="27" t="s">
        <v>611</v>
      </c>
      <c r="D10" s="280">
        <v>46192.0</v>
      </c>
      <c r="E10" s="281" t="s">
        <v>612</v>
      </c>
      <c r="F10" s="273" t="s">
        <v>11</v>
      </c>
      <c r="G10" s="274" t="s">
        <v>619</v>
      </c>
      <c r="H10" s="283" t="s">
        <v>407</v>
      </c>
      <c r="I10" s="276"/>
      <c r="J10" s="274"/>
      <c r="K10" s="274" t="s">
        <v>609</v>
      </c>
      <c r="L10" s="282"/>
      <c r="M10" s="279">
        <f t="shared" si="1"/>
        <v>0</v>
      </c>
    </row>
    <row r="11">
      <c r="A11" s="64"/>
      <c r="D11" s="280">
        <v>46198.0</v>
      </c>
      <c r="E11" s="281" t="s">
        <v>613</v>
      </c>
      <c r="F11" s="273" t="s">
        <v>10</v>
      </c>
      <c r="G11" s="274" t="s">
        <v>599</v>
      </c>
      <c r="H11" s="283"/>
      <c r="I11" s="276"/>
      <c r="J11" s="274"/>
      <c r="K11" s="274" t="s">
        <v>609</v>
      </c>
      <c r="L11" s="282"/>
      <c r="M11" s="279">
        <f t="shared" si="1"/>
        <v>0</v>
      </c>
    </row>
    <row r="12">
      <c r="D12" s="284">
        <v>46198.0</v>
      </c>
      <c r="E12" s="285" t="s">
        <v>614</v>
      </c>
      <c r="F12" s="273" t="s">
        <v>11</v>
      </c>
      <c r="G12" s="421" t="s">
        <v>617</v>
      </c>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599</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679</v>
      </c>
      <c r="H17" s="304"/>
      <c r="I17" s="276"/>
      <c r="J17" s="274"/>
      <c r="K17" s="274" t="s">
        <v>609</v>
      </c>
      <c r="L17" s="282"/>
      <c r="M17" s="279">
        <f t="shared" si="2"/>
        <v>0</v>
      </c>
    </row>
    <row r="18">
      <c r="A18" s="194" t="s">
        <v>607</v>
      </c>
      <c r="B18" s="30" t="s">
        <v>25</v>
      </c>
      <c r="D18" s="280">
        <v>46192.0</v>
      </c>
      <c r="E18" s="300" t="s">
        <v>596</v>
      </c>
      <c r="F18" s="273" t="s">
        <v>10</v>
      </c>
      <c r="G18" s="302" t="s">
        <v>617</v>
      </c>
      <c r="H18" s="304"/>
      <c r="I18" s="276"/>
      <c r="J18" s="274"/>
      <c r="K18" s="274" t="s">
        <v>609</v>
      </c>
      <c r="L18" s="282"/>
      <c r="M18" s="279">
        <f t="shared" si="2"/>
        <v>0</v>
      </c>
    </row>
    <row r="19">
      <c r="A19" s="194" t="s">
        <v>610</v>
      </c>
      <c r="B19" s="30" t="s">
        <v>30</v>
      </c>
      <c r="D19" s="280">
        <v>46191.0</v>
      </c>
      <c r="E19" s="300" t="s">
        <v>602</v>
      </c>
      <c r="F19" s="273" t="s">
        <v>603</v>
      </c>
      <c r="G19" s="302" t="s">
        <v>604</v>
      </c>
      <c r="H19" s="304"/>
      <c r="I19" s="276"/>
      <c r="J19" s="274"/>
      <c r="K19" s="274" t="s">
        <v>609</v>
      </c>
      <c r="L19" s="282"/>
      <c r="M19" s="279">
        <f t="shared" si="2"/>
        <v>0</v>
      </c>
    </row>
    <row r="20">
      <c r="A20" s="64"/>
      <c r="D20" s="280">
        <v>46197.0</v>
      </c>
      <c r="E20" s="300" t="s">
        <v>612</v>
      </c>
      <c r="F20" s="273" t="s">
        <v>603</v>
      </c>
      <c r="G20" s="302" t="s">
        <v>687</v>
      </c>
      <c r="H20" s="304"/>
      <c r="I20" s="276"/>
      <c r="J20" s="274"/>
      <c r="K20" s="274" t="s">
        <v>609</v>
      </c>
      <c r="L20" s="282"/>
      <c r="M20" s="279">
        <f t="shared" si="2"/>
        <v>0</v>
      </c>
    </row>
    <row r="21">
      <c r="D21" s="305">
        <v>46197.0</v>
      </c>
      <c r="E21" s="306" t="s">
        <v>608</v>
      </c>
      <c r="F21" s="273" t="s">
        <v>13</v>
      </c>
      <c r="G21" s="422" t="s">
        <v>681</v>
      </c>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603</v>
      </c>
      <c r="G25" s="274" t="s">
        <v>687</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599</v>
      </c>
      <c r="H26" s="304"/>
      <c r="I26" s="276"/>
      <c r="J26" s="274"/>
      <c r="K26" s="274" t="s">
        <v>609</v>
      </c>
      <c r="L26" s="282"/>
      <c r="M26" s="279">
        <f t="shared" si="3"/>
        <v>0</v>
      </c>
    </row>
    <row r="27">
      <c r="A27" s="194" t="s">
        <v>607</v>
      </c>
      <c r="B27" s="30" t="s">
        <v>26</v>
      </c>
      <c r="D27" s="280">
        <v>46193.0</v>
      </c>
      <c r="E27" s="281" t="s">
        <v>613</v>
      </c>
      <c r="F27" s="273" t="s">
        <v>10</v>
      </c>
      <c r="G27" s="302" t="s">
        <v>679</v>
      </c>
      <c r="H27" s="304"/>
      <c r="I27" s="276"/>
      <c r="J27" s="274"/>
      <c r="K27" s="274" t="s">
        <v>609</v>
      </c>
      <c r="L27" s="282"/>
      <c r="M27" s="279">
        <f t="shared" si="3"/>
        <v>0</v>
      </c>
    </row>
    <row r="28">
      <c r="A28" s="194" t="s">
        <v>610</v>
      </c>
      <c r="B28" s="27" t="s">
        <v>31</v>
      </c>
      <c r="D28" s="280">
        <v>46193.0</v>
      </c>
      <c r="E28" s="281" t="s">
        <v>614</v>
      </c>
      <c r="F28" s="273" t="s">
        <v>12</v>
      </c>
      <c r="G28" s="302" t="s">
        <v>619</v>
      </c>
      <c r="H28" s="282" t="s">
        <v>414</v>
      </c>
      <c r="I28" s="276"/>
      <c r="J28" s="274"/>
      <c r="K28" s="274" t="s">
        <v>609</v>
      </c>
      <c r="L28" s="282"/>
      <c r="M28" s="279">
        <f t="shared" si="3"/>
        <v>0</v>
      </c>
    </row>
    <row r="29">
      <c r="A29" s="64"/>
      <c r="D29" s="280">
        <v>46198.0</v>
      </c>
      <c r="E29" s="281" t="s">
        <v>596</v>
      </c>
      <c r="F29" s="273" t="s">
        <v>10</v>
      </c>
      <c r="G29" s="302" t="s">
        <v>679</v>
      </c>
      <c r="H29" s="282" t="s">
        <v>495</v>
      </c>
      <c r="I29" s="276"/>
      <c r="J29" s="274"/>
      <c r="K29" s="274" t="s">
        <v>609</v>
      </c>
      <c r="L29" s="282"/>
      <c r="M29" s="279">
        <f t="shared" si="3"/>
        <v>0</v>
      </c>
    </row>
    <row r="30">
      <c r="D30" s="305">
        <v>46198.0</v>
      </c>
      <c r="E30" s="312" t="s">
        <v>602</v>
      </c>
      <c r="F30" s="273" t="s">
        <v>11</v>
      </c>
      <c r="G30" s="422" t="s">
        <v>620</v>
      </c>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624</v>
      </c>
      <c r="H34" s="275" t="s">
        <v>320</v>
      </c>
      <c r="I34" s="276" t="s">
        <v>623</v>
      </c>
      <c r="J34" s="274" t="s">
        <v>10</v>
      </c>
      <c r="K34" s="274" t="s">
        <v>624</v>
      </c>
      <c r="L34" s="275" t="s">
        <v>606</v>
      </c>
      <c r="M34" s="279">
        <f t="shared" ref="M34:M39" si="4">IF(J34=F34,IF( OR(I34="3 - 1",I34="4 - 1",I34="4 - 2"),100,IF( OR(I34="2 - 1",I34="3 - 2",I34="4 - 3"),75,IF(I34="nul",60,IF( OR(I34="3 - 4",I34="2 - 3",I34="1 - 2"),50,IF( OR(I34="1 - 3",I34="2 - 4",I34="1 - 4"),25,0)))))+IF(K34=G34,+75,0)+IF(L34="oui",+50,0))+0</f>
        <v>150</v>
      </c>
    </row>
    <row r="35">
      <c r="A35" s="194" t="s">
        <v>601</v>
      </c>
      <c r="B35" s="30" t="s">
        <v>23</v>
      </c>
      <c r="D35" s="280">
        <v>46187.0</v>
      </c>
      <c r="E35" s="281" t="s">
        <v>602</v>
      </c>
      <c r="F35" s="273" t="s">
        <v>13</v>
      </c>
      <c r="G35" s="302" t="s">
        <v>597</v>
      </c>
      <c r="H35" s="282" t="s">
        <v>333</v>
      </c>
      <c r="I35" s="276"/>
      <c r="J35" s="274"/>
      <c r="K35" s="274" t="s">
        <v>609</v>
      </c>
      <c r="L35" s="282"/>
      <c r="M35" s="279">
        <f t="shared" si="4"/>
        <v>0</v>
      </c>
    </row>
    <row r="36">
      <c r="A36" s="194" t="s">
        <v>607</v>
      </c>
      <c r="B36" s="30" t="s">
        <v>27</v>
      </c>
      <c r="D36" s="280">
        <v>46192.0</v>
      </c>
      <c r="E36" s="281" t="s">
        <v>612</v>
      </c>
      <c r="F36" s="273" t="s">
        <v>603</v>
      </c>
      <c r="G36" s="302" t="s">
        <v>604</v>
      </c>
      <c r="H36" s="304"/>
      <c r="I36" s="276"/>
      <c r="J36" s="274"/>
      <c r="K36" s="274" t="s">
        <v>609</v>
      </c>
      <c r="L36" s="282"/>
      <c r="M36" s="279">
        <f t="shared" si="4"/>
        <v>0</v>
      </c>
    </row>
    <row r="37">
      <c r="A37" s="194" t="s">
        <v>610</v>
      </c>
      <c r="B37" s="27" t="s">
        <v>32</v>
      </c>
      <c r="D37" s="280">
        <v>46193.0</v>
      </c>
      <c r="E37" s="281" t="s">
        <v>608</v>
      </c>
      <c r="F37" s="273" t="s">
        <v>13</v>
      </c>
      <c r="G37" s="302" t="s">
        <v>617</v>
      </c>
      <c r="H37" s="304"/>
      <c r="I37" s="276"/>
      <c r="J37" s="274"/>
      <c r="K37" s="274" t="s">
        <v>609</v>
      </c>
      <c r="L37" s="282"/>
      <c r="M37" s="279">
        <f t="shared" si="4"/>
        <v>0</v>
      </c>
    </row>
    <row r="38">
      <c r="A38" s="64"/>
      <c r="D38" s="280">
        <v>46199.0</v>
      </c>
      <c r="E38" s="281" t="s">
        <v>613</v>
      </c>
      <c r="F38" s="273" t="s">
        <v>603</v>
      </c>
      <c r="G38" s="302" t="s">
        <v>604</v>
      </c>
      <c r="H38" s="304"/>
      <c r="I38" s="276"/>
      <c r="J38" s="274"/>
      <c r="K38" s="274" t="s">
        <v>609</v>
      </c>
      <c r="L38" s="282"/>
      <c r="M38" s="279">
        <f t="shared" si="4"/>
        <v>0</v>
      </c>
    </row>
    <row r="39">
      <c r="D39" s="305">
        <v>46199.0</v>
      </c>
      <c r="E39" s="312" t="s">
        <v>614</v>
      </c>
      <c r="F39" s="273" t="s">
        <v>12</v>
      </c>
      <c r="G39" s="422" t="s">
        <v>598</v>
      </c>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620</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11</v>
      </c>
      <c r="G44" s="302" t="s">
        <v>617</v>
      </c>
      <c r="H44" s="282" t="s">
        <v>343</v>
      </c>
      <c r="I44" s="276"/>
      <c r="J44" s="274"/>
      <c r="K44" s="274" t="s">
        <v>609</v>
      </c>
      <c r="L44" s="282"/>
      <c r="M44" s="279">
        <f t="shared" si="5"/>
        <v>0</v>
      </c>
    </row>
    <row r="45">
      <c r="A45" s="194" t="s">
        <v>607</v>
      </c>
      <c r="B45" s="28" t="s">
        <v>47</v>
      </c>
      <c r="D45" s="280">
        <v>46193.0</v>
      </c>
      <c r="E45" s="281" t="s">
        <v>596</v>
      </c>
      <c r="F45" s="273" t="s">
        <v>10</v>
      </c>
      <c r="G45" s="302" t="s">
        <v>680</v>
      </c>
      <c r="H45" s="304"/>
      <c r="I45" s="276"/>
      <c r="J45" s="274"/>
      <c r="K45" s="274" t="s">
        <v>609</v>
      </c>
      <c r="L45" s="282"/>
      <c r="M45" s="279">
        <f t="shared" si="5"/>
        <v>0</v>
      </c>
    </row>
    <row r="46">
      <c r="A46" s="194" t="s">
        <v>610</v>
      </c>
      <c r="B46" s="28" t="s">
        <v>51</v>
      </c>
      <c r="D46" s="280">
        <v>46194.0</v>
      </c>
      <c r="E46" s="281" t="s">
        <v>602</v>
      </c>
      <c r="F46" s="273" t="s">
        <v>11</v>
      </c>
      <c r="G46" s="302" t="s">
        <v>599</v>
      </c>
      <c r="H46" s="304"/>
      <c r="I46" s="276"/>
      <c r="J46" s="274"/>
      <c r="K46" s="274" t="s">
        <v>609</v>
      </c>
      <c r="L46" s="282"/>
      <c r="M46" s="279">
        <f t="shared" si="5"/>
        <v>0</v>
      </c>
    </row>
    <row r="47">
      <c r="A47" s="64"/>
      <c r="D47" s="280">
        <v>46198.0</v>
      </c>
      <c r="E47" s="281" t="s">
        <v>612</v>
      </c>
      <c r="F47" s="273" t="s">
        <v>10</v>
      </c>
      <c r="G47" s="302" t="s">
        <v>617</v>
      </c>
      <c r="H47" s="304"/>
      <c r="I47" s="276"/>
      <c r="J47" s="274"/>
      <c r="K47" s="274" t="s">
        <v>609</v>
      </c>
      <c r="L47" s="282"/>
      <c r="M47" s="279">
        <f t="shared" si="5"/>
        <v>0</v>
      </c>
    </row>
    <row r="48">
      <c r="D48" s="305">
        <v>46198.0</v>
      </c>
      <c r="E48" s="312" t="s">
        <v>608</v>
      </c>
      <c r="F48" s="273" t="s">
        <v>12</v>
      </c>
      <c r="G48" s="422" t="s">
        <v>599</v>
      </c>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617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599</v>
      </c>
      <c r="H53" s="304"/>
      <c r="I53" s="276"/>
      <c r="J53" s="274"/>
      <c r="K53" s="274" t="s">
        <v>609</v>
      </c>
      <c r="L53" s="282"/>
      <c r="M53" s="279">
        <f t="shared" si="6"/>
        <v>0</v>
      </c>
    </row>
    <row r="54">
      <c r="A54" s="194" t="s">
        <v>607</v>
      </c>
      <c r="B54" s="30" t="s">
        <v>48</v>
      </c>
      <c r="D54" s="280">
        <v>46193.0</v>
      </c>
      <c r="E54" s="281" t="s">
        <v>613</v>
      </c>
      <c r="F54" s="273" t="s">
        <v>603</v>
      </c>
      <c r="G54" s="302" t="s">
        <v>678</v>
      </c>
      <c r="H54" s="304"/>
      <c r="I54" s="276"/>
      <c r="J54" s="274"/>
      <c r="K54" s="274" t="s">
        <v>609</v>
      </c>
      <c r="L54" s="282"/>
      <c r="M54" s="279">
        <f t="shared" si="6"/>
        <v>0</v>
      </c>
    </row>
    <row r="55">
      <c r="A55" s="194" t="s">
        <v>610</v>
      </c>
      <c r="B55" s="30" t="s">
        <v>52</v>
      </c>
      <c r="D55" s="280">
        <v>46194.0</v>
      </c>
      <c r="E55" s="281" t="s">
        <v>614</v>
      </c>
      <c r="F55" s="273" t="s">
        <v>603</v>
      </c>
      <c r="G55" s="302" t="s">
        <v>687</v>
      </c>
      <c r="H55" s="304"/>
      <c r="I55" s="276"/>
      <c r="J55" s="274"/>
      <c r="K55" s="274" t="s">
        <v>609</v>
      </c>
      <c r="L55" s="282"/>
      <c r="M55" s="279">
        <f t="shared" si="6"/>
        <v>0</v>
      </c>
    </row>
    <row r="56">
      <c r="A56" s="64"/>
      <c r="D56" s="280">
        <v>46199.0</v>
      </c>
      <c r="E56" s="281" t="s">
        <v>596</v>
      </c>
      <c r="F56" s="273" t="s">
        <v>10</v>
      </c>
      <c r="G56" s="302" t="s">
        <v>597</v>
      </c>
      <c r="H56" s="304"/>
      <c r="I56" s="276"/>
      <c r="J56" s="274"/>
      <c r="K56" s="274" t="s">
        <v>609</v>
      </c>
      <c r="L56" s="282"/>
      <c r="M56" s="279">
        <f t="shared" si="6"/>
        <v>0</v>
      </c>
    </row>
    <row r="57">
      <c r="D57" s="305">
        <v>46199.0</v>
      </c>
      <c r="E57" s="312" t="s">
        <v>602</v>
      </c>
      <c r="F57" s="273" t="s">
        <v>603</v>
      </c>
      <c r="G57" s="422" t="s">
        <v>604</v>
      </c>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599</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11</v>
      </c>
      <c r="G62" s="302" t="s">
        <v>597</v>
      </c>
      <c r="H62" s="304"/>
      <c r="I62" s="276"/>
      <c r="J62" s="274"/>
      <c r="K62" s="274" t="s">
        <v>609</v>
      </c>
      <c r="L62" s="282"/>
      <c r="M62" s="279">
        <f t="shared" si="7"/>
        <v>0</v>
      </c>
    </row>
    <row r="63">
      <c r="A63" s="194" t="s">
        <v>607</v>
      </c>
      <c r="B63" s="30" t="s">
        <v>49</v>
      </c>
      <c r="D63" s="280">
        <v>46194.0</v>
      </c>
      <c r="E63" s="281" t="s">
        <v>612</v>
      </c>
      <c r="F63" s="273" t="s">
        <v>10</v>
      </c>
      <c r="G63" s="302" t="s">
        <v>679</v>
      </c>
      <c r="H63" s="282" t="s">
        <v>446</v>
      </c>
      <c r="I63" s="276"/>
      <c r="J63" s="274"/>
      <c r="K63" s="274" t="s">
        <v>609</v>
      </c>
      <c r="L63" s="282"/>
      <c r="M63" s="279">
        <f t="shared" si="7"/>
        <v>0</v>
      </c>
    </row>
    <row r="64">
      <c r="A64" s="194" t="s">
        <v>610</v>
      </c>
      <c r="B64" s="27" t="s">
        <v>53</v>
      </c>
      <c r="D64" s="280">
        <v>46195.0</v>
      </c>
      <c r="E64" s="281" t="s">
        <v>608</v>
      </c>
      <c r="F64" s="273" t="s">
        <v>12</v>
      </c>
      <c r="G64" s="302" t="s">
        <v>599</v>
      </c>
      <c r="H64" s="304"/>
      <c r="I64" s="276"/>
      <c r="J64" s="274"/>
      <c r="K64" s="274" t="s">
        <v>609</v>
      </c>
      <c r="L64" s="282"/>
      <c r="M64" s="279">
        <f t="shared" si="7"/>
        <v>0</v>
      </c>
    </row>
    <row r="65">
      <c r="A65" s="64"/>
      <c r="D65" s="280">
        <v>46200.0</v>
      </c>
      <c r="E65" s="281" t="s">
        <v>613</v>
      </c>
      <c r="F65" s="273" t="s">
        <v>10</v>
      </c>
      <c r="G65" s="302" t="s">
        <v>620</v>
      </c>
      <c r="H65" s="282" t="s">
        <v>548</v>
      </c>
      <c r="I65" s="276"/>
      <c r="J65" s="274"/>
      <c r="K65" s="274" t="s">
        <v>609</v>
      </c>
      <c r="L65" s="282"/>
      <c r="M65" s="279">
        <f t="shared" si="7"/>
        <v>0</v>
      </c>
    </row>
    <row r="66">
      <c r="D66" s="305">
        <v>46200.0</v>
      </c>
      <c r="E66" s="312" t="s">
        <v>614</v>
      </c>
      <c r="F66" s="273" t="s">
        <v>12</v>
      </c>
      <c r="G66" s="422" t="s">
        <v>681</v>
      </c>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679</v>
      </c>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11</v>
      </c>
      <c r="G71" s="302" t="s">
        <v>599</v>
      </c>
      <c r="H71" s="304"/>
      <c r="I71" s="276"/>
      <c r="J71" s="274"/>
      <c r="K71" s="274" t="s">
        <v>609</v>
      </c>
      <c r="L71" s="282"/>
      <c r="M71" s="279">
        <f t="shared" si="8"/>
        <v>0</v>
      </c>
    </row>
    <row r="72">
      <c r="A72" s="194" t="s">
        <v>607</v>
      </c>
      <c r="B72" s="30" t="s">
        <v>50</v>
      </c>
      <c r="D72" s="280">
        <v>46194.0</v>
      </c>
      <c r="E72" s="281" t="s">
        <v>596</v>
      </c>
      <c r="F72" s="273" t="s">
        <v>10</v>
      </c>
      <c r="G72" s="302" t="s">
        <v>620</v>
      </c>
      <c r="H72" s="304"/>
      <c r="I72" s="276"/>
      <c r="J72" s="274"/>
      <c r="K72" s="274" t="s">
        <v>609</v>
      </c>
      <c r="L72" s="282"/>
      <c r="M72" s="279">
        <f t="shared" si="8"/>
        <v>0</v>
      </c>
    </row>
    <row r="73">
      <c r="A73" s="194" t="s">
        <v>610</v>
      </c>
      <c r="B73" s="30" t="s">
        <v>54</v>
      </c>
      <c r="D73" s="280">
        <v>46195.0</v>
      </c>
      <c r="E73" s="281" t="s">
        <v>602</v>
      </c>
      <c r="F73" s="273" t="s">
        <v>11</v>
      </c>
      <c r="G73" s="302" t="s">
        <v>597</v>
      </c>
      <c r="H73" s="304"/>
      <c r="I73" s="276"/>
      <c r="J73" s="274"/>
      <c r="K73" s="274" t="s">
        <v>609</v>
      </c>
      <c r="L73" s="282"/>
      <c r="M73" s="279">
        <f t="shared" si="8"/>
        <v>0</v>
      </c>
    </row>
    <row r="74">
      <c r="A74" s="64"/>
      <c r="D74" s="280">
        <v>46200.0</v>
      </c>
      <c r="E74" s="281" t="s">
        <v>612</v>
      </c>
      <c r="F74" s="273" t="s">
        <v>10</v>
      </c>
      <c r="G74" s="302" t="s">
        <v>680</v>
      </c>
      <c r="H74" s="304"/>
      <c r="I74" s="276"/>
      <c r="J74" s="274"/>
      <c r="K74" s="274" t="s">
        <v>609</v>
      </c>
      <c r="L74" s="282"/>
      <c r="M74" s="279">
        <f t="shared" si="8"/>
        <v>0</v>
      </c>
    </row>
    <row r="75">
      <c r="D75" s="305">
        <v>46200.0</v>
      </c>
      <c r="E75" s="312" t="s">
        <v>608</v>
      </c>
      <c r="F75" s="273" t="s">
        <v>603</v>
      </c>
      <c r="G75" s="422" t="s">
        <v>687</v>
      </c>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617</v>
      </c>
      <c r="H79" s="275" t="s">
        <v>367</v>
      </c>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12</v>
      </c>
      <c r="G80" s="302" t="s">
        <v>597</v>
      </c>
      <c r="H80" s="304"/>
      <c r="I80" s="276"/>
      <c r="J80" s="274"/>
      <c r="K80" s="274" t="s">
        <v>609</v>
      </c>
      <c r="L80" s="282"/>
      <c r="M80" s="279">
        <f t="shared" si="9"/>
        <v>0</v>
      </c>
    </row>
    <row r="81">
      <c r="A81" s="194" t="s">
        <v>607</v>
      </c>
      <c r="B81" s="28" t="s">
        <v>63</v>
      </c>
      <c r="D81" s="280">
        <v>46195.0</v>
      </c>
      <c r="E81" s="281" t="s">
        <v>613</v>
      </c>
      <c r="F81" s="273" t="s">
        <v>10</v>
      </c>
      <c r="G81" s="302" t="s">
        <v>620</v>
      </c>
      <c r="H81" s="282" t="s">
        <v>462</v>
      </c>
      <c r="I81" s="276"/>
      <c r="J81" s="274"/>
      <c r="K81" s="274" t="s">
        <v>609</v>
      </c>
      <c r="L81" s="282"/>
      <c r="M81" s="279">
        <f t="shared" si="9"/>
        <v>0</v>
      </c>
    </row>
    <row r="82">
      <c r="A82" s="194" t="s">
        <v>610</v>
      </c>
      <c r="B82" s="28" t="s">
        <v>67</v>
      </c>
      <c r="D82" s="280">
        <v>46196.0</v>
      </c>
      <c r="E82" s="281" t="s">
        <v>614</v>
      </c>
      <c r="F82" s="273" t="s">
        <v>12</v>
      </c>
      <c r="G82" s="302" t="s">
        <v>619</v>
      </c>
      <c r="H82" s="304"/>
      <c r="I82" s="276"/>
      <c r="J82" s="274"/>
      <c r="K82" s="274" t="s">
        <v>609</v>
      </c>
      <c r="L82" s="282"/>
      <c r="M82" s="279">
        <f t="shared" si="9"/>
        <v>0</v>
      </c>
    </row>
    <row r="83">
      <c r="A83" s="64"/>
      <c r="D83" s="280">
        <v>46199.0</v>
      </c>
      <c r="E83" s="281" t="s">
        <v>596</v>
      </c>
      <c r="F83" s="273" t="s">
        <v>10</v>
      </c>
      <c r="G83" s="302" t="s">
        <v>680</v>
      </c>
      <c r="H83" s="282" t="s">
        <v>536</v>
      </c>
      <c r="I83" s="276"/>
      <c r="J83" s="274"/>
      <c r="K83" s="274" t="s">
        <v>609</v>
      </c>
      <c r="L83" s="282"/>
      <c r="M83" s="279">
        <f t="shared" si="9"/>
        <v>0</v>
      </c>
    </row>
    <row r="84">
      <c r="D84" s="305">
        <v>46199.0</v>
      </c>
      <c r="E84" s="312" t="s">
        <v>602</v>
      </c>
      <c r="F84" s="273" t="s">
        <v>11</v>
      </c>
      <c r="G84" s="422" t="s">
        <v>599</v>
      </c>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10</v>
      </c>
      <c r="G88" s="274" t="s">
        <v>680</v>
      </c>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11</v>
      </c>
      <c r="G89" s="302" t="s">
        <v>599</v>
      </c>
      <c r="H89" s="304"/>
      <c r="I89" s="276"/>
      <c r="J89" s="274"/>
      <c r="K89" s="274" t="s">
        <v>609</v>
      </c>
      <c r="L89" s="282"/>
      <c r="M89" s="279">
        <f t="shared" si="10"/>
        <v>0</v>
      </c>
    </row>
    <row r="90">
      <c r="A90" s="194" t="s">
        <v>607</v>
      </c>
      <c r="B90" s="30" t="s">
        <v>64</v>
      </c>
      <c r="D90" s="280">
        <v>46195.0</v>
      </c>
      <c r="E90" s="281" t="s">
        <v>612</v>
      </c>
      <c r="F90" s="273" t="s">
        <v>10</v>
      </c>
      <c r="G90" s="302" t="s">
        <v>680</v>
      </c>
      <c r="H90" s="304"/>
      <c r="I90" s="276"/>
      <c r="J90" s="274"/>
      <c r="K90" s="274" t="s">
        <v>609</v>
      </c>
      <c r="L90" s="282"/>
      <c r="M90" s="279">
        <f t="shared" si="10"/>
        <v>0</v>
      </c>
    </row>
    <row r="91">
      <c r="A91" s="194" t="s">
        <v>610</v>
      </c>
      <c r="B91" s="30" t="s">
        <v>68</v>
      </c>
      <c r="D91" s="280">
        <v>46196.0</v>
      </c>
      <c r="E91" s="281" t="s">
        <v>608</v>
      </c>
      <c r="F91" s="273" t="s">
        <v>12</v>
      </c>
      <c r="G91" s="302" t="s">
        <v>599</v>
      </c>
      <c r="H91" s="304"/>
      <c r="I91" s="276"/>
      <c r="J91" s="274"/>
      <c r="K91" s="274" t="s">
        <v>609</v>
      </c>
      <c r="L91" s="282"/>
      <c r="M91" s="279">
        <f t="shared" si="10"/>
        <v>0</v>
      </c>
    </row>
    <row r="92">
      <c r="A92" s="64"/>
      <c r="D92" s="280">
        <v>46201.0</v>
      </c>
      <c r="E92" s="281" t="s">
        <v>613</v>
      </c>
      <c r="F92" s="273" t="s">
        <v>10</v>
      </c>
      <c r="G92" s="302" t="s">
        <v>620</v>
      </c>
      <c r="H92" s="304"/>
      <c r="I92" s="276"/>
      <c r="J92" s="274"/>
      <c r="K92" s="274" t="s">
        <v>609</v>
      </c>
      <c r="L92" s="282"/>
      <c r="M92" s="279">
        <f t="shared" si="10"/>
        <v>0</v>
      </c>
    </row>
    <row r="93">
      <c r="D93" s="305">
        <v>46201.0</v>
      </c>
      <c r="E93" s="312" t="s">
        <v>614</v>
      </c>
      <c r="F93" s="273" t="s">
        <v>12</v>
      </c>
      <c r="G93" s="422" t="s">
        <v>598</v>
      </c>
      <c r="H93" s="310" t="s">
        <v>572</v>
      </c>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620</v>
      </c>
      <c r="H97" s="275" t="s">
        <v>378</v>
      </c>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11</v>
      </c>
      <c r="G98" s="302" t="s">
        <v>599</v>
      </c>
      <c r="H98" s="304"/>
      <c r="I98" s="276"/>
      <c r="J98" s="274"/>
      <c r="K98" s="323" t="s">
        <v>636</v>
      </c>
      <c r="L98" s="282"/>
      <c r="M98" s="279">
        <f t="shared" si="11"/>
        <v>0</v>
      </c>
    </row>
    <row r="99">
      <c r="A99" s="194" t="s">
        <v>607</v>
      </c>
      <c r="B99" s="27" t="s">
        <v>65</v>
      </c>
      <c r="D99" s="280">
        <v>46196.0</v>
      </c>
      <c r="E99" s="281" t="s">
        <v>596</v>
      </c>
      <c r="F99" s="273" t="s">
        <v>10</v>
      </c>
      <c r="G99" s="302" t="s">
        <v>620</v>
      </c>
      <c r="H99" s="282" t="s">
        <v>472</v>
      </c>
      <c r="I99" s="276"/>
      <c r="J99" s="274"/>
      <c r="K99" s="323" t="s">
        <v>636</v>
      </c>
      <c r="L99" s="282"/>
      <c r="M99" s="279">
        <f t="shared" si="11"/>
        <v>0</v>
      </c>
    </row>
    <row r="100">
      <c r="A100" s="194" t="s">
        <v>610</v>
      </c>
      <c r="B100" s="30" t="s">
        <v>69</v>
      </c>
      <c r="D100" s="280">
        <v>46197.0</v>
      </c>
      <c r="E100" s="281" t="s">
        <v>602</v>
      </c>
      <c r="F100" s="273" t="s">
        <v>11</v>
      </c>
      <c r="G100" s="302" t="s">
        <v>599</v>
      </c>
      <c r="H100" s="304"/>
      <c r="I100" s="276"/>
      <c r="J100" s="274"/>
      <c r="K100" s="323" t="s">
        <v>636</v>
      </c>
      <c r="L100" s="282"/>
      <c r="M100" s="279">
        <f t="shared" si="11"/>
        <v>0</v>
      </c>
    </row>
    <row r="101">
      <c r="A101" s="64"/>
      <c r="D101" s="280">
        <v>46201.0</v>
      </c>
      <c r="E101" s="281" t="s">
        <v>612</v>
      </c>
      <c r="F101" s="273" t="s">
        <v>10</v>
      </c>
      <c r="G101" s="302" t="s">
        <v>597</v>
      </c>
      <c r="H101" s="304"/>
      <c r="I101" s="276"/>
      <c r="J101" s="274"/>
      <c r="K101" s="323" t="s">
        <v>636</v>
      </c>
      <c r="L101" s="282"/>
      <c r="M101" s="279">
        <f t="shared" si="11"/>
        <v>0</v>
      </c>
    </row>
    <row r="102">
      <c r="D102" s="305">
        <v>46201.0</v>
      </c>
      <c r="E102" s="312" t="s">
        <v>608</v>
      </c>
      <c r="F102" s="273" t="s">
        <v>13</v>
      </c>
      <c r="G102" s="422" t="s">
        <v>625</v>
      </c>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10</v>
      </c>
      <c r="G106" s="274" t="s">
        <v>680</v>
      </c>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12</v>
      </c>
      <c r="G107" s="302" t="s">
        <v>617</v>
      </c>
      <c r="H107" s="282" t="s">
        <v>387</v>
      </c>
      <c r="I107" s="276"/>
      <c r="J107" s="274"/>
      <c r="K107" s="323" t="s">
        <v>636</v>
      </c>
      <c r="L107" s="282"/>
      <c r="M107" s="279">
        <f t="shared" si="12"/>
        <v>0</v>
      </c>
    </row>
    <row r="108">
      <c r="A108" s="194" t="s">
        <v>607</v>
      </c>
      <c r="B108" s="30" t="s">
        <v>66</v>
      </c>
      <c r="D108" s="280">
        <v>46196.0</v>
      </c>
      <c r="E108" s="281" t="s">
        <v>613</v>
      </c>
      <c r="F108" s="273" t="s">
        <v>10</v>
      </c>
      <c r="G108" s="302" t="s">
        <v>679</v>
      </c>
      <c r="H108" s="304"/>
      <c r="I108" s="276"/>
      <c r="J108" s="274"/>
      <c r="K108" s="323" t="s">
        <v>636</v>
      </c>
      <c r="L108" s="282"/>
      <c r="M108" s="279">
        <f t="shared" si="12"/>
        <v>0</v>
      </c>
    </row>
    <row r="109">
      <c r="A109" s="194" t="s">
        <v>610</v>
      </c>
      <c r="B109" s="30" t="s">
        <v>70</v>
      </c>
      <c r="D109" s="280">
        <v>46197.0</v>
      </c>
      <c r="E109" s="285" t="s">
        <v>614</v>
      </c>
      <c r="F109" s="273" t="s">
        <v>11</v>
      </c>
      <c r="G109" s="302" t="s">
        <v>599</v>
      </c>
      <c r="H109" s="282" t="s">
        <v>482</v>
      </c>
      <c r="I109" s="276"/>
      <c r="J109" s="274"/>
      <c r="K109" s="323" t="s">
        <v>636</v>
      </c>
      <c r="L109" s="282"/>
      <c r="M109" s="279">
        <f t="shared" si="12"/>
        <v>0</v>
      </c>
    </row>
    <row r="110">
      <c r="A110" s="64"/>
      <c r="D110" s="280">
        <v>46200.0</v>
      </c>
      <c r="E110" s="281" t="s">
        <v>596</v>
      </c>
      <c r="F110" s="273" t="s">
        <v>10</v>
      </c>
      <c r="G110" s="302" t="s">
        <v>679</v>
      </c>
      <c r="H110" s="304"/>
      <c r="I110" s="276"/>
      <c r="J110" s="274"/>
      <c r="K110" s="323" t="s">
        <v>636</v>
      </c>
      <c r="L110" s="282"/>
      <c r="M110" s="279">
        <f t="shared" si="12"/>
        <v>0</v>
      </c>
    </row>
    <row r="111">
      <c r="D111" s="305">
        <v>46200.0</v>
      </c>
      <c r="E111" s="312" t="s">
        <v>602</v>
      </c>
      <c r="F111" s="273" t="s">
        <v>11</v>
      </c>
      <c r="G111" s="422" t="s">
        <v>599</v>
      </c>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688</v>
      </c>
      <c r="C1" s="244" t="s">
        <v>577</v>
      </c>
      <c r="D1" s="245"/>
      <c r="E1" s="246"/>
      <c r="F1" s="247" t="s">
        <v>582</v>
      </c>
      <c r="G1" s="245"/>
      <c r="H1" s="246"/>
      <c r="I1" s="248"/>
    </row>
    <row r="2">
      <c r="B2" s="249"/>
      <c r="C2" s="250" t="s">
        <v>579</v>
      </c>
      <c r="D2" s="62"/>
      <c r="E2" s="63"/>
      <c r="F2" s="251" t="s">
        <v>689</v>
      </c>
      <c r="G2" s="62"/>
      <c r="H2" s="63"/>
      <c r="I2" s="252"/>
    </row>
    <row r="3">
      <c r="A3" s="253"/>
      <c r="B3" s="249"/>
      <c r="C3" s="254" t="s">
        <v>581</v>
      </c>
      <c r="D3" s="74"/>
      <c r="E3" s="75"/>
      <c r="F3" s="255" t="s">
        <v>690</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603</v>
      </c>
      <c r="G7" s="274" t="s">
        <v>604</v>
      </c>
      <c r="H7" s="275" t="s">
        <v>308</v>
      </c>
      <c r="I7" s="276" t="s">
        <v>605</v>
      </c>
      <c r="J7" s="277" t="s">
        <v>10</v>
      </c>
      <c r="K7" s="277" t="s">
        <v>599</v>
      </c>
      <c r="L7" s="278" t="s">
        <v>600</v>
      </c>
      <c r="M7" s="279">
        <f t="shared" ref="M7:M12" si="1">IF(J7=F7,IF( OR(I7="3 - 1",I7="4 - 1",I7="4 - 2"),100,IF( OR(I7="2 - 1",I7="3 - 2",I7="4 - 3"),75,IF(I7="nul",60,IF( OR(I7="3 - 4",I7="2 - 3",I7="1 - 2"),50,IF( OR(I7="1 - 3",I7="2 - 4",I7="1 - 4"),25,0)))))+IF(K7=G7,+75,0)+IF(L7="oui",+50,0))+0</f>
        <v>0</v>
      </c>
    </row>
    <row r="8">
      <c r="A8" s="194" t="s">
        <v>601</v>
      </c>
      <c r="B8" s="27" t="s">
        <v>20</v>
      </c>
      <c r="D8" s="280">
        <v>46185.0</v>
      </c>
      <c r="E8" s="281" t="s">
        <v>602</v>
      </c>
      <c r="F8" s="273" t="s">
        <v>11</v>
      </c>
      <c r="G8" s="274" t="s">
        <v>599</v>
      </c>
      <c r="H8" s="275" t="s">
        <v>310</v>
      </c>
      <c r="I8" s="276" t="s">
        <v>626</v>
      </c>
      <c r="J8" s="274" t="s">
        <v>11</v>
      </c>
      <c r="K8" s="274" t="s">
        <v>597</v>
      </c>
      <c r="L8" s="282" t="s">
        <v>606</v>
      </c>
      <c r="M8" s="279">
        <f t="shared" si="1"/>
        <v>100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617</v>
      </c>
      <c r="H16" s="301"/>
      <c r="I16" s="276" t="s">
        <v>616</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597</v>
      </c>
      <c r="H17" s="282" t="s">
        <v>322</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11</v>
      </c>
      <c r="G25" s="274" t="s">
        <v>681</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603</v>
      </c>
      <c r="G26" s="302" t="s">
        <v>687</v>
      </c>
      <c r="H26" s="282" t="s">
        <v>331</v>
      </c>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617</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11</v>
      </c>
      <c r="G35" s="302" t="s">
        <v>597</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599</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11</v>
      </c>
      <c r="G44" s="302" t="s">
        <v>597</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597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603</v>
      </c>
      <c r="G53" s="302" t="s">
        <v>687</v>
      </c>
      <c r="H53" s="282" t="s">
        <v>349</v>
      </c>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599</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603</v>
      </c>
      <c r="G62" s="302" t="s">
        <v>604</v>
      </c>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680</v>
      </c>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603</v>
      </c>
      <c r="G71" s="302" t="s">
        <v>604</v>
      </c>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680</v>
      </c>
      <c r="H79" s="275" t="s">
        <v>367</v>
      </c>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12</v>
      </c>
      <c r="G80" s="302" t="s">
        <v>599</v>
      </c>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10</v>
      </c>
      <c r="G88" s="274" t="s">
        <v>680</v>
      </c>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603</v>
      </c>
      <c r="G89" s="302" t="s">
        <v>687</v>
      </c>
      <c r="H89" s="282" t="s">
        <v>377</v>
      </c>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599</v>
      </c>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11</v>
      </c>
      <c r="G98" s="302" t="s">
        <v>617</v>
      </c>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603</v>
      </c>
      <c r="G106" s="274" t="s">
        <v>678</v>
      </c>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691</v>
      </c>
      <c r="C1" s="244" t="s">
        <v>577</v>
      </c>
      <c r="D1" s="245"/>
      <c r="E1" s="246"/>
      <c r="F1" s="247" t="s">
        <v>582</v>
      </c>
      <c r="G1" s="245"/>
      <c r="H1" s="246"/>
      <c r="I1" s="248"/>
    </row>
    <row r="2">
      <c r="B2" s="249"/>
      <c r="C2" s="250" t="s">
        <v>579</v>
      </c>
      <c r="D2" s="62"/>
      <c r="E2" s="63"/>
      <c r="F2" s="251" t="s">
        <v>692</v>
      </c>
      <c r="G2" s="62"/>
      <c r="H2" s="63"/>
      <c r="I2" s="252"/>
    </row>
    <row r="3">
      <c r="A3" s="253"/>
      <c r="B3" s="249"/>
      <c r="C3" s="254" t="s">
        <v>581</v>
      </c>
      <c r="D3" s="74"/>
      <c r="E3" s="75"/>
      <c r="F3" s="255" t="s">
        <v>582</v>
      </c>
      <c r="G3" s="74"/>
      <c r="H3" s="75"/>
      <c r="I3" s="252"/>
    </row>
    <row r="4">
      <c r="A4" s="64"/>
      <c r="B4" s="256"/>
      <c r="C4" s="257" t="s">
        <v>583</v>
      </c>
      <c r="D4" s="258"/>
      <c r="E4" s="258"/>
      <c r="F4" s="259" t="s">
        <v>693</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603</v>
      </c>
      <c r="G8" s="274" t="s">
        <v>687</v>
      </c>
      <c r="H8" s="275" t="s">
        <v>310</v>
      </c>
      <c r="I8" s="276" t="s">
        <v>605</v>
      </c>
      <c r="J8" s="274" t="s">
        <v>11</v>
      </c>
      <c r="K8" s="274" t="s">
        <v>597</v>
      </c>
      <c r="L8" s="282" t="s">
        <v>606</v>
      </c>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605</v>
      </c>
      <c r="G16" s="274" t="s">
        <v>604</v>
      </c>
      <c r="H16" s="275"/>
      <c r="I16" s="276" t="s">
        <v>605</v>
      </c>
      <c r="J16" s="274" t="s">
        <v>605</v>
      </c>
      <c r="K16" s="274" t="s">
        <v>604</v>
      </c>
      <c r="L16" s="275"/>
      <c r="M16" s="279">
        <f t="shared" ref="M16:M21" si="2">IF(J16=F16,IF( OR(I16="3 - 1",I16="4 - 1",I16="4 - 2"),100,IF( OR(I16="2 - 1",I16="3 - 2",I16="4 - 3"),75,IF(I16="nul",60,IF( OR(I16="3 - 4",I16="2 - 3",I16="1 - 2"),50,IF( OR(I16="1 - 3",I16="2 - 4",I16="1 - 4"),25,0)))))+IF(K16=G16,+75,0)+IF(L16="oui",+50,0))+0</f>
        <v>135</v>
      </c>
    </row>
    <row r="17">
      <c r="A17" s="194" t="s">
        <v>601</v>
      </c>
      <c r="B17" s="27" t="s">
        <v>21</v>
      </c>
      <c r="D17" s="280">
        <v>46186.0</v>
      </c>
      <c r="E17" s="300" t="s">
        <v>614</v>
      </c>
      <c r="F17" s="273" t="s">
        <v>11</v>
      </c>
      <c r="G17" s="302" t="s">
        <v>599</v>
      </c>
      <c r="H17" s="282" t="s">
        <v>322</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603</v>
      </c>
      <c r="G25" s="274" t="s">
        <v>678</v>
      </c>
      <c r="H25" s="275"/>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620</v>
      </c>
      <c r="H26" s="282"/>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597</v>
      </c>
      <c r="H34" s="275"/>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619</v>
      </c>
      <c r="H35" s="282"/>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680</v>
      </c>
      <c r="H43" s="275"/>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603</v>
      </c>
      <c r="G44" s="302" t="s">
        <v>604</v>
      </c>
      <c r="H44" s="282"/>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597</v>
      </c>
      <c r="H52" s="275" t="s">
        <v>341</v>
      </c>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603</v>
      </c>
      <c r="G53" s="302" t="s">
        <v>604</v>
      </c>
      <c r="H53" s="282" t="s">
        <v>347</v>
      </c>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694</v>
      </c>
      <c r="H61" s="275"/>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11</v>
      </c>
      <c r="G62" s="302" t="s">
        <v>617</v>
      </c>
      <c r="H62" s="282"/>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620</v>
      </c>
      <c r="H70" s="275"/>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603</v>
      </c>
      <c r="G71" s="302" t="s">
        <v>687</v>
      </c>
      <c r="H71" s="282"/>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597</v>
      </c>
      <c r="H79" s="275" t="s">
        <v>367</v>
      </c>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12</v>
      </c>
      <c r="G80" s="302" t="s">
        <v>599</v>
      </c>
      <c r="H80" s="282"/>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10</v>
      </c>
      <c r="G88" s="274" t="s">
        <v>599</v>
      </c>
      <c r="H88" s="275"/>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11</v>
      </c>
      <c r="G89" s="302" t="s">
        <v>617</v>
      </c>
      <c r="H89" s="282" t="s">
        <v>377</v>
      </c>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597</v>
      </c>
      <c r="H97" s="275"/>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11</v>
      </c>
      <c r="G98" s="302" t="s">
        <v>680</v>
      </c>
      <c r="H98" s="282"/>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10</v>
      </c>
      <c r="G106" s="274" t="s">
        <v>677</v>
      </c>
      <c r="H106" s="275"/>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12</v>
      </c>
      <c r="G107" s="302" t="s">
        <v>617</v>
      </c>
      <c r="H107" s="282" t="s">
        <v>387</v>
      </c>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695</v>
      </c>
      <c r="C1" s="244" t="s">
        <v>577</v>
      </c>
      <c r="D1" s="245"/>
      <c r="E1" s="246"/>
      <c r="F1" s="247" t="s">
        <v>578</v>
      </c>
      <c r="G1" s="245"/>
      <c r="H1" s="246"/>
      <c r="I1" s="248"/>
    </row>
    <row r="2">
      <c r="B2" s="249"/>
      <c r="C2" s="250" t="s">
        <v>579</v>
      </c>
      <c r="D2" s="62"/>
      <c r="E2" s="63"/>
      <c r="F2" s="251" t="s">
        <v>696</v>
      </c>
      <c r="G2" s="62"/>
      <c r="H2" s="63"/>
      <c r="I2" s="252"/>
    </row>
    <row r="3">
      <c r="A3" s="253"/>
      <c r="B3" s="249"/>
      <c r="C3" s="254" t="s">
        <v>581</v>
      </c>
      <c r="D3" s="74"/>
      <c r="E3" s="75"/>
      <c r="F3" s="255" t="s">
        <v>697</v>
      </c>
      <c r="G3" s="74"/>
      <c r="H3" s="75"/>
      <c r="I3" s="252"/>
    </row>
    <row r="4">
      <c r="A4" s="64"/>
      <c r="B4" s="256"/>
      <c r="C4" s="257" t="s">
        <v>583</v>
      </c>
      <c r="D4" s="258"/>
      <c r="E4" s="258"/>
      <c r="F4" s="259" t="s">
        <v>698</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599</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100</v>
      </c>
    </row>
    <row r="8">
      <c r="A8" s="194" t="s">
        <v>601</v>
      </c>
      <c r="B8" s="27" t="s">
        <v>20</v>
      </c>
      <c r="D8" s="280">
        <v>46185.0</v>
      </c>
      <c r="E8" s="281" t="s">
        <v>602</v>
      </c>
      <c r="F8" s="273" t="s">
        <v>699</v>
      </c>
      <c r="G8" s="274" t="s">
        <v>604</v>
      </c>
      <c r="H8" s="275" t="s">
        <v>310</v>
      </c>
      <c r="I8" s="276" t="s">
        <v>605</v>
      </c>
      <c r="J8" s="274" t="s">
        <v>11</v>
      </c>
      <c r="K8" s="274" t="s">
        <v>597</v>
      </c>
      <c r="L8" s="282" t="s">
        <v>606</v>
      </c>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597</v>
      </c>
      <c r="H16" s="275"/>
      <c r="I16" s="276" t="s">
        <v>616</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599</v>
      </c>
      <c r="H17" s="282"/>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423">
        <v>46024.0</v>
      </c>
      <c r="H25" s="275" t="s">
        <v>325</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424">
        <v>46025.0</v>
      </c>
      <c r="H26" s="282"/>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700</v>
      </c>
      <c r="H34" s="275" t="s">
        <v>318</v>
      </c>
      <c r="I34" s="276" t="s">
        <v>623</v>
      </c>
      <c r="J34" s="274" t="s">
        <v>10</v>
      </c>
      <c r="K34" s="274" t="s">
        <v>624</v>
      </c>
      <c r="L34" s="275" t="s">
        <v>600</v>
      </c>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424">
        <v>46054.0</v>
      </c>
      <c r="H35" s="282"/>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701</v>
      </c>
      <c r="H43" s="275"/>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423">
        <v>46024.0</v>
      </c>
      <c r="H52" s="275"/>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702</v>
      </c>
      <c r="C1" s="244" t="s">
        <v>577</v>
      </c>
      <c r="D1" s="245"/>
      <c r="E1" s="246"/>
      <c r="F1" s="247" t="s">
        <v>578</v>
      </c>
      <c r="G1" s="245"/>
      <c r="H1" s="246"/>
      <c r="I1" s="248"/>
    </row>
    <row r="2">
      <c r="B2" s="249"/>
      <c r="C2" s="250" t="s">
        <v>579</v>
      </c>
      <c r="D2" s="62"/>
      <c r="E2" s="63"/>
      <c r="F2" s="251" t="s">
        <v>703</v>
      </c>
      <c r="G2" s="62"/>
      <c r="H2" s="63"/>
      <c r="I2" s="252"/>
    </row>
    <row r="3">
      <c r="A3" s="253"/>
      <c r="B3" s="249"/>
      <c r="C3" s="254" t="s">
        <v>581</v>
      </c>
      <c r="D3" s="74"/>
      <c r="E3" s="75"/>
      <c r="F3" s="255" t="s">
        <v>703</v>
      </c>
      <c r="G3" s="74"/>
      <c r="H3" s="75"/>
      <c r="I3" s="252"/>
    </row>
    <row r="4">
      <c r="A4" s="64"/>
      <c r="B4" s="256"/>
      <c r="C4" s="257" t="s">
        <v>583</v>
      </c>
      <c r="D4" s="258"/>
      <c r="E4" s="258"/>
      <c r="F4" s="259"/>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603</v>
      </c>
      <c r="G8" s="274" t="s">
        <v>604</v>
      </c>
      <c r="H8" s="275"/>
      <c r="I8" s="276" t="s">
        <v>605</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680</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599</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679</v>
      </c>
      <c r="H25" s="275" t="s">
        <v>325</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599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599</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619</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682</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603</v>
      </c>
      <c r="G44" s="302" t="s">
        <v>604</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597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625</v>
      </c>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599</v>
      </c>
      <c r="H61" s="275" t="s">
        <v>354</v>
      </c>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679</v>
      </c>
      <c r="H70" s="301"/>
      <c r="I70" s="276"/>
      <c r="J70" s="274"/>
      <c r="K70" s="274" t="s">
        <v>609</v>
      </c>
      <c r="L70" s="275"/>
      <c r="M70" s="279" t="s">
        <v>704</v>
      </c>
    </row>
    <row r="71">
      <c r="A71" s="194" t="s">
        <v>601</v>
      </c>
      <c r="B71" s="30" t="s">
        <v>46</v>
      </c>
      <c r="D71" s="280">
        <v>46189.0</v>
      </c>
      <c r="E71" s="281" t="s">
        <v>614</v>
      </c>
      <c r="F71" s="273" t="s">
        <v>609</v>
      </c>
      <c r="G71" s="303"/>
      <c r="H71" s="304"/>
      <c r="I71" s="276"/>
      <c r="J71" s="274"/>
      <c r="K71" s="274" t="s">
        <v>609</v>
      </c>
      <c r="L71" s="282"/>
      <c r="M71" s="279">
        <f t="shared" ref="M71:M75" si="8">IF(J71=F71,IF( OR(I71="3 - 1",I71="4 - 1",I71="4 - 2"),100,IF( OR(I71="2 - 1",I71="3 - 2",I71="4 - 3"),75,IF(I71="nul",60,IF( OR(I71="3 - 4",I71="2 - 3",I71="1 - 2"),50,IF( OR(I71="1 - 3",I71="2 - 4",I71="1 - 4"),25,0)))))+IF(K71=G71,+75,0)+IF(L71="oui",+50,0))+0</f>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705</v>
      </c>
      <c r="C1" s="244" t="s">
        <v>577</v>
      </c>
      <c r="D1" s="245"/>
      <c r="E1" s="246"/>
      <c r="F1" s="247" t="s">
        <v>706</v>
      </c>
      <c r="G1" s="245"/>
      <c r="H1" s="246"/>
      <c r="I1" s="248"/>
    </row>
    <row r="2">
      <c r="B2" s="249"/>
      <c r="C2" s="250" t="s">
        <v>579</v>
      </c>
      <c r="D2" s="62"/>
      <c r="E2" s="63"/>
      <c r="F2" s="251" t="s">
        <v>707</v>
      </c>
      <c r="G2" s="62"/>
      <c r="H2" s="63"/>
      <c r="I2" s="252"/>
    </row>
    <row r="3">
      <c r="A3" s="253"/>
      <c r="B3" s="249"/>
      <c r="C3" s="254" t="s">
        <v>581</v>
      </c>
      <c r="D3" s="74"/>
      <c r="E3" s="75"/>
      <c r="F3" s="255" t="s">
        <v>708</v>
      </c>
      <c r="G3" s="74"/>
      <c r="H3" s="75"/>
      <c r="I3" s="252"/>
    </row>
    <row r="4">
      <c r="A4" s="64"/>
      <c r="B4" s="256"/>
      <c r="C4" s="257" t="s">
        <v>583</v>
      </c>
      <c r="D4" s="258"/>
      <c r="E4" s="258"/>
      <c r="F4" s="259" t="s">
        <v>698</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599</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150</v>
      </c>
    </row>
    <row r="8">
      <c r="A8" s="194" t="s">
        <v>601</v>
      </c>
      <c r="B8" s="27" t="s">
        <v>20</v>
      </c>
      <c r="D8" s="280">
        <v>46185.0</v>
      </c>
      <c r="E8" s="281" t="s">
        <v>602</v>
      </c>
      <c r="F8" s="273" t="s">
        <v>13</v>
      </c>
      <c r="G8" s="274" t="s">
        <v>619</v>
      </c>
      <c r="H8" s="275" t="s">
        <v>310</v>
      </c>
      <c r="I8" s="276" t="s">
        <v>677</v>
      </c>
      <c r="J8" s="274" t="s">
        <v>11</v>
      </c>
      <c r="K8" s="274" t="s">
        <v>597</v>
      </c>
      <c r="L8" s="282" t="s">
        <v>606</v>
      </c>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13</v>
      </c>
      <c r="G16" s="274" t="s">
        <v>625</v>
      </c>
      <c r="H16" s="301"/>
      <c r="I16" s="276" t="s">
        <v>709</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679</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710</v>
      </c>
      <c r="G25" s="274" t="s">
        <v>604</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679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710</v>
      </c>
      <c r="G34" s="274" t="s">
        <v>604</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0</v>
      </c>
    </row>
    <row r="35">
      <c r="A35" s="194" t="s">
        <v>601</v>
      </c>
      <c r="B35" s="30" t="s">
        <v>23</v>
      </c>
      <c r="D35" s="280">
        <v>46187.0</v>
      </c>
      <c r="E35" s="281" t="s">
        <v>602</v>
      </c>
      <c r="F35" s="273" t="s">
        <v>13</v>
      </c>
      <c r="G35" s="302" t="s">
        <v>681</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711</v>
      </c>
      <c r="H43" s="275" t="s">
        <v>337</v>
      </c>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11</v>
      </c>
      <c r="G44" s="302" t="s">
        <v>597</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597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681</v>
      </c>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712</v>
      </c>
      <c r="C1" s="244" t="s">
        <v>577</v>
      </c>
      <c r="D1" s="245"/>
      <c r="E1" s="246"/>
      <c r="F1" s="247" t="s">
        <v>713</v>
      </c>
      <c r="G1" s="245"/>
      <c r="H1" s="246"/>
      <c r="I1" s="248"/>
    </row>
    <row r="2">
      <c r="B2" s="249"/>
      <c r="C2" s="250" t="s">
        <v>579</v>
      </c>
      <c r="D2" s="62"/>
      <c r="E2" s="63"/>
      <c r="F2" s="251" t="s">
        <v>676</v>
      </c>
      <c r="G2" s="62"/>
      <c r="H2" s="63"/>
      <c r="I2" s="252"/>
    </row>
    <row r="3">
      <c r="A3" s="253"/>
      <c r="B3" s="249"/>
      <c r="C3" s="254" t="s">
        <v>581</v>
      </c>
      <c r="D3" s="74"/>
      <c r="E3" s="75"/>
      <c r="F3" s="255" t="s">
        <v>714</v>
      </c>
      <c r="G3" s="74"/>
      <c r="H3" s="75"/>
      <c r="I3" s="252"/>
    </row>
    <row r="4">
      <c r="A4" s="64"/>
      <c r="B4" s="256"/>
      <c r="C4" s="257" t="s">
        <v>583</v>
      </c>
      <c r="D4" s="258"/>
      <c r="E4" s="258"/>
      <c r="F4" s="259" t="s">
        <v>57</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603</v>
      </c>
      <c r="G7" s="274" t="s">
        <v>604</v>
      </c>
      <c r="H7" s="275" t="s">
        <v>308</v>
      </c>
      <c r="I7" s="276" t="s">
        <v>605</v>
      </c>
      <c r="J7" s="277" t="s">
        <v>10</v>
      </c>
      <c r="K7" s="277" t="s">
        <v>599</v>
      </c>
      <c r="L7" s="278" t="s">
        <v>600</v>
      </c>
      <c r="M7" s="279">
        <f t="shared" ref="M7:M12" si="1">IF(J7=F7,IF( OR(I7="3 - 1",I7="4 - 1",I7="4 - 2"),100,IF( OR(I7="2 - 1",I7="3 - 2",I7="4 - 3"),75,IF(I7="nul",60,IF( OR(I7="3 - 4",I7="2 - 3",I7="1 - 2"),50,IF( OR(I7="1 - 3",I7="2 - 4",I7="1 - 4"),25,0)))))+IF(K7=G7,+75,0)+IF(L7="oui",+50,0))+0</f>
        <v>0</v>
      </c>
    </row>
    <row r="8">
      <c r="A8" s="194" t="s">
        <v>601</v>
      </c>
      <c r="B8" s="27" t="s">
        <v>20</v>
      </c>
      <c r="D8" s="280">
        <v>46185.0</v>
      </c>
      <c r="E8" s="281" t="s">
        <v>602</v>
      </c>
      <c r="F8" s="273" t="s">
        <v>11</v>
      </c>
      <c r="G8" s="274" t="s">
        <v>597</v>
      </c>
      <c r="H8" s="275" t="s">
        <v>310</v>
      </c>
      <c r="I8" s="276" t="s">
        <v>626</v>
      </c>
      <c r="J8" s="274" t="s">
        <v>11</v>
      </c>
      <c r="K8" s="274" t="s">
        <v>597</v>
      </c>
      <c r="L8" s="282" t="s">
        <v>606</v>
      </c>
      <c r="M8" s="279">
        <f t="shared" si="1"/>
        <v>175</v>
      </c>
    </row>
    <row r="9">
      <c r="A9" s="194" t="s">
        <v>607</v>
      </c>
      <c r="B9" s="30" t="s">
        <v>24</v>
      </c>
      <c r="D9" s="280">
        <v>46191.0</v>
      </c>
      <c r="E9" s="281" t="s">
        <v>608</v>
      </c>
      <c r="F9" s="273" t="s">
        <v>13</v>
      </c>
      <c r="G9" s="274" t="s">
        <v>681</v>
      </c>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617</v>
      </c>
      <c r="H16" s="301"/>
      <c r="I16" s="276" t="s">
        <v>616</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680</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11</v>
      </c>
      <c r="G25" s="274" t="s">
        <v>619</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680</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715</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625</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628</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11</v>
      </c>
      <c r="G44" s="302" t="s">
        <v>617</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603</v>
      </c>
      <c r="G52" s="274" t="s">
        <v>687</v>
      </c>
      <c r="H52" s="275" t="s">
        <v>341</v>
      </c>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603</v>
      </c>
      <c r="G53" s="302" t="s">
        <v>604</v>
      </c>
      <c r="H53" s="425" t="s">
        <v>347</v>
      </c>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680</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603</v>
      </c>
      <c r="G62" s="302" t="s">
        <v>678</v>
      </c>
      <c r="H62" s="282" t="s">
        <v>365</v>
      </c>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679</v>
      </c>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11</v>
      </c>
      <c r="G71" s="302" t="s">
        <v>599</v>
      </c>
      <c r="H71" s="304"/>
      <c r="I71" s="276"/>
      <c r="J71" s="274"/>
      <c r="K71" s="274" t="s">
        <v>609</v>
      </c>
      <c r="L71" s="282"/>
      <c r="M71" s="279">
        <f t="shared" si="8"/>
        <v>0</v>
      </c>
    </row>
    <row r="72">
      <c r="A72" s="194" t="s">
        <v>607</v>
      </c>
      <c r="B72" s="30" t="s">
        <v>50</v>
      </c>
      <c r="D72" s="280">
        <v>46194.0</v>
      </c>
      <c r="E72" s="281" t="s">
        <v>596</v>
      </c>
      <c r="F72" s="273" t="s">
        <v>10</v>
      </c>
      <c r="G72" s="302" t="s">
        <v>711</v>
      </c>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617</v>
      </c>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12</v>
      </c>
      <c r="G80" s="302" t="s">
        <v>679</v>
      </c>
      <c r="H80" s="282" t="s">
        <v>370</v>
      </c>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603</v>
      </c>
      <c r="G88" s="274" t="s">
        <v>687</v>
      </c>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11</v>
      </c>
      <c r="G89" s="302" t="s">
        <v>599</v>
      </c>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680</v>
      </c>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11</v>
      </c>
      <c r="G98" s="302" t="s">
        <v>617</v>
      </c>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10</v>
      </c>
      <c r="G106" s="274" t="s">
        <v>597</v>
      </c>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13</v>
      </c>
      <c r="G107" s="302" t="s">
        <v>619</v>
      </c>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716</v>
      </c>
      <c r="C1" s="244" t="s">
        <v>577</v>
      </c>
      <c r="D1" s="245"/>
      <c r="E1" s="246"/>
      <c r="F1" s="247" t="s">
        <v>717</v>
      </c>
      <c r="G1" s="245"/>
      <c r="H1" s="246"/>
      <c r="I1" s="248"/>
    </row>
    <row r="2">
      <c r="B2" s="249"/>
      <c r="C2" s="250" t="s">
        <v>579</v>
      </c>
      <c r="D2" s="62"/>
      <c r="E2" s="63"/>
      <c r="F2" s="251" t="s">
        <v>718</v>
      </c>
      <c r="G2" s="62"/>
      <c r="H2" s="63"/>
      <c r="I2" s="252"/>
    </row>
    <row r="3">
      <c r="A3" s="253"/>
      <c r="B3" s="249"/>
      <c r="C3" s="254" t="s">
        <v>581</v>
      </c>
      <c r="D3" s="74"/>
      <c r="E3" s="75"/>
      <c r="F3" s="255" t="s">
        <v>717</v>
      </c>
      <c r="G3" s="74"/>
      <c r="H3" s="75"/>
      <c r="I3" s="252"/>
    </row>
    <row r="4">
      <c r="A4" s="64"/>
      <c r="B4" s="256"/>
      <c r="C4" s="257" t="s">
        <v>583</v>
      </c>
      <c r="D4" s="258"/>
      <c r="E4" s="258"/>
      <c r="F4" s="259" t="s">
        <v>693</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11</v>
      </c>
      <c r="G8" s="274" t="s">
        <v>617</v>
      </c>
      <c r="H8" s="275"/>
      <c r="I8" s="276" t="s">
        <v>626</v>
      </c>
      <c r="J8" s="274" t="s">
        <v>11</v>
      </c>
      <c r="K8" s="274" t="s">
        <v>597</v>
      </c>
      <c r="L8" s="282"/>
      <c r="M8" s="279">
        <f t="shared" si="1"/>
        <v>50</v>
      </c>
    </row>
    <row r="9">
      <c r="A9" s="194" t="s">
        <v>607</v>
      </c>
      <c r="B9" s="30" t="s">
        <v>24</v>
      </c>
      <c r="D9" s="280">
        <v>46191.0</v>
      </c>
      <c r="E9" s="281" t="s">
        <v>608</v>
      </c>
      <c r="F9" s="273" t="s">
        <v>13</v>
      </c>
      <c r="G9" s="274" t="s">
        <v>719</v>
      </c>
      <c r="H9" s="275" t="s">
        <v>393</v>
      </c>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720</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617</v>
      </c>
      <c r="H17" s="304"/>
      <c r="I17" s="276"/>
      <c r="J17" s="274"/>
      <c r="K17" s="274" t="s">
        <v>609</v>
      </c>
      <c r="L17" s="282"/>
      <c r="M17" s="279">
        <f t="shared" si="2"/>
        <v>0</v>
      </c>
    </row>
    <row r="18">
      <c r="A18" s="194" t="s">
        <v>607</v>
      </c>
      <c r="B18" s="30" t="s">
        <v>25</v>
      </c>
      <c r="D18" s="280">
        <v>46192.0</v>
      </c>
      <c r="E18" s="300" t="s">
        <v>596</v>
      </c>
      <c r="F18" s="273" t="s">
        <v>10</v>
      </c>
      <c r="G18" s="302" t="s">
        <v>720</v>
      </c>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721</v>
      </c>
      <c r="G25" s="274" t="s">
        <v>722</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721</v>
      </c>
      <c r="G26" s="302" t="s">
        <v>686</v>
      </c>
      <c r="H26" s="282" t="s">
        <v>331</v>
      </c>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694</v>
      </c>
      <c r="H34" s="275" t="s">
        <v>320</v>
      </c>
      <c r="I34" s="276" t="s">
        <v>623</v>
      </c>
      <c r="J34" s="274" t="s">
        <v>10</v>
      </c>
      <c r="K34" s="274" t="s">
        <v>624</v>
      </c>
      <c r="L34" s="275" t="s">
        <v>606</v>
      </c>
      <c r="M34" s="279">
        <f t="shared" ref="M34:M39" si="4">IF(J34=F34,IF( OR(I34="3 - 1",I34="4 - 1",I34="4 - 2"),100,IF( OR(I34="2 - 1",I34="3 - 2",I34="4 - 3"),75,IF(I34="nul",60,IF( OR(I34="3 - 4",I34="2 - 3",I34="1 - 2"),50,IF( OR(I34="1 - 3",I34="2 - 4",I34="1 - 4"),25,0)))))+IF(K34=G34,+75,0)+IF(L34="oui",+50,0))+0</f>
        <v>75</v>
      </c>
    </row>
    <row r="35">
      <c r="A35" s="194" t="s">
        <v>601</v>
      </c>
      <c r="B35" s="30" t="s">
        <v>23</v>
      </c>
      <c r="D35" s="280">
        <v>46187.0</v>
      </c>
      <c r="E35" s="281" t="s">
        <v>602</v>
      </c>
      <c r="F35" s="273" t="s">
        <v>13</v>
      </c>
      <c r="G35" s="302" t="s">
        <v>723</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724</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721</v>
      </c>
      <c r="G44" s="302" t="s">
        <v>604</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721</v>
      </c>
      <c r="G52" s="274" t="s">
        <v>725</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726</v>
      </c>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721</v>
      </c>
      <c r="G61" s="274" t="s">
        <v>722</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721</v>
      </c>
      <c r="G62" s="302" t="s">
        <v>686</v>
      </c>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682</v>
      </c>
      <c r="H70" s="275" t="s">
        <v>351</v>
      </c>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11</v>
      </c>
      <c r="G71" s="302" t="s">
        <v>720</v>
      </c>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631</v>
      </c>
      <c r="G79" s="274" t="s">
        <v>680</v>
      </c>
      <c r="H79" s="275" t="s">
        <v>367</v>
      </c>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727</v>
      </c>
      <c r="G80" s="302" t="s">
        <v>720</v>
      </c>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727</v>
      </c>
      <c r="G88" s="274" t="s">
        <v>728</v>
      </c>
      <c r="H88" s="275" t="s">
        <v>372</v>
      </c>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11</v>
      </c>
      <c r="G89" s="302" t="s">
        <v>719</v>
      </c>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729</v>
      </c>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11</v>
      </c>
      <c r="G98" s="302" t="s">
        <v>682</v>
      </c>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721</v>
      </c>
      <c r="G106" s="274" t="s">
        <v>686</v>
      </c>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730</v>
      </c>
      <c r="G107" s="302" t="s">
        <v>728</v>
      </c>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731</v>
      </c>
      <c r="C1" s="244" t="s">
        <v>577</v>
      </c>
      <c r="D1" s="245"/>
      <c r="E1" s="246"/>
      <c r="F1" s="247" t="s">
        <v>732</v>
      </c>
      <c r="G1" s="245"/>
      <c r="H1" s="246"/>
      <c r="I1" s="248"/>
    </row>
    <row r="2">
      <c r="B2" s="249"/>
      <c r="C2" s="250" t="s">
        <v>579</v>
      </c>
      <c r="D2" s="62"/>
      <c r="E2" s="63"/>
      <c r="F2" s="251" t="s">
        <v>703</v>
      </c>
      <c r="G2" s="62"/>
      <c r="H2" s="63"/>
      <c r="I2" s="252"/>
    </row>
    <row r="3">
      <c r="A3" s="253"/>
      <c r="B3" s="249"/>
      <c r="C3" s="254" t="s">
        <v>581</v>
      </c>
      <c r="D3" s="74"/>
      <c r="E3" s="75"/>
      <c r="F3" s="255" t="s">
        <v>582</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680</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603</v>
      </c>
      <c r="G8" s="274" t="s">
        <v>678</v>
      </c>
      <c r="H8" s="275"/>
      <c r="I8" s="276" t="s">
        <v>605</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597</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620</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603</v>
      </c>
      <c r="G25" s="274" t="s">
        <v>678</v>
      </c>
      <c r="H25" s="275" t="s">
        <v>327</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599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680</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681</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711</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11</v>
      </c>
      <c r="G52" s="274" t="s">
        <v>619</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733</v>
      </c>
      <c r="C1" s="244" t="s">
        <v>577</v>
      </c>
      <c r="D1" s="245"/>
      <c r="E1" s="246"/>
      <c r="F1" s="247" t="s">
        <v>578</v>
      </c>
      <c r="G1" s="245"/>
      <c r="H1" s="246"/>
      <c r="I1" s="248"/>
    </row>
    <row r="2">
      <c r="B2" s="249"/>
      <c r="C2" s="250" t="s">
        <v>579</v>
      </c>
      <c r="D2" s="62"/>
      <c r="E2" s="63"/>
      <c r="F2" s="251" t="s">
        <v>703</v>
      </c>
      <c r="G2" s="62"/>
      <c r="H2" s="63"/>
      <c r="I2" s="252"/>
    </row>
    <row r="3">
      <c r="A3" s="253"/>
      <c r="B3" s="249"/>
      <c r="C3" s="254" t="s">
        <v>581</v>
      </c>
      <c r="D3" s="74"/>
      <c r="E3" s="75"/>
      <c r="F3" s="255" t="s">
        <v>734</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599</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100</v>
      </c>
    </row>
    <row r="8">
      <c r="A8" s="194" t="s">
        <v>601</v>
      </c>
      <c r="B8" s="27" t="s">
        <v>20</v>
      </c>
      <c r="D8" s="280">
        <v>46185.0</v>
      </c>
      <c r="E8" s="281" t="s">
        <v>602</v>
      </c>
      <c r="F8" s="273" t="s">
        <v>699</v>
      </c>
      <c r="G8" s="274" t="s">
        <v>604</v>
      </c>
      <c r="H8" s="275" t="s">
        <v>310</v>
      </c>
      <c r="I8" s="276" t="s">
        <v>605</v>
      </c>
      <c r="J8" s="274" t="s">
        <v>11</v>
      </c>
      <c r="K8" s="274" t="s">
        <v>597</v>
      </c>
      <c r="L8" s="282" t="s">
        <v>606</v>
      </c>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13</v>
      </c>
      <c r="G16" s="274" t="s">
        <v>625</v>
      </c>
      <c r="H16" s="301"/>
      <c r="I16" s="276" t="s">
        <v>709</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679</v>
      </c>
      <c r="H17" s="282" t="s">
        <v>322</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735</v>
      </c>
      <c r="H25" s="275" t="s">
        <v>325</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729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599</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11</v>
      </c>
      <c r="G35" s="302" t="s">
        <v>617</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628</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11</v>
      </c>
      <c r="G52" s="274" t="s">
        <v>619</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736</v>
      </c>
      <c r="C1" s="244" t="s">
        <v>577</v>
      </c>
      <c r="D1" s="245"/>
      <c r="E1" s="246"/>
      <c r="F1" s="247" t="s">
        <v>582</v>
      </c>
      <c r="G1" s="245"/>
      <c r="H1" s="246"/>
      <c r="I1" s="248"/>
    </row>
    <row r="2">
      <c r="B2" s="249"/>
      <c r="C2" s="250" t="s">
        <v>579</v>
      </c>
      <c r="D2" s="62"/>
      <c r="E2" s="63"/>
      <c r="F2" s="251" t="s">
        <v>697</v>
      </c>
      <c r="G2" s="62"/>
      <c r="H2" s="63"/>
      <c r="I2" s="252"/>
    </row>
    <row r="3">
      <c r="A3" s="253"/>
      <c r="B3" s="249"/>
      <c r="C3" s="254" t="s">
        <v>581</v>
      </c>
      <c r="D3" s="74"/>
      <c r="E3" s="75"/>
      <c r="F3" s="255" t="s">
        <v>703</v>
      </c>
      <c r="G3" s="74"/>
      <c r="H3" s="75"/>
      <c r="I3" s="252"/>
    </row>
    <row r="4">
      <c r="A4" s="64"/>
      <c r="B4" s="256"/>
      <c r="C4" s="257" t="s">
        <v>583</v>
      </c>
      <c r="D4" s="258"/>
      <c r="E4" s="258"/>
      <c r="F4" s="259" t="s">
        <v>42</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25</v>
      </c>
    </row>
    <row r="8">
      <c r="A8" s="194" t="s">
        <v>601</v>
      </c>
      <c r="B8" s="27" t="s">
        <v>20</v>
      </c>
      <c r="D8" s="280">
        <v>46185.0</v>
      </c>
      <c r="E8" s="281" t="s">
        <v>602</v>
      </c>
      <c r="F8" s="273" t="s">
        <v>603</v>
      </c>
      <c r="G8" s="274" t="s">
        <v>604</v>
      </c>
      <c r="H8" s="275" t="s">
        <v>316</v>
      </c>
      <c r="I8" s="276" t="s">
        <v>626</v>
      </c>
      <c r="J8" s="274" t="s">
        <v>11</v>
      </c>
      <c r="K8" s="274" t="s">
        <v>597</v>
      </c>
      <c r="L8" s="282" t="s">
        <v>600</v>
      </c>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605</v>
      </c>
      <c r="G16" s="274" t="s">
        <v>604</v>
      </c>
      <c r="H16" s="301"/>
      <c r="I16" s="276" t="s">
        <v>605</v>
      </c>
      <c r="J16" s="274" t="s">
        <v>605</v>
      </c>
      <c r="K16" s="274" t="s">
        <v>604</v>
      </c>
      <c r="L16" s="275"/>
      <c r="M16" s="279">
        <f t="shared" ref="M16:M21" si="2">IF(J16=F16,IF( OR(I16="3 - 1",I16="4 - 1",I16="4 - 2"),100,IF( OR(I16="2 - 1",I16="3 - 2",I16="4 - 3"),75,IF(I16="nul",60,IF( OR(I16="3 - 4",I16="2 - 3",I16="1 - 2"),50,IF( OR(I16="1 - 3",I16="2 - 4",I16="1 - 4"),25,0)))))+IF(K16=G16,+75,0)+IF(L16="oui",+50,0))+0</f>
        <v>135</v>
      </c>
    </row>
    <row r="17">
      <c r="A17" s="194" t="s">
        <v>601</v>
      </c>
      <c r="B17" s="27" t="s">
        <v>21</v>
      </c>
      <c r="D17" s="280">
        <v>46186.0</v>
      </c>
      <c r="E17" s="300" t="s">
        <v>614</v>
      </c>
      <c r="F17" s="273" t="s">
        <v>11</v>
      </c>
      <c r="G17" s="302" t="s">
        <v>599</v>
      </c>
      <c r="H17" s="304"/>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603</v>
      </c>
      <c r="G25" s="274" t="s">
        <v>678</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679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599</v>
      </c>
      <c r="H34" s="275" t="s">
        <v>318</v>
      </c>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619</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620</v>
      </c>
      <c r="H43" s="275" t="s">
        <v>337</v>
      </c>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12</v>
      </c>
      <c r="G44" s="302" t="s">
        <v>597</v>
      </c>
      <c r="H44" s="282"/>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597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681</v>
      </c>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680</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620</v>
      </c>
      <c r="H70" s="275" t="s">
        <v>352</v>
      </c>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10</v>
      </c>
      <c r="G72" s="302" t="s">
        <v>680</v>
      </c>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10</v>
      </c>
      <c r="G74" s="302" t="s">
        <v>597</v>
      </c>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426" t="s">
        <v>737</v>
      </c>
      <c r="C1" s="244" t="s">
        <v>577</v>
      </c>
      <c r="D1" s="245"/>
      <c r="E1" s="246"/>
      <c r="F1" s="247" t="s">
        <v>738</v>
      </c>
      <c r="G1" s="245"/>
      <c r="H1" s="246"/>
      <c r="I1" s="248"/>
    </row>
    <row r="2">
      <c r="B2" s="249"/>
      <c r="C2" s="250" t="s">
        <v>579</v>
      </c>
      <c r="D2" s="62"/>
      <c r="E2" s="63"/>
      <c r="F2" s="251" t="s">
        <v>697</v>
      </c>
      <c r="G2" s="62"/>
      <c r="H2" s="63"/>
      <c r="I2" s="252"/>
    </row>
    <row r="3">
      <c r="A3" s="253"/>
      <c r="B3" s="249"/>
      <c r="C3" s="254" t="s">
        <v>581</v>
      </c>
      <c r="D3" s="74"/>
      <c r="E3" s="75"/>
      <c r="F3" s="255" t="s">
        <v>738</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680</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603</v>
      </c>
      <c r="G8" s="274" t="s">
        <v>604</v>
      </c>
      <c r="H8" s="275" t="s">
        <v>310</v>
      </c>
      <c r="I8" s="276" t="s">
        <v>605</v>
      </c>
      <c r="J8" s="274" t="s">
        <v>11</v>
      </c>
      <c r="K8" s="274" t="s">
        <v>597</v>
      </c>
      <c r="L8" s="282" t="s">
        <v>606</v>
      </c>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680</v>
      </c>
      <c r="H16" s="301"/>
      <c r="I16" s="276" t="s">
        <v>616</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617</v>
      </c>
      <c r="H17" s="304"/>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609</v>
      </c>
      <c r="G25" s="320"/>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609</v>
      </c>
      <c r="G26" s="303"/>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680</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609</v>
      </c>
      <c r="G35" s="303"/>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609</v>
      </c>
      <c r="G43" s="320"/>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609</v>
      </c>
      <c r="G52" s="320"/>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739</v>
      </c>
      <c r="C1" s="244" t="s">
        <v>577</v>
      </c>
      <c r="D1" s="245"/>
      <c r="E1" s="246"/>
      <c r="F1" s="247" t="s">
        <v>740</v>
      </c>
      <c r="G1" s="245"/>
      <c r="H1" s="246"/>
      <c r="I1" s="248"/>
    </row>
    <row r="2">
      <c r="B2" s="249"/>
      <c r="C2" s="250" t="s">
        <v>579</v>
      </c>
      <c r="D2" s="62"/>
      <c r="E2" s="63"/>
      <c r="F2" s="251" t="s">
        <v>697</v>
      </c>
      <c r="G2" s="62"/>
      <c r="H2" s="63"/>
      <c r="I2" s="252"/>
    </row>
    <row r="3">
      <c r="A3" s="253"/>
      <c r="B3" s="249"/>
      <c r="C3" s="254" t="s">
        <v>581</v>
      </c>
      <c r="D3" s="74"/>
      <c r="E3" s="75"/>
      <c r="F3" s="255" t="s">
        <v>741</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427" t="s">
        <v>605</v>
      </c>
      <c r="G7" s="274" t="s">
        <v>604</v>
      </c>
      <c r="H7" s="275" t="s">
        <v>308</v>
      </c>
      <c r="I7" s="276" t="s">
        <v>605</v>
      </c>
      <c r="J7" s="277" t="s">
        <v>10</v>
      </c>
      <c r="K7" s="277" t="s">
        <v>599</v>
      </c>
      <c r="L7" s="278" t="s">
        <v>600</v>
      </c>
      <c r="M7" s="279">
        <f t="shared" ref="M7:M12" si="1">IF(J7=F7,IF( OR(I7="3 - 1",I7="4 - 1",I7="4 - 2"),100,IF( OR(I7="2 - 1",I7="3 - 2",I7="4 - 3"),75,IF(I7="nul",60,IF( OR(I7="3 - 4",I7="2 - 3",I7="1 - 2"),50,IF( OR(I7="1 - 3",I7="2 - 4",I7="1 - 4"),25,0)))))+IF(K7=G7,+75,0)+IF(L7="oui",+50,0))+0</f>
        <v>0</v>
      </c>
    </row>
    <row r="8">
      <c r="A8" s="194" t="s">
        <v>601</v>
      </c>
      <c r="B8" s="27" t="s">
        <v>20</v>
      </c>
      <c r="D8" s="280">
        <v>46185.0</v>
      </c>
      <c r="E8" s="281" t="s">
        <v>602</v>
      </c>
      <c r="F8" s="273" t="s">
        <v>11</v>
      </c>
      <c r="G8" s="274" t="s">
        <v>599</v>
      </c>
      <c r="H8" s="275"/>
      <c r="I8" s="276" t="s">
        <v>626</v>
      </c>
      <c r="J8" s="274" t="s">
        <v>11</v>
      </c>
      <c r="K8" s="274" t="s">
        <v>597</v>
      </c>
      <c r="L8" s="282"/>
      <c r="M8" s="279">
        <f t="shared" si="1"/>
        <v>50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597</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599</v>
      </c>
      <c r="H17" s="304"/>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609</v>
      </c>
      <c r="G25" s="320"/>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609</v>
      </c>
      <c r="G26" s="303"/>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617</v>
      </c>
      <c r="H34" s="275" t="s">
        <v>318</v>
      </c>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609</v>
      </c>
      <c r="G35" s="303"/>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609</v>
      </c>
      <c r="G43" s="320"/>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609</v>
      </c>
      <c r="G52" s="320"/>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742</v>
      </c>
      <c r="C1" s="244" t="s">
        <v>577</v>
      </c>
      <c r="D1" s="245"/>
      <c r="E1" s="246"/>
      <c r="F1" s="247" t="s">
        <v>578</v>
      </c>
      <c r="G1" s="245"/>
      <c r="H1" s="246"/>
      <c r="I1" s="248"/>
    </row>
    <row r="2">
      <c r="B2" s="249"/>
      <c r="C2" s="250" t="s">
        <v>579</v>
      </c>
      <c r="D2" s="62"/>
      <c r="E2" s="63"/>
      <c r="F2" s="251" t="s">
        <v>743</v>
      </c>
      <c r="G2" s="62"/>
      <c r="H2" s="63"/>
      <c r="I2" s="252"/>
    </row>
    <row r="3">
      <c r="A3" s="253"/>
      <c r="B3" s="249"/>
      <c r="C3" s="254" t="s">
        <v>581</v>
      </c>
      <c r="D3" s="74"/>
      <c r="E3" s="75"/>
      <c r="F3" s="255" t="s">
        <v>582</v>
      </c>
      <c r="G3" s="74"/>
      <c r="H3" s="75"/>
      <c r="I3" s="252"/>
    </row>
    <row r="4">
      <c r="A4" s="64"/>
      <c r="B4" s="256"/>
      <c r="C4" s="257" t="s">
        <v>583</v>
      </c>
      <c r="D4" s="258"/>
      <c r="E4" s="258"/>
      <c r="F4" s="259" t="s">
        <v>693</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631</v>
      </c>
      <c r="G7" s="274" t="s">
        <v>680</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0</v>
      </c>
    </row>
    <row r="8">
      <c r="A8" s="194" t="s">
        <v>601</v>
      </c>
      <c r="B8" s="27" t="s">
        <v>20</v>
      </c>
      <c r="D8" s="280">
        <v>46185.0</v>
      </c>
      <c r="E8" s="281" t="s">
        <v>602</v>
      </c>
      <c r="F8" s="273" t="s">
        <v>609</v>
      </c>
      <c r="G8" s="274"/>
      <c r="H8" s="275"/>
      <c r="I8" s="276" t="s">
        <v>626</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599</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599</v>
      </c>
      <c r="H17" s="282" t="s">
        <v>322</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609</v>
      </c>
      <c r="G25" s="320"/>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609</v>
      </c>
      <c r="G26" s="303"/>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603</v>
      </c>
      <c r="G34" s="274" t="s">
        <v>604</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0</v>
      </c>
    </row>
    <row r="35">
      <c r="A35" s="194" t="s">
        <v>601</v>
      </c>
      <c r="B35" s="30" t="s">
        <v>23</v>
      </c>
      <c r="D35" s="280">
        <v>46187.0</v>
      </c>
      <c r="E35" s="281" t="s">
        <v>602</v>
      </c>
      <c r="F35" s="273" t="s">
        <v>609</v>
      </c>
      <c r="G35" s="303"/>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609</v>
      </c>
      <c r="G43" s="320"/>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609</v>
      </c>
      <c r="G52" s="320"/>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428"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744</v>
      </c>
      <c r="C1" s="244" t="s">
        <v>577</v>
      </c>
      <c r="D1" s="245"/>
      <c r="E1" s="246"/>
      <c r="F1" s="247" t="s">
        <v>745</v>
      </c>
      <c r="G1" s="245"/>
      <c r="H1" s="246"/>
      <c r="I1" s="248"/>
    </row>
    <row r="2">
      <c r="B2" s="249"/>
      <c r="C2" s="250" t="s">
        <v>579</v>
      </c>
      <c r="D2" s="62"/>
      <c r="E2" s="63"/>
      <c r="F2" s="251" t="s">
        <v>703</v>
      </c>
      <c r="G2" s="62"/>
      <c r="H2" s="63"/>
      <c r="I2" s="252"/>
    </row>
    <row r="3">
      <c r="A3" s="253"/>
      <c r="B3" s="249"/>
      <c r="C3" s="254" t="s">
        <v>581</v>
      </c>
      <c r="D3" s="74"/>
      <c r="E3" s="75"/>
      <c r="F3" s="255" t="s">
        <v>746</v>
      </c>
      <c r="G3" s="74"/>
      <c r="H3" s="75"/>
      <c r="I3" s="252"/>
    </row>
    <row r="4">
      <c r="A4" s="64"/>
      <c r="B4" s="256"/>
      <c r="C4" s="257" t="s">
        <v>583</v>
      </c>
      <c r="D4" s="258"/>
      <c r="E4" s="258"/>
      <c r="F4" s="259" t="s">
        <v>747</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599</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100</v>
      </c>
    </row>
    <row r="8">
      <c r="A8" s="194" t="s">
        <v>601</v>
      </c>
      <c r="B8" s="27" t="s">
        <v>20</v>
      </c>
      <c r="D8" s="280">
        <v>46185.0</v>
      </c>
      <c r="E8" s="281" t="s">
        <v>602</v>
      </c>
      <c r="F8" s="273" t="s">
        <v>603</v>
      </c>
      <c r="G8" s="274" t="s">
        <v>604</v>
      </c>
      <c r="H8" s="275"/>
      <c r="I8" s="276" t="s">
        <v>605</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597</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599</v>
      </c>
      <c r="H17" s="282" t="s">
        <v>322</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597</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599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617</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603</v>
      </c>
      <c r="G35" s="302" t="s">
        <v>604</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620</v>
      </c>
      <c r="H43" s="275" t="s">
        <v>337</v>
      </c>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603</v>
      </c>
      <c r="G52" s="274" t="s">
        <v>604</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748</v>
      </c>
      <c r="C1" s="244" t="s">
        <v>577</v>
      </c>
      <c r="D1" s="245"/>
      <c r="E1" s="246"/>
      <c r="F1" s="247" t="s">
        <v>582</v>
      </c>
      <c r="G1" s="245"/>
      <c r="H1" s="246"/>
      <c r="I1" s="248"/>
    </row>
    <row r="2">
      <c r="B2" s="249"/>
      <c r="C2" s="250" t="s">
        <v>579</v>
      </c>
      <c r="D2" s="62"/>
      <c r="E2" s="63"/>
      <c r="F2" s="251" t="s">
        <v>675</v>
      </c>
      <c r="G2" s="62"/>
      <c r="H2" s="63"/>
      <c r="I2" s="252"/>
    </row>
    <row r="3">
      <c r="A3" s="253"/>
      <c r="B3" s="249"/>
      <c r="C3" s="254" t="s">
        <v>581</v>
      </c>
      <c r="D3" s="74"/>
      <c r="E3" s="75"/>
      <c r="F3" s="255" t="s">
        <v>749</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25</v>
      </c>
    </row>
    <row r="8">
      <c r="A8" s="194" t="s">
        <v>601</v>
      </c>
      <c r="B8" s="27" t="s">
        <v>20</v>
      </c>
      <c r="D8" s="280">
        <v>46185.0</v>
      </c>
      <c r="E8" s="281" t="s">
        <v>602</v>
      </c>
      <c r="F8" s="273" t="s">
        <v>603</v>
      </c>
      <c r="G8" s="274" t="s">
        <v>604</v>
      </c>
      <c r="H8" s="275" t="s">
        <v>312</v>
      </c>
      <c r="I8" s="276" t="s">
        <v>605</v>
      </c>
      <c r="J8" s="274" t="s">
        <v>11</v>
      </c>
      <c r="K8" s="274" t="s">
        <v>597</v>
      </c>
      <c r="L8" s="282"/>
      <c r="M8" s="279">
        <f t="shared" si="1"/>
        <v>0</v>
      </c>
    </row>
    <row r="9">
      <c r="A9" s="194" t="s">
        <v>607</v>
      </c>
      <c r="B9" s="30" t="s">
        <v>24</v>
      </c>
      <c r="D9" s="280">
        <v>46191.0</v>
      </c>
      <c r="E9" s="281" t="s">
        <v>608</v>
      </c>
      <c r="F9" s="273" t="s">
        <v>12</v>
      </c>
      <c r="G9" s="274" t="s">
        <v>599</v>
      </c>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677</v>
      </c>
      <c r="H16" s="301"/>
      <c r="I16" s="276" t="s">
        <v>616</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599</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603</v>
      </c>
      <c r="G25" s="423">
        <v>46023.0</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700</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423">
        <v>46024.0</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603</v>
      </c>
      <c r="G35" s="424">
        <v>46055.0</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701</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12</v>
      </c>
      <c r="G44" s="424">
        <v>46054.0</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609</v>
      </c>
      <c r="G52" s="320"/>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750</v>
      </c>
      <c r="C1" s="244" t="s">
        <v>577</v>
      </c>
      <c r="D1" s="245"/>
      <c r="E1" s="246"/>
      <c r="F1" s="247" t="s">
        <v>751</v>
      </c>
      <c r="G1" s="245"/>
      <c r="H1" s="246"/>
      <c r="I1" s="248"/>
    </row>
    <row r="2">
      <c r="B2" s="249"/>
      <c r="C2" s="250" t="s">
        <v>579</v>
      </c>
      <c r="D2" s="62"/>
      <c r="E2" s="63"/>
      <c r="F2" s="251" t="s">
        <v>738</v>
      </c>
      <c r="G2" s="62"/>
      <c r="H2" s="63"/>
      <c r="I2" s="252"/>
    </row>
    <row r="3">
      <c r="A3" s="253"/>
      <c r="B3" s="249"/>
      <c r="C3" s="254" t="s">
        <v>581</v>
      </c>
      <c r="D3" s="74"/>
      <c r="E3" s="75"/>
      <c r="F3" s="255" t="s">
        <v>697</v>
      </c>
      <c r="G3" s="74"/>
      <c r="H3" s="75"/>
      <c r="I3" s="252"/>
    </row>
    <row r="4">
      <c r="A4" s="64"/>
      <c r="B4" s="256"/>
      <c r="C4" s="257" t="s">
        <v>583</v>
      </c>
      <c r="D4" s="258"/>
      <c r="E4" s="258"/>
      <c r="F4" s="259" t="s">
        <v>57</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25</v>
      </c>
    </row>
    <row r="8">
      <c r="A8" s="194" t="s">
        <v>601</v>
      </c>
      <c r="B8" s="27" t="s">
        <v>20</v>
      </c>
      <c r="D8" s="280">
        <v>46185.0</v>
      </c>
      <c r="E8" s="281" t="s">
        <v>602</v>
      </c>
      <c r="F8" s="273" t="s">
        <v>699</v>
      </c>
      <c r="G8" s="274" t="s">
        <v>604</v>
      </c>
      <c r="H8" s="275"/>
      <c r="I8" s="276" t="s">
        <v>605</v>
      </c>
      <c r="J8" s="274" t="s">
        <v>11</v>
      </c>
      <c r="K8" s="274" t="s">
        <v>597</v>
      </c>
      <c r="L8" s="282"/>
      <c r="M8" s="279">
        <f t="shared" si="1"/>
        <v>0</v>
      </c>
    </row>
    <row r="9">
      <c r="A9" s="194" t="s">
        <v>607</v>
      </c>
      <c r="B9" s="30" t="s">
        <v>24</v>
      </c>
      <c r="D9" s="280">
        <v>46191.0</v>
      </c>
      <c r="E9" s="281" t="s">
        <v>608</v>
      </c>
      <c r="F9" s="273" t="s">
        <v>13</v>
      </c>
      <c r="G9" s="274" t="s">
        <v>619</v>
      </c>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13</v>
      </c>
      <c r="G16" s="274" t="s">
        <v>619</v>
      </c>
      <c r="H16" s="275" t="s">
        <v>316</v>
      </c>
      <c r="I16" s="276" t="s">
        <v>709</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624</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11</v>
      </c>
      <c r="G19" s="302" t="s">
        <v>599</v>
      </c>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699</v>
      </c>
      <c r="G25" s="274" t="s">
        <v>678</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679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680</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681</v>
      </c>
      <c r="H35" s="282" t="s">
        <v>335</v>
      </c>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711</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12</v>
      </c>
      <c r="G44" s="302" t="s">
        <v>619</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679</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681</v>
      </c>
      <c r="H53" s="282" t="s">
        <v>347</v>
      </c>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597</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699</v>
      </c>
      <c r="G62" s="302" t="s">
        <v>604</v>
      </c>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752</v>
      </c>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11</v>
      </c>
      <c r="G71" s="302" t="s">
        <v>680</v>
      </c>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699</v>
      </c>
      <c r="G79" s="274" t="s">
        <v>678</v>
      </c>
      <c r="H79" s="275" t="s">
        <v>365</v>
      </c>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12</v>
      </c>
      <c r="G80" s="302" t="s">
        <v>620</v>
      </c>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10</v>
      </c>
      <c r="G88" s="274" t="s">
        <v>597</v>
      </c>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11</v>
      </c>
      <c r="G89" s="302" t="s">
        <v>679</v>
      </c>
      <c r="H89" s="282" t="s">
        <v>377</v>
      </c>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620</v>
      </c>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11</v>
      </c>
      <c r="G98" s="302" t="s">
        <v>679</v>
      </c>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10</v>
      </c>
      <c r="G106" s="274" t="s">
        <v>597</v>
      </c>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13</v>
      </c>
      <c r="G107" s="302" t="s">
        <v>753</v>
      </c>
      <c r="H107" s="282" t="s">
        <v>387</v>
      </c>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428"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754</v>
      </c>
      <c r="C1" s="244" t="s">
        <v>577</v>
      </c>
      <c r="D1" s="245"/>
      <c r="E1" s="246"/>
      <c r="F1" s="247" t="s">
        <v>755</v>
      </c>
      <c r="G1" s="245"/>
      <c r="H1" s="246"/>
      <c r="I1" s="429"/>
    </row>
    <row r="2">
      <c r="B2" s="249"/>
      <c r="C2" s="250" t="s">
        <v>579</v>
      </c>
      <c r="D2" s="62"/>
      <c r="E2" s="63"/>
      <c r="F2" s="251" t="s">
        <v>582</v>
      </c>
      <c r="G2" s="62"/>
      <c r="H2" s="63"/>
      <c r="I2" s="252"/>
    </row>
    <row r="3">
      <c r="A3" s="253"/>
      <c r="B3" s="249"/>
      <c r="C3" s="254" t="s">
        <v>581</v>
      </c>
      <c r="D3" s="74"/>
      <c r="E3" s="75"/>
      <c r="F3" s="255" t="s">
        <v>703</v>
      </c>
      <c r="G3" s="74"/>
      <c r="H3" s="75"/>
      <c r="I3" s="252"/>
    </row>
    <row r="4">
      <c r="A4" s="64"/>
      <c r="B4" s="256"/>
      <c r="C4" s="257" t="s">
        <v>583</v>
      </c>
      <c r="D4" s="258"/>
      <c r="E4" s="258"/>
      <c r="F4" s="259" t="s">
        <v>42</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25</v>
      </c>
    </row>
    <row r="8">
      <c r="A8" s="194" t="s">
        <v>601</v>
      </c>
      <c r="B8" s="27" t="s">
        <v>20</v>
      </c>
      <c r="D8" s="280">
        <v>46185.0</v>
      </c>
      <c r="E8" s="281" t="s">
        <v>602</v>
      </c>
      <c r="F8" s="273" t="s">
        <v>11</v>
      </c>
      <c r="G8" s="274" t="s">
        <v>617</v>
      </c>
      <c r="H8" s="275"/>
      <c r="I8" s="276" t="s">
        <v>626</v>
      </c>
      <c r="J8" s="274" t="s">
        <v>11</v>
      </c>
      <c r="K8" s="274" t="s">
        <v>597</v>
      </c>
      <c r="L8" s="282"/>
      <c r="M8" s="279">
        <f t="shared" si="1"/>
        <v>50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617</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599</v>
      </c>
      <c r="H17" s="304"/>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597</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599</v>
      </c>
      <c r="H26" s="282" t="s">
        <v>331</v>
      </c>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597</v>
      </c>
      <c r="H34" s="275" t="s">
        <v>318</v>
      </c>
      <c r="I34" s="276" t="s">
        <v>623</v>
      </c>
      <c r="J34" s="274" t="s">
        <v>10</v>
      </c>
      <c r="K34" s="274" t="s">
        <v>624</v>
      </c>
      <c r="L34" s="275" t="s">
        <v>600</v>
      </c>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619</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679</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603</v>
      </c>
      <c r="G52" s="274" t="s">
        <v>678</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756</v>
      </c>
      <c r="C1" s="244" t="s">
        <v>577</v>
      </c>
      <c r="D1" s="245"/>
      <c r="E1" s="246"/>
      <c r="F1" s="247" t="s">
        <v>757</v>
      </c>
      <c r="G1" s="245"/>
      <c r="H1" s="246"/>
      <c r="I1" s="248"/>
    </row>
    <row r="2">
      <c r="B2" s="249"/>
      <c r="C2" s="250" t="s">
        <v>579</v>
      </c>
      <c r="D2" s="62"/>
      <c r="E2" s="63"/>
      <c r="F2" s="251" t="s">
        <v>758</v>
      </c>
      <c r="G2" s="62"/>
      <c r="H2" s="63"/>
      <c r="I2" s="252"/>
    </row>
    <row r="3">
      <c r="A3" s="253"/>
      <c r="B3" s="249"/>
      <c r="C3" s="254" t="s">
        <v>581</v>
      </c>
      <c r="D3" s="74"/>
      <c r="E3" s="75"/>
      <c r="F3" s="255" t="s">
        <v>759</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597</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25</v>
      </c>
    </row>
    <row r="8">
      <c r="A8" s="194" t="s">
        <v>601</v>
      </c>
      <c r="B8" s="27" t="s">
        <v>20</v>
      </c>
      <c r="D8" s="280">
        <v>46185.0</v>
      </c>
      <c r="E8" s="281" t="s">
        <v>602</v>
      </c>
      <c r="F8" s="273" t="s">
        <v>603</v>
      </c>
      <c r="G8" s="274" t="s">
        <v>678</v>
      </c>
      <c r="H8" s="275"/>
      <c r="I8" s="276" t="s">
        <v>605</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680</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620</v>
      </c>
      <c r="H17" s="282" t="s">
        <v>322</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710</v>
      </c>
      <c r="G25" s="274" t="s">
        <v>604</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620</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680</v>
      </c>
      <c r="H34" s="275"/>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710</v>
      </c>
      <c r="G35" s="302" t="s">
        <v>604</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628</v>
      </c>
      <c r="H43" s="275" t="s">
        <v>337</v>
      </c>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11</v>
      </c>
      <c r="G44" s="302" t="s">
        <v>617</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597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710</v>
      </c>
      <c r="G53" s="302" t="s">
        <v>678</v>
      </c>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597</v>
      </c>
      <c r="H61" s="275" t="s">
        <v>356</v>
      </c>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11</v>
      </c>
      <c r="G62" s="302" t="s">
        <v>597</v>
      </c>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711</v>
      </c>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11</v>
      </c>
      <c r="G71" s="302" t="s">
        <v>599</v>
      </c>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597</v>
      </c>
      <c r="H79" s="275" t="s">
        <v>365</v>
      </c>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760</v>
      </c>
      <c r="C1" s="244" t="s">
        <v>577</v>
      </c>
      <c r="D1" s="245"/>
      <c r="E1" s="246"/>
      <c r="F1" s="247" t="s">
        <v>578</v>
      </c>
      <c r="G1" s="245"/>
      <c r="H1" s="246"/>
      <c r="I1" s="248"/>
    </row>
    <row r="2">
      <c r="B2" s="249"/>
      <c r="C2" s="250" t="s">
        <v>579</v>
      </c>
      <c r="D2" s="62"/>
      <c r="E2" s="63"/>
      <c r="F2" s="251" t="s">
        <v>717</v>
      </c>
      <c r="G2" s="62"/>
      <c r="H2" s="63"/>
      <c r="I2" s="252"/>
    </row>
    <row r="3">
      <c r="A3" s="253"/>
      <c r="B3" s="249"/>
      <c r="C3" s="254" t="s">
        <v>581</v>
      </c>
      <c r="D3" s="74"/>
      <c r="E3" s="75"/>
      <c r="F3" s="255" t="s">
        <v>578</v>
      </c>
      <c r="G3" s="74"/>
      <c r="H3" s="75"/>
      <c r="I3" s="252"/>
    </row>
    <row r="4">
      <c r="A4" s="64"/>
      <c r="B4" s="256"/>
      <c r="C4" s="257" t="s">
        <v>583</v>
      </c>
      <c r="D4" s="258"/>
      <c r="E4" s="258"/>
      <c r="F4" s="259" t="s">
        <v>55</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680</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11</v>
      </c>
      <c r="G8" s="274" t="s">
        <v>597</v>
      </c>
      <c r="H8" s="275" t="s">
        <v>310</v>
      </c>
      <c r="I8" s="276" t="s">
        <v>626</v>
      </c>
      <c r="J8" s="274" t="s">
        <v>11</v>
      </c>
      <c r="K8" s="274" t="s">
        <v>597</v>
      </c>
      <c r="L8" s="282" t="s">
        <v>606</v>
      </c>
      <c r="M8" s="279">
        <f t="shared" si="1"/>
        <v>175</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597</v>
      </c>
      <c r="H16" s="301"/>
      <c r="I16" s="276" t="s">
        <v>616</v>
      </c>
      <c r="J16" s="274" t="s">
        <v>605</v>
      </c>
      <c r="K16" s="274" t="s">
        <v>604</v>
      </c>
      <c r="L16" s="275"/>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679</v>
      </c>
      <c r="H17" s="304"/>
      <c r="I17" s="276"/>
      <c r="J17" s="274"/>
      <c r="K17" s="274" t="s">
        <v>609</v>
      </c>
      <c r="L17" s="282"/>
      <c r="M17" s="279">
        <f t="shared" si="2"/>
        <v>0</v>
      </c>
    </row>
    <row r="18">
      <c r="A18" s="194" t="s">
        <v>607</v>
      </c>
      <c r="B18" s="30" t="s">
        <v>25</v>
      </c>
      <c r="D18" s="280">
        <v>46192.0</v>
      </c>
      <c r="E18" s="300" t="s">
        <v>596</v>
      </c>
      <c r="F18" s="273" t="s">
        <v>609</v>
      </c>
      <c r="G18" s="276"/>
      <c r="H18" s="282"/>
      <c r="I18" s="276"/>
      <c r="J18" s="274"/>
      <c r="K18" s="274" t="s">
        <v>609</v>
      </c>
      <c r="L18" s="282"/>
      <c r="M18" s="279">
        <f t="shared" si="2"/>
        <v>0</v>
      </c>
    </row>
    <row r="19">
      <c r="A19" s="194" t="s">
        <v>610</v>
      </c>
      <c r="B19" s="30" t="s">
        <v>30</v>
      </c>
      <c r="D19" s="280">
        <v>46191.0</v>
      </c>
      <c r="E19" s="300" t="s">
        <v>602</v>
      </c>
      <c r="F19" s="273" t="s">
        <v>609</v>
      </c>
      <c r="G19" s="302"/>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597</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628</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679</v>
      </c>
      <c r="H34" s="275" t="s">
        <v>320</v>
      </c>
      <c r="I34" s="276" t="s">
        <v>623</v>
      </c>
      <c r="J34" s="274" t="s">
        <v>10</v>
      </c>
      <c r="K34" s="274" t="s">
        <v>624</v>
      </c>
      <c r="L34" s="275" t="s">
        <v>606</v>
      </c>
      <c r="M34" s="279">
        <f t="shared" ref="M34:M39" si="4">IF(J34=F34,IF( OR(I34="3 - 1",I34="4 - 1",I34="4 - 2"),100,IF( OR(I34="2 - 1",I34="3 - 2",I34="4 - 3"),75,IF(I34="nul",60,IF( OR(I34="3 - 4",I34="2 - 3",I34="1 - 2"),50,IF( OR(I34="1 - 3",I34="2 - 4",I34="1 - 4"),25,0)))))+IF(K34=G34,+75,0)+IF(L34="oui",+50,0))+0</f>
        <v>75</v>
      </c>
    </row>
    <row r="35">
      <c r="A35" s="194" t="s">
        <v>601</v>
      </c>
      <c r="B35" s="30" t="s">
        <v>23</v>
      </c>
      <c r="D35" s="280">
        <v>46187.0</v>
      </c>
      <c r="E35" s="281" t="s">
        <v>602</v>
      </c>
      <c r="F35" s="273" t="s">
        <v>13</v>
      </c>
      <c r="G35" s="302" t="s">
        <v>680</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711</v>
      </c>
      <c r="H43" s="275" t="s">
        <v>337</v>
      </c>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11</v>
      </c>
      <c r="G44" s="302" t="s">
        <v>617</v>
      </c>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603</v>
      </c>
      <c r="G52" s="274" t="s">
        <v>678</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599</v>
      </c>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680</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11</v>
      </c>
      <c r="G62" s="302" t="s">
        <v>677</v>
      </c>
      <c r="H62" s="282" t="s">
        <v>364</v>
      </c>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752</v>
      </c>
      <c r="H70" s="275" t="s">
        <v>352</v>
      </c>
      <c r="I70" s="276"/>
      <c r="J70" s="274"/>
      <c r="K70" s="274" t="s">
        <v>609</v>
      </c>
      <c r="L70" s="275"/>
      <c r="M70" s="279">
        <f t="shared" ref="M70:M75" si="8">IF(J70=F70,IF( OR(I70="3 - 1",I70="4 - 1",I70="4 - 2"),100,IF( OR(I70="2 - 1",I70="3 - 2",I70="4 - 3"),75,IF(I70="nul",60,IF( OR(I70="3 - 4",I70="2 - 3",I70="1 - 2"),50,IF( OR(I70="1 - 3",I70="2 - 4"),25,0)))))+IF(K70=G70,+75,0)+IF(L70="oui",+50,0))+0</f>
        <v>0</v>
      </c>
    </row>
    <row r="71">
      <c r="A71" s="194" t="s">
        <v>601</v>
      </c>
      <c r="B71" s="30" t="s">
        <v>46</v>
      </c>
      <c r="D71" s="280">
        <v>46189.0</v>
      </c>
      <c r="E71" s="281" t="s">
        <v>614</v>
      </c>
      <c r="F71" s="273" t="s">
        <v>11</v>
      </c>
      <c r="G71" s="302" t="s">
        <v>599</v>
      </c>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679</v>
      </c>
      <c r="H79" s="301"/>
      <c r="I79" s="276"/>
      <c r="J79" s="274"/>
      <c r="K79" s="274" t="s">
        <v>609</v>
      </c>
      <c r="L79" s="275"/>
      <c r="M79" s="279">
        <f t="shared" ref="M79:M84" si="9">IF(J79=F79,IF( OR(I79="3 - 1",I79="4 - 1",I79="4 - 2"),100,IF( OR(I79="2 - 1",I79="3 - 2",I79="4 - 3"),75,IF(I79="nul",60,IF( OR(I79="3 - 4",I79="2 - 3",I79="1 - 2"),50,IF( OR(I79="1 - 3",I79="2 - 4"),25,0)))))+IF(K79=G79,+75,0)+IF(L79="oui",+50,0))+0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761</v>
      </c>
      <c r="C1" s="244" t="s">
        <v>577</v>
      </c>
      <c r="D1" s="245"/>
      <c r="E1" s="246"/>
      <c r="F1" s="247" t="s">
        <v>762</v>
      </c>
      <c r="G1" s="245"/>
      <c r="H1" s="246"/>
      <c r="I1" s="248"/>
    </row>
    <row r="2">
      <c r="B2" s="249"/>
      <c r="C2" s="250" t="s">
        <v>579</v>
      </c>
      <c r="D2" s="62"/>
      <c r="E2" s="63"/>
      <c r="F2" s="251" t="s">
        <v>763</v>
      </c>
      <c r="G2" s="62"/>
      <c r="H2" s="63"/>
      <c r="I2" s="252"/>
    </row>
    <row r="3">
      <c r="A3" s="253"/>
      <c r="B3" s="249"/>
      <c r="C3" s="254" t="s">
        <v>581</v>
      </c>
      <c r="D3" s="74"/>
      <c r="E3" s="75"/>
      <c r="F3" s="255" t="s">
        <v>708</v>
      </c>
      <c r="G3" s="74"/>
      <c r="H3" s="75"/>
      <c r="I3" s="252"/>
    </row>
    <row r="4">
      <c r="A4" s="64"/>
      <c r="B4" s="256"/>
      <c r="C4" s="257" t="s">
        <v>583</v>
      </c>
      <c r="D4" s="258"/>
      <c r="E4" s="258"/>
      <c r="F4" s="259" t="s">
        <v>698</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599</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150</v>
      </c>
    </row>
    <row r="8">
      <c r="A8" s="194" t="s">
        <v>601</v>
      </c>
      <c r="B8" s="27" t="s">
        <v>20</v>
      </c>
      <c r="D8" s="280">
        <v>46185.0</v>
      </c>
      <c r="E8" s="281" t="s">
        <v>602</v>
      </c>
      <c r="F8" s="273" t="s">
        <v>13</v>
      </c>
      <c r="G8" s="274" t="s">
        <v>598</v>
      </c>
      <c r="H8" s="275"/>
      <c r="I8" s="276" t="s">
        <v>677</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597</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620</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677</v>
      </c>
      <c r="H25" s="275" t="s">
        <v>325</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680</v>
      </c>
      <c r="H26" s="282"/>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677</v>
      </c>
      <c r="H34" s="275"/>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619</v>
      </c>
      <c r="H35" s="282"/>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628</v>
      </c>
      <c r="H43" s="275"/>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605</v>
      </c>
      <c r="G44" s="302" t="s">
        <v>678</v>
      </c>
      <c r="H44" s="282"/>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680</v>
      </c>
      <c r="H52" s="275"/>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605</v>
      </c>
      <c r="G53" s="302" t="s">
        <v>604</v>
      </c>
      <c r="H53" s="282"/>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597</v>
      </c>
      <c r="H61" s="275"/>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605</v>
      </c>
      <c r="G62" s="302" t="s">
        <v>687</v>
      </c>
      <c r="H62" s="282"/>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620</v>
      </c>
      <c r="H70" s="275" t="s">
        <v>351</v>
      </c>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11</v>
      </c>
      <c r="G71" s="302" t="s">
        <v>599</v>
      </c>
      <c r="H71" s="282"/>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680</v>
      </c>
      <c r="H79" s="275" t="s">
        <v>367</v>
      </c>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12</v>
      </c>
      <c r="G80" s="302" t="s">
        <v>679</v>
      </c>
      <c r="H80" s="282" t="s">
        <v>370</v>
      </c>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605</v>
      </c>
      <c r="G88" s="274" t="s">
        <v>678</v>
      </c>
      <c r="H88" s="275"/>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11</v>
      </c>
      <c r="G89" s="302" t="s">
        <v>620</v>
      </c>
      <c r="H89" s="282"/>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597</v>
      </c>
      <c r="H97" s="275"/>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605</v>
      </c>
      <c r="G98" s="302" t="s">
        <v>604</v>
      </c>
      <c r="H98" s="282"/>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605</v>
      </c>
      <c r="G106" s="274" t="s">
        <v>604</v>
      </c>
      <c r="H106" s="275"/>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13</v>
      </c>
      <c r="G107" s="302" t="s">
        <v>599</v>
      </c>
      <c r="H107" s="282" t="s">
        <v>386</v>
      </c>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764</v>
      </c>
      <c r="C1" s="244" t="s">
        <v>577</v>
      </c>
      <c r="D1" s="245"/>
      <c r="E1" s="246"/>
      <c r="F1" s="247" t="s">
        <v>684</v>
      </c>
      <c r="G1" s="245"/>
      <c r="H1" s="246"/>
      <c r="I1" s="248"/>
    </row>
    <row r="2">
      <c r="B2" s="249"/>
      <c r="C2" s="250" t="s">
        <v>579</v>
      </c>
      <c r="D2" s="62"/>
      <c r="E2" s="63"/>
      <c r="F2" s="251" t="s">
        <v>765</v>
      </c>
      <c r="G2" s="62"/>
      <c r="H2" s="63"/>
      <c r="I2" s="252"/>
    </row>
    <row r="3">
      <c r="A3" s="253"/>
      <c r="B3" s="249"/>
      <c r="C3" s="254" t="s">
        <v>581</v>
      </c>
      <c r="D3" s="74"/>
      <c r="E3" s="75"/>
      <c r="F3" s="255" t="s">
        <v>766</v>
      </c>
      <c r="G3" s="74"/>
      <c r="H3" s="75"/>
      <c r="I3" s="252"/>
    </row>
    <row r="4">
      <c r="A4" s="64"/>
      <c r="B4" s="256"/>
      <c r="C4" s="257" t="s">
        <v>583</v>
      </c>
      <c r="D4" s="258"/>
      <c r="E4" s="258"/>
      <c r="F4" s="259" t="s">
        <v>693</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12</v>
      </c>
      <c r="G7" s="274" t="s">
        <v>599</v>
      </c>
      <c r="H7" s="275" t="s">
        <v>308</v>
      </c>
      <c r="I7" s="276" t="s">
        <v>598</v>
      </c>
      <c r="J7" s="277" t="s">
        <v>10</v>
      </c>
      <c r="K7" s="277" t="s">
        <v>599</v>
      </c>
      <c r="L7" s="278" t="s">
        <v>600</v>
      </c>
      <c r="M7" s="279">
        <f t="shared" ref="M7:M12" si="1">IF(J7=F7,IF( OR(I7="3 - 1",I7="4 - 1",I7="4 - 2"),100,IF( OR(I7="2 - 1",I7="3 - 2",I7="4 - 3"),75,IF(I7="nul",60,IF( OR(I7="3 - 4",I7="2 - 3",I7="1 - 2"),50,IF( OR(I7="1 - 3",I7="2 - 4",I7="1 - 4"),25,0)))))+IF(K7=G7,+75,0)+IF(L7="oui",+50,0))+0</f>
        <v>0</v>
      </c>
    </row>
    <row r="8">
      <c r="A8" s="194" t="s">
        <v>601</v>
      </c>
      <c r="B8" s="27" t="s">
        <v>20</v>
      </c>
      <c r="D8" s="280">
        <v>46185.0</v>
      </c>
      <c r="E8" s="281" t="s">
        <v>602</v>
      </c>
      <c r="F8" s="273" t="s">
        <v>11</v>
      </c>
      <c r="G8" s="274" t="s">
        <v>679</v>
      </c>
      <c r="H8" s="275"/>
      <c r="I8" s="276" t="s">
        <v>626</v>
      </c>
      <c r="J8" s="274" t="s">
        <v>11</v>
      </c>
      <c r="K8" s="274" t="s">
        <v>597</v>
      </c>
      <c r="L8" s="282"/>
      <c r="M8" s="279">
        <f t="shared" si="1"/>
        <v>50</v>
      </c>
    </row>
    <row r="9">
      <c r="A9" s="194" t="s">
        <v>607</v>
      </c>
      <c r="B9" s="30" t="s">
        <v>24</v>
      </c>
      <c r="D9" s="280">
        <v>46191.0</v>
      </c>
      <c r="E9" s="281" t="s">
        <v>608</v>
      </c>
      <c r="F9" s="273" t="s">
        <v>12</v>
      </c>
      <c r="G9" s="274" t="s">
        <v>597</v>
      </c>
      <c r="H9" s="275"/>
      <c r="I9" s="276"/>
      <c r="J9" s="274"/>
      <c r="K9" s="274" t="s">
        <v>609</v>
      </c>
      <c r="L9" s="282"/>
      <c r="M9" s="279">
        <f t="shared" si="1"/>
        <v>0</v>
      </c>
    </row>
    <row r="10">
      <c r="A10" s="194" t="s">
        <v>610</v>
      </c>
      <c r="B10" s="27" t="s">
        <v>611</v>
      </c>
      <c r="D10" s="280">
        <v>46192.0</v>
      </c>
      <c r="E10" s="281" t="s">
        <v>612</v>
      </c>
      <c r="F10" s="273" t="s">
        <v>11</v>
      </c>
      <c r="G10" s="274" t="s">
        <v>617</v>
      </c>
      <c r="H10" s="283"/>
      <c r="I10" s="276"/>
      <c r="J10" s="274"/>
      <c r="K10" s="274" t="s">
        <v>609</v>
      </c>
      <c r="L10" s="282"/>
      <c r="M10" s="279">
        <f t="shared" si="1"/>
        <v>0</v>
      </c>
    </row>
    <row r="11">
      <c r="A11" s="64"/>
      <c r="D11" s="280">
        <v>46198.0</v>
      </c>
      <c r="E11" s="281" t="s">
        <v>613</v>
      </c>
      <c r="F11" s="273" t="s">
        <v>10</v>
      </c>
      <c r="G11" s="274" t="s">
        <v>599</v>
      </c>
      <c r="H11" s="283"/>
      <c r="I11" s="276"/>
      <c r="J11" s="274"/>
      <c r="K11" s="274" t="s">
        <v>609</v>
      </c>
      <c r="L11" s="282"/>
      <c r="M11" s="279">
        <f t="shared" si="1"/>
        <v>0</v>
      </c>
    </row>
    <row r="12">
      <c r="D12" s="284">
        <v>46198.0</v>
      </c>
      <c r="E12" s="285" t="s">
        <v>614</v>
      </c>
      <c r="F12" s="273" t="s">
        <v>12</v>
      </c>
      <c r="G12" s="421" t="s">
        <v>678</v>
      </c>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680</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679</v>
      </c>
      <c r="H17" s="282" t="s">
        <v>767</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10</v>
      </c>
      <c r="G25" s="274" t="s">
        <v>597</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599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599</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603</v>
      </c>
      <c r="G35" s="302" t="s">
        <v>604</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620</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11</v>
      </c>
      <c r="G52" s="274" t="s">
        <v>677</v>
      </c>
      <c r="H52" s="275" t="s">
        <v>339</v>
      </c>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768</v>
      </c>
      <c r="C1" s="244" t="s">
        <v>577</v>
      </c>
      <c r="D1" s="245"/>
      <c r="E1" s="246"/>
      <c r="F1" s="247" t="s">
        <v>769</v>
      </c>
      <c r="G1" s="245"/>
      <c r="H1" s="246"/>
      <c r="I1" s="248"/>
    </row>
    <row r="2">
      <c r="B2" s="249"/>
      <c r="C2" s="250" t="s">
        <v>579</v>
      </c>
      <c r="D2" s="62"/>
      <c r="E2" s="63"/>
      <c r="F2" s="251" t="s">
        <v>770</v>
      </c>
      <c r="G2" s="62"/>
      <c r="H2" s="63"/>
      <c r="I2" s="252"/>
    </row>
    <row r="3">
      <c r="A3" s="253"/>
      <c r="B3" s="249"/>
      <c r="C3" s="254" t="s">
        <v>581</v>
      </c>
      <c r="D3" s="74"/>
      <c r="E3" s="75"/>
      <c r="F3" s="255" t="s">
        <v>703</v>
      </c>
      <c r="G3" s="74"/>
      <c r="H3" s="75"/>
      <c r="I3" s="252"/>
    </row>
    <row r="4">
      <c r="A4" s="64"/>
      <c r="B4" s="256"/>
      <c r="C4" s="257" t="s">
        <v>583</v>
      </c>
      <c r="D4" s="258"/>
      <c r="E4" s="258"/>
      <c r="F4" s="259" t="s">
        <v>771</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680</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11</v>
      </c>
      <c r="G8" s="274" t="s">
        <v>597</v>
      </c>
      <c r="H8" s="275"/>
      <c r="I8" s="276" t="s">
        <v>626</v>
      </c>
      <c r="J8" s="274" t="s">
        <v>11</v>
      </c>
      <c r="K8" s="274" t="s">
        <v>597</v>
      </c>
      <c r="L8" s="282"/>
      <c r="M8" s="279">
        <f t="shared" si="1"/>
        <v>125</v>
      </c>
    </row>
    <row r="9">
      <c r="A9" s="194" t="s">
        <v>607</v>
      </c>
      <c r="B9" s="30" t="s">
        <v>24</v>
      </c>
      <c r="D9" s="280">
        <v>46191.0</v>
      </c>
      <c r="E9" s="281" t="s">
        <v>608</v>
      </c>
      <c r="F9" s="273" t="s">
        <v>13</v>
      </c>
      <c r="G9" s="274" t="s">
        <v>681</v>
      </c>
      <c r="H9" s="275" t="s">
        <v>395</v>
      </c>
      <c r="I9" s="276"/>
      <c r="J9" s="274"/>
      <c r="K9" s="274" t="s">
        <v>609</v>
      </c>
      <c r="L9" s="282"/>
      <c r="M9" s="279">
        <f t="shared" si="1"/>
        <v>0</v>
      </c>
    </row>
    <row r="10">
      <c r="A10" s="194" t="s">
        <v>610</v>
      </c>
      <c r="B10" s="27" t="s">
        <v>611</v>
      </c>
      <c r="D10" s="280">
        <v>46192.0</v>
      </c>
      <c r="E10" s="281" t="s">
        <v>612</v>
      </c>
      <c r="F10" s="273" t="s">
        <v>10</v>
      </c>
      <c r="G10" s="274" t="s">
        <v>597</v>
      </c>
      <c r="H10" s="283" t="s">
        <v>407</v>
      </c>
      <c r="I10" s="276"/>
      <c r="J10" s="274"/>
      <c r="K10" s="274" t="s">
        <v>609</v>
      </c>
      <c r="L10" s="282"/>
      <c r="M10" s="279">
        <f t="shared" si="1"/>
        <v>0</v>
      </c>
    </row>
    <row r="11">
      <c r="A11" s="64"/>
      <c r="D11" s="280">
        <v>46198.0</v>
      </c>
      <c r="E11" s="281" t="s">
        <v>613</v>
      </c>
      <c r="F11" s="273" t="s">
        <v>10</v>
      </c>
      <c r="G11" s="274" t="s">
        <v>599</v>
      </c>
      <c r="H11" s="283"/>
      <c r="I11" s="276"/>
      <c r="J11" s="274"/>
      <c r="K11" s="274" t="s">
        <v>609</v>
      </c>
      <c r="L11" s="282"/>
      <c r="M11" s="279">
        <f t="shared" si="1"/>
        <v>0</v>
      </c>
    </row>
    <row r="12">
      <c r="D12" s="284">
        <v>46198.0</v>
      </c>
      <c r="E12" s="285" t="s">
        <v>614</v>
      </c>
      <c r="F12" s="273" t="s">
        <v>11</v>
      </c>
      <c r="G12" s="421" t="s">
        <v>599</v>
      </c>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10</v>
      </c>
      <c r="G16" s="274" t="s">
        <v>617</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11</v>
      </c>
      <c r="G17" s="302" t="s">
        <v>679</v>
      </c>
      <c r="H17" s="304"/>
      <c r="I17" s="276"/>
      <c r="J17" s="274"/>
      <c r="K17" s="274" t="s">
        <v>609</v>
      </c>
      <c r="L17" s="282"/>
      <c r="M17" s="279">
        <f t="shared" si="2"/>
        <v>0</v>
      </c>
    </row>
    <row r="18">
      <c r="A18" s="194" t="s">
        <v>607</v>
      </c>
      <c r="B18" s="30" t="s">
        <v>25</v>
      </c>
      <c r="D18" s="280">
        <v>46192.0</v>
      </c>
      <c r="E18" s="300" t="s">
        <v>596</v>
      </c>
      <c r="F18" s="273" t="s">
        <v>10</v>
      </c>
      <c r="G18" s="302" t="s">
        <v>597</v>
      </c>
      <c r="H18" s="304"/>
      <c r="I18" s="276"/>
      <c r="J18" s="274"/>
      <c r="K18" s="274" t="s">
        <v>609</v>
      </c>
      <c r="L18" s="282"/>
      <c r="M18" s="279">
        <f t="shared" si="2"/>
        <v>0</v>
      </c>
    </row>
    <row r="19">
      <c r="A19" s="194" t="s">
        <v>610</v>
      </c>
      <c r="B19" s="30" t="s">
        <v>30</v>
      </c>
      <c r="D19" s="280">
        <v>46191.0</v>
      </c>
      <c r="E19" s="300" t="s">
        <v>602</v>
      </c>
      <c r="F19" s="273" t="s">
        <v>11</v>
      </c>
      <c r="G19" s="302" t="s">
        <v>617</v>
      </c>
      <c r="H19" s="304"/>
      <c r="I19" s="276"/>
      <c r="J19" s="274"/>
      <c r="K19" s="274" t="s">
        <v>609</v>
      </c>
      <c r="L19" s="282"/>
      <c r="M19" s="279">
        <f t="shared" si="2"/>
        <v>0</v>
      </c>
    </row>
    <row r="20">
      <c r="A20" s="64"/>
      <c r="D20" s="280">
        <v>46197.0</v>
      </c>
      <c r="E20" s="300" t="s">
        <v>612</v>
      </c>
      <c r="F20" s="273" t="s">
        <v>603</v>
      </c>
      <c r="G20" s="302" t="s">
        <v>604</v>
      </c>
      <c r="H20" s="282" t="s">
        <v>490</v>
      </c>
      <c r="I20" s="276"/>
      <c r="J20" s="274"/>
      <c r="K20" s="274" t="s">
        <v>609</v>
      </c>
      <c r="L20" s="282"/>
      <c r="M20" s="279">
        <f t="shared" si="2"/>
        <v>0</v>
      </c>
    </row>
    <row r="21">
      <c r="D21" s="305">
        <v>46197.0</v>
      </c>
      <c r="E21" s="306" t="s">
        <v>608</v>
      </c>
      <c r="F21" s="273" t="s">
        <v>13</v>
      </c>
      <c r="G21" s="422" t="s">
        <v>625</v>
      </c>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603</v>
      </c>
      <c r="G25" s="274" t="s">
        <v>678</v>
      </c>
      <c r="H25" s="275" t="s">
        <v>327</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603</v>
      </c>
      <c r="G26" s="302" t="s">
        <v>604</v>
      </c>
      <c r="H26" s="304"/>
      <c r="I26" s="276"/>
      <c r="J26" s="274"/>
      <c r="K26" s="274" t="s">
        <v>609</v>
      </c>
      <c r="L26" s="282"/>
      <c r="M26" s="279">
        <f t="shared" si="3"/>
        <v>0</v>
      </c>
    </row>
    <row r="27">
      <c r="A27" s="194" t="s">
        <v>607</v>
      </c>
      <c r="B27" s="30" t="s">
        <v>26</v>
      </c>
      <c r="D27" s="280">
        <v>46193.0</v>
      </c>
      <c r="E27" s="281" t="s">
        <v>613</v>
      </c>
      <c r="F27" s="273" t="s">
        <v>10</v>
      </c>
      <c r="G27" s="302" t="s">
        <v>620</v>
      </c>
      <c r="H27" s="282" t="s">
        <v>418</v>
      </c>
      <c r="I27" s="276"/>
      <c r="J27" s="274"/>
      <c r="K27" s="274" t="s">
        <v>609</v>
      </c>
      <c r="L27" s="282"/>
      <c r="M27" s="279">
        <f t="shared" si="3"/>
        <v>0</v>
      </c>
    </row>
    <row r="28">
      <c r="A28" s="194" t="s">
        <v>610</v>
      </c>
      <c r="B28" s="27" t="s">
        <v>31</v>
      </c>
      <c r="D28" s="280">
        <v>46193.0</v>
      </c>
      <c r="E28" s="281" t="s">
        <v>614</v>
      </c>
      <c r="F28" s="273" t="s">
        <v>11</v>
      </c>
      <c r="G28" s="302" t="s">
        <v>597</v>
      </c>
      <c r="H28" s="304"/>
      <c r="I28" s="276"/>
      <c r="J28" s="274"/>
      <c r="K28" s="274" t="s">
        <v>609</v>
      </c>
      <c r="L28" s="282"/>
      <c r="M28" s="279">
        <f t="shared" si="3"/>
        <v>0</v>
      </c>
    </row>
    <row r="29">
      <c r="A29" s="64"/>
      <c r="D29" s="280">
        <v>46198.0</v>
      </c>
      <c r="E29" s="281" t="s">
        <v>596</v>
      </c>
      <c r="F29" s="273" t="s">
        <v>10</v>
      </c>
      <c r="G29" s="302" t="s">
        <v>599</v>
      </c>
      <c r="H29" s="304"/>
      <c r="I29" s="276"/>
      <c r="J29" s="274"/>
      <c r="K29" s="274" t="s">
        <v>609</v>
      </c>
      <c r="L29" s="282"/>
      <c r="M29" s="279">
        <f t="shared" si="3"/>
        <v>0</v>
      </c>
    </row>
    <row r="30">
      <c r="D30" s="305">
        <v>46198.0</v>
      </c>
      <c r="E30" s="312" t="s">
        <v>602</v>
      </c>
      <c r="F30" s="273" t="s">
        <v>11</v>
      </c>
      <c r="G30" s="422" t="s">
        <v>694</v>
      </c>
      <c r="H30" s="310" t="s">
        <v>501</v>
      </c>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597</v>
      </c>
      <c r="H34" s="275" t="s">
        <v>318</v>
      </c>
      <c r="I34" s="276" t="s">
        <v>623</v>
      </c>
      <c r="J34" s="274" t="s">
        <v>10</v>
      </c>
      <c r="K34" s="274" t="s">
        <v>624</v>
      </c>
      <c r="L34" s="275" t="s">
        <v>600</v>
      </c>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13</v>
      </c>
      <c r="G35" s="302" t="s">
        <v>625</v>
      </c>
      <c r="H35" s="304"/>
      <c r="I35" s="276"/>
      <c r="J35" s="274"/>
      <c r="K35" s="274" t="s">
        <v>609</v>
      </c>
      <c r="L35" s="282"/>
      <c r="M35" s="279">
        <f t="shared" si="4"/>
        <v>0</v>
      </c>
    </row>
    <row r="36">
      <c r="A36" s="194" t="s">
        <v>607</v>
      </c>
      <c r="B36" s="30" t="s">
        <v>27</v>
      </c>
      <c r="D36" s="280">
        <v>46192.0</v>
      </c>
      <c r="E36" s="281" t="s">
        <v>612</v>
      </c>
      <c r="F36" s="273" t="s">
        <v>10</v>
      </c>
      <c r="G36" s="302" t="s">
        <v>617</v>
      </c>
      <c r="H36" s="304"/>
      <c r="I36" s="276"/>
      <c r="J36" s="274"/>
      <c r="K36" s="274" t="s">
        <v>609</v>
      </c>
      <c r="L36" s="282"/>
      <c r="M36" s="279">
        <f t="shared" si="4"/>
        <v>0</v>
      </c>
    </row>
    <row r="37">
      <c r="A37" s="194" t="s">
        <v>610</v>
      </c>
      <c r="B37" s="27" t="s">
        <v>32</v>
      </c>
      <c r="D37" s="280">
        <v>46193.0</v>
      </c>
      <c r="E37" s="281" t="s">
        <v>608</v>
      </c>
      <c r="F37" s="273" t="s">
        <v>13</v>
      </c>
      <c r="G37" s="302" t="s">
        <v>619</v>
      </c>
      <c r="H37" s="304"/>
      <c r="I37" s="276"/>
      <c r="J37" s="274"/>
      <c r="K37" s="274" t="s">
        <v>609</v>
      </c>
      <c r="L37" s="282"/>
      <c r="M37" s="279">
        <f t="shared" si="4"/>
        <v>0</v>
      </c>
    </row>
    <row r="38">
      <c r="A38" s="64"/>
      <c r="D38" s="280">
        <v>46199.0</v>
      </c>
      <c r="E38" s="281" t="s">
        <v>613</v>
      </c>
      <c r="F38" s="273" t="s">
        <v>603</v>
      </c>
      <c r="G38" s="302" t="s">
        <v>604</v>
      </c>
      <c r="H38" s="304"/>
      <c r="I38" s="276"/>
      <c r="J38" s="274"/>
      <c r="K38" s="274" t="s">
        <v>609</v>
      </c>
      <c r="L38" s="282"/>
      <c r="M38" s="279">
        <f t="shared" si="4"/>
        <v>0</v>
      </c>
    </row>
    <row r="39">
      <c r="D39" s="305">
        <v>46199.0</v>
      </c>
      <c r="E39" s="312" t="s">
        <v>614</v>
      </c>
      <c r="F39" s="273" t="s">
        <v>11</v>
      </c>
      <c r="G39" s="422" t="s">
        <v>617</v>
      </c>
      <c r="H39" s="310" t="s">
        <v>530</v>
      </c>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603</v>
      </c>
      <c r="G43" s="274" t="s">
        <v>604</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12</v>
      </c>
      <c r="G44" s="302" t="s">
        <v>598</v>
      </c>
      <c r="H44" s="304"/>
      <c r="I44" s="276"/>
      <c r="J44" s="274"/>
      <c r="K44" s="274" t="s">
        <v>609</v>
      </c>
      <c r="L44" s="282"/>
      <c r="M44" s="279">
        <f t="shared" si="5"/>
        <v>0</v>
      </c>
    </row>
    <row r="45">
      <c r="A45" s="194" t="s">
        <v>607</v>
      </c>
      <c r="B45" s="28" t="s">
        <v>47</v>
      </c>
      <c r="D45" s="280">
        <v>46193.0</v>
      </c>
      <c r="E45" s="281" t="s">
        <v>596</v>
      </c>
      <c r="F45" s="273" t="s">
        <v>10</v>
      </c>
      <c r="G45" s="302" t="s">
        <v>599</v>
      </c>
      <c r="H45" s="304"/>
      <c r="I45" s="276"/>
      <c r="J45" s="274"/>
      <c r="K45" s="274" t="s">
        <v>609</v>
      </c>
      <c r="L45" s="282"/>
      <c r="M45" s="279">
        <f t="shared" si="5"/>
        <v>0</v>
      </c>
    </row>
    <row r="46">
      <c r="A46" s="194" t="s">
        <v>610</v>
      </c>
      <c r="B46" s="28" t="s">
        <v>51</v>
      </c>
      <c r="D46" s="280">
        <v>46194.0</v>
      </c>
      <c r="E46" s="281" t="s">
        <v>602</v>
      </c>
      <c r="F46" s="273" t="s">
        <v>13</v>
      </c>
      <c r="G46" s="302" t="s">
        <v>625</v>
      </c>
      <c r="H46" s="282" t="s">
        <v>432</v>
      </c>
      <c r="I46" s="276"/>
      <c r="J46" s="274"/>
      <c r="K46" s="274" t="s">
        <v>609</v>
      </c>
      <c r="L46" s="282"/>
      <c r="M46" s="279">
        <f t="shared" si="5"/>
        <v>0</v>
      </c>
    </row>
    <row r="47">
      <c r="A47" s="64"/>
      <c r="D47" s="280">
        <v>46198.0</v>
      </c>
      <c r="E47" s="281" t="s">
        <v>612</v>
      </c>
      <c r="F47" s="273" t="s">
        <v>10</v>
      </c>
      <c r="G47" s="302" t="s">
        <v>679</v>
      </c>
      <c r="H47" s="304"/>
      <c r="I47" s="276"/>
      <c r="J47" s="274"/>
      <c r="K47" s="274" t="s">
        <v>609</v>
      </c>
      <c r="L47" s="282"/>
      <c r="M47" s="279">
        <f t="shared" si="5"/>
        <v>0</v>
      </c>
    </row>
    <row r="48">
      <c r="D48" s="305">
        <v>46198.0</v>
      </c>
      <c r="E48" s="312" t="s">
        <v>608</v>
      </c>
      <c r="F48" s="273" t="s">
        <v>603</v>
      </c>
      <c r="G48" s="422" t="s">
        <v>604</v>
      </c>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10</v>
      </c>
      <c r="G52" s="274" t="s">
        <v>677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603</v>
      </c>
      <c r="G53" s="302" t="s">
        <v>604</v>
      </c>
      <c r="H53" s="304"/>
      <c r="I53" s="276"/>
      <c r="J53" s="274"/>
      <c r="K53" s="274" t="s">
        <v>609</v>
      </c>
      <c r="L53" s="282"/>
      <c r="M53" s="279">
        <f t="shared" si="6"/>
        <v>0</v>
      </c>
    </row>
    <row r="54">
      <c r="A54" s="194" t="s">
        <v>607</v>
      </c>
      <c r="B54" s="30" t="s">
        <v>48</v>
      </c>
      <c r="D54" s="280">
        <v>46193.0</v>
      </c>
      <c r="E54" s="281" t="s">
        <v>613</v>
      </c>
      <c r="F54" s="273" t="s">
        <v>10</v>
      </c>
      <c r="G54" s="302" t="s">
        <v>599</v>
      </c>
      <c r="H54" s="304"/>
      <c r="I54" s="276"/>
      <c r="J54" s="274"/>
      <c r="K54" s="274" t="s">
        <v>609</v>
      </c>
      <c r="L54" s="282"/>
      <c r="M54" s="279">
        <f t="shared" si="6"/>
        <v>0</v>
      </c>
    </row>
    <row r="55">
      <c r="A55" s="194" t="s">
        <v>610</v>
      </c>
      <c r="B55" s="30" t="s">
        <v>52</v>
      </c>
      <c r="D55" s="280">
        <v>46194.0</v>
      </c>
      <c r="E55" s="281" t="s">
        <v>614</v>
      </c>
      <c r="F55" s="273" t="s">
        <v>11</v>
      </c>
      <c r="G55" s="302" t="s">
        <v>597</v>
      </c>
      <c r="H55" s="304"/>
      <c r="I55" s="276"/>
      <c r="J55" s="274"/>
      <c r="K55" s="274" t="s">
        <v>609</v>
      </c>
      <c r="L55" s="282"/>
      <c r="M55" s="279">
        <f t="shared" si="6"/>
        <v>0</v>
      </c>
    </row>
    <row r="56">
      <c r="A56" s="64"/>
      <c r="D56" s="280">
        <v>46199.0</v>
      </c>
      <c r="E56" s="281" t="s">
        <v>596</v>
      </c>
      <c r="F56" s="273" t="s">
        <v>10</v>
      </c>
      <c r="G56" s="302" t="s">
        <v>599</v>
      </c>
      <c r="H56" s="304"/>
      <c r="I56" s="276"/>
      <c r="J56" s="274"/>
      <c r="K56" s="274" t="s">
        <v>609</v>
      </c>
      <c r="L56" s="282"/>
      <c r="M56" s="279">
        <f t="shared" si="6"/>
        <v>0</v>
      </c>
    </row>
    <row r="57">
      <c r="D57" s="305">
        <v>46199.0</v>
      </c>
      <c r="E57" s="312" t="s">
        <v>602</v>
      </c>
      <c r="F57" s="273" t="s">
        <v>11</v>
      </c>
      <c r="G57" s="422" t="s">
        <v>617</v>
      </c>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599</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603</v>
      </c>
      <c r="G62" s="302" t="s">
        <v>687</v>
      </c>
      <c r="H62" s="282" t="s">
        <v>364</v>
      </c>
      <c r="I62" s="276"/>
      <c r="J62" s="274"/>
      <c r="K62" s="274" t="s">
        <v>609</v>
      </c>
      <c r="L62" s="282"/>
      <c r="M62" s="279">
        <f t="shared" si="7"/>
        <v>0</v>
      </c>
    </row>
    <row r="63">
      <c r="A63" s="194" t="s">
        <v>607</v>
      </c>
      <c r="B63" s="30" t="s">
        <v>49</v>
      </c>
      <c r="D63" s="280">
        <v>46194.0</v>
      </c>
      <c r="E63" s="281" t="s">
        <v>612</v>
      </c>
      <c r="F63" s="273" t="s">
        <v>10</v>
      </c>
      <c r="G63" s="302" t="s">
        <v>679</v>
      </c>
      <c r="H63" s="304"/>
      <c r="I63" s="276"/>
      <c r="J63" s="274"/>
      <c r="K63" s="274" t="s">
        <v>609</v>
      </c>
      <c r="L63" s="282"/>
      <c r="M63" s="279">
        <f t="shared" si="7"/>
        <v>0</v>
      </c>
    </row>
    <row r="64">
      <c r="A64" s="194" t="s">
        <v>610</v>
      </c>
      <c r="B64" s="27" t="s">
        <v>53</v>
      </c>
      <c r="D64" s="280">
        <v>46195.0</v>
      </c>
      <c r="E64" s="281" t="s">
        <v>608</v>
      </c>
      <c r="F64" s="273" t="s">
        <v>12</v>
      </c>
      <c r="G64" s="302" t="s">
        <v>599</v>
      </c>
      <c r="H64" s="304"/>
      <c r="I64" s="276"/>
      <c r="J64" s="274"/>
      <c r="K64" s="274" t="s">
        <v>609</v>
      </c>
      <c r="L64" s="282"/>
      <c r="M64" s="279">
        <f t="shared" si="7"/>
        <v>0</v>
      </c>
    </row>
    <row r="65">
      <c r="A65" s="64"/>
      <c r="D65" s="280">
        <v>46200.0</v>
      </c>
      <c r="E65" s="281" t="s">
        <v>613</v>
      </c>
      <c r="F65" s="273" t="s">
        <v>10</v>
      </c>
      <c r="G65" s="302" t="s">
        <v>680</v>
      </c>
      <c r="H65" s="304"/>
      <c r="I65" s="276"/>
      <c r="J65" s="274"/>
      <c r="K65" s="274" t="s">
        <v>609</v>
      </c>
      <c r="L65" s="282"/>
      <c r="M65" s="279">
        <f t="shared" si="7"/>
        <v>0</v>
      </c>
    </row>
    <row r="66">
      <c r="D66" s="305">
        <v>46200.0</v>
      </c>
      <c r="E66" s="312" t="s">
        <v>614</v>
      </c>
      <c r="F66" s="273" t="s">
        <v>12</v>
      </c>
      <c r="G66" s="422" t="s">
        <v>619</v>
      </c>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620</v>
      </c>
      <c r="H70" s="275" t="s">
        <v>351</v>
      </c>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11</v>
      </c>
      <c r="G71" s="302" t="s">
        <v>599</v>
      </c>
      <c r="H71" s="304"/>
      <c r="I71" s="276"/>
      <c r="J71" s="274"/>
      <c r="K71" s="274" t="s">
        <v>609</v>
      </c>
      <c r="L71" s="282"/>
      <c r="M71" s="279">
        <f t="shared" si="8"/>
        <v>0</v>
      </c>
    </row>
    <row r="72">
      <c r="A72" s="194" t="s">
        <v>607</v>
      </c>
      <c r="B72" s="30" t="s">
        <v>50</v>
      </c>
      <c r="D72" s="280">
        <v>46194.0</v>
      </c>
      <c r="E72" s="281" t="s">
        <v>596</v>
      </c>
      <c r="F72" s="273" t="s">
        <v>10</v>
      </c>
      <c r="G72" s="302" t="s">
        <v>599</v>
      </c>
      <c r="H72" s="304"/>
      <c r="I72" s="276"/>
      <c r="J72" s="274"/>
      <c r="K72" s="274" t="s">
        <v>609</v>
      </c>
      <c r="L72" s="282"/>
      <c r="M72" s="279">
        <f t="shared" si="8"/>
        <v>0</v>
      </c>
    </row>
    <row r="73">
      <c r="A73" s="194" t="s">
        <v>610</v>
      </c>
      <c r="B73" s="30" t="s">
        <v>54</v>
      </c>
      <c r="D73" s="280">
        <v>46195.0</v>
      </c>
      <c r="E73" s="281" t="s">
        <v>602</v>
      </c>
      <c r="F73" s="273" t="s">
        <v>11</v>
      </c>
      <c r="G73" s="302" t="s">
        <v>599</v>
      </c>
      <c r="H73" s="304"/>
      <c r="I73" s="276"/>
      <c r="J73" s="274"/>
      <c r="K73" s="274" t="s">
        <v>609</v>
      </c>
      <c r="L73" s="282"/>
      <c r="M73" s="279">
        <f t="shared" si="8"/>
        <v>0</v>
      </c>
    </row>
    <row r="74">
      <c r="A74" s="64"/>
      <c r="D74" s="280">
        <v>46200.0</v>
      </c>
      <c r="E74" s="281" t="s">
        <v>612</v>
      </c>
      <c r="F74" s="273" t="s">
        <v>10</v>
      </c>
      <c r="G74" s="302" t="s">
        <v>680</v>
      </c>
      <c r="H74" s="282" t="s">
        <v>541</v>
      </c>
      <c r="I74" s="276"/>
      <c r="J74" s="274"/>
      <c r="K74" s="274" t="s">
        <v>609</v>
      </c>
      <c r="L74" s="282"/>
      <c r="M74" s="279">
        <f t="shared" si="8"/>
        <v>0</v>
      </c>
    </row>
    <row r="75">
      <c r="D75" s="305">
        <v>46200.0</v>
      </c>
      <c r="E75" s="312" t="s">
        <v>608</v>
      </c>
      <c r="F75" s="273" t="s">
        <v>603</v>
      </c>
      <c r="G75" s="422" t="s">
        <v>604</v>
      </c>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10</v>
      </c>
      <c r="G79" s="274" t="s">
        <v>677</v>
      </c>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12</v>
      </c>
      <c r="G80" s="302" t="s">
        <v>724</v>
      </c>
      <c r="H80" s="282" t="s">
        <v>370</v>
      </c>
      <c r="I80" s="276"/>
      <c r="J80" s="274"/>
      <c r="K80" s="274" t="s">
        <v>609</v>
      </c>
      <c r="L80" s="282"/>
      <c r="M80" s="279">
        <f t="shared" si="9"/>
        <v>0</v>
      </c>
    </row>
    <row r="81">
      <c r="A81" s="194" t="s">
        <v>607</v>
      </c>
      <c r="B81" s="28" t="s">
        <v>63</v>
      </c>
      <c r="D81" s="280">
        <v>46195.0</v>
      </c>
      <c r="E81" s="281" t="s">
        <v>613</v>
      </c>
      <c r="F81" s="273" t="s">
        <v>10</v>
      </c>
      <c r="G81" s="302" t="s">
        <v>680</v>
      </c>
      <c r="H81" s="304"/>
      <c r="I81" s="276"/>
      <c r="J81" s="274"/>
      <c r="K81" s="274" t="s">
        <v>609</v>
      </c>
      <c r="L81" s="282"/>
      <c r="M81" s="279">
        <f t="shared" si="9"/>
        <v>0</v>
      </c>
    </row>
    <row r="82">
      <c r="A82" s="194" t="s">
        <v>610</v>
      </c>
      <c r="B82" s="28" t="s">
        <v>67</v>
      </c>
      <c r="D82" s="280">
        <v>46196.0</v>
      </c>
      <c r="E82" s="281" t="s">
        <v>614</v>
      </c>
      <c r="F82" s="273" t="s">
        <v>603</v>
      </c>
      <c r="G82" s="302" t="s">
        <v>725</v>
      </c>
      <c r="H82" s="304"/>
      <c r="I82" s="276"/>
      <c r="J82" s="274"/>
      <c r="K82" s="274" t="s">
        <v>609</v>
      </c>
      <c r="L82" s="282"/>
      <c r="M82" s="279">
        <f t="shared" si="9"/>
        <v>0</v>
      </c>
    </row>
    <row r="83">
      <c r="A83" s="64"/>
      <c r="D83" s="280">
        <v>46199.0</v>
      </c>
      <c r="E83" s="281" t="s">
        <v>596</v>
      </c>
      <c r="F83" s="273" t="s">
        <v>603</v>
      </c>
      <c r="G83" s="302" t="s">
        <v>604</v>
      </c>
      <c r="H83" s="304"/>
      <c r="I83" s="276"/>
      <c r="J83" s="274"/>
      <c r="K83" s="274" t="s">
        <v>609</v>
      </c>
      <c r="L83" s="282"/>
      <c r="M83" s="279">
        <f t="shared" si="9"/>
        <v>0</v>
      </c>
    </row>
    <row r="84">
      <c r="D84" s="305">
        <v>46199.0</v>
      </c>
      <c r="E84" s="312" t="s">
        <v>602</v>
      </c>
      <c r="F84" s="273" t="s">
        <v>11</v>
      </c>
      <c r="G84" s="422" t="s">
        <v>599</v>
      </c>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10</v>
      </c>
      <c r="G88" s="274" t="s">
        <v>597</v>
      </c>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11</v>
      </c>
      <c r="G89" s="302" t="s">
        <v>679</v>
      </c>
      <c r="H89" s="304"/>
      <c r="I89" s="276"/>
      <c r="J89" s="274"/>
      <c r="K89" s="274" t="s">
        <v>609</v>
      </c>
      <c r="L89" s="282"/>
      <c r="M89" s="279">
        <f t="shared" si="10"/>
        <v>0</v>
      </c>
    </row>
    <row r="90">
      <c r="A90" s="194" t="s">
        <v>607</v>
      </c>
      <c r="B90" s="30" t="s">
        <v>64</v>
      </c>
      <c r="D90" s="280">
        <v>46195.0</v>
      </c>
      <c r="E90" s="281" t="s">
        <v>612</v>
      </c>
      <c r="F90" s="273" t="s">
        <v>10</v>
      </c>
      <c r="G90" s="302" t="s">
        <v>597</v>
      </c>
      <c r="H90" s="282" t="s">
        <v>458</v>
      </c>
      <c r="I90" s="276"/>
      <c r="J90" s="274"/>
      <c r="K90" s="274" t="s">
        <v>609</v>
      </c>
      <c r="L90" s="282"/>
      <c r="M90" s="279">
        <f t="shared" si="10"/>
        <v>0</v>
      </c>
    </row>
    <row r="91">
      <c r="A91" s="194" t="s">
        <v>610</v>
      </c>
      <c r="B91" s="30" t="s">
        <v>68</v>
      </c>
      <c r="D91" s="280">
        <v>46196.0</v>
      </c>
      <c r="E91" s="281" t="s">
        <v>608</v>
      </c>
      <c r="F91" s="273" t="s">
        <v>12</v>
      </c>
      <c r="G91" s="302" t="s">
        <v>599</v>
      </c>
      <c r="H91" s="304"/>
      <c r="I91" s="276"/>
      <c r="J91" s="274"/>
      <c r="K91" s="274" t="s">
        <v>609</v>
      </c>
      <c r="L91" s="282"/>
      <c r="M91" s="279">
        <f t="shared" si="10"/>
        <v>0</v>
      </c>
    </row>
    <row r="92">
      <c r="A92" s="64"/>
      <c r="D92" s="280">
        <v>46201.0</v>
      </c>
      <c r="E92" s="281" t="s">
        <v>613</v>
      </c>
      <c r="F92" s="273" t="s">
        <v>10</v>
      </c>
      <c r="G92" s="302" t="s">
        <v>679</v>
      </c>
      <c r="H92" s="304"/>
      <c r="I92" s="276"/>
      <c r="J92" s="274"/>
      <c r="K92" s="274" t="s">
        <v>609</v>
      </c>
      <c r="L92" s="282"/>
      <c r="M92" s="279">
        <f t="shared" si="10"/>
        <v>0</v>
      </c>
    </row>
    <row r="93">
      <c r="D93" s="305">
        <v>46201.0</v>
      </c>
      <c r="E93" s="312" t="s">
        <v>614</v>
      </c>
      <c r="F93" s="273" t="s">
        <v>603</v>
      </c>
      <c r="G93" s="422" t="s">
        <v>678</v>
      </c>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10</v>
      </c>
      <c r="G97" s="274" t="s">
        <v>599</v>
      </c>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11</v>
      </c>
      <c r="G98" s="302" t="s">
        <v>617</v>
      </c>
      <c r="H98" s="304"/>
      <c r="I98" s="276"/>
      <c r="J98" s="274"/>
      <c r="K98" s="323" t="s">
        <v>636</v>
      </c>
      <c r="L98" s="282"/>
      <c r="M98" s="279">
        <f t="shared" si="11"/>
        <v>0</v>
      </c>
    </row>
    <row r="99">
      <c r="A99" s="194" t="s">
        <v>607</v>
      </c>
      <c r="B99" s="27" t="s">
        <v>65</v>
      </c>
      <c r="D99" s="280">
        <v>46196.0</v>
      </c>
      <c r="E99" s="281" t="s">
        <v>596</v>
      </c>
      <c r="F99" s="273" t="s">
        <v>10</v>
      </c>
      <c r="G99" s="302" t="s">
        <v>620</v>
      </c>
      <c r="H99" s="282" t="s">
        <v>474</v>
      </c>
      <c r="I99" s="276"/>
      <c r="J99" s="274"/>
      <c r="K99" s="323" t="s">
        <v>636</v>
      </c>
      <c r="L99" s="282"/>
      <c r="M99" s="279">
        <f t="shared" si="11"/>
        <v>0</v>
      </c>
    </row>
    <row r="100">
      <c r="A100" s="194" t="s">
        <v>610</v>
      </c>
      <c r="B100" s="30" t="s">
        <v>69</v>
      </c>
      <c r="D100" s="280">
        <v>46197.0</v>
      </c>
      <c r="E100" s="281" t="s">
        <v>602</v>
      </c>
      <c r="F100" s="273" t="s">
        <v>11</v>
      </c>
      <c r="G100" s="302" t="s">
        <v>597</v>
      </c>
      <c r="H100" s="304"/>
      <c r="I100" s="276"/>
      <c r="J100" s="274"/>
      <c r="K100" s="323" t="s">
        <v>636</v>
      </c>
      <c r="L100" s="282"/>
      <c r="M100" s="279">
        <f t="shared" si="11"/>
        <v>0</v>
      </c>
    </row>
    <row r="101">
      <c r="A101" s="64"/>
      <c r="D101" s="280">
        <v>46201.0</v>
      </c>
      <c r="E101" s="281" t="s">
        <v>612</v>
      </c>
      <c r="F101" s="273" t="s">
        <v>10</v>
      </c>
      <c r="G101" s="302" t="s">
        <v>597</v>
      </c>
      <c r="H101" s="304"/>
      <c r="I101" s="276"/>
      <c r="J101" s="274"/>
      <c r="K101" s="323" t="s">
        <v>636</v>
      </c>
      <c r="L101" s="282"/>
      <c r="M101" s="279">
        <f t="shared" si="11"/>
        <v>0</v>
      </c>
    </row>
    <row r="102">
      <c r="D102" s="305">
        <v>46201.0</v>
      </c>
      <c r="E102" s="312" t="s">
        <v>608</v>
      </c>
      <c r="F102" s="273" t="s">
        <v>13</v>
      </c>
      <c r="G102" s="422" t="s">
        <v>599</v>
      </c>
      <c r="H102" s="310" t="s">
        <v>566</v>
      </c>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10</v>
      </c>
      <c r="G106" s="274" t="s">
        <v>680</v>
      </c>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603</v>
      </c>
      <c r="G107" s="302" t="s">
        <v>604</v>
      </c>
      <c r="H107" s="304"/>
      <c r="I107" s="276"/>
      <c r="J107" s="274"/>
      <c r="K107" s="323" t="s">
        <v>636</v>
      </c>
      <c r="L107" s="282"/>
      <c r="M107" s="279">
        <f t="shared" si="12"/>
        <v>0</v>
      </c>
    </row>
    <row r="108">
      <c r="A108" s="194" t="s">
        <v>607</v>
      </c>
      <c r="B108" s="30" t="s">
        <v>66</v>
      </c>
      <c r="D108" s="280">
        <v>46196.0</v>
      </c>
      <c r="E108" s="281" t="s">
        <v>613</v>
      </c>
      <c r="F108" s="273" t="s">
        <v>10</v>
      </c>
      <c r="G108" s="302" t="s">
        <v>599</v>
      </c>
      <c r="H108" s="304"/>
      <c r="I108" s="276"/>
      <c r="J108" s="274"/>
      <c r="K108" s="323" t="s">
        <v>636</v>
      </c>
      <c r="L108" s="282"/>
      <c r="M108" s="279">
        <f t="shared" si="12"/>
        <v>0</v>
      </c>
    </row>
    <row r="109">
      <c r="A109" s="194" t="s">
        <v>610</v>
      </c>
      <c r="B109" s="30" t="s">
        <v>70</v>
      </c>
      <c r="D109" s="280">
        <v>46197.0</v>
      </c>
      <c r="E109" s="285" t="s">
        <v>614</v>
      </c>
      <c r="F109" s="273" t="s">
        <v>11</v>
      </c>
      <c r="G109" s="302" t="s">
        <v>597</v>
      </c>
      <c r="H109" s="304"/>
      <c r="I109" s="276"/>
      <c r="J109" s="274"/>
      <c r="K109" s="323" t="s">
        <v>636</v>
      </c>
      <c r="L109" s="282"/>
      <c r="M109" s="279">
        <f t="shared" si="12"/>
        <v>0</v>
      </c>
    </row>
    <row r="110">
      <c r="A110" s="64"/>
      <c r="D110" s="280">
        <v>46200.0</v>
      </c>
      <c r="E110" s="281" t="s">
        <v>596</v>
      </c>
      <c r="F110" s="273" t="s">
        <v>10</v>
      </c>
      <c r="G110" s="302" t="s">
        <v>597</v>
      </c>
      <c r="H110" s="304"/>
      <c r="I110" s="276"/>
      <c r="J110" s="274"/>
      <c r="K110" s="323" t="s">
        <v>636</v>
      </c>
      <c r="L110" s="282"/>
      <c r="M110" s="279">
        <f t="shared" si="12"/>
        <v>0</v>
      </c>
    </row>
    <row r="111">
      <c r="D111" s="305">
        <v>46200.0</v>
      </c>
      <c r="E111" s="312" t="s">
        <v>602</v>
      </c>
      <c r="F111" s="273" t="s">
        <v>11</v>
      </c>
      <c r="G111" s="422" t="s">
        <v>599</v>
      </c>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772</v>
      </c>
      <c r="C1" s="244" t="s">
        <v>577</v>
      </c>
      <c r="D1" s="245"/>
      <c r="E1" s="246"/>
      <c r="F1" s="430"/>
      <c r="G1" s="245"/>
      <c r="H1" s="246"/>
      <c r="I1" s="248"/>
    </row>
    <row r="2">
      <c r="B2" s="249"/>
      <c r="C2" s="250" t="s">
        <v>579</v>
      </c>
      <c r="D2" s="62"/>
      <c r="E2" s="63"/>
      <c r="F2" s="431"/>
      <c r="G2" s="62"/>
      <c r="H2" s="63"/>
      <c r="I2" s="252"/>
    </row>
    <row r="3">
      <c r="A3" s="253"/>
      <c r="B3" s="249"/>
      <c r="C3" s="254" t="s">
        <v>581</v>
      </c>
      <c r="D3" s="74"/>
      <c r="E3" s="75"/>
      <c r="F3" s="432"/>
      <c r="G3" s="74"/>
      <c r="H3" s="75"/>
      <c r="I3" s="252"/>
    </row>
    <row r="4">
      <c r="A4" s="64"/>
      <c r="B4" s="256"/>
      <c r="C4" s="257" t="s">
        <v>583</v>
      </c>
      <c r="D4" s="258"/>
      <c r="E4" s="258"/>
      <c r="F4" s="259"/>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c r="G7" s="274"/>
      <c r="H7" s="275"/>
      <c r="I7" s="276" t="s">
        <v>598</v>
      </c>
      <c r="J7" s="277" t="s">
        <v>10</v>
      </c>
      <c r="K7" s="277" t="s">
        <v>599</v>
      </c>
      <c r="L7" s="275"/>
      <c r="M7" s="279">
        <f t="shared" ref="M7:M12" si="1">IF(J7=F7,IF( OR(I7="3 - 1",I7="4 - 1",I7="4 - 2"),100,IF( OR(I7="2 - 1",I7="3 - 2",I7="4 - 3"),75,IF(I7="nul",60,IF( OR(I7="3 - 4",I7="2 - 3",I7="1 - 2"),50,IF( OR(I7="1 - 3",I7="2 - 4",I7="1 - 4"),25,0)))))+IF(K7=G7,+75,0)+IF(L7="oui",+50,0))+0</f>
        <v>0</v>
      </c>
    </row>
    <row r="8">
      <c r="A8" s="194" t="s">
        <v>601</v>
      </c>
      <c r="B8" s="27" t="s">
        <v>20</v>
      </c>
      <c r="D8" s="280">
        <v>46185.0</v>
      </c>
      <c r="E8" s="281" t="s">
        <v>602</v>
      </c>
      <c r="F8" s="273" t="s">
        <v>609</v>
      </c>
      <c r="G8" s="274"/>
      <c r="H8" s="275"/>
      <c r="I8" s="276" t="s">
        <v>626</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631</v>
      </c>
      <c r="G16" s="274" t="s">
        <v>597</v>
      </c>
      <c r="H16" s="275" t="s">
        <v>314</v>
      </c>
      <c r="I16" s="276" t="s">
        <v>616</v>
      </c>
      <c r="J16" s="274" t="s">
        <v>605</v>
      </c>
      <c r="K16" s="274" t="s">
        <v>604</v>
      </c>
      <c r="L16" s="275" t="s">
        <v>600</v>
      </c>
      <c r="M16" s="279">
        <f t="shared" ref="M16:M21" si="2">IF(J16=F16,IF( OR(I16="3 - 1",I16="4 - 1",I16="4 - 2"),100,IF( OR(I16="2 - 1",I16="3 - 2",I16="4 - 3"),75,IF(I16="nul",60,IF( OR(I16="3 - 4",I16="2 - 3",I16="1 - 2"),50,IF( OR(I16="1 - 3",I16="2 - 4",I16="1 - 4"),25,0)))))+IF(K16=G16,+75,0)+IF(L16="oui",+50,0))+0</f>
        <v>0</v>
      </c>
      <c r="W16" s="433"/>
    </row>
    <row r="17">
      <c r="A17" s="194" t="s">
        <v>601</v>
      </c>
      <c r="B17" s="27" t="s">
        <v>21</v>
      </c>
      <c r="D17" s="280">
        <v>46186.0</v>
      </c>
      <c r="E17" s="300" t="s">
        <v>614</v>
      </c>
      <c r="F17" s="273" t="s">
        <v>11</v>
      </c>
      <c r="G17" s="302" t="s">
        <v>599</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631</v>
      </c>
      <c r="G25" s="274" t="s">
        <v>597</v>
      </c>
      <c r="H25" s="275" t="s">
        <v>325</v>
      </c>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599</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631</v>
      </c>
      <c r="G34" s="274" t="s">
        <v>680</v>
      </c>
      <c r="H34" s="275"/>
      <c r="I34" s="276" t="s">
        <v>623</v>
      </c>
      <c r="J34" s="274" t="s">
        <v>10</v>
      </c>
      <c r="K34" s="274" t="s">
        <v>624</v>
      </c>
      <c r="L34" s="275" t="s">
        <v>600</v>
      </c>
      <c r="M34" s="279">
        <f t="shared" ref="M34:M39" si="4">IF(J34=F34,IF( OR(I34="3 - 1",I34="4 - 1",I34="4 - 2"),100,IF( OR(I34="2 - 1",I34="3 - 2",I34="4 - 3"),75,IF(I34="nul",60,IF( OR(I34="3 - 4",I34="2 - 3",I34="1 - 2"),50,IF( OR(I34="1 - 3",I34="2 - 4",I34="1 - 4"),25,0)))))+IF(K34=G34,+75,0)+IF(L34="oui",+50,0))+0</f>
        <v>0</v>
      </c>
    </row>
    <row r="35">
      <c r="A35" s="194" t="s">
        <v>601</v>
      </c>
      <c r="B35" s="30" t="s">
        <v>23</v>
      </c>
      <c r="D35" s="280">
        <v>46187.0</v>
      </c>
      <c r="E35" s="281" t="s">
        <v>602</v>
      </c>
      <c r="F35" s="273" t="s">
        <v>603</v>
      </c>
      <c r="G35" s="302" t="s">
        <v>722</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631</v>
      </c>
      <c r="G43" s="274" t="s">
        <v>679</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631</v>
      </c>
      <c r="G52" s="274" t="s">
        <v>617</v>
      </c>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2"/>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773</v>
      </c>
      <c r="C1" s="244" t="s">
        <v>577</v>
      </c>
      <c r="D1" s="245"/>
      <c r="E1" s="246"/>
      <c r="F1" s="247" t="s">
        <v>578</v>
      </c>
      <c r="G1" s="245"/>
      <c r="H1" s="246"/>
      <c r="I1" s="248"/>
    </row>
    <row r="2">
      <c r="B2" s="249"/>
      <c r="C2" s="250" t="s">
        <v>579</v>
      </c>
      <c r="D2" s="62"/>
      <c r="E2" s="63"/>
      <c r="F2" s="251" t="s">
        <v>714</v>
      </c>
      <c r="G2" s="62"/>
      <c r="H2" s="63"/>
      <c r="I2" s="252"/>
    </row>
    <row r="3">
      <c r="A3" s="253"/>
      <c r="B3" s="249"/>
      <c r="C3" s="254" t="s">
        <v>581</v>
      </c>
      <c r="D3" s="74"/>
      <c r="E3" s="75"/>
      <c r="F3" s="255" t="s">
        <v>774</v>
      </c>
      <c r="G3" s="74"/>
      <c r="H3" s="75"/>
      <c r="I3" s="252"/>
    </row>
    <row r="4">
      <c r="A4" s="64"/>
      <c r="B4" s="256"/>
      <c r="C4" s="257" t="s">
        <v>583</v>
      </c>
      <c r="D4" s="258"/>
      <c r="E4" s="258"/>
      <c r="F4" s="259" t="s">
        <v>57</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617</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11</v>
      </c>
      <c r="G8" s="274" t="s">
        <v>617</v>
      </c>
      <c r="H8" s="275" t="s">
        <v>312</v>
      </c>
      <c r="I8" s="276" t="s">
        <v>626</v>
      </c>
      <c r="J8" s="274" t="s">
        <v>11</v>
      </c>
      <c r="K8" s="274" t="s">
        <v>597</v>
      </c>
      <c r="L8" s="282" t="s">
        <v>600</v>
      </c>
      <c r="M8" s="279">
        <f t="shared" si="1"/>
        <v>50</v>
      </c>
    </row>
    <row r="9">
      <c r="A9" s="194" t="s">
        <v>607</v>
      </c>
      <c r="B9" s="30" t="s">
        <v>24</v>
      </c>
      <c r="D9" s="280">
        <v>46191.0</v>
      </c>
      <c r="E9" s="281" t="s">
        <v>608</v>
      </c>
      <c r="F9" s="273" t="s">
        <v>13</v>
      </c>
      <c r="G9" s="274" t="s">
        <v>617</v>
      </c>
      <c r="H9" s="275"/>
      <c r="I9" s="276"/>
      <c r="J9" s="274"/>
      <c r="K9" s="274" t="s">
        <v>609</v>
      </c>
      <c r="L9" s="282"/>
      <c r="M9" s="279">
        <f t="shared" si="1"/>
        <v>0</v>
      </c>
    </row>
    <row r="10">
      <c r="A10" s="194" t="s">
        <v>610</v>
      </c>
      <c r="B10" s="27" t="s">
        <v>611</v>
      </c>
      <c r="D10" s="280">
        <v>46192.0</v>
      </c>
      <c r="E10" s="281" t="s">
        <v>612</v>
      </c>
      <c r="F10" s="273" t="s">
        <v>10</v>
      </c>
      <c r="G10" s="274" t="s">
        <v>617</v>
      </c>
      <c r="H10" s="283"/>
      <c r="I10" s="276"/>
      <c r="J10" s="274"/>
      <c r="K10" s="274" t="s">
        <v>609</v>
      </c>
      <c r="L10" s="282"/>
      <c r="M10" s="279">
        <f t="shared" si="1"/>
        <v>0</v>
      </c>
    </row>
    <row r="11">
      <c r="A11" s="64"/>
      <c r="D11" s="280">
        <v>46198.0</v>
      </c>
      <c r="E11" s="281" t="s">
        <v>613</v>
      </c>
      <c r="F11" s="273" t="s">
        <v>699</v>
      </c>
      <c r="G11" s="274" t="s">
        <v>687</v>
      </c>
      <c r="H11" s="283"/>
      <c r="I11" s="276"/>
      <c r="J11" s="274"/>
      <c r="K11" s="274" t="s">
        <v>609</v>
      </c>
      <c r="L11" s="282"/>
      <c r="M11" s="279">
        <f t="shared" si="1"/>
        <v>0</v>
      </c>
    </row>
    <row r="12">
      <c r="D12" s="284">
        <v>46198.0</v>
      </c>
      <c r="E12" s="285" t="s">
        <v>614</v>
      </c>
      <c r="F12" s="273" t="s">
        <v>699</v>
      </c>
      <c r="G12" s="421" t="s">
        <v>604</v>
      </c>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699</v>
      </c>
      <c r="G16" s="274" t="s">
        <v>604</v>
      </c>
      <c r="H16" s="301"/>
      <c r="I16" s="274" t="s">
        <v>605</v>
      </c>
      <c r="J16" s="274" t="s">
        <v>605</v>
      </c>
      <c r="K16" s="274" t="s">
        <v>604</v>
      </c>
      <c r="L16" s="275"/>
      <c r="M16" s="279">
        <f t="shared" ref="M16:M21" si="2">IF(J16=F16,IF( OR(I16="3 - 1",I16="4 - 1",I16="4 - 2"),100,IF( OR(I16="2 - 1",I16="3 - 2",I16="4 - 3"),75,IF(I16="nul",60,IF( OR(I16="3 - 4",I16="2 - 3",I16="1 - 2"),50,IF( OR(I16="1 - 3",I16="2 - 4",I16="1 - 4"),25,0)))))+IF(K16=G16,+75,0)+IF(L16="oui",+50,0))+0</f>
        <v>135</v>
      </c>
    </row>
    <row r="17">
      <c r="A17" s="194" t="s">
        <v>601</v>
      </c>
      <c r="B17" s="27" t="s">
        <v>21</v>
      </c>
      <c r="D17" s="280">
        <v>46186.0</v>
      </c>
      <c r="E17" s="300" t="s">
        <v>614</v>
      </c>
      <c r="F17" s="273" t="s">
        <v>11</v>
      </c>
      <c r="G17" s="302" t="s">
        <v>680</v>
      </c>
      <c r="H17" s="304"/>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699</v>
      </c>
      <c r="G25" s="274" t="s">
        <v>678</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617</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699</v>
      </c>
      <c r="G34" s="274" t="s">
        <v>604</v>
      </c>
      <c r="H34" s="275" t="s">
        <v>318</v>
      </c>
      <c r="I34" s="276" t="s">
        <v>623</v>
      </c>
      <c r="J34" s="274" t="s">
        <v>10</v>
      </c>
      <c r="K34" s="274" t="s">
        <v>624</v>
      </c>
      <c r="L34" s="275" t="s">
        <v>600</v>
      </c>
      <c r="M34" s="279">
        <f t="shared" ref="M34:M39" si="4">IF(J34=F34,IF( OR(I34="3 - 1",I34="4 - 1",I34="4 - 2"),100,IF( OR(I34="2 - 1",I34="3 - 2",I34="4 - 3"),75,IF(I34="nul",60,IF( OR(I34="3 - 4",I34="2 - 3",I34="1 - 2"),50,IF( OR(I34="1 - 3",I34="2 - 4",I34="1 - 4"),25,0)))))+IF(K34=G34,+75,0)+IF(L34="oui",+50,0))+0</f>
        <v>0</v>
      </c>
    </row>
    <row r="35">
      <c r="A35" s="194" t="s">
        <v>601</v>
      </c>
      <c r="B35" s="30" t="s">
        <v>23</v>
      </c>
      <c r="D35" s="280">
        <v>46187.0</v>
      </c>
      <c r="E35" s="281" t="s">
        <v>602</v>
      </c>
      <c r="F35" s="273" t="s">
        <v>13</v>
      </c>
      <c r="G35" s="302" t="s">
        <v>753</v>
      </c>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10</v>
      </c>
      <c r="G43" s="274" t="s">
        <v>711</v>
      </c>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11</v>
      </c>
      <c r="G44" s="302" t="s">
        <v>617</v>
      </c>
      <c r="H44" s="282"/>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11</v>
      </c>
      <c r="G52" s="274" t="s">
        <v>728</v>
      </c>
      <c r="H52" s="275" t="s">
        <v>339</v>
      </c>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13</v>
      </c>
      <c r="G53" s="302" t="s">
        <v>619</v>
      </c>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10</v>
      </c>
      <c r="G61" s="274" t="s">
        <v>597</v>
      </c>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10</v>
      </c>
      <c r="G70" s="274" t="s">
        <v>752</v>
      </c>
      <c r="H70" s="275" t="s">
        <v>352</v>
      </c>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282" t="s">
        <v>360</v>
      </c>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88"/>
    <col customWidth="1" min="4" max="4" width="8.63"/>
    <col customWidth="1" min="5" max="5" width="9.88"/>
  </cols>
  <sheetData>
    <row r="1">
      <c r="A1" s="64"/>
      <c r="B1" s="243" t="s">
        <v>775</v>
      </c>
      <c r="C1" s="244" t="s">
        <v>577</v>
      </c>
      <c r="D1" s="245"/>
      <c r="E1" s="246"/>
      <c r="F1" s="247" t="s">
        <v>732</v>
      </c>
      <c r="G1" s="245"/>
      <c r="H1" s="246"/>
      <c r="I1" s="248"/>
    </row>
    <row r="2">
      <c r="B2" s="249"/>
      <c r="C2" s="250" t="s">
        <v>579</v>
      </c>
      <c r="D2" s="62"/>
      <c r="E2" s="63"/>
      <c r="F2" s="251" t="s">
        <v>582</v>
      </c>
      <c r="G2" s="62"/>
      <c r="H2" s="63"/>
      <c r="I2" s="252"/>
    </row>
    <row r="3">
      <c r="A3" s="253"/>
      <c r="B3" s="249"/>
      <c r="C3" s="254" t="s">
        <v>581</v>
      </c>
      <c r="D3" s="74"/>
      <c r="E3" s="75"/>
      <c r="F3" s="255" t="s">
        <v>697</v>
      </c>
      <c r="G3" s="74"/>
      <c r="H3" s="75"/>
      <c r="I3" s="252"/>
    </row>
    <row r="4">
      <c r="A4" s="64"/>
      <c r="B4" s="256"/>
      <c r="C4" s="257" t="s">
        <v>583</v>
      </c>
      <c r="D4" s="258"/>
      <c r="E4" s="258"/>
      <c r="F4" s="259" t="s">
        <v>57</v>
      </c>
      <c r="G4" s="258"/>
      <c r="H4" s="260"/>
      <c r="I4" s="252"/>
    </row>
    <row r="5">
      <c r="A5" s="64"/>
    </row>
    <row r="6">
      <c r="A6" s="261" t="s">
        <v>585</v>
      </c>
      <c r="B6" s="63"/>
      <c r="C6" s="64"/>
      <c r="D6" s="262" t="s">
        <v>185</v>
      </c>
      <c r="E6" s="263" t="s">
        <v>586</v>
      </c>
      <c r="F6" s="264" t="s">
        <v>587</v>
      </c>
      <c r="G6" s="265" t="s">
        <v>588</v>
      </c>
      <c r="H6" s="266" t="s">
        <v>589</v>
      </c>
      <c r="I6" s="267" t="s">
        <v>590</v>
      </c>
      <c r="J6" s="268" t="s">
        <v>591</v>
      </c>
      <c r="K6" s="268" t="s">
        <v>592</v>
      </c>
      <c r="L6" s="269" t="s">
        <v>593</v>
      </c>
      <c r="M6" s="270" t="s">
        <v>594</v>
      </c>
      <c r="N6" s="64"/>
    </row>
    <row r="7">
      <c r="A7" s="194" t="s">
        <v>595</v>
      </c>
      <c r="B7" s="30" t="s">
        <v>14</v>
      </c>
      <c r="D7" s="271">
        <v>46184.0</v>
      </c>
      <c r="E7" s="272" t="s">
        <v>596</v>
      </c>
      <c r="F7" s="273" t="s">
        <v>10</v>
      </c>
      <c r="G7" s="274" t="s">
        <v>679</v>
      </c>
      <c r="H7" s="275" t="s">
        <v>306</v>
      </c>
      <c r="I7" s="276" t="s">
        <v>598</v>
      </c>
      <c r="J7" s="277" t="s">
        <v>10</v>
      </c>
      <c r="K7" s="277" t="s">
        <v>599</v>
      </c>
      <c r="L7" s="278" t="s">
        <v>606</v>
      </c>
      <c r="M7" s="279">
        <f t="shared" ref="M7:M12" si="1">IF(J7=F7,IF( OR(I7="3 - 1",I7="4 - 1",I7="4 - 2"),100,IF( OR(I7="2 - 1",I7="3 - 2",I7="4 - 3"),75,IF(I7="nul",60,IF( OR(I7="3 - 4",I7="2 - 3",I7="1 - 2"),50,IF( OR(I7="1 - 3",I7="2 - 4",I7="1 - 4"),25,0)))))+IF(K7=G7,+75,0)+IF(L7="oui",+50,0))+0</f>
        <v>75</v>
      </c>
    </row>
    <row r="8">
      <c r="A8" s="194" t="s">
        <v>601</v>
      </c>
      <c r="B8" s="27" t="s">
        <v>20</v>
      </c>
      <c r="D8" s="280">
        <v>46185.0</v>
      </c>
      <c r="E8" s="281" t="s">
        <v>602</v>
      </c>
      <c r="F8" s="273" t="s">
        <v>13</v>
      </c>
      <c r="G8" s="274" t="s">
        <v>597</v>
      </c>
      <c r="H8" s="275"/>
      <c r="I8" s="276" t="s">
        <v>626</v>
      </c>
      <c r="J8" s="274" t="s">
        <v>11</v>
      </c>
      <c r="K8" s="274" t="s">
        <v>597</v>
      </c>
      <c r="L8" s="282"/>
      <c r="M8" s="279">
        <f t="shared" si="1"/>
        <v>0</v>
      </c>
    </row>
    <row r="9">
      <c r="A9" s="194" t="s">
        <v>607</v>
      </c>
      <c r="B9" s="30" t="s">
        <v>24</v>
      </c>
      <c r="D9" s="280">
        <v>46191.0</v>
      </c>
      <c r="E9" s="281" t="s">
        <v>608</v>
      </c>
      <c r="F9" s="273" t="s">
        <v>609</v>
      </c>
      <c r="G9" s="274"/>
      <c r="H9" s="275"/>
      <c r="I9" s="276"/>
      <c r="J9" s="274"/>
      <c r="K9" s="274" t="s">
        <v>609</v>
      </c>
      <c r="L9" s="282"/>
      <c r="M9" s="279">
        <f t="shared" si="1"/>
        <v>0</v>
      </c>
    </row>
    <row r="10">
      <c r="A10" s="194" t="s">
        <v>610</v>
      </c>
      <c r="B10" s="27" t="s">
        <v>611</v>
      </c>
      <c r="D10" s="280">
        <v>46192.0</v>
      </c>
      <c r="E10" s="281" t="s">
        <v>612</v>
      </c>
      <c r="F10" s="273" t="s">
        <v>609</v>
      </c>
      <c r="G10" s="274"/>
      <c r="H10" s="283"/>
      <c r="I10" s="276"/>
      <c r="J10" s="274"/>
      <c r="K10" s="274" t="s">
        <v>609</v>
      </c>
      <c r="L10" s="282"/>
      <c r="M10" s="279">
        <f t="shared" si="1"/>
        <v>0</v>
      </c>
    </row>
    <row r="11">
      <c r="A11" s="64"/>
      <c r="D11" s="280">
        <v>46198.0</v>
      </c>
      <c r="E11" s="281" t="s">
        <v>613</v>
      </c>
      <c r="F11" s="273" t="s">
        <v>609</v>
      </c>
      <c r="G11" s="274"/>
      <c r="H11" s="283"/>
      <c r="I11" s="276"/>
      <c r="J11" s="274"/>
      <c r="K11" s="274" t="s">
        <v>609</v>
      </c>
      <c r="L11" s="282"/>
      <c r="M11" s="279">
        <f t="shared" si="1"/>
        <v>0</v>
      </c>
    </row>
    <row r="12">
      <c r="D12" s="284">
        <v>46198.0</v>
      </c>
      <c r="E12" s="285" t="s">
        <v>614</v>
      </c>
      <c r="F12" s="273" t="s">
        <v>609</v>
      </c>
      <c r="G12" s="286"/>
      <c r="H12" s="287"/>
      <c r="I12" s="288"/>
      <c r="J12" s="274"/>
      <c r="K12" s="274" t="s">
        <v>609</v>
      </c>
      <c r="L12" s="289"/>
      <c r="M12" s="279">
        <f t="shared" si="1"/>
        <v>0</v>
      </c>
    </row>
    <row r="13">
      <c r="D13" s="162"/>
      <c r="E13" s="163"/>
      <c r="F13" s="163"/>
      <c r="G13" s="163"/>
      <c r="H13" s="163"/>
      <c r="I13" s="163"/>
      <c r="J13" s="163"/>
      <c r="K13" s="163"/>
      <c r="L13" s="163"/>
      <c r="M13" s="163"/>
    </row>
    <row r="14">
      <c r="D14" s="164"/>
      <c r="E14" s="164"/>
      <c r="F14" s="164"/>
      <c r="G14" s="164"/>
      <c r="H14" s="164"/>
      <c r="I14" s="164"/>
      <c r="J14" s="164"/>
      <c r="K14" s="164"/>
      <c r="L14" s="164"/>
      <c r="M14" s="164"/>
    </row>
    <row r="15">
      <c r="A15" s="290" t="s">
        <v>615</v>
      </c>
      <c r="B15" s="63"/>
      <c r="D15" s="291" t="s">
        <v>185</v>
      </c>
      <c r="E15" s="292" t="s">
        <v>586</v>
      </c>
      <c r="F15" s="293" t="s">
        <v>587</v>
      </c>
      <c r="G15" s="294" t="s">
        <v>588</v>
      </c>
      <c r="H15" s="295" t="s">
        <v>589</v>
      </c>
      <c r="I15" s="296" t="s">
        <v>590</v>
      </c>
      <c r="J15" s="297" t="s">
        <v>591</v>
      </c>
      <c r="K15" s="297" t="s">
        <v>592</v>
      </c>
      <c r="L15" s="298" t="s">
        <v>593</v>
      </c>
      <c r="M15" s="299" t="s">
        <v>594</v>
      </c>
    </row>
    <row r="16">
      <c r="A16" s="194" t="s">
        <v>595</v>
      </c>
      <c r="B16" s="30" t="s">
        <v>15</v>
      </c>
      <c r="D16" s="280">
        <v>46185.0</v>
      </c>
      <c r="E16" s="300" t="s">
        <v>613</v>
      </c>
      <c r="F16" s="273" t="s">
        <v>13</v>
      </c>
      <c r="G16" s="274" t="s">
        <v>599</v>
      </c>
      <c r="H16" s="275" t="s">
        <v>314</v>
      </c>
      <c r="I16" s="276" t="s">
        <v>709</v>
      </c>
      <c r="J16" s="274" t="s">
        <v>605</v>
      </c>
      <c r="K16" s="274" t="s">
        <v>604</v>
      </c>
      <c r="L16" s="275" t="s">
        <v>600</v>
      </c>
      <c r="M16" s="279">
        <f t="shared" ref="M16:M21" si="2">IF(J16=F16,IF( OR(I16="3 - 1",I16="4 - 1",I16="4 - 2"),100,IF( OR(I16="2 - 1",I16="3 - 2",I16="4 - 3"),75,IF(I16="nul",60,IF( OR(I16="3 - 4",I16="2 - 3",I16="1 - 2"),50,IF( OR(I16="1 - 3",I16="2 - 4",I16="1 - 4"),25,0)))))+IF(K16=G16,+75,0)+IF(L16="oui",+50,0))+0</f>
        <v>0</v>
      </c>
    </row>
    <row r="17">
      <c r="A17" s="194" t="s">
        <v>601</v>
      </c>
      <c r="B17" s="27" t="s">
        <v>21</v>
      </c>
      <c r="D17" s="280">
        <v>46186.0</v>
      </c>
      <c r="E17" s="300" t="s">
        <v>614</v>
      </c>
      <c r="F17" s="273" t="s">
        <v>12</v>
      </c>
      <c r="G17" s="302" t="s">
        <v>617</v>
      </c>
      <c r="H17" s="282" t="s">
        <v>323</v>
      </c>
      <c r="I17" s="276"/>
      <c r="J17" s="274"/>
      <c r="K17" s="274" t="s">
        <v>609</v>
      </c>
      <c r="L17" s="282"/>
      <c r="M17" s="279">
        <f t="shared" si="2"/>
        <v>0</v>
      </c>
    </row>
    <row r="18">
      <c r="A18" s="194" t="s">
        <v>607</v>
      </c>
      <c r="B18" s="30" t="s">
        <v>25</v>
      </c>
      <c r="D18" s="280">
        <v>46192.0</v>
      </c>
      <c r="E18" s="300" t="s">
        <v>596</v>
      </c>
      <c r="F18" s="273" t="s">
        <v>609</v>
      </c>
      <c r="G18" s="303"/>
      <c r="H18" s="304"/>
      <c r="I18" s="276"/>
      <c r="J18" s="274"/>
      <c r="K18" s="274" t="s">
        <v>609</v>
      </c>
      <c r="L18" s="282"/>
      <c r="M18" s="279">
        <f t="shared" si="2"/>
        <v>0</v>
      </c>
    </row>
    <row r="19">
      <c r="A19" s="194" t="s">
        <v>610</v>
      </c>
      <c r="B19" s="30" t="s">
        <v>30</v>
      </c>
      <c r="D19" s="280">
        <v>46191.0</v>
      </c>
      <c r="E19" s="300" t="s">
        <v>602</v>
      </c>
      <c r="F19" s="273" t="s">
        <v>609</v>
      </c>
      <c r="G19" s="303"/>
      <c r="H19" s="304"/>
      <c r="I19" s="276"/>
      <c r="J19" s="274"/>
      <c r="K19" s="274" t="s">
        <v>609</v>
      </c>
      <c r="L19" s="282"/>
      <c r="M19" s="279">
        <f t="shared" si="2"/>
        <v>0</v>
      </c>
    </row>
    <row r="20">
      <c r="A20" s="64"/>
      <c r="D20" s="280">
        <v>46197.0</v>
      </c>
      <c r="E20" s="300" t="s">
        <v>612</v>
      </c>
      <c r="F20" s="273" t="s">
        <v>609</v>
      </c>
      <c r="G20" s="303"/>
      <c r="H20" s="304"/>
      <c r="I20" s="276"/>
      <c r="J20" s="274"/>
      <c r="K20" s="274" t="s">
        <v>609</v>
      </c>
      <c r="L20" s="282"/>
      <c r="M20" s="279">
        <f t="shared" si="2"/>
        <v>0</v>
      </c>
    </row>
    <row r="21">
      <c r="D21" s="305">
        <v>46197.0</v>
      </c>
      <c r="E21" s="306" t="s">
        <v>608</v>
      </c>
      <c r="F21" s="273" t="s">
        <v>609</v>
      </c>
      <c r="G21" s="307"/>
      <c r="H21" s="308"/>
      <c r="I21" s="309"/>
      <c r="J21" s="274"/>
      <c r="K21" s="274" t="s">
        <v>609</v>
      </c>
      <c r="L21" s="310"/>
      <c r="M21" s="279">
        <f t="shared" si="2"/>
        <v>0</v>
      </c>
    </row>
    <row r="22">
      <c r="D22" s="162"/>
      <c r="E22" s="163"/>
      <c r="F22" s="163"/>
      <c r="G22" s="163"/>
      <c r="H22" s="163"/>
      <c r="I22" s="163"/>
      <c r="J22" s="163"/>
      <c r="K22" s="163"/>
      <c r="L22" s="163"/>
      <c r="M22" s="163"/>
    </row>
    <row r="23">
      <c r="D23" s="164"/>
      <c r="E23" s="164"/>
      <c r="F23" s="164"/>
      <c r="G23" s="164"/>
      <c r="H23" s="164"/>
      <c r="I23" s="164"/>
      <c r="J23" s="164"/>
      <c r="K23" s="164"/>
      <c r="L23" s="164"/>
      <c r="M23" s="164"/>
    </row>
    <row r="24">
      <c r="A24" s="311" t="s">
        <v>618</v>
      </c>
      <c r="B24" s="63"/>
      <c r="D24" s="262" t="s">
        <v>185</v>
      </c>
      <c r="E24" s="263" t="s">
        <v>586</v>
      </c>
      <c r="F24" s="264" t="s">
        <v>587</v>
      </c>
      <c r="G24" s="265" t="s">
        <v>588</v>
      </c>
      <c r="H24" s="266" t="s">
        <v>589</v>
      </c>
      <c r="I24" s="267" t="s">
        <v>590</v>
      </c>
      <c r="J24" s="268" t="s">
        <v>591</v>
      </c>
      <c r="K24" s="268" t="s">
        <v>592</v>
      </c>
      <c r="L24" s="269" t="s">
        <v>593</v>
      </c>
      <c r="M24" s="270" t="s">
        <v>594</v>
      </c>
    </row>
    <row r="25">
      <c r="A25" s="194" t="s">
        <v>595</v>
      </c>
      <c r="B25" s="30" t="s">
        <v>16</v>
      </c>
      <c r="D25" s="280">
        <v>46187.0</v>
      </c>
      <c r="E25" s="281" t="s">
        <v>612</v>
      </c>
      <c r="F25" s="273" t="s">
        <v>11</v>
      </c>
      <c r="G25" s="274" t="s">
        <v>597</v>
      </c>
      <c r="H25" s="301"/>
      <c r="I25" s="276"/>
      <c r="J25" s="274"/>
      <c r="K25" s="274" t="s">
        <v>609</v>
      </c>
      <c r="L25" s="275"/>
      <c r="M25" s="279">
        <f t="shared" ref="M25:M30" si="3">IF(J25=F25,IF( OR(I25="3 - 1",I25="4 - 1",I25="4 - 2"),100,IF( OR(I25="2 - 1",I25="3 - 2",I25="4 - 3"),75,IF(I25="nul",60,IF( OR(I25="3 - 4",I25="2 - 3",I25="1 - 2"),50,IF( OR(I25="1 - 3",I25="2 - 4",I25="1 - 4"),25,0)))))+IF(K25=G25,+75,0)+IF(L25="oui",+50,0))+0</f>
        <v>0</v>
      </c>
    </row>
    <row r="26">
      <c r="A26" s="194" t="s">
        <v>601</v>
      </c>
      <c r="B26" s="30" t="s">
        <v>22</v>
      </c>
      <c r="D26" s="280">
        <v>46187.0</v>
      </c>
      <c r="E26" s="281" t="s">
        <v>608</v>
      </c>
      <c r="F26" s="273" t="s">
        <v>12</v>
      </c>
      <c r="G26" s="302" t="s">
        <v>680</v>
      </c>
      <c r="H26" s="304"/>
      <c r="I26" s="276"/>
      <c r="J26" s="274"/>
      <c r="K26" s="274" t="s">
        <v>609</v>
      </c>
      <c r="L26" s="282"/>
      <c r="M26" s="279">
        <f t="shared" si="3"/>
        <v>0</v>
      </c>
    </row>
    <row r="27">
      <c r="A27" s="194" t="s">
        <v>607</v>
      </c>
      <c r="B27" s="30" t="s">
        <v>26</v>
      </c>
      <c r="D27" s="280">
        <v>46193.0</v>
      </c>
      <c r="E27" s="281" t="s">
        <v>613</v>
      </c>
      <c r="F27" s="273" t="s">
        <v>609</v>
      </c>
      <c r="G27" s="303"/>
      <c r="H27" s="304"/>
      <c r="I27" s="276"/>
      <c r="J27" s="274"/>
      <c r="K27" s="274" t="s">
        <v>609</v>
      </c>
      <c r="L27" s="282"/>
      <c r="M27" s="279">
        <f t="shared" si="3"/>
        <v>0</v>
      </c>
    </row>
    <row r="28">
      <c r="A28" s="194" t="s">
        <v>610</v>
      </c>
      <c r="B28" s="27" t="s">
        <v>31</v>
      </c>
      <c r="D28" s="280">
        <v>46193.0</v>
      </c>
      <c r="E28" s="281" t="s">
        <v>614</v>
      </c>
      <c r="F28" s="273" t="s">
        <v>609</v>
      </c>
      <c r="G28" s="303"/>
      <c r="H28" s="304"/>
      <c r="I28" s="276"/>
      <c r="J28" s="274"/>
      <c r="K28" s="274" t="s">
        <v>609</v>
      </c>
      <c r="L28" s="282"/>
      <c r="M28" s="279">
        <f t="shared" si="3"/>
        <v>0</v>
      </c>
    </row>
    <row r="29">
      <c r="A29" s="64"/>
      <c r="D29" s="280">
        <v>46198.0</v>
      </c>
      <c r="E29" s="281" t="s">
        <v>596</v>
      </c>
      <c r="F29" s="273" t="s">
        <v>609</v>
      </c>
      <c r="G29" s="303"/>
      <c r="H29" s="304"/>
      <c r="I29" s="276"/>
      <c r="J29" s="274"/>
      <c r="K29" s="274" t="s">
        <v>609</v>
      </c>
      <c r="L29" s="282"/>
      <c r="M29" s="279">
        <f t="shared" si="3"/>
        <v>0</v>
      </c>
    </row>
    <row r="30">
      <c r="D30" s="305">
        <v>46198.0</v>
      </c>
      <c r="E30" s="312" t="s">
        <v>602</v>
      </c>
      <c r="F30" s="273" t="s">
        <v>609</v>
      </c>
      <c r="G30" s="307"/>
      <c r="H30" s="308"/>
      <c r="I30" s="309"/>
      <c r="J30" s="274"/>
      <c r="K30" s="274" t="s">
        <v>609</v>
      </c>
      <c r="L30" s="310"/>
      <c r="M30" s="279">
        <f t="shared" si="3"/>
        <v>0</v>
      </c>
    </row>
    <row r="31">
      <c r="D31" s="162"/>
      <c r="E31" s="163"/>
      <c r="F31" s="163"/>
      <c r="G31" s="163"/>
      <c r="H31" s="163"/>
      <c r="I31" s="163"/>
      <c r="J31" s="163"/>
      <c r="K31" s="163"/>
      <c r="L31" s="163"/>
      <c r="M31" s="163"/>
    </row>
    <row r="32">
      <c r="D32" s="164"/>
      <c r="E32" s="164"/>
      <c r="F32" s="164"/>
      <c r="G32" s="164"/>
      <c r="H32" s="164"/>
      <c r="I32" s="164"/>
      <c r="J32" s="164"/>
      <c r="K32" s="164"/>
      <c r="L32" s="164"/>
      <c r="M32" s="164"/>
    </row>
    <row r="33">
      <c r="A33" s="313" t="s">
        <v>622</v>
      </c>
      <c r="B33" s="63"/>
      <c r="D33" s="262" t="s">
        <v>185</v>
      </c>
      <c r="E33" s="263" t="s">
        <v>586</v>
      </c>
      <c r="F33" s="264" t="s">
        <v>587</v>
      </c>
      <c r="G33" s="265" t="s">
        <v>588</v>
      </c>
      <c r="H33" s="266" t="s">
        <v>589</v>
      </c>
      <c r="I33" s="267" t="s">
        <v>590</v>
      </c>
      <c r="J33" s="268" t="s">
        <v>591</v>
      </c>
      <c r="K33" s="268" t="s">
        <v>592</v>
      </c>
      <c r="L33" s="269" t="s">
        <v>593</v>
      </c>
      <c r="M33" s="270" t="s">
        <v>594</v>
      </c>
    </row>
    <row r="34">
      <c r="A34" s="194" t="s">
        <v>595</v>
      </c>
      <c r="B34" s="30" t="s">
        <v>17</v>
      </c>
      <c r="D34" s="280">
        <v>46186.0</v>
      </c>
      <c r="E34" s="281" t="s">
        <v>596</v>
      </c>
      <c r="F34" s="273" t="s">
        <v>10</v>
      </c>
      <c r="G34" s="274" t="s">
        <v>679</v>
      </c>
      <c r="H34" s="301"/>
      <c r="I34" s="276" t="s">
        <v>623</v>
      </c>
      <c r="J34" s="274" t="s">
        <v>10</v>
      </c>
      <c r="K34" s="274" t="s">
        <v>624</v>
      </c>
      <c r="L34" s="275"/>
      <c r="M34" s="279">
        <f t="shared" ref="M34:M39" si="4">IF(J34=F34,IF( OR(I34="3 - 1",I34="4 - 1",I34="4 - 2"),100,IF( OR(I34="2 - 1",I34="3 - 2",I34="4 - 3"),75,IF(I34="nul",60,IF( OR(I34="3 - 4",I34="2 - 3",I34="1 - 2"),50,IF( OR(I34="1 - 3",I34="2 - 4",I34="1 - 4"),25,0)))))+IF(K34=G34,+75,0)+IF(L34="oui",+50,0))+0</f>
        <v>25</v>
      </c>
    </row>
    <row r="35">
      <c r="A35" s="194" t="s">
        <v>601</v>
      </c>
      <c r="B35" s="30" t="s">
        <v>23</v>
      </c>
      <c r="D35" s="280">
        <v>46187.0</v>
      </c>
      <c r="E35" s="281" t="s">
        <v>602</v>
      </c>
      <c r="F35" s="273" t="s">
        <v>609</v>
      </c>
      <c r="G35" s="303"/>
      <c r="H35" s="304"/>
      <c r="I35" s="276"/>
      <c r="J35" s="274"/>
      <c r="K35" s="274" t="s">
        <v>609</v>
      </c>
      <c r="L35" s="282"/>
      <c r="M35" s="279">
        <f t="shared" si="4"/>
        <v>0</v>
      </c>
    </row>
    <row r="36">
      <c r="A36" s="194" t="s">
        <v>607</v>
      </c>
      <c r="B36" s="30" t="s">
        <v>27</v>
      </c>
      <c r="D36" s="280">
        <v>46192.0</v>
      </c>
      <c r="E36" s="281" t="s">
        <v>612</v>
      </c>
      <c r="F36" s="273" t="s">
        <v>609</v>
      </c>
      <c r="G36" s="303"/>
      <c r="H36" s="304"/>
      <c r="I36" s="276"/>
      <c r="J36" s="274"/>
      <c r="K36" s="274" t="s">
        <v>609</v>
      </c>
      <c r="L36" s="282"/>
      <c r="M36" s="279">
        <f t="shared" si="4"/>
        <v>0</v>
      </c>
    </row>
    <row r="37">
      <c r="A37" s="194" t="s">
        <v>610</v>
      </c>
      <c r="B37" s="27" t="s">
        <v>32</v>
      </c>
      <c r="D37" s="280">
        <v>46193.0</v>
      </c>
      <c r="E37" s="281" t="s">
        <v>608</v>
      </c>
      <c r="F37" s="273" t="s">
        <v>609</v>
      </c>
      <c r="G37" s="303"/>
      <c r="H37" s="304"/>
      <c r="I37" s="276"/>
      <c r="J37" s="274"/>
      <c r="K37" s="274" t="s">
        <v>609</v>
      </c>
      <c r="L37" s="282"/>
      <c r="M37" s="279">
        <f t="shared" si="4"/>
        <v>0</v>
      </c>
    </row>
    <row r="38">
      <c r="A38" s="64"/>
      <c r="D38" s="280">
        <v>46199.0</v>
      </c>
      <c r="E38" s="281" t="s">
        <v>613</v>
      </c>
      <c r="F38" s="273" t="s">
        <v>609</v>
      </c>
      <c r="G38" s="303"/>
      <c r="H38" s="304"/>
      <c r="I38" s="276"/>
      <c r="J38" s="274"/>
      <c r="K38" s="274" t="s">
        <v>609</v>
      </c>
      <c r="L38" s="282"/>
      <c r="M38" s="279">
        <f t="shared" si="4"/>
        <v>0</v>
      </c>
    </row>
    <row r="39">
      <c r="D39" s="305">
        <v>46199.0</v>
      </c>
      <c r="E39" s="312" t="s">
        <v>614</v>
      </c>
      <c r="F39" s="273" t="s">
        <v>609</v>
      </c>
      <c r="G39" s="307"/>
      <c r="H39" s="308"/>
      <c r="I39" s="309"/>
      <c r="J39" s="274"/>
      <c r="K39" s="274" t="s">
        <v>609</v>
      </c>
      <c r="L39" s="310"/>
      <c r="M39" s="279">
        <f t="shared" si="4"/>
        <v>0</v>
      </c>
    </row>
    <row r="40">
      <c r="D40" s="162"/>
      <c r="E40" s="163"/>
      <c r="F40" s="163"/>
      <c r="G40" s="163"/>
      <c r="H40" s="163"/>
      <c r="I40" s="163"/>
      <c r="J40" s="163"/>
      <c r="K40" s="163"/>
      <c r="L40" s="163"/>
      <c r="M40" s="163"/>
    </row>
    <row r="41">
      <c r="D41" s="164"/>
      <c r="E41" s="164"/>
      <c r="F41" s="164"/>
      <c r="G41" s="164"/>
      <c r="H41" s="164"/>
      <c r="I41" s="164"/>
      <c r="J41" s="164"/>
      <c r="K41" s="164"/>
      <c r="L41" s="164"/>
      <c r="M41" s="164"/>
    </row>
    <row r="42">
      <c r="A42" s="314" t="s">
        <v>627</v>
      </c>
      <c r="B42" s="63"/>
      <c r="D42" s="262" t="s">
        <v>185</v>
      </c>
      <c r="E42" s="263" t="s">
        <v>586</v>
      </c>
      <c r="F42" s="264" t="s">
        <v>587</v>
      </c>
      <c r="G42" s="265" t="s">
        <v>588</v>
      </c>
      <c r="H42" s="266" t="s">
        <v>589</v>
      </c>
      <c r="I42" s="267" t="s">
        <v>590</v>
      </c>
      <c r="J42" s="268" t="s">
        <v>591</v>
      </c>
      <c r="K42" s="268" t="s">
        <v>592</v>
      </c>
      <c r="L42" s="269" t="s">
        <v>593</v>
      </c>
      <c r="M42" s="270" t="s">
        <v>594</v>
      </c>
    </row>
    <row r="43">
      <c r="A43" s="194" t="s">
        <v>595</v>
      </c>
      <c r="B43" s="28" t="s">
        <v>39</v>
      </c>
      <c r="D43" s="280">
        <v>46187.0</v>
      </c>
      <c r="E43" s="281" t="s">
        <v>613</v>
      </c>
      <c r="F43" s="273" t="s">
        <v>609</v>
      </c>
      <c r="G43" s="320"/>
      <c r="H43" s="301"/>
      <c r="I43" s="276"/>
      <c r="J43" s="274"/>
      <c r="K43" s="274" t="s">
        <v>609</v>
      </c>
      <c r="L43" s="275"/>
      <c r="M43" s="279">
        <f t="shared" ref="M43:M48" si="5">IF(J43=F43,IF( OR(I43="3 - 1",I43="4 - 1",I43="4 - 2"),100,IF( OR(I43="2 - 1",I43="3 - 2",I43="4 - 3"),75,IF(I43="nul",60,IF( OR(I43="3 - 4",I43="2 - 3",I43="1 - 2"),50,IF( OR(I43="1 - 3",I43="2 - 4",I43="1 - 4"),25,0)))))+IF(K43=G43,+75,0)+IF(L43="oui",+50,0))+0</f>
        <v>0</v>
      </c>
    </row>
    <row r="44">
      <c r="A44" s="194" t="s">
        <v>601</v>
      </c>
      <c r="B44" s="34" t="s">
        <v>43</v>
      </c>
      <c r="D44" s="280">
        <v>46188.0</v>
      </c>
      <c r="E44" s="281" t="s">
        <v>614</v>
      </c>
      <c r="F44" s="273" t="s">
        <v>609</v>
      </c>
      <c r="G44" s="303"/>
      <c r="H44" s="304"/>
      <c r="I44" s="276"/>
      <c r="J44" s="274"/>
      <c r="K44" s="274" t="s">
        <v>609</v>
      </c>
      <c r="L44" s="282"/>
      <c r="M44" s="279">
        <f t="shared" si="5"/>
        <v>0</v>
      </c>
    </row>
    <row r="45">
      <c r="A45" s="194" t="s">
        <v>607</v>
      </c>
      <c r="B45" s="28" t="s">
        <v>47</v>
      </c>
      <c r="D45" s="280">
        <v>46193.0</v>
      </c>
      <c r="E45" s="281" t="s">
        <v>596</v>
      </c>
      <c r="F45" s="273" t="s">
        <v>609</v>
      </c>
      <c r="G45" s="303"/>
      <c r="H45" s="304"/>
      <c r="I45" s="276"/>
      <c r="J45" s="274"/>
      <c r="K45" s="274" t="s">
        <v>609</v>
      </c>
      <c r="L45" s="282"/>
      <c r="M45" s="279">
        <f t="shared" si="5"/>
        <v>0</v>
      </c>
    </row>
    <row r="46">
      <c r="A46" s="194" t="s">
        <v>610</v>
      </c>
      <c r="B46" s="28" t="s">
        <v>51</v>
      </c>
      <c r="D46" s="280">
        <v>46194.0</v>
      </c>
      <c r="E46" s="281" t="s">
        <v>602</v>
      </c>
      <c r="F46" s="273" t="s">
        <v>609</v>
      </c>
      <c r="G46" s="303"/>
      <c r="H46" s="304"/>
      <c r="I46" s="276"/>
      <c r="J46" s="274"/>
      <c r="K46" s="274" t="s">
        <v>609</v>
      </c>
      <c r="L46" s="282"/>
      <c r="M46" s="279">
        <f t="shared" si="5"/>
        <v>0</v>
      </c>
    </row>
    <row r="47">
      <c r="A47" s="64"/>
      <c r="D47" s="280">
        <v>46198.0</v>
      </c>
      <c r="E47" s="281" t="s">
        <v>612</v>
      </c>
      <c r="F47" s="273" t="s">
        <v>609</v>
      </c>
      <c r="G47" s="303"/>
      <c r="H47" s="304"/>
      <c r="I47" s="276"/>
      <c r="J47" s="274"/>
      <c r="K47" s="274" t="s">
        <v>609</v>
      </c>
      <c r="L47" s="282"/>
      <c r="M47" s="279">
        <f t="shared" si="5"/>
        <v>0</v>
      </c>
    </row>
    <row r="48">
      <c r="D48" s="305">
        <v>46198.0</v>
      </c>
      <c r="E48" s="312" t="s">
        <v>608</v>
      </c>
      <c r="F48" s="273" t="s">
        <v>609</v>
      </c>
      <c r="G48" s="307"/>
      <c r="H48" s="308"/>
      <c r="I48" s="309"/>
      <c r="J48" s="274"/>
      <c r="K48" s="274" t="s">
        <v>609</v>
      </c>
      <c r="L48" s="310"/>
      <c r="M48" s="279">
        <f t="shared" si="5"/>
        <v>0</v>
      </c>
    </row>
    <row r="49">
      <c r="D49" s="162"/>
      <c r="E49" s="163"/>
      <c r="F49" s="163"/>
      <c r="G49" s="163"/>
      <c r="H49" s="163"/>
      <c r="I49" s="163"/>
      <c r="J49" s="163"/>
      <c r="K49" s="163"/>
      <c r="L49" s="163"/>
      <c r="M49" s="163"/>
    </row>
    <row r="50">
      <c r="D50" s="164"/>
      <c r="E50" s="164"/>
      <c r="F50" s="164"/>
      <c r="G50" s="164"/>
      <c r="H50" s="164"/>
      <c r="I50" s="164"/>
      <c r="J50" s="164"/>
      <c r="K50" s="164"/>
      <c r="L50" s="164"/>
      <c r="M50" s="164"/>
    </row>
    <row r="51">
      <c r="A51" s="316" t="s">
        <v>629</v>
      </c>
      <c r="B51" s="63"/>
      <c r="D51" s="262" t="s">
        <v>185</v>
      </c>
      <c r="E51" s="263" t="s">
        <v>586</v>
      </c>
      <c r="F51" s="264" t="s">
        <v>587</v>
      </c>
      <c r="G51" s="265" t="s">
        <v>588</v>
      </c>
      <c r="H51" s="266" t="s">
        <v>589</v>
      </c>
      <c r="I51" s="267" t="s">
        <v>590</v>
      </c>
      <c r="J51" s="268" t="s">
        <v>591</v>
      </c>
      <c r="K51" s="268" t="s">
        <v>592</v>
      </c>
      <c r="L51" s="269" t="s">
        <v>593</v>
      </c>
      <c r="M51" s="270" t="s">
        <v>594</v>
      </c>
    </row>
    <row r="52">
      <c r="A52" s="194" t="s">
        <v>595</v>
      </c>
      <c r="B52" s="30" t="s">
        <v>40</v>
      </c>
      <c r="D52" s="280">
        <v>46187.0</v>
      </c>
      <c r="E52" s="281" t="s">
        <v>612</v>
      </c>
      <c r="F52" s="273" t="s">
        <v>609</v>
      </c>
      <c r="G52" s="320"/>
      <c r="H52" s="301"/>
      <c r="I52" s="276"/>
      <c r="J52" s="274"/>
      <c r="K52" s="274" t="s">
        <v>609</v>
      </c>
      <c r="L52" s="275"/>
      <c r="M52" s="279">
        <f t="shared" ref="M52:M57" si="6">IF(J52=F52,IF( OR(I52="3 - 1",I52="4 - 1",I52="4 - 2"),100,IF( OR(I52="2 - 1",I52="3 - 2",I52="4 - 3"),75,IF(I52="nul",60,IF( OR(I52="3 - 4",I52="2 - 3",I52="1 - 2"),50,IF( OR(I52="1 - 3",I52="2 - 4",I52="1 - 4"),25,0)))))+IF(K52=G52,+75,0)+IF(L52="oui",+50,0))+0</f>
        <v>0</v>
      </c>
    </row>
    <row r="53">
      <c r="A53" s="194" t="s">
        <v>601</v>
      </c>
      <c r="B53" s="30" t="s">
        <v>44</v>
      </c>
      <c r="D53" s="280">
        <v>46188.0</v>
      </c>
      <c r="E53" s="281" t="s">
        <v>608</v>
      </c>
      <c r="F53" s="273" t="s">
        <v>609</v>
      </c>
      <c r="G53" s="303"/>
      <c r="H53" s="304"/>
      <c r="I53" s="276"/>
      <c r="J53" s="274"/>
      <c r="K53" s="274" t="s">
        <v>609</v>
      </c>
      <c r="L53" s="282"/>
      <c r="M53" s="279">
        <f t="shared" si="6"/>
        <v>0</v>
      </c>
    </row>
    <row r="54">
      <c r="A54" s="194" t="s">
        <v>607</v>
      </c>
      <c r="B54" s="30" t="s">
        <v>48</v>
      </c>
      <c r="D54" s="280">
        <v>46193.0</v>
      </c>
      <c r="E54" s="281" t="s">
        <v>613</v>
      </c>
      <c r="F54" s="273" t="s">
        <v>609</v>
      </c>
      <c r="G54" s="303"/>
      <c r="H54" s="304"/>
      <c r="I54" s="276"/>
      <c r="J54" s="274"/>
      <c r="K54" s="274" t="s">
        <v>609</v>
      </c>
      <c r="L54" s="282"/>
      <c r="M54" s="279">
        <f t="shared" si="6"/>
        <v>0</v>
      </c>
    </row>
    <row r="55">
      <c r="A55" s="194" t="s">
        <v>610</v>
      </c>
      <c r="B55" s="30" t="s">
        <v>52</v>
      </c>
      <c r="D55" s="280">
        <v>46194.0</v>
      </c>
      <c r="E55" s="281" t="s">
        <v>614</v>
      </c>
      <c r="F55" s="273" t="s">
        <v>609</v>
      </c>
      <c r="G55" s="303"/>
      <c r="H55" s="304"/>
      <c r="I55" s="276"/>
      <c r="J55" s="274"/>
      <c r="K55" s="274" t="s">
        <v>609</v>
      </c>
      <c r="L55" s="282"/>
      <c r="M55" s="279">
        <f t="shared" si="6"/>
        <v>0</v>
      </c>
    </row>
    <row r="56">
      <c r="A56" s="64"/>
      <c r="D56" s="280">
        <v>46199.0</v>
      </c>
      <c r="E56" s="281" t="s">
        <v>596</v>
      </c>
      <c r="F56" s="273" t="s">
        <v>609</v>
      </c>
      <c r="G56" s="303"/>
      <c r="H56" s="304"/>
      <c r="I56" s="276"/>
      <c r="J56" s="274"/>
      <c r="K56" s="274" t="s">
        <v>609</v>
      </c>
      <c r="L56" s="282"/>
      <c r="M56" s="279">
        <f t="shared" si="6"/>
        <v>0</v>
      </c>
    </row>
    <row r="57">
      <c r="D57" s="305">
        <v>46199.0</v>
      </c>
      <c r="E57" s="312" t="s">
        <v>602</v>
      </c>
      <c r="F57" s="273" t="s">
        <v>609</v>
      </c>
      <c r="G57" s="307"/>
      <c r="H57" s="308"/>
      <c r="I57" s="309"/>
      <c r="J57" s="274"/>
      <c r="K57" s="274" t="s">
        <v>609</v>
      </c>
      <c r="L57" s="310"/>
      <c r="M57" s="279">
        <f t="shared" si="6"/>
        <v>0</v>
      </c>
    </row>
    <row r="58">
      <c r="D58" s="162"/>
      <c r="E58" s="163"/>
      <c r="F58" s="163"/>
      <c r="G58" s="163"/>
      <c r="H58" s="163"/>
      <c r="I58" s="163"/>
      <c r="J58" s="163"/>
      <c r="K58" s="163"/>
      <c r="L58" s="163"/>
      <c r="M58" s="163"/>
    </row>
    <row r="59">
      <c r="D59" s="164"/>
      <c r="E59" s="164"/>
      <c r="F59" s="164"/>
      <c r="G59" s="164"/>
      <c r="H59" s="164"/>
      <c r="I59" s="164"/>
      <c r="J59" s="164"/>
      <c r="K59" s="164"/>
      <c r="L59" s="164"/>
      <c r="M59" s="164"/>
    </row>
    <row r="60">
      <c r="A60" s="317" t="s">
        <v>630</v>
      </c>
      <c r="B60" s="63"/>
      <c r="D60" s="262" t="s">
        <v>185</v>
      </c>
      <c r="E60" s="263" t="s">
        <v>586</v>
      </c>
      <c r="F60" s="264" t="s">
        <v>587</v>
      </c>
      <c r="G60" s="265" t="s">
        <v>588</v>
      </c>
      <c r="H60" s="266" t="s">
        <v>589</v>
      </c>
      <c r="I60" s="267" t="s">
        <v>590</v>
      </c>
      <c r="J60" s="268" t="s">
        <v>591</v>
      </c>
      <c r="K60" s="268" t="s">
        <v>592</v>
      </c>
      <c r="L60" s="269" t="s">
        <v>593</v>
      </c>
      <c r="M60" s="270" t="s">
        <v>594</v>
      </c>
    </row>
    <row r="61">
      <c r="A61" s="194" t="s">
        <v>595</v>
      </c>
      <c r="B61" s="30" t="s">
        <v>41</v>
      </c>
      <c r="D61" s="280">
        <v>46188.0</v>
      </c>
      <c r="E61" s="281" t="s">
        <v>596</v>
      </c>
      <c r="F61" s="273" t="s">
        <v>609</v>
      </c>
      <c r="G61" s="320"/>
      <c r="H61" s="301"/>
      <c r="I61" s="276"/>
      <c r="J61" s="274"/>
      <c r="K61" s="274" t="s">
        <v>609</v>
      </c>
      <c r="L61" s="275"/>
      <c r="M61" s="279">
        <f t="shared" ref="M61:M66" si="7">IF(J61=F61,IF( OR(I61="3 - 1",I61="4 - 1",I61="4 - 2"),100,IF( OR(I61="2 - 1",I61="3 - 2",I61="4 - 3"),75,IF(I61="nul",60,IF( OR(I61="3 - 4",I61="2 - 3",I61="1 - 2"),50,IF( OR(I61="1 - 3",I61="2 - 4",I61="1 - 4"),25,0)))))+IF(K61=G61,+75,0)+IF(L61="oui",+50,0))+0</f>
        <v>0</v>
      </c>
    </row>
    <row r="62">
      <c r="A62" s="194" t="s">
        <v>601</v>
      </c>
      <c r="B62" s="30" t="s">
        <v>45</v>
      </c>
      <c r="D62" s="280">
        <v>46189.0</v>
      </c>
      <c r="E62" s="281" t="s">
        <v>602</v>
      </c>
      <c r="F62" s="273" t="s">
        <v>609</v>
      </c>
      <c r="G62" s="303"/>
      <c r="H62" s="304"/>
      <c r="I62" s="276"/>
      <c r="J62" s="274"/>
      <c r="K62" s="274" t="s">
        <v>609</v>
      </c>
      <c r="L62" s="282"/>
      <c r="M62" s="279">
        <f t="shared" si="7"/>
        <v>0</v>
      </c>
    </row>
    <row r="63">
      <c r="A63" s="194" t="s">
        <v>607</v>
      </c>
      <c r="B63" s="30" t="s">
        <v>49</v>
      </c>
      <c r="D63" s="280">
        <v>46194.0</v>
      </c>
      <c r="E63" s="281" t="s">
        <v>612</v>
      </c>
      <c r="F63" s="273" t="s">
        <v>609</v>
      </c>
      <c r="G63" s="303"/>
      <c r="H63" s="304"/>
      <c r="I63" s="276"/>
      <c r="J63" s="274"/>
      <c r="K63" s="274" t="s">
        <v>609</v>
      </c>
      <c r="L63" s="282"/>
      <c r="M63" s="279">
        <f t="shared" si="7"/>
        <v>0</v>
      </c>
    </row>
    <row r="64">
      <c r="A64" s="194" t="s">
        <v>610</v>
      </c>
      <c r="B64" s="27" t="s">
        <v>53</v>
      </c>
      <c r="D64" s="280">
        <v>46195.0</v>
      </c>
      <c r="E64" s="281" t="s">
        <v>608</v>
      </c>
      <c r="F64" s="273" t="s">
        <v>609</v>
      </c>
      <c r="G64" s="303"/>
      <c r="H64" s="304"/>
      <c r="I64" s="276"/>
      <c r="J64" s="274"/>
      <c r="K64" s="274" t="s">
        <v>609</v>
      </c>
      <c r="L64" s="282"/>
      <c r="M64" s="279">
        <f t="shared" si="7"/>
        <v>0</v>
      </c>
    </row>
    <row r="65">
      <c r="A65" s="64"/>
      <c r="D65" s="280">
        <v>46200.0</v>
      </c>
      <c r="E65" s="281" t="s">
        <v>613</v>
      </c>
      <c r="F65" s="273" t="s">
        <v>609</v>
      </c>
      <c r="G65" s="303"/>
      <c r="H65" s="304"/>
      <c r="I65" s="276"/>
      <c r="J65" s="274"/>
      <c r="K65" s="274" t="s">
        <v>609</v>
      </c>
      <c r="L65" s="282"/>
      <c r="M65" s="279">
        <f t="shared" si="7"/>
        <v>0</v>
      </c>
    </row>
    <row r="66">
      <c r="D66" s="305">
        <v>46200.0</v>
      </c>
      <c r="E66" s="312" t="s">
        <v>614</v>
      </c>
      <c r="F66" s="273" t="s">
        <v>609</v>
      </c>
      <c r="G66" s="307"/>
      <c r="H66" s="308"/>
      <c r="I66" s="309"/>
      <c r="J66" s="274"/>
      <c r="K66" s="274" t="s">
        <v>609</v>
      </c>
      <c r="L66" s="310"/>
      <c r="M66" s="279">
        <f t="shared" si="7"/>
        <v>0</v>
      </c>
    </row>
    <row r="67">
      <c r="D67" s="162"/>
      <c r="E67" s="163"/>
      <c r="F67" s="163"/>
      <c r="G67" s="163"/>
      <c r="H67" s="163"/>
      <c r="I67" s="163"/>
      <c r="J67" s="163"/>
      <c r="K67" s="163"/>
      <c r="L67" s="163"/>
      <c r="M67" s="163"/>
    </row>
    <row r="68">
      <c r="D68" s="164"/>
      <c r="E68" s="164"/>
      <c r="F68" s="164"/>
      <c r="G68" s="164"/>
      <c r="H68" s="164"/>
      <c r="I68" s="164"/>
      <c r="J68" s="164"/>
      <c r="K68" s="164"/>
      <c r="L68" s="164"/>
      <c r="M68" s="164"/>
    </row>
    <row r="69">
      <c r="A69" s="318" t="s">
        <v>632</v>
      </c>
      <c r="B69" s="63"/>
      <c r="D69" s="262" t="s">
        <v>185</v>
      </c>
      <c r="E69" s="263" t="s">
        <v>586</v>
      </c>
      <c r="F69" s="264" t="s">
        <v>587</v>
      </c>
      <c r="G69" s="265" t="s">
        <v>588</v>
      </c>
      <c r="H69" s="266" t="s">
        <v>589</v>
      </c>
      <c r="I69" s="267" t="s">
        <v>590</v>
      </c>
      <c r="J69" s="268" t="s">
        <v>591</v>
      </c>
      <c r="K69" s="268" t="s">
        <v>592</v>
      </c>
      <c r="L69" s="269" t="s">
        <v>593</v>
      </c>
      <c r="M69" s="270" t="s">
        <v>594</v>
      </c>
    </row>
    <row r="70">
      <c r="A70" s="194" t="s">
        <v>595</v>
      </c>
      <c r="B70" s="30" t="s">
        <v>42</v>
      </c>
      <c r="D70" s="280">
        <v>46188.0</v>
      </c>
      <c r="E70" s="281" t="s">
        <v>613</v>
      </c>
      <c r="F70" s="273" t="s">
        <v>609</v>
      </c>
      <c r="G70" s="320"/>
      <c r="H70" s="301"/>
      <c r="I70" s="276"/>
      <c r="J70" s="274"/>
      <c r="K70" s="274" t="s">
        <v>609</v>
      </c>
      <c r="L70" s="275"/>
      <c r="M70" s="279">
        <f t="shared" ref="M70:M75" si="8">IF(J70=F70,IF( OR(I70="3 - 1",I70="4 - 1",I70="4 - 2"),100,IF( OR(I70="2 - 1",I70="3 - 2",I70="4 - 3"),75,IF(I70="nul",60,IF( OR(I70="3 - 4",I70="2 - 3",I70="1 - 2"),50,IF( OR(I70="1 - 3",I70="2 - 4",I70="1 - 4"),25,0)))))+IF(K70=G70,+75,0)+IF(L70="oui",+50,0))+0</f>
        <v>0</v>
      </c>
    </row>
    <row r="71">
      <c r="A71" s="194" t="s">
        <v>601</v>
      </c>
      <c r="B71" s="30" t="s">
        <v>46</v>
      </c>
      <c r="D71" s="280">
        <v>46189.0</v>
      </c>
      <c r="E71" s="281" t="s">
        <v>614</v>
      </c>
      <c r="F71" s="273" t="s">
        <v>609</v>
      </c>
      <c r="G71" s="303"/>
      <c r="H71" s="304"/>
      <c r="I71" s="276"/>
      <c r="J71" s="274"/>
      <c r="K71" s="274" t="s">
        <v>609</v>
      </c>
      <c r="L71" s="282"/>
      <c r="M71" s="279">
        <f t="shared" si="8"/>
        <v>0</v>
      </c>
    </row>
    <row r="72">
      <c r="A72" s="194" t="s">
        <v>607</v>
      </c>
      <c r="B72" s="30" t="s">
        <v>50</v>
      </c>
      <c r="D72" s="280">
        <v>46194.0</v>
      </c>
      <c r="E72" s="281" t="s">
        <v>596</v>
      </c>
      <c r="F72" s="273" t="s">
        <v>609</v>
      </c>
      <c r="G72" s="303"/>
      <c r="H72" s="304"/>
      <c r="I72" s="276"/>
      <c r="J72" s="274"/>
      <c r="K72" s="274" t="s">
        <v>609</v>
      </c>
      <c r="L72" s="282"/>
      <c r="M72" s="279">
        <f t="shared" si="8"/>
        <v>0</v>
      </c>
    </row>
    <row r="73">
      <c r="A73" s="194" t="s">
        <v>610</v>
      </c>
      <c r="B73" s="30" t="s">
        <v>54</v>
      </c>
      <c r="D73" s="280">
        <v>46195.0</v>
      </c>
      <c r="E73" s="281" t="s">
        <v>602</v>
      </c>
      <c r="F73" s="273" t="s">
        <v>609</v>
      </c>
      <c r="G73" s="303"/>
      <c r="H73" s="304"/>
      <c r="I73" s="276"/>
      <c r="J73" s="274"/>
      <c r="K73" s="274" t="s">
        <v>609</v>
      </c>
      <c r="L73" s="282"/>
      <c r="M73" s="279">
        <f t="shared" si="8"/>
        <v>0</v>
      </c>
    </row>
    <row r="74">
      <c r="A74" s="64"/>
      <c r="D74" s="280">
        <v>46200.0</v>
      </c>
      <c r="E74" s="281" t="s">
        <v>612</v>
      </c>
      <c r="F74" s="273" t="s">
        <v>609</v>
      </c>
      <c r="G74" s="303"/>
      <c r="H74" s="304"/>
      <c r="I74" s="276"/>
      <c r="J74" s="274"/>
      <c r="K74" s="274" t="s">
        <v>609</v>
      </c>
      <c r="L74" s="282"/>
      <c r="M74" s="279">
        <f t="shared" si="8"/>
        <v>0</v>
      </c>
    </row>
    <row r="75">
      <c r="D75" s="305">
        <v>46200.0</v>
      </c>
      <c r="E75" s="312" t="s">
        <v>608</v>
      </c>
      <c r="F75" s="273" t="s">
        <v>609</v>
      </c>
      <c r="G75" s="307"/>
      <c r="H75" s="308"/>
      <c r="I75" s="309"/>
      <c r="J75" s="274"/>
      <c r="K75" s="274" t="s">
        <v>609</v>
      </c>
      <c r="L75" s="310"/>
      <c r="M75" s="279">
        <f t="shared" si="8"/>
        <v>0</v>
      </c>
    </row>
    <row r="76">
      <c r="D76" s="162"/>
      <c r="E76" s="163"/>
      <c r="F76" s="163"/>
      <c r="G76" s="163"/>
      <c r="H76" s="163"/>
      <c r="I76" s="163"/>
      <c r="J76" s="163"/>
      <c r="K76" s="163"/>
      <c r="L76" s="163"/>
      <c r="M76" s="163"/>
    </row>
    <row r="77">
      <c r="D77" s="164"/>
      <c r="E77" s="164"/>
      <c r="F77" s="164"/>
      <c r="G77" s="164"/>
      <c r="H77" s="164"/>
      <c r="I77" s="164"/>
      <c r="J77" s="164"/>
      <c r="K77" s="164"/>
      <c r="L77" s="164"/>
      <c r="M77" s="164"/>
    </row>
    <row r="78">
      <c r="A78" s="319" t="s">
        <v>633</v>
      </c>
      <c r="B78" s="63"/>
      <c r="D78" s="262" t="s">
        <v>185</v>
      </c>
      <c r="E78" s="263" t="s">
        <v>586</v>
      </c>
      <c r="F78" s="264" t="s">
        <v>587</v>
      </c>
      <c r="G78" s="265" t="s">
        <v>588</v>
      </c>
      <c r="H78" s="266" t="s">
        <v>589</v>
      </c>
      <c r="I78" s="267" t="s">
        <v>590</v>
      </c>
      <c r="J78" s="268" t="s">
        <v>591</v>
      </c>
      <c r="K78" s="268" t="s">
        <v>592</v>
      </c>
      <c r="L78" s="269" t="s">
        <v>593</v>
      </c>
      <c r="M78" s="270" t="s">
        <v>594</v>
      </c>
    </row>
    <row r="79">
      <c r="A79" s="194" t="s">
        <v>595</v>
      </c>
      <c r="B79" s="28" t="s">
        <v>55</v>
      </c>
      <c r="D79" s="280">
        <v>46189.0</v>
      </c>
      <c r="E79" s="281" t="s">
        <v>612</v>
      </c>
      <c r="F79" s="273" t="s">
        <v>609</v>
      </c>
      <c r="G79" s="320"/>
      <c r="H79" s="301"/>
      <c r="I79" s="276"/>
      <c r="J79" s="274"/>
      <c r="K79" s="274" t="s">
        <v>609</v>
      </c>
      <c r="L79" s="275"/>
      <c r="M79" s="279">
        <f t="shared" ref="M79:M84" si="9">IF(J79=F79,IF( OR(I79="3 - 1",I79="4 - 1",I79="4 - 2"),100,IF( OR(I79="2 - 1",I79="3 - 2",I79="4 - 3"),75,IF(I79="nul",60,IF( OR(I79="3 - 4",I79="2 - 3",I79="1 - 2"),50,IF( OR(I79="1 - 3",I79="2 - 4",I79="1 - 4"),25,0)))))+IF(K79=G79,+75,0)+IF(L79="oui",+50,0))+0</f>
        <v>0</v>
      </c>
    </row>
    <row r="80">
      <c r="A80" s="194" t="s">
        <v>601</v>
      </c>
      <c r="B80" s="28" t="s">
        <v>59</v>
      </c>
      <c r="D80" s="280">
        <v>46190.0</v>
      </c>
      <c r="E80" s="281" t="s">
        <v>608</v>
      </c>
      <c r="F80" s="273" t="s">
        <v>609</v>
      </c>
      <c r="G80" s="303"/>
      <c r="H80" s="304"/>
      <c r="I80" s="276"/>
      <c r="J80" s="274"/>
      <c r="K80" s="274" t="s">
        <v>609</v>
      </c>
      <c r="L80" s="282"/>
      <c r="M80" s="279">
        <f t="shared" si="9"/>
        <v>0</v>
      </c>
    </row>
    <row r="81">
      <c r="A81" s="194" t="s">
        <v>607</v>
      </c>
      <c r="B81" s="28" t="s">
        <v>63</v>
      </c>
      <c r="D81" s="280">
        <v>46195.0</v>
      </c>
      <c r="E81" s="281" t="s">
        <v>613</v>
      </c>
      <c r="F81" s="273" t="s">
        <v>609</v>
      </c>
      <c r="G81" s="303"/>
      <c r="H81" s="304"/>
      <c r="I81" s="276"/>
      <c r="J81" s="274"/>
      <c r="K81" s="274" t="s">
        <v>609</v>
      </c>
      <c r="L81" s="282"/>
      <c r="M81" s="279">
        <f t="shared" si="9"/>
        <v>0</v>
      </c>
    </row>
    <row r="82">
      <c r="A82" s="194" t="s">
        <v>610</v>
      </c>
      <c r="B82" s="28" t="s">
        <v>67</v>
      </c>
      <c r="D82" s="280">
        <v>46196.0</v>
      </c>
      <c r="E82" s="281" t="s">
        <v>614</v>
      </c>
      <c r="F82" s="273" t="s">
        <v>609</v>
      </c>
      <c r="G82" s="303"/>
      <c r="H82" s="304"/>
      <c r="I82" s="276"/>
      <c r="J82" s="274"/>
      <c r="K82" s="274" t="s">
        <v>609</v>
      </c>
      <c r="L82" s="282"/>
      <c r="M82" s="279">
        <f t="shared" si="9"/>
        <v>0</v>
      </c>
    </row>
    <row r="83">
      <c r="A83" s="64"/>
      <c r="D83" s="280">
        <v>46199.0</v>
      </c>
      <c r="E83" s="281" t="s">
        <v>596</v>
      </c>
      <c r="F83" s="273" t="s">
        <v>609</v>
      </c>
      <c r="G83" s="303"/>
      <c r="H83" s="304"/>
      <c r="I83" s="276"/>
      <c r="J83" s="274"/>
      <c r="K83" s="274" t="s">
        <v>609</v>
      </c>
      <c r="L83" s="282"/>
      <c r="M83" s="279">
        <f t="shared" si="9"/>
        <v>0</v>
      </c>
    </row>
    <row r="84">
      <c r="D84" s="305">
        <v>46199.0</v>
      </c>
      <c r="E84" s="312" t="s">
        <v>602</v>
      </c>
      <c r="F84" s="273" t="s">
        <v>609</v>
      </c>
      <c r="G84" s="307"/>
      <c r="H84" s="308"/>
      <c r="I84" s="309"/>
      <c r="J84" s="274"/>
      <c r="K84" s="274" t="s">
        <v>609</v>
      </c>
      <c r="L84" s="310"/>
      <c r="M84" s="279">
        <f t="shared" si="9"/>
        <v>0</v>
      </c>
    </row>
    <row r="85">
      <c r="D85" s="162"/>
      <c r="E85" s="163"/>
      <c r="F85" s="163"/>
      <c r="G85" s="163"/>
      <c r="H85" s="163"/>
      <c r="I85" s="163"/>
      <c r="J85" s="163"/>
      <c r="K85" s="163"/>
      <c r="L85" s="163"/>
      <c r="M85" s="163"/>
    </row>
    <row r="86">
      <c r="D86" s="164"/>
      <c r="E86" s="164"/>
      <c r="F86" s="164"/>
      <c r="G86" s="164"/>
      <c r="H86" s="164"/>
      <c r="I86" s="164"/>
      <c r="J86" s="164"/>
      <c r="K86" s="164"/>
      <c r="L86" s="164"/>
      <c r="M86" s="164"/>
    </row>
    <row r="87">
      <c r="A87" s="321" t="s">
        <v>634</v>
      </c>
      <c r="B87" s="63"/>
      <c r="D87" s="262" t="s">
        <v>185</v>
      </c>
      <c r="E87" s="263" t="s">
        <v>586</v>
      </c>
      <c r="F87" s="264" t="s">
        <v>587</v>
      </c>
      <c r="G87" s="265" t="s">
        <v>588</v>
      </c>
      <c r="H87" s="266" t="s">
        <v>589</v>
      </c>
      <c r="I87" s="267" t="s">
        <v>590</v>
      </c>
      <c r="J87" s="268" t="s">
        <v>591</v>
      </c>
      <c r="K87" s="268" t="s">
        <v>592</v>
      </c>
      <c r="L87" s="269" t="s">
        <v>593</v>
      </c>
      <c r="M87" s="270" t="s">
        <v>594</v>
      </c>
    </row>
    <row r="88">
      <c r="A88" s="194" t="s">
        <v>595</v>
      </c>
      <c r="B88" s="30" t="s">
        <v>56</v>
      </c>
      <c r="D88" s="280">
        <v>46190.0</v>
      </c>
      <c r="E88" s="281" t="s">
        <v>596</v>
      </c>
      <c r="F88" s="273" t="s">
        <v>609</v>
      </c>
      <c r="G88" s="320"/>
      <c r="H88" s="301"/>
      <c r="I88" s="276"/>
      <c r="J88" s="274"/>
      <c r="K88" s="274" t="s">
        <v>609</v>
      </c>
      <c r="L88" s="275"/>
      <c r="M88" s="279">
        <f t="shared" ref="M88:M93" si="10">IF(J88=F88,IF( OR(I88="3 - 1",I88="4 - 1",I88="4 - 2"),100,IF( OR(I88="2 - 1",I88="3 - 2",I88="4 - 3"),75,IF(I88="nul",60,IF( OR(I88="3 - 4",I88="2 - 3",I88="1 - 2"),50,IF( OR(I88="1 - 3",I88="2 - 4",I88="1 - 4"),25,0)))))+IF(K88=G88,+75,0)+IF(L88="oui",+50,0))+0</f>
        <v>0</v>
      </c>
    </row>
    <row r="89">
      <c r="A89" s="194" t="s">
        <v>601</v>
      </c>
      <c r="B89" s="30" t="s">
        <v>60</v>
      </c>
      <c r="D89" s="280">
        <v>46190.0</v>
      </c>
      <c r="E89" s="281" t="s">
        <v>602</v>
      </c>
      <c r="F89" s="273" t="s">
        <v>609</v>
      </c>
      <c r="G89" s="303"/>
      <c r="H89" s="304"/>
      <c r="I89" s="276"/>
      <c r="J89" s="274"/>
      <c r="K89" s="274" t="s">
        <v>609</v>
      </c>
      <c r="L89" s="282"/>
      <c r="M89" s="279">
        <f t="shared" si="10"/>
        <v>0</v>
      </c>
    </row>
    <row r="90">
      <c r="A90" s="194" t="s">
        <v>607</v>
      </c>
      <c r="B90" s="30" t="s">
        <v>64</v>
      </c>
      <c r="D90" s="280">
        <v>46195.0</v>
      </c>
      <c r="E90" s="281" t="s">
        <v>612</v>
      </c>
      <c r="F90" s="273" t="s">
        <v>609</v>
      </c>
      <c r="G90" s="303"/>
      <c r="H90" s="304"/>
      <c r="I90" s="276"/>
      <c r="J90" s="274"/>
      <c r="K90" s="274" t="s">
        <v>609</v>
      </c>
      <c r="L90" s="282"/>
      <c r="M90" s="279">
        <f t="shared" si="10"/>
        <v>0</v>
      </c>
    </row>
    <row r="91">
      <c r="A91" s="194" t="s">
        <v>610</v>
      </c>
      <c r="B91" s="30" t="s">
        <v>68</v>
      </c>
      <c r="D91" s="280">
        <v>46196.0</v>
      </c>
      <c r="E91" s="281" t="s">
        <v>608</v>
      </c>
      <c r="F91" s="273" t="s">
        <v>609</v>
      </c>
      <c r="G91" s="303"/>
      <c r="H91" s="304"/>
      <c r="I91" s="276"/>
      <c r="J91" s="274"/>
      <c r="K91" s="274" t="s">
        <v>609</v>
      </c>
      <c r="L91" s="282"/>
      <c r="M91" s="279">
        <f t="shared" si="10"/>
        <v>0</v>
      </c>
    </row>
    <row r="92">
      <c r="A92" s="64"/>
      <c r="D92" s="280">
        <v>46201.0</v>
      </c>
      <c r="E92" s="281" t="s">
        <v>613</v>
      </c>
      <c r="F92" s="273" t="s">
        <v>609</v>
      </c>
      <c r="G92" s="303"/>
      <c r="H92" s="304"/>
      <c r="I92" s="276"/>
      <c r="J92" s="274"/>
      <c r="K92" s="274" t="s">
        <v>609</v>
      </c>
      <c r="L92" s="282"/>
      <c r="M92" s="279">
        <f t="shared" si="10"/>
        <v>0</v>
      </c>
    </row>
    <row r="93">
      <c r="D93" s="305">
        <v>46201.0</v>
      </c>
      <c r="E93" s="312" t="s">
        <v>614</v>
      </c>
      <c r="F93" s="273" t="s">
        <v>609</v>
      </c>
      <c r="G93" s="307"/>
      <c r="H93" s="308"/>
      <c r="I93" s="309"/>
      <c r="J93" s="274"/>
      <c r="K93" s="274" t="s">
        <v>609</v>
      </c>
      <c r="L93" s="310"/>
      <c r="M93" s="279">
        <f t="shared" si="10"/>
        <v>0</v>
      </c>
    </row>
    <row r="94">
      <c r="D94" s="162"/>
      <c r="E94" s="163"/>
      <c r="F94" s="163"/>
      <c r="G94" s="163"/>
      <c r="H94" s="163"/>
      <c r="I94" s="163"/>
      <c r="J94" s="163"/>
      <c r="K94" s="163"/>
      <c r="L94" s="163"/>
      <c r="M94" s="163"/>
    </row>
    <row r="95">
      <c r="D95" s="164"/>
      <c r="E95" s="164"/>
      <c r="F95" s="164"/>
      <c r="G95" s="164"/>
      <c r="H95" s="164"/>
      <c r="I95" s="164"/>
      <c r="J95" s="164"/>
      <c r="K95" s="164"/>
      <c r="L95" s="164"/>
      <c r="M95" s="164"/>
    </row>
    <row r="96">
      <c r="A96" s="322" t="s">
        <v>635</v>
      </c>
      <c r="B96" s="63"/>
      <c r="D96" s="262" t="s">
        <v>185</v>
      </c>
      <c r="E96" s="263" t="s">
        <v>586</v>
      </c>
      <c r="F96" s="264" t="s">
        <v>587</v>
      </c>
      <c r="G96" s="265" t="s">
        <v>588</v>
      </c>
      <c r="H96" s="266" t="s">
        <v>589</v>
      </c>
      <c r="I96" s="267" t="s">
        <v>590</v>
      </c>
      <c r="J96" s="268" t="s">
        <v>591</v>
      </c>
      <c r="K96" s="268" t="s">
        <v>592</v>
      </c>
      <c r="L96" s="269" t="s">
        <v>593</v>
      </c>
      <c r="M96" s="270" t="s">
        <v>594</v>
      </c>
    </row>
    <row r="97">
      <c r="A97" s="194" t="s">
        <v>595</v>
      </c>
      <c r="B97" s="30" t="s">
        <v>57</v>
      </c>
      <c r="D97" s="280">
        <v>46190.0</v>
      </c>
      <c r="E97" s="281" t="s">
        <v>613</v>
      </c>
      <c r="F97" s="273" t="s">
        <v>609</v>
      </c>
      <c r="G97" s="320"/>
      <c r="H97" s="301"/>
      <c r="I97" s="276"/>
      <c r="J97" s="274"/>
      <c r="K97" s="323" t="s">
        <v>636</v>
      </c>
      <c r="L97" s="275"/>
      <c r="M97" s="279">
        <f t="shared" ref="M97:M102" si="11">IF(J97=F97,IF( OR(I97="3 - 1",I97="4 - 1",I97="4 - 2"),100,IF( OR(I97="2 - 1",I97="3 - 2",I97="4 - 3"),75,IF(I97="nul",60,IF( OR(I97="3 - 4",I97="2 - 3",I97="1 - 2"),50,IF( OR(I97="1 - 3",I97="2 - 4",I97="1 - 4"),25,0)))))+IF(K97=G97,+75,0)+IF(L97="oui",+50,0))+0</f>
        <v>0</v>
      </c>
    </row>
    <row r="98">
      <c r="A98" s="194" t="s">
        <v>601</v>
      </c>
      <c r="B98" s="30" t="s">
        <v>61</v>
      </c>
      <c r="D98" s="280">
        <v>46191.0</v>
      </c>
      <c r="E98" s="281" t="s">
        <v>614</v>
      </c>
      <c r="F98" s="273" t="s">
        <v>609</v>
      </c>
      <c r="G98" s="303"/>
      <c r="H98" s="304"/>
      <c r="I98" s="276"/>
      <c r="J98" s="274"/>
      <c r="K98" s="323" t="s">
        <v>636</v>
      </c>
      <c r="L98" s="282"/>
      <c r="M98" s="279">
        <f t="shared" si="11"/>
        <v>0</v>
      </c>
    </row>
    <row r="99">
      <c r="A99" s="194" t="s">
        <v>607</v>
      </c>
      <c r="B99" s="27" t="s">
        <v>65</v>
      </c>
      <c r="D99" s="280">
        <v>46196.0</v>
      </c>
      <c r="E99" s="281" t="s">
        <v>596</v>
      </c>
      <c r="F99" s="273" t="s">
        <v>609</v>
      </c>
      <c r="G99" s="303"/>
      <c r="H99" s="304"/>
      <c r="I99" s="276"/>
      <c r="J99" s="274"/>
      <c r="K99" s="323" t="s">
        <v>636</v>
      </c>
      <c r="L99" s="282"/>
      <c r="M99" s="279">
        <f t="shared" si="11"/>
        <v>0</v>
      </c>
    </row>
    <row r="100">
      <c r="A100" s="194" t="s">
        <v>610</v>
      </c>
      <c r="B100" s="30" t="s">
        <v>69</v>
      </c>
      <c r="D100" s="280">
        <v>46197.0</v>
      </c>
      <c r="E100" s="281" t="s">
        <v>602</v>
      </c>
      <c r="F100" s="273" t="s">
        <v>609</v>
      </c>
      <c r="G100" s="303"/>
      <c r="H100" s="304"/>
      <c r="I100" s="276"/>
      <c r="J100" s="274"/>
      <c r="K100" s="323" t="s">
        <v>636</v>
      </c>
      <c r="L100" s="282"/>
      <c r="M100" s="279">
        <f t="shared" si="11"/>
        <v>0</v>
      </c>
    </row>
    <row r="101">
      <c r="A101" s="64"/>
      <c r="D101" s="280">
        <v>46201.0</v>
      </c>
      <c r="E101" s="281" t="s">
        <v>612</v>
      </c>
      <c r="F101" s="273" t="s">
        <v>609</v>
      </c>
      <c r="G101" s="303"/>
      <c r="H101" s="304"/>
      <c r="I101" s="276"/>
      <c r="J101" s="274"/>
      <c r="K101" s="323" t="s">
        <v>636</v>
      </c>
      <c r="L101" s="282"/>
      <c r="M101" s="279">
        <f t="shared" si="11"/>
        <v>0</v>
      </c>
    </row>
    <row r="102">
      <c r="D102" s="305">
        <v>46201.0</v>
      </c>
      <c r="E102" s="312" t="s">
        <v>608</v>
      </c>
      <c r="F102" s="273" t="s">
        <v>609</v>
      </c>
      <c r="G102" s="307"/>
      <c r="H102" s="308"/>
      <c r="I102" s="309"/>
      <c r="J102" s="274"/>
      <c r="K102" s="323" t="s">
        <v>636</v>
      </c>
      <c r="L102" s="310"/>
      <c r="M102" s="279">
        <f t="shared" si="11"/>
        <v>0</v>
      </c>
    </row>
    <row r="103">
      <c r="D103" s="162"/>
      <c r="E103" s="163"/>
      <c r="F103" s="163"/>
      <c r="G103" s="163"/>
      <c r="H103" s="163"/>
      <c r="I103" s="163"/>
      <c r="J103" s="163"/>
      <c r="K103" s="163"/>
      <c r="L103" s="163"/>
      <c r="M103" s="163"/>
    </row>
    <row r="104">
      <c r="D104" s="164"/>
      <c r="E104" s="164"/>
      <c r="F104" s="164"/>
      <c r="G104" s="164"/>
      <c r="H104" s="164"/>
      <c r="I104" s="164"/>
      <c r="J104" s="164"/>
      <c r="K104" s="164"/>
      <c r="L104" s="164"/>
      <c r="M104" s="164"/>
    </row>
    <row r="105">
      <c r="A105" s="324" t="s">
        <v>637</v>
      </c>
      <c r="B105" s="63"/>
      <c r="D105" s="262" t="s">
        <v>185</v>
      </c>
      <c r="E105" s="263" t="s">
        <v>586</v>
      </c>
      <c r="F105" s="264" t="s">
        <v>587</v>
      </c>
      <c r="G105" s="265" t="s">
        <v>588</v>
      </c>
      <c r="H105" s="266" t="s">
        <v>589</v>
      </c>
      <c r="I105" s="267" t="s">
        <v>590</v>
      </c>
      <c r="J105" s="268" t="s">
        <v>591</v>
      </c>
      <c r="K105" s="268" t="s">
        <v>592</v>
      </c>
      <c r="L105" s="269" t="s">
        <v>593</v>
      </c>
      <c r="M105" s="270" t="s">
        <v>594</v>
      </c>
    </row>
    <row r="106">
      <c r="A106" s="194" t="s">
        <v>595</v>
      </c>
      <c r="B106" s="27" t="s">
        <v>58</v>
      </c>
      <c r="D106" s="280">
        <v>46190.0</v>
      </c>
      <c r="E106" s="281" t="s">
        <v>612</v>
      </c>
      <c r="F106" s="273" t="s">
        <v>609</v>
      </c>
      <c r="G106" s="274"/>
      <c r="H106" s="301"/>
      <c r="I106" s="276"/>
      <c r="J106" s="274"/>
      <c r="K106" s="323" t="s">
        <v>636</v>
      </c>
      <c r="L106" s="275"/>
      <c r="M106" s="279">
        <f t="shared" ref="M106:M111" si="12">IF(J106=F106,IF( OR(I106="3 - 1",I106="4 - 1",I106="4 - 2"),100,IF( OR(I106="2 - 1",I106="3 - 2",I106="4 - 3"),75,IF(I106="nul",60,IF( OR(I106="3 - 4",I106="2 - 3",I106="1 - 2"),50,IF( OR(I106="1 - 3",I106="2 - 4",I106="1 - 4"),25,0)))))+IF(K106=G106,+75,0)+IF(L106="oui",+50,0))+0</f>
        <v>0</v>
      </c>
    </row>
    <row r="107">
      <c r="A107" s="194" t="s">
        <v>601</v>
      </c>
      <c r="B107" s="30" t="s">
        <v>62</v>
      </c>
      <c r="D107" s="280">
        <v>46191.0</v>
      </c>
      <c r="E107" s="281" t="s">
        <v>608</v>
      </c>
      <c r="F107" s="273" t="s">
        <v>609</v>
      </c>
      <c r="G107" s="303"/>
      <c r="H107" s="304"/>
      <c r="I107" s="276"/>
      <c r="J107" s="274"/>
      <c r="K107" s="323" t="s">
        <v>636</v>
      </c>
      <c r="L107" s="282"/>
      <c r="M107" s="279">
        <f t="shared" si="12"/>
        <v>0</v>
      </c>
    </row>
    <row r="108">
      <c r="A108" s="194" t="s">
        <v>607</v>
      </c>
      <c r="B108" s="30" t="s">
        <v>66</v>
      </c>
      <c r="D108" s="280">
        <v>46196.0</v>
      </c>
      <c r="E108" s="281" t="s">
        <v>613</v>
      </c>
      <c r="F108" s="273" t="s">
        <v>609</v>
      </c>
      <c r="G108" s="303"/>
      <c r="H108" s="304"/>
      <c r="I108" s="276"/>
      <c r="J108" s="274"/>
      <c r="K108" s="323" t="s">
        <v>636</v>
      </c>
      <c r="L108" s="282"/>
      <c r="M108" s="279">
        <f t="shared" si="12"/>
        <v>0</v>
      </c>
    </row>
    <row r="109">
      <c r="A109" s="194" t="s">
        <v>610</v>
      </c>
      <c r="B109" s="30" t="s">
        <v>70</v>
      </c>
      <c r="D109" s="280">
        <v>46197.0</v>
      </c>
      <c r="E109" s="285" t="s">
        <v>614</v>
      </c>
      <c r="F109" s="273" t="s">
        <v>609</v>
      </c>
      <c r="G109" s="303"/>
      <c r="H109" s="304"/>
      <c r="I109" s="276"/>
      <c r="J109" s="274"/>
      <c r="K109" s="323" t="s">
        <v>636</v>
      </c>
      <c r="L109" s="282"/>
      <c r="M109" s="279">
        <f t="shared" si="12"/>
        <v>0</v>
      </c>
    </row>
    <row r="110">
      <c r="A110" s="64"/>
      <c r="D110" s="280">
        <v>46200.0</v>
      </c>
      <c r="E110" s="281" t="s">
        <v>596</v>
      </c>
      <c r="F110" s="273" t="s">
        <v>609</v>
      </c>
      <c r="G110" s="303"/>
      <c r="H110" s="304"/>
      <c r="I110" s="276"/>
      <c r="J110" s="274"/>
      <c r="K110" s="323" t="s">
        <v>636</v>
      </c>
      <c r="L110" s="282"/>
      <c r="M110" s="279">
        <f t="shared" si="12"/>
        <v>0</v>
      </c>
    </row>
    <row r="111">
      <c r="D111" s="305">
        <v>46200.0</v>
      </c>
      <c r="E111" s="312" t="s">
        <v>602</v>
      </c>
      <c r="F111" s="273" t="s">
        <v>609</v>
      </c>
      <c r="G111" s="307"/>
      <c r="H111" s="308"/>
      <c r="I111" s="309"/>
      <c r="J111" s="325"/>
      <c r="K111" s="326" t="s">
        <v>636</v>
      </c>
      <c r="L111" s="310"/>
      <c r="M111" s="279">
        <f t="shared" si="12"/>
        <v>0</v>
      </c>
    </row>
    <row r="112">
      <c r="A112" s="64"/>
      <c r="B112" s="64"/>
    </row>
  </sheetData>
  <mergeCells count="51">
    <mergeCell ref="C3:E3"/>
    <mergeCell ref="F3:H3"/>
    <mergeCell ref="C4:E4"/>
    <mergeCell ref="F4:H4"/>
    <mergeCell ref="A20:B23"/>
    <mergeCell ref="D22:M23"/>
    <mergeCell ref="A24:B24"/>
    <mergeCell ref="A29:B32"/>
    <mergeCell ref="D31:M32"/>
    <mergeCell ref="A33:B33"/>
    <mergeCell ref="A38:B41"/>
    <mergeCell ref="D40:M41"/>
    <mergeCell ref="A42:B42"/>
    <mergeCell ref="A47:B50"/>
    <mergeCell ref="A1:A3"/>
    <mergeCell ref="C1:E1"/>
    <mergeCell ref="F1:H1"/>
    <mergeCell ref="I1:P4"/>
    <mergeCell ref="C2:E2"/>
    <mergeCell ref="F2:H2"/>
    <mergeCell ref="A5:P5"/>
    <mergeCell ref="A92:B95"/>
    <mergeCell ref="D94:M95"/>
    <mergeCell ref="A96:B96"/>
    <mergeCell ref="A101:B104"/>
    <mergeCell ref="A112:A121"/>
    <mergeCell ref="D103:M104"/>
    <mergeCell ref="A105:B105"/>
    <mergeCell ref="A110:B111"/>
    <mergeCell ref="B112:P121"/>
    <mergeCell ref="B1:B4"/>
    <mergeCell ref="A6:B6"/>
    <mergeCell ref="C6:C111"/>
    <mergeCell ref="N6:P111"/>
    <mergeCell ref="A11:B14"/>
    <mergeCell ref="D13:M14"/>
    <mergeCell ref="A15:B15"/>
    <mergeCell ref="D49:M50"/>
    <mergeCell ref="A51:B51"/>
    <mergeCell ref="A56:B59"/>
    <mergeCell ref="D58:M59"/>
    <mergeCell ref="A60:B60"/>
    <mergeCell ref="A65:B68"/>
    <mergeCell ref="D67:M68"/>
    <mergeCell ref="A69:B69"/>
    <mergeCell ref="A74:B77"/>
    <mergeCell ref="D76:M77"/>
    <mergeCell ref="A78:B78"/>
    <mergeCell ref="A83:B86"/>
    <mergeCell ref="D85:M86"/>
    <mergeCell ref="A87:B87"/>
  </mergeCells>
  <drawing r:id="rId1"/>
</worksheet>
</file>