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13_ncr:1_{B981EB9B-E1C7-4C25-AD25-795145139D9B}" xr6:coauthVersionLast="47" xr6:coauthVersionMax="47" xr10:uidLastSave="{00000000-0000-0000-0000-000000000000}"/>
  <bookViews>
    <workbookView xWindow="28680" yWindow="-120" windowWidth="29040" windowHeight="16440" activeTab="2" xr2:uid="{732C573C-A11F-45E3-AA8C-2D31BFC4BA11}"/>
  </bookViews>
  <sheets>
    <sheet name="random" sheetId="1" r:id="rId1"/>
    <sheet name="samplesize" sheetId="2" r:id="rId2"/>
    <sheet name="mean median mode" sheetId="3" r:id="rId3"/>
  </sheets>
  <definedNames>
    <definedName name="_xlchart.v1.0" hidden="1">'mean median mode'!$B$16</definedName>
    <definedName name="_xlchart.v1.1" hidden="1">'mean median mode'!$B$17:$B$51</definedName>
    <definedName name="_xlchart.v1.2" hidden="1">'mean median mode'!$B$16</definedName>
    <definedName name="_xlchart.v1.3" hidden="1">'mean median mode'!$B$17:$B$51</definedName>
    <definedName name="data">'mean median mode'!$B$17:$B$51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3" l="1"/>
  <c r="G25" i="3"/>
  <c r="G23" i="3"/>
  <c r="G22" i="3"/>
  <c r="G21" i="3"/>
  <c r="G20" i="3"/>
  <c r="H24" i="3"/>
  <c r="G24" i="3"/>
  <c r="H20" i="3"/>
  <c r="G18" i="3"/>
  <c r="G17" i="3"/>
  <c r="I15" i="3"/>
  <c r="H15" i="3"/>
  <c r="I16" i="3"/>
  <c r="H16" i="3"/>
  <c r="G16" i="3"/>
  <c r="J25" i="3"/>
  <c r="J22" i="3"/>
  <c r="J21" i="3"/>
  <c r="G5" i="3"/>
  <c r="G10" i="3"/>
  <c r="G9" i="3"/>
  <c r="G2" i="3"/>
  <c r="C3" i="1"/>
  <c r="C8" i="1"/>
  <c r="C7" i="1"/>
  <c r="C9" i="1"/>
  <c r="C5" i="1"/>
  <c r="C2" i="1"/>
  <c r="C6" i="1"/>
  <c r="C4" i="1"/>
  <c r="C10" i="1"/>
  <c r="C11" i="1"/>
  <c r="G6" i="3" l="1" a="1"/>
  <c r="G6" i="3" s="1"/>
  <c r="G4" i="3"/>
  <c r="C3" i="3" s="1" a="1"/>
  <c r="C3" i="3" s="1"/>
  <c r="D3" i="3" s="1" a="1"/>
  <c r="D3" i="3" s="1"/>
  <c r="D11" i="3" s="1"/>
  <c r="D1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<sst xmlns="http://schemas.openxmlformats.org/spreadsheetml/2006/main" count="42" uniqueCount="31">
  <si>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AGE</t>
  </si>
  <si>
    <t>ID</t>
  </si>
  <si>
    <t>N=3</t>
  </si>
  <si>
    <t>RULE</t>
  </si>
  <si>
    <t>RANDOM</t>
  </si>
  <si>
    <t>PROVINCE</t>
  </si>
  <si>
    <t>KK</t>
  </si>
  <si>
    <t>Ubon</t>
  </si>
  <si>
    <t>Buriram</t>
  </si>
  <si>
    <t>.</t>
  </si>
  <si>
    <t>N</t>
  </si>
  <si>
    <t>MOE</t>
  </si>
  <si>
    <t>mean</t>
  </si>
  <si>
    <t>median</t>
  </si>
  <si>
    <t>mode</t>
  </si>
  <si>
    <t>n</t>
  </si>
  <si>
    <t>var</t>
  </si>
  <si>
    <t>(X-X_bar)</t>
  </si>
  <si>
    <t>(X-X_bar)^2</t>
  </si>
  <si>
    <t>sd</t>
  </si>
  <si>
    <t>IQR</t>
  </si>
  <si>
    <t>Q3-Q1</t>
  </si>
  <si>
    <t>percentile 10th</t>
  </si>
  <si>
    <t>percentile 25th</t>
  </si>
  <si>
    <t>percentile 50th</t>
  </si>
  <si>
    <t>Q1</t>
  </si>
  <si>
    <t>Q2</t>
  </si>
  <si>
    <t>Q3</t>
  </si>
  <si>
    <t>Q0 (min)</t>
  </si>
  <si>
    <t>Q4 (max)</t>
  </si>
  <si>
    <t>percentile 75th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</si>
</sst>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00_);_(* \(#,##0.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43" fontId="0" fillId="3" borderId="0" xfId="1" applyFont="1" applyFill="1" applyAlignment="1">
      <alignment horizontal="center"/>
    </xf>
    <xf numFmtId="43" fontId="0" fillId="3" borderId="0" xfId="1" applyFont="1" applyFill="1"/>
    <xf numFmtId="1" fontId="0" fillId="0" borderId="0" xfId="0" applyNumberFormat="1"/>
    <xf numFmtId="168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samplesize!$C$2</c:f>
              <c:strCache>
                <c:ptCount val="1"/>
                <c:pt idx="0">
                  <c:v>MOE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samplesize!$B$3:$B$12</c:f>
              <c:numCache>
                <c:formatCode>General</c:formatCode>
                <c:ptCount val="10"/>
                <c:pt idx="0">
                  <c:v>97</c:v>
                </c:pt>
                <c:pt idx="1">
                  <c:v>119</c:v>
                </c:pt>
                <c:pt idx="2">
                  <c:v>151</c:v>
                </c:pt>
                <c:pt idx="3">
                  <c:v>196</c:v>
                </c:pt>
                <c:pt idx="4">
                  <c:v>267</c:v>
                </c:pt>
                <c:pt idx="5">
                  <c:v>385</c:v>
                </c:pt>
                <c:pt idx="6">
                  <c:v>601</c:v>
                </c:pt>
                <c:pt idx="7">
                  <c:v>1068</c:v>
                </c:pt>
                <c:pt idx="8">
                  <c:v>2401</c:v>
                </c:pt>
                <c:pt idx="9">
                  <c:v>9603</c:v>
                </c:pt>
              </c:numCache>
            </c:numRef>
          </c:xVal>
          <c:yVal>
            <c:numRef>
              <c:f>samplesize!$C$3:$C$12</c:f>
              <c:numCache>
                <c:formatCode>0%</c:formatCode>
                <c:ptCount val="10"/>
                <c:pt idx="0">
                  <c:v>0.1</c:v>
                </c:pt>
                <c:pt idx="1">
                  <c:v>0.09</c:v>
                </c:pt>
                <c:pt idx="2">
                  <c:v>0.08</c:v>
                </c:pt>
                <c:pt idx="3">
                  <c:v>7.0000000000000007E-2</c:v>
                </c:pt>
                <c:pt idx="4">
                  <c:v>0.06</c:v>
                </c:pt>
                <c:pt idx="5">
                  <c:v>0.05</c:v>
                </c:pt>
                <c:pt idx="6">
                  <c:v>3.9999999999999897E-2</c:v>
                </c:pt>
                <c:pt idx="7">
                  <c:v>2.9999999999999898E-2</c:v>
                </c:pt>
                <c:pt idx="8">
                  <c:v>1.99999999999999E-2</c:v>
                </c:pt>
                <c:pt idx="9">
                  <c:v>9.99999999999991E-3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F-4C32-98CB-BAC3FBDFE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02560"/>
        <c:axId val="94534448"/>
      </c:scatterChart>
      <c:valAx>
        <c:axId val="557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34448"/>
        <c:crosses val="autoZero"/>
        <c:crossBetween val="midCat"/>
      </c:valAx>
      <c:valAx>
        <c:axId val="945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C1181C27-52B8-49C4-8202-C2F5CF85CDD0}">
          <cx:tx>
            <cx:txData>
              <cx:f>_xlchart.v1.2</cx:f>
              <cx:v>AGE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150634</xdr:colOff>
      <xdr:row>0</xdr:row>
      <xdr:rowOff>75092</xdr:rowOff>
    </xdr:from>
    <xdr:to>
      <xdr:col>10</xdr:col>
      <xdr:colOff>457263</xdr:colOff>
      <xdr:row>15</xdr:row>
      <xdr:rowOff>98712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C56D1-AEE8-E5D6-0E3B-F4E4C0737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116757</xdr:colOff>
      <xdr:row>14</xdr:row>
      <xdr:rowOff>95252</xdr:rowOff>
    </xdr:from>
    <xdr:to>
      <xdr:col>4</xdr:col>
      <xdr:colOff>513223</xdr:colOff>
      <xdr:row>29</xdr:row>
      <xdr:rowOff>125569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E5302C7-C9F8-3763-6A4E-3DAEEC272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499" y="2633204"/>
              <a:ext cx="1825216" cy="274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41FE-346B-4329-9682-B4E938629542}">
  <dimension ref="A1:G11"/>
  <sheetViews>
    <sheetView zoomScale="340" zoomScaleNormal="340" workbookViewId="0">
      <selection activeCell="C1" sqref="C1:C1048576"/>
    </sheetView>
  </sheetViews>
  <sheetFormatPr defaultRowHeight="14.5" x14ac:dyDescent="0.35"/>
  <cols>
    <col min="1" max="1" width="8.7265625" style="3"/>
    <col min="2" max="2" width="14.7265625" style="3" customWidth="1"/>
    <col min="3" max="4" width="8.7265625" style="3"/>
  </cols>
  <sheetData>
    <row r="1" spans="1:7" x14ac:dyDescent="0.35">
      <c r="A1" s="2" t="s">
        <v>1</v>
      </c>
      <c r="B1" s="2" t="s">
        <v>5</v>
      </c>
      <c r="C1" s="2" t="s">
        <v>4</v>
      </c>
      <c r="D1" s="2" t="s">
        <v>3</v>
      </c>
      <c r="F1" s="1" t="s">
        <v>2</v>
      </c>
      <c r="G1" s="2" t="s">
        <v>1</v>
      </c>
    </row>
    <row r="2" spans="1:7" x14ac:dyDescent="0.35">
      <c r="A2" s="3">
        <v>5</v>
      </c>
      <c r="B2" s="3" t="s">
        <v>6</v>
      </c>
      <c r="C2" s="3">
        <f ca="1">RAND()</f>
        <v>0.88081305743684235</v>
      </c>
      <c r="D2" s="3" t="b">
        <v>1</v>
      </c>
      <c r="G2" s="3">
        <v>5</v>
      </c>
    </row>
    <row r="3" spans="1:7" x14ac:dyDescent="0.35">
      <c r="A3" s="3">
        <v>10</v>
      </c>
      <c r="B3" s="3" t="s">
        <v>7</v>
      </c>
      <c r="C3" s="3">
        <f ca="1">RAND()</f>
        <v>0.48570810679425924</v>
      </c>
      <c r="G3" s="3">
        <v>4</v>
      </c>
    </row>
    <row r="4" spans="1:7" x14ac:dyDescent="0.35">
      <c r="A4" s="3">
        <v>3</v>
      </c>
      <c r="B4" s="3" t="s">
        <v>8</v>
      </c>
      <c r="C4" s="3">
        <f ca="1">RAND()</f>
        <v>0.25692932884995334</v>
      </c>
      <c r="G4" s="3">
        <v>2</v>
      </c>
    </row>
    <row r="5" spans="1:7" x14ac:dyDescent="0.35">
      <c r="A5" s="3">
        <v>6</v>
      </c>
      <c r="B5" s="3" t="s">
        <v>9</v>
      </c>
      <c r="C5" s="3">
        <f ca="1">RAND()</f>
        <v>0.63118916098042932</v>
      </c>
    </row>
    <row r="6" spans="1:7" x14ac:dyDescent="0.35">
      <c r="A6" s="3">
        <v>4</v>
      </c>
      <c r="B6" s="3" t="s">
        <v>9</v>
      </c>
      <c r="C6" s="3">
        <f ca="1">RAND()</f>
        <v>0.3003700093986077</v>
      </c>
      <c r="D6" s="3" t="b">
        <v>1</v>
      </c>
    </row>
    <row r="7" spans="1:7" x14ac:dyDescent="0.35">
      <c r="A7" s="3">
        <v>8</v>
      </c>
      <c r="B7" s="3" t="s">
        <v>9</v>
      </c>
      <c r="C7" s="3">
        <f ca="1">RAND()</f>
        <v>0.64878940912199967</v>
      </c>
    </row>
    <row r="8" spans="1:7" x14ac:dyDescent="0.35">
      <c r="A8" s="3">
        <v>9</v>
      </c>
      <c r="B8" s="3" t="s">
        <v>9</v>
      </c>
      <c r="C8" s="3">
        <f ca="1">RAND()</f>
        <v>0.68986881062494487</v>
      </c>
    </row>
    <row r="9" spans="1:7" x14ac:dyDescent="0.35">
      <c r="A9" s="3">
        <v>7</v>
      </c>
      <c r="B9" s="3" t="s">
        <v>9</v>
      </c>
      <c r="C9" s="3">
        <f ca="1">RAND()</f>
        <v>0.40677962939570045</v>
      </c>
    </row>
    <row r="10" spans="1:7" x14ac:dyDescent="0.35">
      <c r="A10" s="3">
        <v>2</v>
      </c>
      <c r="B10" s="3" t="s">
        <v>9</v>
      </c>
      <c r="C10" s="3">
        <f ca="1">RAND()</f>
        <v>4.992003853988114E-2</v>
      </c>
      <c r="D10" s="3" t="b">
        <v>1</v>
      </c>
    </row>
    <row r="11" spans="1:7" x14ac:dyDescent="0.35">
      <c r="A11" s="3">
        <v>1</v>
      </c>
      <c r="B11" s="3" t="s">
        <v>9</v>
      </c>
      <c r="C11" s="3">
        <f ca="1">RAND()</f>
        <v>0.6271999764327475</v>
      </c>
    </row>
  </sheetData>
  <sortState xmlns:xlrd2="http://schemas.microsoft.com/office/spreadsheetml/2017/richdata2" ref="A2:D11">
    <sortCondition descending="1" ref="C4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E2DF-9DF0-4125-A403-A16507816B7A}">
  <dimension ref="A2:C13"/>
  <sheetViews>
    <sheetView zoomScale="295" zoomScaleNormal="295" workbookViewId="0">
      <selection activeCell="B1" sqref="B1"/>
    </sheetView>
  </sheetViews>
  <sheetFormatPr defaultRowHeight="14.5" x14ac:dyDescent="0.35"/>
  <sheetData>
    <row r="2" spans="1:3" x14ac:dyDescent="0.35">
      <c r="B2" t="s">
        <v>10</v>
      </c>
      <c r="C2" t="s">
        <v>11</v>
      </c>
    </row>
    <row r="3" spans="1:3" x14ac:dyDescent="0.35">
      <c r="B3">
        <v>97</v>
      </c>
      <c r="C3" s="4">
        <v>0.1</v>
      </c>
    </row>
    <row r="4" spans="1:3" x14ac:dyDescent="0.35">
      <c r="B4">
        <v>119</v>
      </c>
      <c r="C4" s="4">
        <v>0.09</v>
      </c>
    </row>
    <row r="5" spans="1:3" x14ac:dyDescent="0.35">
      <c r="B5">
        <v>151</v>
      </c>
      <c r="C5" s="4">
        <v>0.08</v>
      </c>
    </row>
    <row r="6" spans="1:3" x14ac:dyDescent="0.35">
      <c r="B6">
        <v>196</v>
      </c>
      <c r="C6" s="4">
        <v>7.0000000000000007E-2</v>
      </c>
    </row>
    <row r="7" spans="1:3" x14ac:dyDescent="0.35">
      <c r="B7">
        <v>267</v>
      </c>
      <c r="C7" s="4">
        <v>0.06</v>
      </c>
    </row>
    <row r="8" spans="1:3" x14ac:dyDescent="0.35">
      <c r="A8">
        <v>400</v>
      </c>
      <c r="B8" s="5">
        <v>385</v>
      </c>
      <c r="C8" s="6">
        <v>0.05</v>
      </c>
    </row>
    <row r="9" spans="1:3" x14ac:dyDescent="0.35">
      <c r="B9">
        <v>601</v>
      </c>
      <c r="C9" s="4">
        <v>3.9999999999999897E-2</v>
      </c>
    </row>
    <row r="10" spans="1:3" x14ac:dyDescent="0.35">
      <c r="B10">
        <v>1068</v>
      </c>
      <c r="C10" s="4">
        <v>2.9999999999999898E-2</v>
      </c>
    </row>
    <row r="11" spans="1:3" x14ac:dyDescent="0.35">
      <c r="B11">
        <v>2401</v>
      </c>
      <c r="C11" s="4">
        <v>1.99999999999999E-2</v>
      </c>
    </row>
    <row r="12" spans="1:3" x14ac:dyDescent="0.35">
      <c r="B12">
        <v>9603</v>
      </c>
      <c r="C12" s="4">
        <v>9.99999999999991E-3</v>
      </c>
    </row>
    <row r="13" spans="1:3" x14ac:dyDescent="0.35">
      <c r="C1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7C3A-0CC8-4AAD-B13D-B29610B23EF3}">
  <dimension ref="B2:J51"/>
  <sheetViews>
    <sheetView tabSelected="1" topLeftCell="A14" zoomScale="310" zoomScaleNormal="310" workbookViewId="0">
      <selection activeCell="G16" sqref="G16:G25"/>
    </sheetView>
  </sheetViews>
  <sheetFormatPr defaultRowHeight="14.5" x14ac:dyDescent="0.35"/>
  <cols>
    <col min="2" max="3" width="8.7265625" style="3"/>
    <col min="4" max="4" width="11.7265625" style="3" customWidth="1"/>
    <col min="6" max="6" width="14.90625" customWidth="1"/>
  </cols>
  <sheetData>
    <row r="2" spans="2:9" x14ac:dyDescent="0.35">
      <c r="B2" s="2" t="s">
        <v>0</v>
      </c>
      <c r="C2" s="2" t="s">
        <v>17</v>
      </c>
      <c r="D2" s="2" t="s">
        <v>18</v>
      </c>
      <c r="F2" t="s">
        <v>15</v>
      </c>
      <c r="G2">
        <f>COUNT(B3:B10)</f>
        <v>8</v>
      </c>
    </row>
    <row r="3" spans="2:9" x14ac:dyDescent="0.35">
      <c r="B3" s="3">
        <v>20</v>
      </c>
      <c r="C3" s="3" cm="1">
        <f t="array" ref="C3:C10">B3:B10-G4</f>
        <v>-14.372093023255815</v>
      </c>
      <c r="D3" s="3" cm="1">
        <f t="array" ref="D3:D10">_xlfn.ANCHORARRAY(C3)^2</f>
        <v>206.55705786911847</v>
      </c>
    </row>
    <row r="4" spans="2:9" x14ac:dyDescent="0.35">
      <c r="B4" s="3">
        <v>25</v>
      </c>
      <c r="C4" s="3">
        <v>-9.3720930232558146</v>
      </c>
      <c r="D4" s="3">
        <v>87.83612763656032</v>
      </c>
      <c r="F4" t="s">
        <v>12</v>
      </c>
      <c r="G4" s="9">
        <f>AVERAGE(B:B)</f>
        <v>34.372093023255815</v>
      </c>
    </row>
    <row r="5" spans="2:9" x14ac:dyDescent="0.35">
      <c r="B5" s="3">
        <v>25</v>
      </c>
      <c r="C5" s="3">
        <v>-9.3720930232558146</v>
      </c>
      <c r="D5" s="3">
        <v>87.83612763656032</v>
      </c>
      <c r="F5" t="s">
        <v>13</v>
      </c>
      <c r="G5">
        <f>MEDIAN(B:B)</f>
        <v>35</v>
      </c>
    </row>
    <row r="6" spans="2:9" x14ac:dyDescent="0.35">
      <c r="B6" s="3">
        <v>21</v>
      </c>
      <c r="C6" s="3">
        <v>-13.372093023255815</v>
      </c>
      <c r="D6" s="3">
        <v>178.81287182260684</v>
      </c>
      <c r="F6" t="s">
        <v>14</v>
      </c>
      <c r="G6" cm="1">
        <f t="array" ref="G6">_xlfn.MODE.MULT(B:B)</f>
        <v>48</v>
      </c>
    </row>
    <row r="7" spans="2:9" x14ac:dyDescent="0.35">
      <c r="B7" s="3">
        <v>18</v>
      </c>
      <c r="C7" s="3">
        <v>-16.372093023255815</v>
      </c>
      <c r="D7" s="3">
        <v>268.04542996214172</v>
      </c>
    </row>
    <row r="8" spans="2:9" x14ac:dyDescent="0.35">
      <c r="B8" s="3">
        <v>40</v>
      </c>
      <c r="C8" s="3">
        <v>5.6279069767441854</v>
      </c>
      <c r="D8" s="3">
        <v>31.673336938885878</v>
      </c>
    </row>
    <row r="9" spans="2:9" x14ac:dyDescent="0.35">
      <c r="B9" s="3">
        <v>21</v>
      </c>
      <c r="C9" s="3">
        <v>-13.372093023255815</v>
      </c>
      <c r="D9" s="3">
        <v>178.81287182260684</v>
      </c>
      <c r="F9" t="s">
        <v>16</v>
      </c>
      <c r="G9" s="8">
        <f>_xlfn.VAR.S(B3:B10)</f>
        <v>57.553571428571431</v>
      </c>
    </row>
    <row r="10" spans="2:9" x14ac:dyDescent="0.35">
      <c r="B10" s="3">
        <v>15</v>
      </c>
      <c r="C10" s="3">
        <v>-19.372093023255815</v>
      </c>
      <c r="D10" s="3">
        <v>375.27798810167661</v>
      </c>
      <c r="F10" t="s">
        <v>19</v>
      </c>
      <c r="G10" s="10">
        <f>_xlfn.STDEV.S(B3:B10)</f>
        <v>7.5864070170648921</v>
      </c>
    </row>
    <row r="11" spans="2:9" x14ac:dyDescent="0.35">
      <c r="D11" s="7">
        <f>SUM(_xlfn.ANCHORARRAY(D3))/(G2-1)</f>
        <v>202.12168739859385</v>
      </c>
    </row>
    <row r="12" spans="2:9" x14ac:dyDescent="0.35">
      <c r="D12" s="3">
        <f>SQRT(D11)</f>
        <v>14.216950706765282</v>
      </c>
    </row>
    <row r="15" spans="2:9" x14ac:dyDescent="0.35">
      <c r="H15">
        <f>H16/35</f>
        <v>0.11428571428571428</v>
      </c>
      <c r="I15">
        <f>31/35</f>
        <v>0.88571428571428568</v>
      </c>
    </row>
    <row r="16" spans="2:9" x14ac:dyDescent="0.35">
      <c r="B16" s="2" t="s">
        <v>0</v>
      </c>
      <c r="F16" t="s">
        <v>22</v>
      </c>
      <c r="G16">
        <f>PERCENTILE(B17:B51,0.1)</f>
        <v>26.4</v>
      </c>
      <c r="H16">
        <f>COUNTIF(B17:B51,"&lt;26.4")</f>
        <v>4</v>
      </c>
      <c r="I16">
        <f>COUNTIF(B17:B51,"&gt;26.4")</f>
        <v>31</v>
      </c>
    </row>
    <row r="17" spans="2:10" x14ac:dyDescent="0.35">
      <c r="B17" s="3">
        <v>46</v>
      </c>
      <c r="F17" t="s">
        <v>23</v>
      </c>
      <c r="G17">
        <f>PERCENTILE(B17:B51,0.25)</f>
        <v>31.5</v>
      </c>
    </row>
    <row r="18" spans="2:10" x14ac:dyDescent="0.35">
      <c r="B18" s="3">
        <v>48</v>
      </c>
      <c r="F18" t="s">
        <v>24</v>
      </c>
      <c r="G18">
        <f>PERCENTILE(B17:B51,0.5)</f>
        <v>36</v>
      </c>
    </row>
    <row r="19" spans="2:10" x14ac:dyDescent="0.35">
      <c r="B19" s="3">
        <v>20</v>
      </c>
      <c r="F19" t="s">
        <v>30</v>
      </c>
      <c r="G19">
        <f>PERCENTILE(B17:B51,0.75)</f>
        <v>44</v>
      </c>
    </row>
    <row r="20" spans="2:10" x14ac:dyDescent="0.35">
      <c r="B20" s="3">
        <v>44</v>
      </c>
      <c r="F20" t="s">
        <v>28</v>
      </c>
      <c r="G20">
        <f>QUARTILE(data,0)</f>
        <v>20</v>
      </c>
      <c r="H20">
        <f>MIN(B17:B51)</f>
        <v>20</v>
      </c>
    </row>
    <row r="21" spans="2:10" x14ac:dyDescent="0.35">
      <c r="B21" s="3">
        <v>26</v>
      </c>
      <c r="F21" t="s">
        <v>25</v>
      </c>
      <c r="G21">
        <f>QUARTILE(data,1)</f>
        <v>31.5</v>
      </c>
      <c r="I21" t="s">
        <v>12</v>
      </c>
      <c r="J21">
        <f>AVERAGE(B17:B51)</f>
        <v>36.942857142857143</v>
      </c>
    </row>
    <row r="22" spans="2:10" x14ac:dyDescent="0.35">
      <c r="B22" s="3">
        <v>33</v>
      </c>
      <c r="F22" t="s">
        <v>26</v>
      </c>
      <c r="G22">
        <f>QUARTILE(data,2)</f>
        <v>36</v>
      </c>
      <c r="I22" t="s">
        <v>13</v>
      </c>
      <c r="J22">
        <f>MEDIAN(B17:B51)</f>
        <v>36</v>
      </c>
    </row>
    <row r="23" spans="2:10" x14ac:dyDescent="0.35">
      <c r="B23" s="3">
        <v>37</v>
      </c>
      <c r="F23" t="s">
        <v>27</v>
      </c>
      <c r="G23">
        <f>QUARTILE(data,3)</f>
        <v>44</v>
      </c>
    </row>
    <row r="24" spans="2:10" x14ac:dyDescent="0.35">
      <c r="B24" s="3">
        <v>36</v>
      </c>
      <c r="F24" t="s">
        <v>29</v>
      </c>
      <c r="G24">
        <f>QUARTILE(data,4)</f>
        <v>48</v>
      </c>
      <c r="H24">
        <f>MAX(data)</f>
        <v>48</v>
      </c>
      <c r="I24" t="s">
        <v>20</v>
      </c>
      <c r="J24" t="s">
        <v>21</v>
      </c>
    </row>
    <row r="25" spans="2:10" x14ac:dyDescent="0.35">
      <c r="B25" s="3">
        <v>35</v>
      </c>
      <c r="F25" t="s">
        <v>20</v>
      </c>
      <c r="G25">
        <f>G23-G21</f>
        <v>12.5</v>
      </c>
      <c r="J25">
        <f>44-31</f>
        <v>13</v>
      </c>
    </row>
    <row r="26" spans="2:10" x14ac:dyDescent="0.35">
      <c r="B26" s="3">
        <v>36</v>
      </c>
    </row>
    <row r="27" spans="2:10" x14ac:dyDescent="0.35">
      <c r="B27" s="3">
        <v>44</v>
      </c>
    </row>
    <row r="28" spans="2:10" x14ac:dyDescent="0.35">
      <c r="B28" s="3">
        <v>28</v>
      </c>
    </row>
    <row r="29" spans="2:10" x14ac:dyDescent="0.35">
      <c r="B29" s="3">
        <v>33</v>
      </c>
    </row>
    <row r="30" spans="2:10" x14ac:dyDescent="0.35">
      <c r="B30" s="3">
        <v>48</v>
      </c>
    </row>
    <row r="31" spans="2:10" x14ac:dyDescent="0.35">
      <c r="B31" s="3">
        <v>43</v>
      </c>
    </row>
    <row r="32" spans="2:10" x14ac:dyDescent="0.35">
      <c r="B32" s="3">
        <v>37</v>
      </c>
    </row>
    <row r="33" spans="2:2" x14ac:dyDescent="0.35">
      <c r="B33" s="3">
        <v>48</v>
      </c>
    </row>
    <row r="34" spans="2:2" x14ac:dyDescent="0.35">
      <c r="B34" s="3">
        <v>36</v>
      </c>
    </row>
    <row r="35" spans="2:2" x14ac:dyDescent="0.35">
      <c r="B35" s="3">
        <v>32</v>
      </c>
    </row>
    <row r="36" spans="2:2" x14ac:dyDescent="0.35">
      <c r="B36" s="3">
        <v>21</v>
      </c>
    </row>
    <row r="37" spans="2:2" x14ac:dyDescent="0.35">
      <c r="B37" s="3">
        <v>32</v>
      </c>
    </row>
    <row r="38" spans="2:2" x14ac:dyDescent="0.35">
      <c r="B38" s="3">
        <v>43</v>
      </c>
    </row>
    <row r="39" spans="2:2" x14ac:dyDescent="0.35">
      <c r="B39" s="3">
        <v>27</v>
      </c>
    </row>
    <row r="40" spans="2:2" x14ac:dyDescent="0.35">
      <c r="B40" s="3">
        <v>48</v>
      </c>
    </row>
    <row r="41" spans="2:2" x14ac:dyDescent="0.35">
      <c r="B41" s="3">
        <v>41</v>
      </c>
    </row>
    <row r="42" spans="2:2" x14ac:dyDescent="0.35">
      <c r="B42" s="3">
        <v>43</v>
      </c>
    </row>
    <row r="43" spans="2:2" x14ac:dyDescent="0.35">
      <c r="B43" s="3">
        <v>41</v>
      </c>
    </row>
    <row r="44" spans="2:2" x14ac:dyDescent="0.35">
      <c r="B44" s="3">
        <v>31</v>
      </c>
    </row>
    <row r="45" spans="2:2" x14ac:dyDescent="0.35">
      <c r="B45" s="3">
        <v>48</v>
      </c>
    </row>
    <row r="46" spans="2:2" x14ac:dyDescent="0.35">
      <c r="B46" s="3">
        <v>47</v>
      </c>
    </row>
    <row r="47" spans="2:2" x14ac:dyDescent="0.35">
      <c r="B47" s="3">
        <v>24</v>
      </c>
    </row>
    <row r="48" spans="2:2" x14ac:dyDescent="0.35">
      <c r="B48" s="3">
        <v>30</v>
      </c>
    </row>
    <row r="49" spans="2:2" x14ac:dyDescent="0.35">
      <c r="B49" s="3">
        <v>45</v>
      </c>
    </row>
    <row r="50" spans="2:2" x14ac:dyDescent="0.35">
      <c r="B50" s="3">
        <v>34</v>
      </c>
    </row>
    <row r="51" spans="2:2" x14ac:dyDescent="0.35">
      <c r="B51" s="3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random</vt:lpstr>
      <vt:lpstr>samplesize</vt:lpstr>
      <vt:lpstr>mean median mode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2023-12-09T02:32:49Z</dcterms:created>
  <dcterms:modified xsi:type="dcterms:W3CDTF">2023-12-09T05:21:07Z</dcterms:modified>
</cp:coreProperties>
</file>