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ntent" sheetId="1" r:id="rId4"/>
    <sheet state="visible" name="Descriptive Stats" sheetId="2" r:id="rId5"/>
    <sheet state="hidden" name="NVScriptsProperties" sheetId="3" r:id="rId6"/>
    <sheet state="visible" name="Normal Distribution" sheetId="4" r:id="rId7"/>
    <sheet state="visible" name="Confidence Interval" sheetId="5" r:id="rId8"/>
    <sheet state="visible" name="Independent T-Test" sheetId="6" r:id="rId9"/>
    <sheet state="visible" name="Paired T-Test" sheetId="7" r:id="rId10"/>
    <sheet state="visible" name="Linear Regression vs. T-Test" sheetId="8" r:id="rId11"/>
    <sheet state="hidden" name="DO NOT DELETE - AutoCrat Job Se" sheetId="9" r:id="rId12"/>
  </sheets>
  <definedNames/>
  <calcPr/>
</workbook>
</file>

<file path=xl/sharedStrings.xml><?xml version="1.0" encoding="utf-8"?>
<sst xmlns="http://schemas.openxmlformats.org/spreadsheetml/2006/main" count="146" uniqueCount="115">
  <si>
    <t>Lessons</t>
  </si>
  <si>
    <t>Descriptive Statistics</t>
  </si>
  <si>
    <t>Normal Distribution</t>
  </si>
  <si>
    <t>Confidence Interval (Estimation)</t>
  </si>
  <si>
    <t>Independent T-Test</t>
  </si>
  <si>
    <t>Paired T-Test</t>
  </si>
  <si>
    <t>Linear Regression vs. T-Test</t>
  </si>
  <si>
    <t>Simulate Data in Google Sheets</t>
  </si>
  <si>
    <t>Mean</t>
  </si>
  <si>
    <t>SD</t>
  </si>
  <si>
    <t>Column 1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</si>
  <si>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</si>
  <si>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</si>
  <si>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</si>
  <si>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</si>
  <si>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</si>
  <si>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</si>
  <si>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</si>
  <si>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</si>
  <si>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</si>
  <si>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</si>
  <si>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</si>
  <si>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</si>
  <si>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Largest(1)</t>
  </si>
  <si>
    <t>Smallest(1)</t>
  </si>
  <si>
    <t>Confidence Level(95%)</t>
  </si>
  <si>
    <t>autocratn</t>
  </si>
  <si>
    <t>autocratp</t>
  </si>
  <si>
    <t>dataSheetName</t>
  </si>
  <si>
    <t>"Content"</t>
  </si>
  <si>
    <t>v</t>
  </si>
  <si>
    <t>"5.1"</t>
  </si>
  <si>
    <t>dataSheetId</t>
  </si>
  <si>
    <t>"0.0"</t>
  </si>
  <si>
    <t>updateTime</t>
  </si>
  <si>
    <t>"1.722511093188E12"</t>
  </si>
  <si>
    <t>vp</t>
  </si>
  <si>
    <t>ssId</t>
  </si>
  <si>
    <t>"1Xya0XupP1HPZAdd3DnUHAcNhy9ioQdhQxhgmPXswHZw"</t>
  </si>
  <si>
    <t>Proportion%</t>
  </si>
  <si>
    <t>Empirical Rules</t>
  </si>
  <si>
    <t>+/- 1SD</t>
  </si>
  <si>
    <t>+/- 2SD</t>
  </si>
  <si>
    <t>+/- 3SD</t>
  </si>
  <si>
    <t>MEAN</t>
  </si>
  <si>
    <t>% Proportion</t>
  </si>
  <si>
    <t>Lower Bound</t>
  </si>
  <si>
    <t>Upper Bound</t>
  </si>
  <si>
    <r>
      <rPr>
        <rFont val="Work Sans"/>
        <color theme="1"/>
      </rPr>
      <t xml:space="preserve">We want to estimate </t>
    </r>
    <r>
      <rPr>
        <rFont val="Work Sans"/>
        <b/>
        <color theme="1"/>
      </rPr>
      <t>Rating of TENET</t>
    </r>
    <r>
      <rPr>
        <rFont val="Work Sans"/>
        <color theme="1"/>
      </rPr>
      <t xml:space="preserve"> film among those who have watched it this year.</t>
    </r>
  </si>
  <si>
    <t>Rating</t>
  </si>
  <si>
    <t>N</t>
  </si>
  <si>
    <t>Confidence Interval</t>
  </si>
  <si>
    <t>Margin Error</t>
  </si>
  <si>
    <t>SE</t>
  </si>
  <si>
    <t>Store 1</t>
  </si>
  <si>
    <t>No advertising in store</t>
  </si>
  <si>
    <t>Split Stores into 2 groups</t>
  </si>
  <si>
    <t>Run experiment for 3 months (90 days)</t>
  </si>
  <si>
    <t>Store 2</t>
  </si>
  <si>
    <t>Has advertising in store</t>
  </si>
  <si>
    <t>Sales ($)</t>
  </si>
  <si>
    <t>Day</t>
  </si>
  <si>
    <t>DIFF</t>
  </si>
  <si>
    <t>Test equality of variances</t>
  </si>
  <si>
    <t>IF p-value &lt; 0.05 then reject H0</t>
  </si>
  <si>
    <t>F.Test</t>
  </si>
  <si>
    <t>H0: equal vars assume</t>
  </si>
  <si>
    <t>H1: not equal vars assume</t>
  </si>
  <si>
    <t>Test equality of means</t>
  </si>
  <si>
    <t>T.Test</t>
  </si>
  <si>
    <t>H0: mean store 1 = mean store 2</t>
  </si>
  <si>
    <t>H1: mean store 1 =/= mean store 2</t>
  </si>
  <si>
    <t>Mean Diff</t>
  </si>
  <si>
    <t>One month of special training</t>
  </si>
  <si>
    <t>Before</t>
  </si>
  <si>
    <t>After</t>
  </si>
  <si>
    <t>Student_ID</t>
  </si>
  <si>
    <t>H0: mean before == mean after</t>
  </si>
  <si>
    <t>H1: mean before =/= mean after</t>
  </si>
  <si>
    <t>AVG_DIFF</t>
  </si>
  <si>
    <t>No Ad</t>
  </si>
  <si>
    <t>with Ad</t>
  </si>
  <si>
    <t>Store</t>
  </si>
  <si>
    <t>Sales</t>
  </si>
  <si>
    <t>Intercept</t>
  </si>
  <si>
    <t>Slope</t>
  </si>
  <si>
    <r>
      <rPr>
        <rFont val="Work Sans"/>
        <color theme="1"/>
      </rPr>
      <t xml:space="preserve">Sales = </t>
    </r>
    <r>
      <rPr>
        <rFont val="Work Sans"/>
        <b/>
        <color theme="1"/>
      </rPr>
      <t>Intercept</t>
    </r>
    <r>
      <rPr>
        <rFont val="Work Sans"/>
        <color theme="1"/>
      </rPr>
      <t xml:space="preserve"> + </t>
    </r>
    <r>
      <rPr>
        <rFont val="Work Sans"/>
        <b/>
        <color theme="1"/>
      </rPr>
      <t>Slope</t>
    </r>
    <r>
      <rPr>
        <rFont val="Work Sans"/>
        <color theme="1"/>
      </rPr>
      <t>*Store</t>
    </r>
  </si>
  <si>
    <t>Job ID</t>
  </si>
  <si>
    <t>Job Name</t>
  </si>
  <si>
    <t>Template ID</t>
  </si>
  <si>
    <t>Data Sheet ID</t>
  </si>
  <si>
    <t>Header Row</t>
  </si>
  <si>
    <t>First Data Row</t>
  </si>
  <si>
    <t>File Name</t>
  </si>
  <si>
    <t>File Type</t>
  </si>
  <si>
    <t>Share As</t>
  </si>
  <si>
    <t>Folders</t>
  </si>
  <si>
    <t>Dynamic Folder Reference</t>
  </si>
  <si>
    <t>Conditionals</t>
  </si>
  <si>
    <t>Append Breaks</t>
  </si>
  <si>
    <t>Tags</t>
  </si>
  <si>
    <t>Run On Time Trigger</t>
  </si>
  <si>
    <t>Time Trigger Frequency</t>
  </si>
  <si>
    <t>Run On Form Trigger</t>
  </si>
  <si>
    <t>Send Email And Share</t>
  </si>
  <si>
    <t>Email To</t>
  </si>
  <si>
    <t>Email CC</t>
  </si>
  <si>
    <t>Email BCC</t>
  </si>
  <si>
    <t>Email Reply To</t>
  </si>
  <si>
    <t>Email No Reply</t>
  </si>
  <si>
    <t>Email Subject</t>
  </si>
  <si>
    <t>Email Body</t>
  </si>
  <si>
    <t>Prevent Resharing</t>
  </si>
  <si>
    <t>Time Trigger Timestamp</t>
  </si>
  <si>
    <t>Form Trigger Timestamp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</si>
</sst>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0.0"/>
    <numFmt numFmtId="165" formatCode="0.0000"/>
    <numFmt numFmtId="166" formatCode="0.000"/>
    <numFmt numFmtId="167" formatCode="0.0000000"/>
  </numFmts>
  <fonts count="8">
    <font>
      <sz val="10.0"/>
      <color rgb="FF000000"/>
      <name val="Arial"/>
      <scheme val="minor"/>
    </font>
    <font>
      <b/>
      <color theme="1"/>
      <name val="Work Sans"/>
    </font>
    <font>
      <color theme="1"/>
      <name val="Work Sans"/>
    </font>
    <font>
      <u/>
      <color rgb="FF1155CC"/>
      <name val="Work Sans"/>
    </font>
    <font>
      <i/>
      <color theme="1"/>
      <name val="Work Sans"/>
    </font>
    <font>
      <color theme="1"/>
      <name val="Arial"/>
      <scheme val="minor"/>
    </font>
    <font>
      <color rgb="FFFFFFFF"/>
      <name val="Work Sans"/>
    </font>
    <font>
      <b/>
      <color rgb="FFFFFFFF"/>
      <name val="Work Sans"/>
    </font>
  </fonts>
  <fills count="6">
    <fill>
      <patternFill patternType="none"/>
    </fill>
    <fill>
      <patternFill patternType="lightGray"/>
    </fill>
    <fill>
      <patternFill patternType="solid">
        <fgColor rgb="FFEAD1DC"/>
        <bgColor rgb="FFEAD1DC"/>
      </patternFill>
    </fill>
    <fill>
      <patternFill patternType="solid">
        <fgColor rgb="FF434343"/>
        <bgColor rgb="FF434343"/>
      </patternFill>
    </fill>
    <fill>
      <patternFill patternType="solid">
        <fgColor rgb="FFFFD966"/>
        <bgColor rgb="FFFFD966"/>
      </patternFill>
    </fill>
    <fill>
      <patternFill patternType="solid">
        <fgColor rgb="FF8E7CC3"/>
        <bgColor rgb="FF8E7CC3"/>
      </patternFill>
    </fill>
  </fills>
  <borders count="2">
    <border/>
    <border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4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/>
    </xf>
    <xf borderId="0" fillId="0" fontId="2" numFmtId="0" xfId="0" applyFont="1"/>
    <xf borderId="0" fillId="0" fontId="2" numFmtId="0" xfId="0" applyAlignment="1" applyFont="1">
      <alignment horizontal="center" readingOrder="0"/>
    </xf>
    <xf borderId="0" fillId="0" fontId="3" numFmtId="0" xfId="0" applyAlignment="1" applyFont="1">
      <alignment readingOrder="0"/>
    </xf>
    <xf borderId="0" fillId="0" fontId="2" numFmtId="0" xfId="0" applyAlignment="1" applyFont="1">
      <alignment horizontal="center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2" fontId="2" numFmtId="0" xfId="0" applyAlignment="1" applyFill="1" applyFont="1">
      <alignment readingOrder="0"/>
    </xf>
    <xf borderId="0" fillId="0" fontId="2" numFmtId="164" xfId="0" applyAlignment="1" applyFont="1" applyNumberFormat="1">
      <alignment horizontal="center"/>
    </xf>
    <xf borderId="0" fillId="0" fontId="2" numFmtId="165" xfId="0" applyAlignment="1" applyFont="1" applyNumberFormat="1">
      <alignment horizontal="center"/>
    </xf>
    <xf borderId="1" fillId="0" fontId="4" numFmtId="164" xfId="0" applyAlignment="1" applyBorder="1" applyFont="1" applyNumberFormat="1">
      <alignment horizontal="center" readingOrder="0"/>
    </xf>
    <xf borderId="1" fillId="0" fontId="2" numFmtId="0" xfId="0" applyBorder="1" applyFont="1"/>
    <xf borderId="0" fillId="0" fontId="2" numFmtId="164" xfId="0" applyAlignment="1" applyFont="1" applyNumberFormat="1">
      <alignment horizontal="center" readingOrder="0"/>
    </xf>
    <xf borderId="0" fillId="0" fontId="2" numFmtId="0" xfId="0" applyAlignment="1" applyFont="1">
      <alignment readingOrder="0"/>
    </xf>
    <xf borderId="0" fillId="0" fontId="5" numFmtId="0" xfId="0" applyFont="1"/>
    <xf borderId="0" fillId="0" fontId="5" numFmtId="0" xfId="0" applyAlignment="1" applyFont="1">
      <alignment readingOrder="0"/>
    </xf>
    <xf quotePrefix="1" borderId="0" fillId="0" fontId="2" numFmtId="0" xfId="0" applyAlignment="1" applyFont="1">
      <alignment readingOrder="0"/>
    </xf>
    <xf borderId="0" fillId="0" fontId="1" numFmtId="0" xfId="0" applyFont="1"/>
    <xf borderId="0" fillId="0" fontId="2" numFmtId="2" xfId="0" applyAlignment="1" applyFont="1" applyNumberFormat="1">
      <alignment horizontal="center"/>
    </xf>
    <xf borderId="0" fillId="0" fontId="2" numFmtId="2" xfId="0" applyFont="1" applyNumberFormat="1"/>
    <xf quotePrefix="1" borderId="0" fillId="0" fontId="1" numFmtId="0" xfId="0" applyAlignment="1" applyFont="1">
      <alignment readingOrder="0"/>
    </xf>
    <xf borderId="0" fillId="0" fontId="2" numFmtId="10" xfId="0" applyFont="1" applyNumberFormat="1"/>
    <xf borderId="0" fillId="2" fontId="2" numFmtId="166" xfId="0" applyFont="1" applyNumberFormat="1"/>
    <xf borderId="0" fillId="0" fontId="2" numFmtId="166" xfId="0" applyFont="1" applyNumberFormat="1"/>
    <xf borderId="0" fillId="2" fontId="2" numFmtId="1" xfId="0" applyFont="1" applyNumberFormat="1"/>
    <xf borderId="0" fillId="3" fontId="6" numFmtId="0" xfId="0" applyAlignment="1" applyFill="1" applyFont="1">
      <alignment horizontal="center" readingOrder="0"/>
    </xf>
    <xf borderId="0" fillId="3" fontId="7" numFmtId="166" xfId="0" applyAlignment="1" applyFont="1" applyNumberFormat="1">
      <alignment horizontal="center" readingOrder="0"/>
    </xf>
    <xf borderId="0" fillId="3" fontId="7" numFmtId="9" xfId="0" applyAlignment="1" applyFont="1" applyNumberFormat="1">
      <alignment horizontal="center" readingOrder="0"/>
    </xf>
    <xf borderId="0" fillId="0" fontId="2" numFmtId="165" xfId="0" applyFont="1" applyNumberFormat="1"/>
    <xf borderId="0" fillId="0" fontId="5" numFmtId="165" xfId="0" applyFont="1" applyNumberFormat="1"/>
    <xf borderId="0" fillId="3" fontId="7" numFmtId="0" xfId="0" applyAlignment="1" applyFont="1">
      <alignment horizontal="center" readingOrder="0"/>
    </xf>
    <xf borderId="0" fillId="0" fontId="2" numFmtId="164" xfId="0" applyAlignment="1" applyFont="1" applyNumberFormat="1">
      <alignment horizontal="center" vertical="bottom"/>
    </xf>
    <xf borderId="0" fillId="2" fontId="2" numFmtId="167" xfId="0" applyFont="1" applyNumberFormat="1"/>
    <xf borderId="0" fillId="2" fontId="2" numFmtId="0" xfId="0" applyFont="1"/>
    <xf borderId="0" fillId="0" fontId="2" numFmtId="164" xfId="0" applyFont="1" applyNumberFormat="1"/>
    <xf borderId="0" fillId="4" fontId="1" numFmtId="0" xfId="0" applyAlignment="1" applyFill="1" applyFont="1">
      <alignment horizontal="center" readingOrder="0"/>
    </xf>
    <xf borderId="0" fillId="4" fontId="2" numFmtId="0" xfId="0" applyAlignment="1" applyFont="1">
      <alignment horizontal="center" readingOrder="0"/>
    </xf>
    <xf borderId="0" fillId="0" fontId="5" numFmtId="0" xfId="0" applyAlignment="1" applyFont="1">
      <alignment horizontal="center" readingOrder="0"/>
    </xf>
    <xf borderId="0" fillId="4" fontId="5" numFmtId="0" xfId="0" applyAlignment="1" applyFont="1">
      <alignment horizontal="center" readingOrder="0"/>
    </xf>
    <xf borderId="0" fillId="2" fontId="2" numFmtId="165" xfId="0" applyFont="1" applyNumberFormat="1"/>
    <xf borderId="0" fillId="3" fontId="7" numFmtId="0" xfId="0" applyAlignment="1" applyFont="1">
      <alignment horizontal="center" readingOrder="0"/>
    </xf>
    <xf borderId="0" fillId="5" fontId="7" numFmtId="0" xfId="0" applyAlignment="1" applyFill="1" applyFont="1">
      <alignment horizontal="center" readingOrder="0"/>
    </xf>
    <xf borderId="0" fillId="0" fontId="2" numFmtId="0" xfId="0" applyAlignment="1" applyFont="1">
      <alignment horizontal="center" readingOrder="0"/>
    </xf>
    <xf borderId="0" fillId="0" fontId="2" numFmtId="0" xfId="0" applyAlignment="1" applyFont="1">
      <alignment horizontal="left" readingOrder="0"/>
    </xf>
  </cellXfs>
  <cellStyles count="1">
    <cellStyle xfId="0" name="Normal" builtinId="0"/>
  </cellStyles>
  <dxfs count="2">
    <dxf>
      <font>
        <b/>
        <color rgb="FF000000"/>
      </font>
      <fill>
        <patternFill patternType="solid">
          <fgColor rgb="FFE06666"/>
          <bgColor rgb="FFE06666"/>
        </patternFill>
      </fill>
      <border/>
    </dxf>
    <dxf>
      <font>
        <b/>
        <color rgb="FF000000"/>
      </font>
      <fill>
        <patternFill patternType="solid">
          <fgColor rgb="FFEA9999"/>
          <bgColor rgb="FFEA9999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2" Type="http://schemas.openxmlformats.org/officeDocument/2006/relationships/worksheet" Target="worksheets/sheet9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3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</xdr:row>
      <xdr:rowOff>19050</xdr:rowOff>
    </xdr:from>
    <xdr:ext cx="904875" cy="90487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133350</xdr:colOff>
      <xdr:row>12</xdr:row>
      <xdr:rowOff>190500</xdr:rowOff>
    </xdr:from>
    <xdr:ext cx="3543300" cy="261937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</xdr:row>
      <xdr:rowOff>19050</xdr:rowOff>
    </xdr:from>
    <xdr:ext cx="904875" cy="904875"/>
    <xdr:pic>
      <xdr:nvPicPr>
        <xdr:cNvPr id="0" name="image1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200025</xdr:rowOff>
    </xdr:from>
    <xdr:ext cx="1752600" cy="2628900"/>
    <xdr:pic>
      <xdr:nvPicPr>
        <xdr:cNvPr id="0" name="image5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28575</xdr:colOff>
      <xdr:row>4</xdr:row>
      <xdr:rowOff>19050</xdr:rowOff>
    </xdr:from>
    <xdr:ext cx="904875" cy="90487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19050</xdr:colOff>
      <xdr:row>1</xdr:row>
      <xdr:rowOff>19050</xdr:rowOff>
    </xdr:from>
    <xdr:ext cx="904875" cy="90487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95250</xdr:colOff>
      <xdr:row>6</xdr:row>
      <xdr:rowOff>200025</xdr:rowOff>
    </xdr:from>
    <xdr:ext cx="752475" cy="752475"/>
    <xdr:pic>
      <xdr:nvPicPr>
        <xdr:cNvPr id="0" name="image3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857250</xdr:colOff>
      <xdr:row>0</xdr:row>
      <xdr:rowOff>161925</xdr:rowOff>
    </xdr:from>
    <xdr:ext cx="1095375" cy="1095375"/>
    <xdr:pic>
      <xdr:nvPicPr>
        <xdr:cNvPr id="0" name="image4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28575</xdr:colOff>
      <xdr:row>0</xdr:row>
      <xdr:rowOff>161925</xdr:rowOff>
    </xdr:from>
    <xdr:ext cx="1095375" cy="1095375"/>
    <xdr:pic>
      <xdr:nvPicPr>
        <xdr:cNvPr id="0" name="image4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219075</xdr:colOff>
      <xdr:row>0</xdr:row>
      <xdr:rowOff>200025</xdr:rowOff>
    </xdr:from>
    <xdr:ext cx="495300" cy="49530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238125</xdr:colOff>
      <xdr:row>1</xdr:row>
      <xdr:rowOff>66675</xdr:rowOff>
    </xdr:from>
    <xdr:ext cx="428625" cy="428625"/>
    <xdr:pic>
      <xdr:nvPicPr>
        <xdr:cNvPr id="0" name="image3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9.38"/>
  </cols>
  <sheetData>
    <row r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>
        <v>1.0</v>
      </c>
      <c r="B2" s="4" t="s">
        <v>1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3">
        <v>2.0</v>
      </c>
      <c r="B3" s="4" t="s">
        <v>2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3">
        <v>3.0</v>
      </c>
      <c r="B4" s="4" t="s">
        <v>3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3">
        <v>4.0</v>
      </c>
      <c r="B5" s="4" t="s">
        <v>4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3">
        <v>5.0</v>
      </c>
      <c r="B6" s="4" t="s">
        <v>5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3">
        <v>6.0</v>
      </c>
      <c r="B7" s="4" t="s">
        <v>6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5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5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5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5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5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5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5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5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5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5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5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5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5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5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5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5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5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5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5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5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5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5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5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5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5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5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5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5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5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5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5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5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5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5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5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5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5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5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5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5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5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5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5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5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5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5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5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5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5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5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5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5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5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5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5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5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5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5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5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5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5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5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5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5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5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5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5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5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5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5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5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5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5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5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5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5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5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5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5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5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5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5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5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5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5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5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5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5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5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5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5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5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5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5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5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5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5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5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5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5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5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5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5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5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5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5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5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5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5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5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5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5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5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5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5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5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5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5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5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5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5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5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5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5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5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5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5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5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5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5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5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5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5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5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5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5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5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5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5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5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5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5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5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5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5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5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5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5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5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5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5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5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5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5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5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5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5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5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5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5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5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5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5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5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5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5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5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5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5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5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5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5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5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5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5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5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5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5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5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5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5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5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5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5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5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5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5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5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5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5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5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5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5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5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5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5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5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5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5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5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5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5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5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5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5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5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5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5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5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5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5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5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5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5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5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5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5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5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5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5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5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5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5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5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5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5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5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5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5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5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5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5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5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5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5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5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5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5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5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5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5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5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5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5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5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5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5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5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5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5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5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5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5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5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5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5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5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5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5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5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5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5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5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5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5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5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5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5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5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5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5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5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5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5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5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5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5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5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5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5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5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5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5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5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5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5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5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5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5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5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5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5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5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5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5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5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5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5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5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5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5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5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5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5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5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5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5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5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5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5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5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5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5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5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5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5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5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5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5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5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5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5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5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5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5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5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5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5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5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5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5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5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5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5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5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5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5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5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5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5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5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5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5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5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5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5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5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5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5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5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5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5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5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5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5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5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5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5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5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5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5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5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5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5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5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5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5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5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5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5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5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5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5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5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5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5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5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5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5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5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5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5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5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5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5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5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5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5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5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5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5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5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5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5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5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5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5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5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5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5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5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5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5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5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5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5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5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5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5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5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5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5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5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5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5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5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5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5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5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5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5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5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5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5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5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5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5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5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5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5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5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5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5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5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5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5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5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5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5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5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5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5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5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5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5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5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5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5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5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5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5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5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5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5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5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5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5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5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5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5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5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5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5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5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5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5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5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5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5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5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5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5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5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5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5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5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5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5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5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5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5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5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5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5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5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5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5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5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5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5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5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5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5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5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5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5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5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5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5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5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5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5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5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5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5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5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5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5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5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5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5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5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5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5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5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5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5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5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5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5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5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5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5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5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5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5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5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5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5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5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5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5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5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5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5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5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5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5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5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5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5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5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5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5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5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5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5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5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5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5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5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5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5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5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5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5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5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5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5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5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5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5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5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5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5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5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5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5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5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5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5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5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5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5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5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5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5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5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5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5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5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5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5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5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5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5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5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5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5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5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5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5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5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5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5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5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5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5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5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5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5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5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5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5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5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5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5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5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5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5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5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5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5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5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5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5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5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5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5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5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5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5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5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5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5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5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5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5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5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5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5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5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5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5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5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5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5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5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5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5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5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5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5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5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5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5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5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5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5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5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5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5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5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5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5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5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5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5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5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5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5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5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5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5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5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5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5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5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5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5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5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5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5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5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5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5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5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5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5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5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5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5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5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5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5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5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5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5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5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5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5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5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5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5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5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5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5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5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5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5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5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5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5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5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5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5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5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5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5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5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5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5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5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5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5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5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5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5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5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5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5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5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5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5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5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5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5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5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5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5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5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5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5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5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5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5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5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5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5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5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5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5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5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5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5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5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5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5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5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5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5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5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5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5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5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5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5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5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5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5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5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5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5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5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5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5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5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5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5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5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5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5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5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5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5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5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5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5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5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5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5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5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5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5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5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5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5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5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5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5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5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5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5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5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5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5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5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5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5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5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5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5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5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5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5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5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5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5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5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5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5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5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5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5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5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5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5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5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5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5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5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5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5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5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5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5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5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5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5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5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5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5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5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5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5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5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5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5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5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5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5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5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5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5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5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5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5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5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5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5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5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5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5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5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5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5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5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5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5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5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5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5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5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5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5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5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5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5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5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5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5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5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5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5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5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5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5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5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5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5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5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5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5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5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5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5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5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5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5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5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5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5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5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5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5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5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5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5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5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5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5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5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5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5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5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5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5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5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5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5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5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5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5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5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5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5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5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5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5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5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5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5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5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5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5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5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5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5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5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5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5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5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5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5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5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5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5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5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5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5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5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5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5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5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5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5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5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5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5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5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5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5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5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5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5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5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5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5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5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5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5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5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5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5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5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5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5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5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5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5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5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5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5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5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5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5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5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5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5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5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5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5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5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5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5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5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5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5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5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5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5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5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5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hyperlinks>
    <hyperlink display="Descriptive Statistics" location="'Descriptive Stats'!A1" ref="B2"/>
    <hyperlink display="Normal Distribution" location="'Normal Distribution'!A1" ref="B3"/>
    <hyperlink display="Confidence Interval (Estimation)" location="'Confidence Interval'!A1" ref="B4"/>
    <hyperlink display="Independent T-Test" location="'Independent T-Test'!A1" ref="B5"/>
    <hyperlink display="Paired T-Test" location="'Paired T-Test'!A1" ref="B6"/>
    <hyperlink display="Linear Regression vs. T-Test" location="'Linear Regression vs. T-Test'!A1" ref="B7"/>
  </hyperlin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26" width="12.63"/>
  </cols>
  <sheetData>
    <row r="1">
      <c r="A1" s="6" t="s">
        <v>7</v>
      </c>
      <c r="B1" s="2"/>
      <c r="C1" s="2"/>
      <c r="D1" s="7" t="s">
        <v>8</v>
      </c>
      <c r="E1" s="7" t="s">
        <v>9</v>
      </c>
      <c r="F1" s="2"/>
      <c r="G1" s="2"/>
      <c r="H1" s="2"/>
      <c r="J1" s="2"/>
      <c r="K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7" t="s">
        <v>2</v>
      </c>
      <c r="B2" s="2"/>
      <c r="C2" s="7" t="b">
        <v>1</v>
      </c>
      <c r="D2" s="8">
        <v>1500.0</v>
      </c>
      <c r="E2" s="8">
        <v>200.0</v>
      </c>
      <c r="F2" s="2"/>
      <c r="G2" s="2"/>
      <c r="H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7"/>
      <c r="B3" s="2"/>
      <c r="C3" s="2"/>
      <c r="D3" s="2"/>
      <c r="E3" s="2"/>
      <c r="F3" s="2"/>
      <c r="G3" s="2"/>
      <c r="H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9"/>
      <c r="B4" s="9"/>
      <c r="C4" s="9"/>
      <c r="D4" s="9"/>
      <c r="E4" s="9"/>
      <c r="F4" s="9"/>
      <c r="G4" s="9"/>
      <c r="H4" s="9"/>
      <c r="I4" s="9"/>
      <c r="J4" s="9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9"/>
      <c r="B5" s="9"/>
      <c r="C5" s="9"/>
      <c r="D5" s="9"/>
      <c r="E5" s="9"/>
      <c r="F5" s="9"/>
      <c r="G5" s="9"/>
      <c r="H5" s="9"/>
      <c r="I5" s="9"/>
      <c r="J5" s="9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9"/>
      <c r="B6" s="9"/>
      <c r="C6" s="9"/>
      <c r="D6" s="9"/>
      <c r="E6" s="9"/>
      <c r="F6" s="9"/>
      <c r="G6" s="9"/>
      <c r="H6" s="9"/>
      <c r="I6" s="9"/>
      <c r="J6" s="9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9"/>
      <c r="B7" s="9"/>
      <c r="C7" s="9"/>
      <c r="D7" s="9"/>
      <c r="E7" s="9"/>
      <c r="F7" s="9"/>
      <c r="G7" s="9"/>
      <c r="H7" s="9"/>
      <c r="I7" s="9"/>
      <c r="J7" s="9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0">
        <f t="shared" ref="A8:A57" si="1">NORMINV(RAND(), $D$2, $E$2)</f>
        <v>1471.076442</v>
      </c>
      <c r="B8" s="9"/>
      <c r="C8" s="9">
        <f>AVERAGE(A8:A57)</f>
        <v>1466.549451</v>
      </c>
      <c r="D8" s="9"/>
      <c r="E8" s="9"/>
      <c r="F8" s="9"/>
      <c r="G8" s="9"/>
      <c r="H8" s="9"/>
      <c r="I8" s="9"/>
      <c r="J8" s="11" t="s">
        <v>10</v>
      </c>
      <c r="K8" s="1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10">
        <f t="shared" si="1"/>
        <v>1831.611791</v>
      </c>
      <c r="B9" s="9"/>
      <c r="C9" s="9">
        <f>STDEV(A8:A57)</f>
        <v>199.4399677</v>
      </c>
      <c r="D9" s="9"/>
      <c r="E9" s="9"/>
      <c r="F9" s="9"/>
      <c r="G9" s="9"/>
      <c r="H9" s="9"/>
      <c r="I9" s="9"/>
      <c r="J9" s="9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10">
        <f t="shared" si="1"/>
        <v>1905.623278</v>
      </c>
      <c r="B10" s="9"/>
      <c r="C10" s="9"/>
      <c r="D10" s="9"/>
      <c r="E10" s="9"/>
      <c r="F10" s="9"/>
      <c r="G10" s="9"/>
      <c r="H10" s="9"/>
      <c r="I10" s="9"/>
      <c r="J10" s="13" t="s">
        <v>8</v>
      </c>
      <c r="K10" s="14">
        <v>1462.7535420774896</v>
      </c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10">
        <f t="shared" si="1"/>
        <v>1444.858679</v>
      </c>
      <c r="B11" s="9"/>
      <c r="C11" s="9"/>
      <c r="D11" s="9"/>
      <c r="E11" s="9"/>
      <c r="F11" s="9"/>
      <c r="G11" s="9"/>
      <c r="H11" s="9"/>
      <c r="I11" s="9"/>
      <c r="J11" s="13" t="s">
        <v>11</v>
      </c>
      <c r="K11" s="14">
        <v>27.822263609501025</v>
      </c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10">
        <f t="shared" si="1"/>
        <v>1296.902346</v>
      </c>
      <c r="B12" s="9"/>
      <c r="C12" s="9"/>
      <c r="D12" s="9"/>
      <c r="E12" s="9"/>
      <c r="F12" s="9"/>
      <c r="G12" s="9"/>
      <c r="H12" s="9"/>
      <c r="I12" s="9"/>
      <c r="J12" s="13" t="s">
        <v>12</v>
      </c>
      <c r="K12" s="14">
        <v>1498.882374625816</v>
      </c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0">
        <f t="shared" si="1"/>
        <v>1729.933136</v>
      </c>
      <c r="B13" s="9"/>
      <c r="C13" s="9"/>
      <c r="D13" s="9"/>
      <c r="E13" s="9"/>
      <c r="F13" s="9"/>
      <c r="G13" s="9"/>
      <c r="H13" s="9"/>
      <c r="I13" s="9"/>
      <c r="J13" s="13" t="s">
        <v>13</v>
      </c>
      <c r="K13" s="14">
        <v>1786.4724933953892</v>
      </c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10">
        <f t="shared" si="1"/>
        <v>1780.557426</v>
      </c>
      <c r="B14" s="9"/>
      <c r="C14" s="2"/>
      <c r="D14" s="2"/>
      <c r="E14" s="2"/>
      <c r="F14" s="2"/>
      <c r="G14" s="2"/>
      <c r="H14" s="2"/>
      <c r="J14" s="7" t="s">
        <v>14</v>
      </c>
      <c r="K14" s="14">
        <v>196.73311266237886</v>
      </c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10">
        <f t="shared" si="1"/>
        <v>1342.047891</v>
      </c>
      <c r="B15" s="9"/>
      <c r="C15" s="2"/>
      <c r="D15" s="2"/>
      <c r="E15" s="2"/>
      <c r="F15" s="2"/>
      <c r="G15" s="2"/>
      <c r="H15" s="2"/>
      <c r="J15" s="7" t="s">
        <v>15</v>
      </c>
      <c r="K15" s="14">
        <v>38703.91761782826</v>
      </c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10">
        <f t="shared" si="1"/>
        <v>1579.546905</v>
      </c>
      <c r="B16" s="9"/>
      <c r="C16" s="2"/>
      <c r="D16" s="2"/>
      <c r="E16" s="2"/>
      <c r="F16" s="2"/>
      <c r="G16" s="2"/>
      <c r="H16" s="2"/>
      <c r="J16" s="7" t="s">
        <v>16</v>
      </c>
      <c r="K16" s="14">
        <v>-0.9560355640783174</v>
      </c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0">
        <f t="shared" si="1"/>
        <v>1935.095244</v>
      </c>
      <c r="B17" s="9"/>
      <c r="C17" s="2"/>
      <c r="D17" s="2"/>
      <c r="E17" s="2"/>
      <c r="F17" s="2"/>
      <c r="G17" s="2"/>
      <c r="H17" s="2"/>
      <c r="J17" s="7" t="s">
        <v>17</v>
      </c>
      <c r="K17" s="14">
        <v>-0.28991965074455434</v>
      </c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10">
        <f t="shared" si="1"/>
        <v>1525.970711</v>
      </c>
      <c r="B18" s="9"/>
      <c r="C18" s="2"/>
      <c r="D18" s="2"/>
      <c r="E18" s="2"/>
      <c r="F18" s="2"/>
      <c r="G18" s="2"/>
      <c r="H18" s="2"/>
      <c r="J18" s="7" t="s">
        <v>18</v>
      </c>
      <c r="K18" s="14">
        <v>721.9230704519682</v>
      </c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10">
        <f t="shared" si="1"/>
        <v>1506.121618</v>
      </c>
      <c r="B19" s="9"/>
      <c r="C19" s="2"/>
      <c r="D19" s="2"/>
      <c r="E19" s="2"/>
      <c r="F19" s="2"/>
      <c r="G19" s="2"/>
      <c r="H19" s="2"/>
      <c r="J19" s="7" t="s">
        <v>19</v>
      </c>
      <c r="K19" s="14">
        <v>1064.549422943421</v>
      </c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10">
        <f t="shared" si="1"/>
        <v>1129.633645</v>
      </c>
      <c r="B20" s="9"/>
      <c r="C20" s="2"/>
      <c r="D20" s="2"/>
      <c r="E20" s="2"/>
      <c r="F20" s="2"/>
      <c r="G20" s="2"/>
      <c r="H20" s="2"/>
      <c r="J20" s="7" t="s">
        <v>20</v>
      </c>
      <c r="K20" s="14">
        <v>1786.4724933953892</v>
      </c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10">
        <f t="shared" si="1"/>
        <v>1330.02289</v>
      </c>
      <c r="B21" s="9"/>
      <c r="C21" s="2"/>
      <c r="D21" s="2"/>
      <c r="E21" s="2"/>
      <c r="F21" s="2"/>
      <c r="G21" s="2"/>
      <c r="H21" s="2"/>
      <c r="J21" s="7" t="s">
        <v>21</v>
      </c>
      <c r="K21" s="14">
        <v>73137.67710387448</v>
      </c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10">
        <f t="shared" si="1"/>
        <v>1587.961732</v>
      </c>
      <c r="B22" s="9"/>
      <c r="C22" s="2"/>
      <c r="D22" s="2"/>
      <c r="E22" s="2"/>
      <c r="F22" s="2"/>
      <c r="G22" s="2"/>
      <c r="H22" s="2"/>
      <c r="J22" s="7" t="s">
        <v>22</v>
      </c>
      <c r="K22" s="14">
        <v>50.0</v>
      </c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10">
        <f t="shared" si="1"/>
        <v>1650.298002</v>
      </c>
      <c r="B23" s="9"/>
      <c r="C23" s="2"/>
      <c r="D23" s="2"/>
      <c r="E23" s="2"/>
      <c r="F23" s="2"/>
      <c r="G23" s="2"/>
      <c r="H23" s="2"/>
      <c r="J23" s="7" t="s">
        <v>23</v>
      </c>
      <c r="K23" s="14">
        <v>1786.4724933953892</v>
      </c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10">
        <f t="shared" si="1"/>
        <v>1479.943124</v>
      </c>
      <c r="B24" s="9"/>
      <c r="C24" s="2"/>
      <c r="D24" s="2"/>
      <c r="E24" s="2"/>
      <c r="F24" s="2"/>
      <c r="G24" s="2"/>
      <c r="H24" s="2"/>
      <c r="J24" s="7" t="s">
        <v>24</v>
      </c>
      <c r="K24" s="14">
        <v>1064.549422943421</v>
      </c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10">
        <f t="shared" si="1"/>
        <v>1224.46669</v>
      </c>
      <c r="B25" s="9"/>
      <c r="C25" s="2"/>
      <c r="D25" s="2"/>
      <c r="E25" s="2"/>
      <c r="F25" s="2"/>
      <c r="G25" s="2"/>
      <c r="H25" s="2"/>
      <c r="J25" s="7" t="s">
        <v>25</v>
      </c>
      <c r="K25" s="14">
        <v>55.91093093942459</v>
      </c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10">
        <f t="shared" si="1"/>
        <v>1397.47977</v>
      </c>
      <c r="B26" s="9"/>
      <c r="C26" s="2"/>
      <c r="D26" s="2"/>
      <c r="E26" s="2"/>
      <c r="F26" s="2"/>
      <c r="G26" s="2"/>
      <c r="H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10">
        <f t="shared" si="1"/>
        <v>1559.61139</v>
      </c>
      <c r="B27" s="9"/>
      <c r="C27" s="2"/>
      <c r="D27" s="2"/>
      <c r="E27" s="2"/>
      <c r="F27" s="2"/>
      <c r="G27" s="2"/>
      <c r="H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10">
        <f t="shared" si="1"/>
        <v>1604.048328</v>
      </c>
      <c r="B28" s="9"/>
      <c r="C28" s="2"/>
      <c r="D28" s="2"/>
      <c r="E28" s="2"/>
      <c r="F28" s="2"/>
      <c r="G28" s="2"/>
      <c r="H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10">
        <f t="shared" si="1"/>
        <v>1278.601674</v>
      </c>
      <c r="B29" s="9"/>
      <c r="C29" s="2"/>
      <c r="D29" s="2"/>
      <c r="E29" s="2"/>
      <c r="F29" s="2"/>
      <c r="G29" s="2"/>
      <c r="H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10">
        <f t="shared" si="1"/>
        <v>1438.997478</v>
      </c>
      <c r="B30" s="9"/>
      <c r="C30" s="2"/>
      <c r="D30" s="2"/>
      <c r="E30" s="2"/>
      <c r="F30" s="2"/>
      <c r="G30" s="2"/>
      <c r="H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10">
        <f t="shared" si="1"/>
        <v>1505.339224</v>
      </c>
      <c r="B31" s="9"/>
      <c r="C31" s="2"/>
      <c r="D31" s="2"/>
      <c r="E31" s="2"/>
      <c r="F31" s="2"/>
      <c r="G31" s="2"/>
      <c r="H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10">
        <f t="shared" si="1"/>
        <v>1329.803393</v>
      </c>
      <c r="B32" s="9"/>
      <c r="C32" s="2"/>
      <c r="D32" s="2"/>
      <c r="E32" s="2"/>
      <c r="F32" s="2"/>
      <c r="G32" s="2"/>
      <c r="H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10">
        <f t="shared" si="1"/>
        <v>1248.696888</v>
      </c>
      <c r="B33" s="9"/>
      <c r="C33" s="2"/>
      <c r="D33" s="2"/>
      <c r="E33" s="2"/>
      <c r="F33" s="2"/>
      <c r="G33" s="2"/>
      <c r="H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10">
        <f t="shared" si="1"/>
        <v>1489.02395</v>
      </c>
      <c r="B34" s="9"/>
      <c r="C34" s="2"/>
      <c r="D34" s="2"/>
      <c r="E34" s="2"/>
      <c r="F34" s="2"/>
      <c r="G34" s="2"/>
      <c r="H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10">
        <f t="shared" si="1"/>
        <v>1297.667425</v>
      </c>
      <c r="B35" s="9"/>
      <c r="C35" s="2"/>
      <c r="D35" s="2"/>
      <c r="E35" s="2"/>
      <c r="F35" s="2"/>
      <c r="G35" s="2"/>
      <c r="H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10">
        <f t="shared" si="1"/>
        <v>1439.304866</v>
      </c>
      <c r="B36" s="9"/>
      <c r="C36" s="2"/>
      <c r="D36" s="2"/>
      <c r="E36" s="2"/>
      <c r="F36" s="2"/>
      <c r="G36" s="2"/>
      <c r="H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10">
        <f t="shared" si="1"/>
        <v>1539.991868</v>
      </c>
      <c r="B37" s="9"/>
      <c r="C37" s="2"/>
      <c r="D37" s="2"/>
      <c r="E37" s="2"/>
      <c r="F37" s="2"/>
      <c r="G37" s="2"/>
      <c r="H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10">
        <f t="shared" si="1"/>
        <v>1187.419209</v>
      </c>
      <c r="B38" s="9"/>
      <c r="C38" s="2"/>
      <c r="D38" s="2"/>
      <c r="E38" s="2"/>
      <c r="F38" s="2"/>
      <c r="G38" s="2"/>
      <c r="H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10">
        <f t="shared" si="1"/>
        <v>1025.650233</v>
      </c>
      <c r="B39" s="9"/>
      <c r="C39" s="2"/>
      <c r="D39" s="2"/>
      <c r="E39" s="2"/>
      <c r="F39" s="2"/>
      <c r="G39" s="2"/>
      <c r="H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10">
        <f t="shared" si="1"/>
        <v>1405.346806</v>
      </c>
      <c r="B40" s="9"/>
      <c r="C40" s="2"/>
      <c r="D40" s="2"/>
      <c r="E40" s="2"/>
      <c r="F40" s="2"/>
      <c r="G40" s="2"/>
      <c r="H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10">
        <f t="shared" si="1"/>
        <v>1593.913952</v>
      </c>
      <c r="B41" s="9"/>
      <c r="C41" s="2"/>
      <c r="D41" s="2"/>
      <c r="E41" s="2"/>
      <c r="F41" s="2"/>
      <c r="G41" s="2"/>
      <c r="H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10">
        <f t="shared" si="1"/>
        <v>1717.986954</v>
      </c>
      <c r="B42" s="9"/>
      <c r="C42" s="2"/>
      <c r="D42" s="2"/>
      <c r="E42" s="2"/>
      <c r="F42" s="2"/>
      <c r="G42" s="2"/>
      <c r="H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10">
        <f t="shared" si="1"/>
        <v>1199.336785</v>
      </c>
      <c r="B43" s="9"/>
      <c r="C43" s="2"/>
      <c r="D43" s="2"/>
      <c r="E43" s="2"/>
      <c r="F43" s="2"/>
      <c r="G43" s="2"/>
      <c r="H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10">
        <f t="shared" si="1"/>
        <v>1374.121434</v>
      </c>
      <c r="B44" s="2"/>
      <c r="C44" s="2"/>
      <c r="D44" s="2"/>
      <c r="E44" s="2"/>
      <c r="F44" s="2"/>
      <c r="G44" s="2"/>
      <c r="H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10">
        <f t="shared" si="1"/>
        <v>1547.391461</v>
      </c>
      <c r="B45" s="2"/>
      <c r="C45" s="2"/>
      <c r="D45" s="2"/>
      <c r="E45" s="2"/>
      <c r="F45" s="2"/>
      <c r="G45" s="2"/>
      <c r="H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10">
        <f t="shared" si="1"/>
        <v>1578.477573</v>
      </c>
      <c r="B46" s="2"/>
      <c r="C46" s="2"/>
      <c r="D46" s="2"/>
      <c r="E46" s="2"/>
      <c r="F46" s="2"/>
      <c r="G46" s="2"/>
      <c r="H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10">
        <f t="shared" si="1"/>
        <v>1237.243831</v>
      </c>
      <c r="B47" s="2"/>
      <c r="C47" s="2"/>
      <c r="D47" s="2"/>
      <c r="E47" s="2"/>
      <c r="F47" s="2"/>
      <c r="G47" s="2"/>
      <c r="H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10">
        <f t="shared" si="1"/>
        <v>1495.492012</v>
      </c>
      <c r="B48" s="2"/>
      <c r="C48" s="2"/>
      <c r="D48" s="2"/>
      <c r="E48" s="2"/>
      <c r="F48" s="2"/>
      <c r="G48" s="2"/>
      <c r="H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10">
        <f t="shared" si="1"/>
        <v>1330.189943</v>
      </c>
      <c r="B49" s="2"/>
      <c r="C49" s="2"/>
      <c r="D49" s="2"/>
      <c r="E49" s="2"/>
      <c r="F49" s="2"/>
      <c r="G49" s="2"/>
      <c r="H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10">
        <f t="shared" si="1"/>
        <v>1283.67713</v>
      </c>
      <c r="B50" s="2"/>
      <c r="C50" s="2"/>
      <c r="D50" s="2"/>
      <c r="E50" s="2"/>
      <c r="F50" s="2"/>
      <c r="G50" s="2"/>
      <c r="H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10">
        <f t="shared" si="1"/>
        <v>1803.228764</v>
      </c>
      <c r="B51" s="2"/>
      <c r="C51" s="2"/>
      <c r="D51" s="2"/>
      <c r="E51" s="2"/>
      <c r="F51" s="2"/>
      <c r="G51" s="2"/>
      <c r="H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10">
        <f t="shared" si="1"/>
        <v>1454.278788</v>
      </c>
      <c r="B52" s="2"/>
      <c r="C52" s="2"/>
      <c r="D52" s="2"/>
      <c r="E52" s="2"/>
      <c r="F52" s="2"/>
      <c r="G52" s="2"/>
      <c r="H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10">
        <f t="shared" si="1"/>
        <v>1570.074606</v>
      </c>
      <c r="B53" s="2"/>
      <c r="C53" s="2"/>
      <c r="D53" s="2"/>
      <c r="E53" s="2"/>
      <c r="F53" s="2"/>
      <c r="G53" s="2"/>
      <c r="H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10">
        <f t="shared" si="1"/>
        <v>1592.175131</v>
      </c>
      <c r="B54" s="2"/>
      <c r="C54" s="2"/>
      <c r="D54" s="2"/>
      <c r="E54" s="2"/>
      <c r="F54" s="2"/>
      <c r="G54" s="2"/>
      <c r="H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10">
        <f t="shared" si="1"/>
        <v>1445.159015</v>
      </c>
      <c r="B55" s="2"/>
      <c r="C55" s="2"/>
      <c r="D55" s="2"/>
      <c r="E55" s="2"/>
      <c r="F55" s="2"/>
      <c r="G55" s="2"/>
      <c r="H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10">
        <f t="shared" si="1"/>
        <v>1367.300386</v>
      </c>
      <c r="B56" s="2"/>
      <c r="C56" s="2"/>
      <c r="D56" s="2"/>
      <c r="E56" s="2"/>
      <c r="F56" s="2"/>
      <c r="G56" s="2"/>
      <c r="H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10">
        <f t="shared" si="1"/>
        <v>1238.770707</v>
      </c>
      <c r="B57" s="2"/>
      <c r="C57" s="2"/>
      <c r="D57" s="2"/>
      <c r="E57" s="2"/>
      <c r="F57" s="2"/>
      <c r="G57" s="2"/>
      <c r="H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9"/>
      <c r="B58" s="2"/>
      <c r="C58" s="2"/>
      <c r="D58" s="2"/>
      <c r="E58" s="2"/>
      <c r="F58" s="2"/>
      <c r="G58" s="2"/>
      <c r="H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9"/>
      <c r="B59" s="2"/>
      <c r="C59" s="2"/>
      <c r="D59" s="2"/>
      <c r="E59" s="2"/>
      <c r="F59" s="2"/>
      <c r="G59" s="2"/>
      <c r="H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9"/>
      <c r="B60" s="2"/>
      <c r="C60" s="2"/>
      <c r="D60" s="2"/>
      <c r="E60" s="2"/>
      <c r="F60" s="2"/>
      <c r="G60" s="2"/>
      <c r="H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9"/>
      <c r="B61" s="2"/>
      <c r="C61" s="2"/>
      <c r="D61" s="2"/>
      <c r="E61" s="2"/>
      <c r="F61" s="2"/>
      <c r="G61" s="2"/>
      <c r="H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9"/>
      <c r="B62" s="2"/>
      <c r="C62" s="2"/>
      <c r="D62" s="2"/>
      <c r="E62" s="2"/>
      <c r="F62" s="2"/>
      <c r="G62" s="2"/>
      <c r="H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9"/>
      <c r="B63" s="2"/>
      <c r="C63" s="2"/>
      <c r="D63" s="2"/>
      <c r="E63" s="2"/>
      <c r="F63" s="2"/>
      <c r="G63" s="2"/>
      <c r="H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9"/>
      <c r="B64" s="2"/>
      <c r="C64" s="2"/>
      <c r="D64" s="2"/>
      <c r="E64" s="2"/>
      <c r="F64" s="2"/>
      <c r="G64" s="2"/>
      <c r="H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9"/>
      <c r="B65" s="2"/>
      <c r="C65" s="2"/>
      <c r="D65" s="2"/>
      <c r="E65" s="2"/>
      <c r="F65" s="2"/>
      <c r="G65" s="2"/>
      <c r="H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9"/>
      <c r="B66" s="2"/>
      <c r="C66" s="2"/>
      <c r="D66" s="2"/>
      <c r="E66" s="2"/>
      <c r="F66" s="2"/>
      <c r="G66" s="2"/>
      <c r="H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9"/>
      <c r="B67" s="2"/>
      <c r="C67" s="2"/>
      <c r="D67" s="2"/>
      <c r="E67" s="2"/>
      <c r="F67" s="2"/>
      <c r="G67" s="2"/>
      <c r="H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9"/>
      <c r="B68" s="2"/>
      <c r="C68" s="2"/>
      <c r="D68" s="2"/>
      <c r="E68" s="2"/>
      <c r="F68" s="2"/>
      <c r="G68" s="2"/>
      <c r="H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9"/>
      <c r="B69" s="2"/>
      <c r="C69" s="2"/>
      <c r="D69" s="2"/>
      <c r="E69" s="2"/>
      <c r="F69" s="2"/>
      <c r="G69" s="2"/>
      <c r="H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9"/>
      <c r="B70" s="2"/>
      <c r="C70" s="2"/>
      <c r="D70" s="2"/>
      <c r="E70" s="2"/>
      <c r="F70" s="2"/>
      <c r="G70" s="2"/>
      <c r="H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9"/>
      <c r="B71" s="2"/>
      <c r="C71" s="2"/>
      <c r="D71" s="2"/>
      <c r="E71" s="2"/>
      <c r="F71" s="2"/>
      <c r="G71" s="2"/>
      <c r="H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9"/>
      <c r="B72" s="2"/>
      <c r="C72" s="2"/>
      <c r="D72" s="2"/>
      <c r="E72" s="2"/>
      <c r="F72" s="2"/>
      <c r="G72" s="2"/>
      <c r="H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9"/>
      <c r="B73" s="2"/>
      <c r="C73" s="2"/>
      <c r="D73" s="2"/>
      <c r="E73" s="2"/>
      <c r="F73" s="2"/>
      <c r="G73" s="2"/>
      <c r="H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9"/>
      <c r="B74" s="2"/>
      <c r="C74" s="2"/>
      <c r="D74" s="2"/>
      <c r="E74" s="2"/>
      <c r="F74" s="2"/>
      <c r="G74" s="2"/>
      <c r="H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9"/>
      <c r="B75" s="2"/>
      <c r="C75" s="2"/>
      <c r="D75" s="2"/>
      <c r="E75" s="2"/>
      <c r="F75" s="2"/>
      <c r="G75" s="2"/>
      <c r="H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9"/>
      <c r="B76" s="2"/>
      <c r="C76" s="2"/>
      <c r="D76" s="2"/>
      <c r="E76" s="2"/>
      <c r="F76" s="2"/>
      <c r="G76" s="2"/>
      <c r="H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9"/>
      <c r="B77" s="2"/>
      <c r="C77" s="2"/>
      <c r="D77" s="2"/>
      <c r="E77" s="2"/>
      <c r="F77" s="2"/>
      <c r="G77" s="2"/>
      <c r="H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9"/>
      <c r="B78" s="2"/>
      <c r="C78" s="2"/>
      <c r="D78" s="2"/>
      <c r="E78" s="2"/>
      <c r="F78" s="2"/>
      <c r="G78" s="2"/>
      <c r="H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9"/>
      <c r="B79" s="2"/>
      <c r="C79" s="2"/>
      <c r="D79" s="2"/>
      <c r="E79" s="2"/>
      <c r="F79" s="2"/>
      <c r="G79" s="2"/>
      <c r="H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9"/>
      <c r="B80" s="2"/>
      <c r="C80" s="2"/>
      <c r="D80" s="2"/>
      <c r="E80" s="2"/>
      <c r="F80" s="2"/>
      <c r="G80" s="2"/>
      <c r="H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9"/>
      <c r="B81" s="2"/>
      <c r="C81" s="2"/>
      <c r="D81" s="2"/>
      <c r="E81" s="2"/>
      <c r="F81" s="2"/>
      <c r="G81" s="2"/>
      <c r="H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9"/>
      <c r="B82" s="2"/>
      <c r="C82" s="2"/>
      <c r="D82" s="2"/>
      <c r="E82" s="2"/>
      <c r="F82" s="2"/>
      <c r="G82" s="2"/>
      <c r="H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9"/>
      <c r="B83" s="2"/>
      <c r="C83" s="2"/>
      <c r="D83" s="2"/>
      <c r="E83" s="2"/>
      <c r="F83" s="2"/>
      <c r="G83" s="2"/>
      <c r="H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9"/>
      <c r="B84" s="2"/>
      <c r="C84" s="2"/>
      <c r="D84" s="2"/>
      <c r="E84" s="2"/>
      <c r="F84" s="2"/>
      <c r="G84" s="2"/>
      <c r="H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9"/>
      <c r="B85" s="2"/>
      <c r="C85" s="2"/>
      <c r="D85" s="2"/>
      <c r="E85" s="2"/>
      <c r="F85" s="2"/>
      <c r="G85" s="2"/>
      <c r="H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9"/>
      <c r="B86" s="2"/>
      <c r="C86" s="2"/>
      <c r="D86" s="2"/>
      <c r="E86" s="2"/>
      <c r="F86" s="2"/>
      <c r="G86" s="2"/>
      <c r="H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9"/>
      <c r="B87" s="2"/>
      <c r="C87" s="2"/>
      <c r="D87" s="2"/>
      <c r="E87" s="2"/>
      <c r="F87" s="2"/>
      <c r="G87" s="2"/>
      <c r="H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9"/>
      <c r="B88" s="2"/>
      <c r="C88" s="2"/>
      <c r="D88" s="2"/>
      <c r="E88" s="2"/>
      <c r="F88" s="2"/>
      <c r="G88" s="2"/>
      <c r="H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9"/>
      <c r="B89" s="2"/>
      <c r="C89" s="2"/>
      <c r="D89" s="2"/>
      <c r="E89" s="2"/>
      <c r="F89" s="2"/>
      <c r="G89" s="2"/>
      <c r="H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9"/>
      <c r="B90" s="2"/>
      <c r="C90" s="2"/>
      <c r="D90" s="2"/>
      <c r="E90" s="2"/>
      <c r="F90" s="2"/>
      <c r="G90" s="2"/>
      <c r="H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9"/>
      <c r="B91" s="2"/>
      <c r="C91" s="2"/>
      <c r="D91" s="2"/>
      <c r="E91" s="2"/>
      <c r="F91" s="2"/>
      <c r="G91" s="2"/>
      <c r="H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9"/>
      <c r="B92" s="2"/>
      <c r="C92" s="2"/>
      <c r="D92" s="2"/>
      <c r="E92" s="2"/>
      <c r="F92" s="2"/>
      <c r="G92" s="2"/>
      <c r="H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9"/>
      <c r="B93" s="2"/>
      <c r="C93" s="2"/>
      <c r="D93" s="2"/>
      <c r="E93" s="2"/>
      <c r="F93" s="2"/>
      <c r="G93" s="2"/>
      <c r="H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9"/>
      <c r="B94" s="2"/>
      <c r="C94" s="2"/>
      <c r="D94" s="2"/>
      <c r="E94" s="2"/>
      <c r="F94" s="2"/>
      <c r="G94" s="2"/>
      <c r="H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9"/>
      <c r="B95" s="2"/>
      <c r="C95" s="2"/>
      <c r="D95" s="2"/>
      <c r="E95" s="2"/>
      <c r="F95" s="2"/>
      <c r="G95" s="2"/>
      <c r="H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9"/>
      <c r="B96" s="2"/>
      <c r="C96" s="2"/>
      <c r="D96" s="2"/>
      <c r="E96" s="2"/>
      <c r="F96" s="2"/>
      <c r="G96" s="2"/>
      <c r="H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9"/>
      <c r="B97" s="2"/>
      <c r="C97" s="2"/>
      <c r="D97" s="2"/>
      <c r="E97" s="2"/>
      <c r="F97" s="2"/>
      <c r="G97" s="2"/>
      <c r="H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9"/>
      <c r="B98" s="2"/>
      <c r="C98" s="2"/>
      <c r="D98" s="2"/>
      <c r="E98" s="2"/>
      <c r="F98" s="2"/>
      <c r="G98" s="2"/>
      <c r="H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9"/>
      <c r="B99" s="2"/>
      <c r="C99" s="2"/>
      <c r="D99" s="2"/>
      <c r="E99" s="2"/>
      <c r="F99" s="2"/>
      <c r="G99" s="2"/>
      <c r="H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9"/>
      <c r="B100" s="2"/>
      <c r="C100" s="2"/>
      <c r="D100" s="2"/>
      <c r="E100" s="2"/>
      <c r="F100" s="2"/>
      <c r="G100" s="2"/>
      <c r="H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9"/>
      <c r="B101" s="2"/>
      <c r="C101" s="2"/>
      <c r="D101" s="2"/>
      <c r="E101" s="2"/>
      <c r="F101" s="2"/>
      <c r="G101" s="2"/>
      <c r="H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9"/>
      <c r="B102" s="2"/>
      <c r="C102" s="2"/>
      <c r="D102" s="2"/>
      <c r="E102" s="2"/>
      <c r="F102" s="2"/>
      <c r="G102" s="2"/>
      <c r="H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9"/>
      <c r="B103" s="2"/>
      <c r="C103" s="2"/>
      <c r="D103" s="2"/>
      <c r="E103" s="2"/>
      <c r="F103" s="2"/>
      <c r="G103" s="2"/>
      <c r="H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5" t="s">
        <v>26</v>
      </c>
      <c r="B1" s="15" t="s">
        <v>27</v>
      </c>
    </row>
    <row r="2">
      <c r="A2" s="16" t="s">
        <v>28</v>
      </c>
      <c r="B2" s="16" t="s">
        <v>29</v>
      </c>
    </row>
    <row r="3">
      <c r="A3" s="16" t="s">
        <v>30</v>
      </c>
      <c r="B3" s="16" t="s">
        <v>31</v>
      </c>
    </row>
    <row r="4">
      <c r="A4" s="16" t="s">
        <v>32</v>
      </c>
      <c r="B4" s="16" t="s">
        <v>33</v>
      </c>
    </row>
    <row r="5">
      <c r="A5" s="16" t="s">
        <v>34</v>
      </c>
      <c r="B5" s="16" t="s">
        <v>35</v>
      </c>
    </row>
    <row r="6">
      <c r="A6" s="16" t="s">
        <v>36</v>
      </c>
      <c r="B6" s="16" t="s">
        <v>31</v>
      </c>
    </row>
    <row r="7">
      <c r="A7" s="16" t="s">
        <v>37</v>
      </c>
      <c r="B7" s="16" t="s">
        <v>38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">
        <v>7</v>
      </c>
      <c r="B1" s="2"/>
      <c r="C1" s="2"/>
      <c r="D1" s="2"/>
      <c r="E1" s="1" t="s">
        <v>39</v>
      </c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7" t="s">
        <v>40</v>
      </c>
      <c r="B2" s="2"/>
      <c r="C2" s="2"/>
      <c r="D2" s="17" t="s">
        <v>41</v>
      </c>
      <c r="E2" s="3">
        <v>68.2</v>
      </c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2"/>
      <c r="B3" s="2"/>
      <c r="C3" s="2"/>
      <c r="D3" s="17" t="s">
        <v>42</v>
      </c>
      <c r="E3" s="3">
        <v>95.0</v>
      </c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2"/>
      <c r="B4" s="2"/>
      <c r="C4" s="2"/>
      <c r="D4" s="17" t="s">
        <v>43</v>
      </c>
      <c r="E4" s="3">
        <v>99.7</v>
      </c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2"/>
      <c r="B5" s="2"/>
      <c r="C5" s="2"/>
      <c r="D5" s="18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9">
        <f t="shared" ref="A8:A107" si="1">NORMINV(RAND(), 200, 15)</f>
        <v>223.6466485</v>
      </c>
      <c r="B8" s="2"/>
      <c r="C8" s="6" t="s">
        <v>44</v>
      </c>
      <c r="D8" s="20">
        <f>AVERAGE(A8:A107)</f>
        <v>199.4349427</v>
      </c>
      <c r="E8" s="20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19">
        <f t="shared" si="1"/>
        <v>178.0621209</v>
      </c>
      <c r="B9" s="2"/>
      <c r="C9" s="6" t="s">
        <v>9</v>
      </c>
      <c r="D9" s="20">
        <f>STDEV(A8:A107)</f>
        <v>14.27042153</v>
      </c>
      <c r="E9" s="20"/>
      <c r="F9" s="6" t="s">
        <v>45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19">
        <f t="shared" si="1"/>
        <v>210.6902308</v>
      </c>
      <c r="B10" s="2"/>
      <c r="C10" s="21" t="s">
        <v>41</v>
      </c>
      <c r="D10" s="20">
        <f t="array" ref="D10:E10">{$D$8-$D$9, $D$8+$D$9}</f>
        <v>185.1645212</v>
      </c>
      <c r="E10" s="20">
        <v>213.70536422528093</v>
      </c>
      <c r="F10" s="22">
        <f t="shared" ref="F10:F12" si="2">COUNTIFS($A$8:$A$107, "&gt;=" &amp; D10, $A$8:$A$107, "&lt;=" &amp; E10) / 100</f>
        <v>0.7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19">
        <f t="shared" si="1"/>
        <v>189.355122</v>
      </c>
      <c r="B11" s="2"/>
      <c r="C11" s="21" t="s">
        <v>42</v>
      </c>
      <c r="D11" s="20">
        <f t="array" ref="D11:E11">{$D$8-2*$D$9, $D$8+2*$D$9}</f>
        <v>170.8940996</v>
      </c>
      <c r="E11" s="20">
        <v>227.97578575544674</v>
      </c>
      <c r="F11" s="22">
        <f t="shared" si="2"/>
        <v>0.96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19">
        <f t="shared" si="1"/>
        <v>205.7576583</v>
      </c>
      <c r="B12" s="2"/>
      <c r="C12" s="21" t="s">
        <v>43</v>
      </c>
      <c r="D12" s="20">
        <f t="array" ref="D12:E12">{$D$8-3*$D$9, $D$8+3*$D$9}</f>
        <v>156.6236781</v>
      </c>
      <c r="E12" s="20">
        <v>242.24620728561257</v>
      </c>
      <c r="F12" s="22">
        <f t="shared" si="2"/>
        <v>1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9">
        <f t="shared" si="1"/>
        <v>193.7130443</v>
      </c>
      <c r="C13" s="2"/>
      <c r="D13" s="6" t="s">
        <v>46</v>
      </c>
      <c r="E13" s="6" t="s">
        <v>47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19">
        <f t="shared" si="1"/>
        <v>186.9192264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19">
        <f t="shared" si="1"/>
        <v>217.1827711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19">
        <f t="shared" si="1"/>
        <v>191.6525926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9">
        <f t="shared" si="1"/>
        <v>219.4783619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19">
        <f t="shared" si="1"/>
        <v>225.2783912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19">
        <f t="shared" si="1"/>
        <v>201.0371055</v>
      </c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19">
        <f t="shared" si="1"/>
        <v>197.863008</v>
      </c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19">
        <f t="shared" si="1"/>
        <v>225.4931407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19">
        <f t="shared" si="1"/>
        <v>214.0195193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19">
        <f t="shared" si="1"/>
        <v>214.3923858</v>
      </c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19">
        <f t="shared" si="1"/>
        <v>209.4086577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19">
        <f t="shared" si="1"/>
        <v>198.3420995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19">
        <f t="shared" si="1"/>
        <v>187.6682168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19">
        <f t="shared" si="1"/>
        <v>224.4743188</v>
      </c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19">
        <f t="shared" si="1"/>
        <v>177.3987355</v>
      </c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19">
        <f t="shared" si="1"/>
        <v>204.6312837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19">
        <f t="shared" si="1"/>
        <v>186.982468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19">
        <f t="shared" si="1"/>
        <v>213.3789374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19">
        <f t="shared" si="1"/>
        <v>200.8413658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19">
        <f t="shared" si="1"/>
        <v>192.105905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19">
        <f t="shared" si="1"/>
        <v>173.2132749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19">
        <f t="shared" si="1"/>
        <v>201.1252914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19">
        <f t="shared" si="1"/>
        <v>189.75809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19">
        <f t="shared" si="1"/>
        <v>198.5111542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19">
        <f t="shared" si="1"/>
        <v>165.4310439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19">
        <f t="shared" si="1"/>
        <v>192.0532561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19">
        <f t="shared" si="1"/>
        <v>213.6901816</v>
      </c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19">
        <f t="shared" si="1"/>
        <v>186.329691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19">
        <f t="shared" si="1"/>
        <v>183.2931101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19">
        <f t="shared" si="1"/>
        <v>209.7548913</v>
      </c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19">
        <f t="shared" si="1"/>
        <v>201.1686142</v>
      </c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19">
        <f t="shared" si="1"/>
        <v>202.645736</v>
      </c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19">
        <f t="shared" si="1"/>
        <v>211.2013898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19">
        <f t="shared" si="1"/>
        <v>195.6922778</v>
      </c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19">
        <f t="shared" si="1"/>
        <v>200.0347946</v>
      </c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19">
        <f t="shared" si="1"/>
        <v>176.4066125</v>
      </c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19">
        <f t="shared" si="1"/>
        <v>217.590439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19">
        <f t="shared" si="1"/>
        <v>194.2394559</v>
      </c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19">
        <f t="shared" si="1"/>
        <v>209.1079901</v>
      </c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19">
        <f t="shared" si="1"/>
        <v>194.235506</v>
      </c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19">
        <f t="shared" si="1"/>
        <v>199.3850221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19">
        <f t="shared" si="1"/>
        <v>169.0654245</v>
      </c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19">
        <f t="shared" si="1"/>
        <v>174.9331063</v>
      </c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19">
        <f t="shared" si="1"/>
        <v>183.3479563</v>
      </c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19">
        <f t="shared" si="1"/>
        <v>184.068416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19">
        <f t="shared" si="1"/>
        <v>203.43456</v>
      </c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19">
        <f t="shared" si="1"/>
        <v>197.4856476</v>
      </c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19">
        <f t="shared" si="1"/>
        <v>192.5480439</v>
      </c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19">
        <f t="shared" si="1"/>
        <v>189.1558068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19">
        <f t="shared" si="1"/>
        <v>217.4960914</v>
      </c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19">
        <f t="shared" si="1"/>
        <v>190.4091427</v>
      </c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19">
        <f t="shared" si="1"/>
        <v>184.0616603</v>
      </c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19">
        <f t="shared" si="1"/>
        <v>192.2972402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19">
        <f t="shared" si="1"/>
        <v>208.9343241</v>
      </c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19">
        <f t="shared" si="1"/>
        <v>222.6671747</v>
      </c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19">
        <f t="shared" si="1"/>
        <v>187.5209638</v>
      </c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19">
        <f t="shared" si="1"/>
        <v>190.3052598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19">
        <f t="shared" si="1"/>
        <v>206.4472517</v>
      </c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19">
        <f t="shared" si="1"/>
        <v>210.795967</v>
      </c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19">
        <f t="shared" si="1"/>
        <v>195.3892015</v>
      </c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19">
        <f t="shared" si="1"/>
        <v>212.841486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19">
        <f t="shared" si="1"/>
        <v>190.891716</v>
      </c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19">
        <f t="shared" si="1"/>
        <v>180.5088406</v>
      </c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19">
        <f t="shared" si="1"/>
        <v>204.5415073</v>
      </c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19">
        <f t="shared" si="1"/>
        <v>194.9411748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19">
        <f t="shared" si="1"/>
        <v>207.1441146</v>
      </c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19">
        <f t="shared" si="1"/>
        <v>199.1466549</v>
      </c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19">
        <f t="shared" si="1"/>
        <v>186.1555268</v>
      </c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19">
        <f t="shared" si="1"/>
        <v>210.5842285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19">
        <f t="shared" si="1"/>
        <v>198.9934152</v>
      </c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19">
        <f t="shared" si="1"/>
        <v>176.0393154</v>
      </c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19">
        <f t="shared" si="1"/>
        <v>195.496058</v>
      </c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19">
        <f t="shared" si="1"/>
        <v>220.2646367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19">
        <f t="shared" si="1"/>
        <v>217.0195977</v>
      </c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19">
        <f t="shared" si="1"/>
        <v>201.7144851</v>
      </c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19">
        <f t="shared" si="1"/>
        <v>218.0158482</v>
      </c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19">
        <f t="shared" si="1"/>
        <v>195.086105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19">
        <f t="shared" si="1"/>
        <v>211.5477631</v>
      </c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19">
        <f t="shared" si="1"/>
        <v>212.3673903</v>
      </c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19">
        <f t="shared" si="1"/>
        <v>195.1915808</v>
      </c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19">
        <f t="shared" si="1"/>
        <v>206.0087601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19">
        <f t="shared" si="1"/>
        <v>210.905324</v>
      </c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19">
        <f t="shared" si="1"/>
        <v>196.5664985</v>
      </c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19">
        <f t="shared" si="1"/>
        <v>200.3642467</v>
      </c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19">
        <f t="shared" si="1"/>
        <v>186.0007218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19">
        <f t="shared" si="1"/>
        <v>197.0905275</v>
      </c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19">
        <f t="shared" si="1"/>
        <v>225.8064044</v>
      </c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19">
        <f t="shared" si="1"/>
        <v>205.7919939</v>
      </c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19">
        <f t="shared" si="1"/>
        <v>188.4468733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19">
        <f t="shared" si="1"/>
        <v>166.6379693</v>
      </c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19">
        <f t="shared" si="1"/>
        <v>232.5417235</v>
      </c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19">
        <f t="shared" si="1"/>
        <v>202.7024279</v>
      </c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19">
        <f t="shared" si="1"/>
        <v>196.0122555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19">
        <f t="shared" si="1"/>
        <v>195.122721</v>
      </c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7" t="s">
        <v>48</v>
      </c>
      <c r="B1" s="2"/>
      <c r="C1" s="2"/>
      <c r="D1" s="2"/>
      <c r="E1" s="1"/>
      <c r="F1" s="2"/>
      <c r="G1" s="7"/>
      <c r="H1" s="7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7"/>
      <c r="B2" s="2"/>
      <c r="C2" s="2"/>
      <c r="D2" s="7"/>
      <c r="E2" s="3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2"/>
      <c r="B3" s="2"/>
      <c r="C3" s="1" t="s">
        <v>49</v>
      </c>
      <c r="D3" s="7"/>
      <c r="E3" s="3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7"/>
      <c r="B4" s="2"/>
      <c r="C4" s="9">
        <v>7.483645825245724</v>
      </c>
      <c r="D4" s="7"/>
      <c r="E4" s="1" t="s">
        <v>8</v>
      </c>
      <c r="F4" s="23">
        <f>AVERAGE(C4:C53)</f>
        <v>7.605914585</v>
      </c>
      <c r="G4" s="24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2"/>
      <c r="B5" s="2"/>
      <c r="C5" s="9">
        <v>8.010882163306734</v>
      </c>
      <c r="D5" s="18"/>
      <c r="E5" s="1" t="s">
        <v>9</v>
      </c>
      <c r="F5" s="23">
        <f>STDEV(C4:C53)</f>
        <v>0.7279646626</v>
      </c>
      <c r="G5" s="24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2"/>
      <c r="B6" s="2"/>
      <c r="C6" s="9">
        <v>6.758507134463566</v>
      </c>
      <c r="D6" s="2"/>
      <c r="E6" s="1" t="s">
        <v>50</v>
      </c>
      <c r="F6" s="25">
        <f>COUNT(C4:C53)</f>
        <v>50</v>
      </c>
      <c r="G6" s="24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2"/>
      <c r="B7" s="2"/>
      <c r="C7" s="9">
        <v>8.117180910488509</v>
      </c>
      <c r="D7" s="2"/>
      <c r="E7" s="18"/>
      <c r="F7" s="24"/>
      <c r="G7" s="24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2"/>
      <c r="B8" s="2"/>
      <c r="C8" s="9">
        <v>7.4169759924503085</v>
      </c>
      <c r="D8" s="2"/>
      <c r="E8" s="26"/>
      <c r="F8" s="27" t="s">
        <v>51</v>
      </c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2"/>
      <c r="B9" s="2"/>
      <c r="C9" s="9">
        <v>7.831694731842837</v>
      </c>
      <c r="D9" s="2"/>
      <c r="E9" s="28">
        <v>0.95</v>
      </c>
      <c r="F9" s="27" t="s">
        <v>46</v>
      </c>
      <c r="G9" s="27" t="s">
        <v>47</v>
      </c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2"/>
      <c r="B10" s="2"/>
      <c r="C10" s="9">
        <v>8.454640262220332</v>
      </c>
      <c r="D10" s="2"/>
      <c r="E10" s="2"/>
      <c r="F10" s="24">
        <f>F4-F13</f>
        <v>7.404136782</v>
      </c>
      <c r="G10" s="24">
        <f>F4+F13</f>
        <v>7.807692387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/>
      <c r="B11" s="2"/>
      <c r="C11" s="9">
        <v>8.430393383332515</v>
      </c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2"/>
      <c r="C12" s="9">
        <v>8.714277672927636</v>
      </c>
      <c r="D12" s="2"/>
      <c r="E12" s="3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2"/>
      <c r="C13" s="9">
        <v>8.256845329877363</v>
      </c>
      <c r="D13" s="2"/>
      <c r="E13" s="7" t="s">
        <v>52</v>
      </c>
      <c r="F13" s="29">
        <f>_xlfn.CONFIDENCE.NORM(0.05, $F$5, $F$6)</f>
        <v>0.2017778021</v>
      </c>
      <c r="G13" s="24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2"/>
      <c r="C14" s="9">
        <v>7.502208816558144</v>
      </c>
      <c r="D14" s="2"/>
      <c r="E14" s="2"/>
      <c r="F14" s="29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/>
      <c r="B15" s="2"/>
      <c r="C15" s="9">
        <v>6.792891258785435</v>
      </c>
      <c r="D15" s="2"/>
      <c r="F15" s="30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"/>
      <c r="B16" s="2"/>
      <c r="C16" s="9">
        <v>8.689008404744744</v>
      </c>
      <c r="D16" s="2"/>
      <c r="E16" s="6" t="s">
        <v>53</v>
      </c>
      <c r="F16" s="29">
        <f>$F$5/SQRT($F$6)</f>
        <v>0.1029497499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/>
      <c r="B17" s="2"/>
      <c r="C17" s="9">
        <v>7.366741857449808</v>
      </c>
      <c r="D17" s="2"/>
      <c r="E17" s="6" t="s">
        <v>52</v>
      </c>
      <c r="F17" s="29">
        <f>$F$16*1.96</f>
        <v>0.2017815098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9">
        <v>6.248035595310709</v>
      </c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9">
        <v>8.97164402214139</v>
      </c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9">
        <v>7.297620259359695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2"/>
      <c r="B21" s="2"/>
      <c r="C21" s="9">
        <v>6.981070492805922</v>
      </c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2"/>
      <c r="B22" s="2"/>
      <c r="C22" s="9">
        <v>5.744570553174839</v>
      </c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2"/>
      <c r="B23" s="2"/>
      <c r="C23" s="9">
        <v>6.873249409604849</v>
      </c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2"/>
      <c r="B24" s="2"/>
      <c r="C24" s="9">
        <v>7.791352809311541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2"/>
      <c r="B25" s="2"/>
      <c r="C25" s="9">
        <v>7.16428811683538</v>
      </c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2"/>
      <c r="B26" s="2"/>
      <c r="C26" s="9">
        <v>8.286694480582627</v>
      </c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2"/>
      <c r="B27" s="2"/>
      <c r="C27" s="9">
        <v>6.774799292388789</v>
      </c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2"/>
      <c r="B28" s="2"/>
      <c r="C28" s="9">
        <v>7.453053729265862</v>
      </c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2"/>
      <c r="B29" s="2"/>
      <c r="C29" s="9">
        <v>7.469399973869091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2"/>
      <c r="B30" s="2"/>
      <c r="C30" s="9">
        <v>5.738844542179999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2"/>
      <c r="B31" s="2"/>
      <c r="C31" s="9">
        <v>7.937833189468354</v>
      </c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2"/>
      <c r="B32" s="2"/>
      <c r="C32" s="9">
        <v>8.600929088612832</v>
      </c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2"/>
      <c r="B33" s="2"/>
      <c r="C33" s="9">
        <v>7.857654264107224</v>
      </c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2"/>
      <c r="B34" s="2"/>
      <c r="C34" s="9">
        <v>6.950246048772533</v>
      </c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2"/>
      <c r="B35" s="2"/>
      <c r="C35" s="9">
        <v>8.4938839648236</v>
      </c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2"/>
      <c r="B36" s="2"/>
      <c r="C36" s="9">
        <v>7.159139556617714</v>
      </c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2"/>
      <c r="B37" s="2"/>
      <c r="C37" s="9">
        <v>7.22526200770748</v>
      </c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2"/>
      <c r="B38" s="2"/>
      <c r="C38" s="9">
        <v>8.329539758136342</v>
      </c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2"/>
      <c r="B39" s="2"/>
      <c r="C39" s="9">
        <v>7.80605525629047</v>
      </c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2"/>
      <c r="B40" s="2"/>
      <c r="C40" s="9">
        <v>7.612356920926141</v>
      </c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2"/>
      <c r="B41" s="2"/>
      <c r="C41" s="9">
        <v>7.276249525664949</v>
      </c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2"/>
      <c r="B42" s="2"/>
      <c r="C42" s="9">
        <v>6.882434499647241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2"/>
      <c r="B43" s="2"/>
      <c r="C43" s="9">
        <v>8.237491480042367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2"/>
      <c r="B44" s="2"/>
      <c r="C44" s="9">
        <v>8.247923793554913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2"/>
      <c r="B45" s="2"/>
      <c r="C45" s="9">
        <v>8.212010627318469</v>
      </c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2"/>
      <c r="B46" s="2"/>
      <c r="C46" s="9">
        <v>8.047834644845432</v>
      </c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2"/>
      <c r="B47" s="2"/>
      <c r="C47" s="9">
        <v>7.5380508142769544</v>
      </c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2"/>
      <c r="B48" s="2"/>
      <c r="C48" s="9">
        <v>7.33109073278187</v>
      </c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2"/>
      <c r="B49" s="2"/>
      <c r="C49" s="9">
        <v>7.740662115064531</v>
      </c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2"/>
      <c r="B50" s="2"/>
      <c r="C50" s="9">
        <v>8.23912937992159</v>
      </c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2"/>
      <c r="B51" s="2"/>
      <c r="C51" s="9">
        <v>6.719483049713585</v>
      </c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/>
      <c r="B52" s="2"/>
      <c r="C52" s="9">
        <v>7.416843722937486</v>
      </c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/>
      <c r="B53" s="2"/>
      <c r="C53" s="9">
        <v>7.813107765822157</v>
      </c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">
    <mergeCell ref="F8:G8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5" max="5" width="8.88"/>
    <col customWidth="1" min="6" max="9" width="8.75"/>
  </cols>
  <sheetData>
    <row r="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2"/>
      <c r="B2" s="2"/>
      <c r="C2" s="2"/>
      <c r="D2" s="7" t="s">
        <v>54</v>
      </c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2"/>
      <c r="B3" s="2"/>
      <c r="C3" s="2"/>
      <c r="D3" s="6" t="s">
        <v>55</v>
      </c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6" t="s">
        <v>56</v>
      </c>
      <c r="B4" s="2"/>
      <c r="C4" s="2"/>
      <c r="D4" s="3">
        <v>280.0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2"/>
      <c r="B5" s="2"/>
      <c r="C5" s="2"/>
      <c r="D5" s="3">
        <v>15.0</v>
      </c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2"/>
      <c r="B7" s="2"/>
      <c r="C7" s="2"/>
      <c r="D7" s="2"/>
      <c r="E7" s="2"/>
      <c r="F7" s="6" t="s">
        <v>57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2"/>
      <c r="B8" s="2"/>
      <c r="C8" s="2"/>
      <c r="D8" s="7" t="s">
        <v>58</v>
      </c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2"/>
      <c r="B9" s="2"/>
      <c r="C9" s="2"/>
      <c r="D9" s="6" t="s">
        <v>59</v>
      </c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2"/>
      <c r="B10" s="2"/>
      <c r="C10" s="2"/>
      <c r="D10" s="3">
        <v>315.0</v>
      </c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/>
      <c r="B11" s="2"/>
      <c r="C11" s="2"/>
      <c r="D11" s="3">
        <v>28.0</v>
      </c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2"/>
      <c r="C12" s="2"/>
      <c r="D12" s="5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31"/>
      <c r="B15" s="31" t="s">
        <v>60</v>
      </c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31" t="s">
        <v>61</v>
      </c>
      <c r="B16" s="31" t="s">
        <v>54</v>
      </c>
      <c r="C16" s="31" t="s">
        <v>58</v>
      </c>
      <c r="D16" s="1" t="s">
        <v>62</v>
      </c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3">
        <v>1.0</v>
      </c>
      <c r="B17" s="32">
        <f t="shared" ref="B17:B106" si="1">NORMINV(RAND(), $D$4, $D$5)</f>
        <v>282.7416441</v>
      </c>
      <c r="C17" s="32">
        <f t="shared" ref="C17:C106" si="2">NORMINV(RAND(), $D$10, $D$11)</f>
        <v>281.628806</v>
      </c>
      <c r="D17" s="9">
        <f t="array" ref="D17:D106">C17:C106-B17:B106
</f>
        <v>-1.112838111</v>
      </c>
      <c r="E17" s="2"/>
      <c r="F17" s="6" t="s">
        <v>63</v>
      </c>
      <c r="G17" s="2"/>
      <c r="H17" s="2"/>
      <c r="I17" s="7" t="s">
        <v>64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3">
        <v>2.0</v>
      </c>
      <c r="B18" s="32">
        <f t="shared" si="1"/>
        <v>284.894535</v>
      </c>
      <c r="C18" s="32">
        <f t="shared" si="2"/>
        <v>285.0175078</v>
      </c>
      <c r="D18" s="9">
        <v>0.12297271582906433</v>
      </c>
      <c r="E18" s="2"/>
      <c r="F18" s="7" t="s">
        <v>65</v>
      </c>
      <c r="G18" s="33">
        <f>_xlfn.F.TEST($B$17:$B$106,$C$17:$C$106)</f>
        <v>0.000000001718136437</v>
      </c>
      <c r="H18" s="2"/>
      <c r="I18" s="7" t="s">
        <v>66</v>
      </c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3">
        <v>3.0</v>
      </c>
      <c r="B19" s="32">
        <f t="shared" si="1"/>
        <v>269.3271303</v>
      </c>
      <c r="C19" s="32">
        <f t="shared" si="2"/>
        <v>332.7410687</v>
      </c>
      <c r="D19" s="9">
        <v>63.413938364512944</v>
      </c>
      <c r="E19" s="2"/>
      <c r="F19" s="2"/>
      <c r="G19" s="2" t="str">
        <f>IF($G$18&lt;=0.05, "Reject H0", 
"Fail to reject H0")</f>
        <v>Reject H0</v>
      </c>
      <c r="H19" s="2"/>
      <c r="I19" s="6" t="s">
        <v>67</v>
      </c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3">
        <v>4.0</v>
      </c>
      <c r="B20" s="32">
        <f t="shared" si="1"/>
        <v>284.5415023</v>
      </c>
      <c r="C20" s="32">
        <f t="shared" si="2"/>
        <v>350.8498356</v>
      </c>
      <c r="D20" s="9">
        <v>66.30833330734254</v>
      </c>
      <c r="E20" s="2"/>
      <c r="F20" s="6" t="s">
        <v>68</v>
      </c>
      <c r="G20" s="2"/>
      <c r="H20" s="2"/>
      <c r="I20" s="7" t="s">
        <v>64</v>
      </c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3">
        <v>5.0</v>
      </c>
      <c r="B21" s="32">
        <f t="shared" si="1"/>
        <v>261.2211987</v>
      </c>
      <c r="C21" s="32">
        <f t="shared" si="2"/>
        <v>312.7125598</v>
      </c>
      <c r="D21" s="9">
        <v>51.49136105082283</v>
      </c>
      <c r="E21" s="2"/>
      <c r="F21" s="7" t="s">
        <v>69</v>
      </c>
      <c r="G21" s="34">
        <f>_xlfn.T.TEST($C$17:$C$106,$B$17:$B$106,
2, 3)</f>
        <v>0</v>
      </c>
      <c r="H21" s="2"/>
      <c r="I21" s="7" t="s">
        <v>70</v>
      </c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3">
        <v>6.0</v>
      </c>
      <c r="B22" s="32">
        <f t="shared" si="1"/>
        <v>277.4133302</v>
      </c>
      <c r="C22" s="32">
        <f t="shared" si="2"/>
        <v>292.958577</v>
      </c>
      <c r="D22" s="9">
        <v>15.545246868754077</v>
      </c>
      <c r="E22" s="2"/>
      <c r="F22" s="2"/>
      <c r="G22" s="2" t="str">
        <f>IF($G$21&lt;=0.05, "Reject H0", 
"Fail to reject H0")</f>
        <v>Reject H0</v>
      </c>
      <c r="H22" s="2"/>
      <c r="I22" s="6" t="s">
        <v>71</v>
      </c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3">
        <v>7.0</v>
      </c>
      <c r="B23" s="32">
        <f t="shared" si="1"/>
        <v>264.9239326</v>
      </c>
      <c r="C23" s="32">
        <f t="shared" si="2"/>
        <v>386.6480007</v>
      </c>
      <c r="D23" s="9">
        <v>121.7240681474521</v>
      </c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3">
        <v>8.0</v>
      </c>
      <c r="B24" s="32">
        <f t="shared" si="1"/>
        <v>312.9492044</v>
      </c>
      <c r="C24" s="32">
        <f t="shared" si="2"/>
        <v>257.4761368</v>
      </c>
      <c r="D24" s="9">
        <v>-55.47306760322192</v>
      </c>
      <c r="E24" s="2"/>
      <c r="F24" s="6" t="s">
        <v>72</v>
      </c>
      <c r="G24" s="35">
        <f>AVERAGE($D$17:$D$106)</f>
        <v>30.65751334</v>
      </c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3">
        <v>9.0</v>
      </c>
      <c r="B25" s="32">
        <f t="shared" si="1"/>
        <v>294.2586869</v>
      </c>
      <c r="C25" s="32">
        <f t="shared" si="2"/>
        <v>303.0529424</v>
      </c>
      <c r="D25" s="9">
        <v>8.794255540455936</v>
      </c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3">
        <v>10.0</v>
      </c>
      <c r="B26" s="32">
        <f t="shared" si="1"/>
        <v>310.5087578</v>
      </c>
      <c r="C26" s="32">
        <f t="shared" si="2"/>
        <v>320.4115386</v>
      </c>
      <c r="D26" s="9">
        <v>9.902780827959816</v>
      </c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3">
        <v>11.0</v>
      </c>
      <c r="B27" s="32">
        <f t="shared" si="1"/>
        <v>256.4551047</v>
      </c>
      <c r="C27" s="32">
        <f t="shared" si="2"/>
        <v>310.0676571</v>
      </c>
      <c r="D27" s="9">
        <v>53.612552447290625</v>
      </c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3">
        <v>12.0</v>
      </c>
      <c r="B28" s="32">
        <f t="shared" si="1"/>
        <v>302.2099676</v>
      </c>
      <c r="C28" s="32">
        <f t="shared" si="2"/>
        <v>332.5474704</v>
      </c>
      <c r="D28" s="9">
        <v>30.33750270657299</v>
      </c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3">
        <v>13.0</v>
      </c>
      <c r="B29" s="32">
        <f t="shared" si="1"/>
        <v>286.3800171</v>
      </c>
      <c r="C29" s="32">
        <f t="shared" si="2"/>
        <v>292.8469303</v>
      </c>
      <c r="D29" s="9">
        <v>6.466913165217363</v>
      </c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3">
        <v>14.0</v>
      </c>
      <c r="B30" s="32">
        <f t="shared" si="1"/>
        <v>289.6964099</v>
      </c>
      <c r="C30" s="32">
        <f t="shared" si="2"/>
        <v>272.4131981</v>
      </c>
      <c r="D30" s="9">
        <v>-17.283211814990295</v>
      </c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3">
        <v>15.0</v>
      </c>
      <c r="B31" s="32">
        <f t="shared" si="1"/>
        <v>267.3331883</v>
      </c>
      <c r="C31" s="32">
        <f t="shared" si="2"/>
        <v>335.8107849</v>
      </c>
      <c r="D31" s="9">
        <v>68.47759658259326</v>
      </c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3">
        <v>16.0</v>
      </c>
      <c r="B32" s="32">
        <f t="shared" si="1"/>
        <v>312.8431078</v>
      </c>
      <c r="C32" s="32">
        <f t="shared" si="2"/>
        <v>277.7124506</v>
      </c>
      <c r="D32" s="9">
        <v>-35.130657210800166</v>
      </c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3">
        <v>17.0</v>
      </c>
      <c r="B33" s="32">
        <f t="shared" si="1"/>
        <v>269.0239242</v>
      </c>
      <c r="C33" s="32">
        <f t="shared" si="2"/>
        <v>366.2546745</v>
      </c>
      <c r="D33" s="9">
        <v>97.23075025093345</v>
      </c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3">
        <v>18.0</v>
      </c>
      <c r="B34" s="32">
        <f t="shared" si="1"/>
        <v>309.0325681</v>
      </c>
      <c r="C34" s="32">
        <f t="shared" si="2"/>
        <v>317.1273774</v>
      </c>
      <c r="D34" s="9">
        <v>8.094809298119571</v>
      </c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3">
        <v>19.0</v>
      </c>
      <c r="B35" s="32">
        <f t="shared" si="1"/>
        <v>288.1637131</v>
      </c>
      <c r="C35" s="32">
        <f t="shared" si="2"/>
        <v>272.3347018</v>
      </c>
      <c r="D35" s="9">
        <v>-15.829011325090335</v>
      </c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3">
        <v>20.0</v>
      </c>
      <c r="B36" s="32">
        <f t="shared" si="1"/>
        <v>278.694021</v>
      </c>
      <c r="C36" s="32">
        <f t="shared" si="2"/>
        <v>306.2918567</v>
      </c>
      <c r="D36" s="9">
        <v>27.597835703459907</v>
      </c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3">
        <v>21.0</v>
      </c>
      <c r="B37" s="32">
        <f t="shared" si="1"/>
        <v>296.1973408</v>
      </c>
      <c r="C37" s="32">
        <f t="shared" si="2"/>
        <v>281.8695653</v>
      </c>
      <c r="D37" s="9">
        <v>-14.327775552739183</v>
      </c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3">
        <v>22.0</v>
      </c>
      <c r="B38" s="32">
        <f t="shared" si="1"/>
        <v>262.2481477</v>
      </c>
      <c r="C38" s="32">
        <f t="shared" si="2"/>
        <v>293.3763013</v>
      </c>
      <c r="D38" s="9">
        <v>31.12815356542785</v>
      </c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3">
        <v>23.0</v>
      </c>
      <c r="B39" s="32">
        <f t="shared" si="1"/>
        <v>285.8357817</v>
      </c>
      <c r="C39" s="32">
        <f t="shared" si="2"/>
        <v>304.2719418</v>
      </c>
      <c r="D39" s="9">
        <v>18.436160099947983</v>
      </c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3">
        <v>24.0</v>
      </c>
      <c r="B40" s="32">
        <f t="shared" si="1"/>
        <v>278.4132991</v>
      </c>
      <c r="C40" s="32">
        <f t="shared" si="2"/>
        <v>323.8528545</v>
      </c>
      <c r="D40" s="9">
        <v>45.43955548176467</v>
      </c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3">
        <v>25.0</v>
      </c>
      <c r="B41" s="32">
        <f t="shared" si="1"/>
        <v>267.0624089</v>
      </c>
      <c r="C41" s="32">
        <f t="shared" si="2"/>
        <v>329.3199605</v>
      </c>
      <c r="D41" s="9">
        <v>62.25755159750952</v>
      </c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3">
        <v>26.0</v>
      </c>
      <c r="B42" s="32">
        <f t="shared" si="1"/>
        <v>261.2907242</v>
      </c>
      <c r="C42" s="32">
        <f t="shared" si="2"/>
        <v>294.2329237</v>
      </c>
      <c r="D42" s="9">
        <v>32.94219954298279</v>
      </c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3">
        <v>27.0</v>
      </c>
      <c r="B43" s="32">
        <f t="shared" si="1"/>
        <v>273.0122142</v>
      </c>
      <c r="C43" s="32">
        <f t="shared" si="2"/>
        <v>307.9670254</v>
      </c>
      <c r="D43" s="9">
        <v>34.95481121948586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3">
        <v>28.0</v>
      </c>
      <c r="B44" s="32">
        <f t="shared" si="1"/>
        <v>272.4018501</v>
      </c>
      <c r="C44" s="32">
        <f t="shared" si="2"/>
        <v>251.8250262</v>
      </c>
      <c r="D44" s="9">
        <v>-20.576823906735797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3">
        <v>29.0</v>
      </c>
      <c r="B45" s="32">
        <f t="shared" si="1"/>
        <v>297.5195634</v>
      </c>
      <c r="C45" s="32">
        <f t="shared" si="2"/>
        <v>268.3808035</v>
      </c>
      <c r="D45" s="9">
        <v>-29.138759889298797</v>
      </c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3">
        <v>30.0</v>
      </c>
      <c r="B46" s="32">
        <f t="shared" si="1"/>
        <v>279.6393872</v>
      </c>
      <c r="C46" s="32">
        <f t="shared" si="2"/>
        <v>297.8184575</v>
      </c>
      <c r="D46" s="9">
        <v>18.17907028137836</v>
      </c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3">
        <v>31.0</v>
      </c>
      <c r="B47" s="32">
        <f t="shared" si="1"/>
        <v>270.2911017</v>
      </c>
      <c r="C47" s="32">
        <f t="shared" si="2"/>
        <v>356.1206331</v>
      </c>
      <c r="D47" s="9">
        <v>85.82953132342601</v>
      </c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3">
        <v>32.0</v>
      </c>
      <c r="B48" s="32">
        <f t="shared" si="1"/>
        <v>295.6373868</v>
      </c>
      <c r="C48" s="32">
        <f t="shared" si="2"/>
        <v>312.3877667</v>
      </c>
      <c r="D48" s="9">
        <v>16.750379890314093</v>
      </c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3">
        <v>33.0</v>
      </c>
      <c r="B49" s="32">
        <f t="shared" si="1"/>
        <v>297.5127857</v>
      </c>
      <c r="C49" s="32">
        <f t="shared" si="2"/>
        <v>285.049336</v>
      </c>
      <c r="D49" s="9">
        <v>-12.46344962112613</v>
      </c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3">
        <v>34.0</v>
      </c>
      <c r="B50" s="32">
        <f t="shared" si="1"/>
        <v>246.9704615</v>
      </c>
      <c r="C50" s="32">
        <f t="shared" si="2"/>
        <v>287.3651365</v>
      </c>
      <c r="D50" s="9">
        <v>40.39467503997375</v>
      </c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3">
        <v>35.0</v>
      </c>
      <c r="B51" s="32">
        <f t="shared" si="1"/>
        <v>267.0270515</v>
      </c>
      <c r="C51" s="32">
        <f t="shared" si="2"/>
        <v>312.3689627</v>
      </c>
      <c r="D51" s="9">
        <v>45.34191119479658</v>
      </c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3">
        <v>36.0</v>
      </c>
      <c r="B52" s="32">
        <f t="shared" si="1"/>
        <v>308.6591798</v>
      </c>
      <c r="C52" s="32">
        <f t="shared" si="2"/>
        <v>329.3608152</v>
      </c>
      <c r="D52" s="9">
        <v>20.701635424735514</v>
      </c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3">
        <v>37.0</v>
      </c>
      <c r="B53" s="32">
        <f t="shared" si="1"/>
        <v>271.7108089</v>
      </c>
      <c r="C53" s="32">
        <f t="shared" si="2"/>
        <v>310.5891085</v>
      </c>
      <c r="D53" s="9">
        <v>38.87829960559179</v>
      </c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3">
        <v>38.0</v>
      </c>
      <c r="B54" s="32">
        <f t="shared" si="1"/>
        <v>271.9206445</v>
      </c>
      <c r="C54" s="32">
        <f t="shared" si="2"/>
        <v>320.064389</v>
      </c>
      <c r="D54" s="9">
        <v>48.143744492180645</v>
      </c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3">
        <v>39.0</v>
      </c>
      <c r="B55" s="32">
        <f t="shared" si="1"/>
        <v>267.1179888</v>
      </c>
      <c r="C55" s="32">
        <f t="shared" si="2"/>
        <v>344.6590906</v>
      </c>
      <c r="D55" s="9">
        <v>77.54110174082206</v>
      </c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3">
        <v>40.0</v>
      </c>
      <c r="B56" s="32">
        <f t="shared" si="1"/>
        <v>261.7367229</v>
      </c>
      <c r="C56" s="32">
        <f t="shared" si="2"/>
        <v>313.7187457</v>
      </c>
      <c r="D56" s="9">
        <v>51.98202278599683</v>
      </c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3">
        <v>41.0</v>
      </c>
      <c r="B57" s="32">
        <f t="shared" si="1"/>
        <v>298.5250689</v>
      </c>
      <c r="C57" s="32">
        <f t="shared" si="2"/>
        <v>336.0298542</v>
      </c>
      <c r="D57" s="9">
        <v>37.50478537911596</v>
      </c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3">
        <v>42.0</v>
      </c>
      <c r="B58" s="32">
        <f t="shared" si="1"/>
        <v>293.2105607</v>
      </c>
      <c r="C58" s="32">
        <f t="shared" si="2"/>
        <v>316.4094002</v>
      </c>
      <c r="D58" s="9">
        <v>23.19883954437995</v>
      </c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3">
        <v>43.0</v>
      </c>
      <c r="B59" s="32">
        <f t="shared" si="1"/>
        <v>271.1494031</v>
      </c>
      <c r="C59" s="32">
        <f t="shared" si="2"/>
        <v>312.8585067</v>
      </c>
      <c r="D59" s="9">
        <v>41.7091035686787</v>
      </c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3">
        <v>44.0</v>
      </c>
      <c r="B60" s="32">
        <f t="shared" si="1"/>
        <v>282.0968315</v>
      </c>
      <c r="C60" s="32">
        <f t="shared" si="2"/>
        <v>325.037557</v>
      </c>
      <c r="D60" s="9">
        <v>42.94072555078134</v>
      </c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3">
        <v>45.0</v>
      </c>
      <c r="B61" s="32">
        <f t="shared" si="1"/>
        <v>270.6377174</v>
      </c>
      <c r="C61" s="32">
        <f t="shared" si="2"/>
        <v>327.5959398</v>
      </c>
      <c r="D61" s="9">
        <v>56.95822242569233</v>
      </c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3">
        <v>46.0</v>
      </c>
      <c r="B62" s="32">
        <f t="shared" si="1"/>
        <v>269.6085897</v>
      </c>
      <c r="C62" s="32">
        <f t="shared" si="2"/>
        <v>278.1874115</v>
      </c>
      <c r="D62" s="9">
        <v>8.578821787572508</v>
      </c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3">
        <v>47.0</v>
      </c>
      <c r="B63" s="32">
        <f t="shared" si="1"/>
        <v>266.5333494</v>
      </c>
      <c r="C63" s="32">
        <f t="shared" si="2"/>
        <v>292.7116832</v>
      </c>
      <c r="D63" s="9">
        <v>26.178333775246358</v>
      </c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3">
        <v>48.0</v>
      </c>
      <c r="B64" s="32">
        <f t="shared" si="1"/>
        <v>266.7300115</v>
      </c>
      <c r="C64" s="32">
        <f t="shared" si="2"/>
        <v>320.5405559</v>
      </c>
      <c r="D64" s="9">
        <v>53.81054436326929</v>
      </c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3">
        <v>49.0</v>
      </c>
      <c r="B65" s="32">
        <f t="shared" si="1"/>
        <v>257.5563319</v>
      </c>
      <c r="C65" s="32">
        <f t="shared" si="2"/>
        <v>273.3587105</v>
      </c>
      <c r="D65" s="9">
        <v>15.802378554959887</v>
      </c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3">
        <v>50.0</v>
      </c>
      <c r="B66" s="32">
        <f t="shared" si="1"/>
        <v>282.7933887</v>
      </c>
      <c r="C66" s="32">
        <f t="shared" si="2"/>
        <v>323.4778103</v>
      </c>
      <c r="D66" s="9">
        <v>40.68442155896378</v>
      </c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3">
        <v>51.0</v>
      </c>
      <c r="B67" s="32">
        <f t="shared" si="1"/>
        <v>271.6024649</v>
      </c>
      <c r="C67" s="32">
        <f t="shared" si="2"/>
        <v>359.0691391</v>
      </c>
      <c r="D67" s="9">
        <v>87.46667429088711</v>
      </c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3">
        <v>52.0</v>
      </c>
      <c r="B68" s="32">
        <f t="shared" si="1"/>
        <v>274.1262305</v>
      </c>
      <c r="C68" s="32">
        <f t="shared" si="2"/>
        <v>339.4192815</v>
      </c>
      <c r="D68" s="9">
        <v>65.29305103139177</v>
      </c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3">
        <v>53.0</v>
      </c>
      <c r="B69" s="32">
        <f t="shared" si="1"/>
        <v>296.9060299</v>
      </c>
      <c r="C69" s="32">
        <f t="shared" si="2"/>
        <v>333.8548991</v>
      </c>
      <c r="D69" s="9">
        <v>36.94886912580074</v>
      </c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3">
        <v>54.0</v>
      </c>
      <c r="B70" s="32">
        <f t="shared" si="1"/>
        <v>311.4721753</v>
      </c>
      <c r="C70" s="32">
        <f t="shared" si="2"/>
        <v>296.8751021</v>
      </c>
      <c r="D70" s="9">
        <v>-14.59707321387026</v>
      </c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3">
        <v>55.0</v>
      </c>
      <c r="B71" s="32">
        <f t="shared" si="1"/>
        <v>274.6369556</v>
      </c>
      <c r="C71" s="32">
        <f t="shared" si="2"/>
        <v>294.0274704</v>
      </c>
      <c r="D71" s="9">
        <v>19.39051482595039</v>
      </c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3">
        <v>56.0</v>
      </c>
      <c r="B72" s="32">
        <f t="shared" si="1"/>
        <v>266.0385427</v>
      </c>
      <c r="C72" s="32">
        <f t="shared" si="2"/>
        <v>356.1193043</v>
      </c>
      <c r="D72" s="9">
        <v>90.08076160089854</v>
      </c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3">
        <v>57.0</v>
      </c>
      <c r="B73" s="32">
        <f t="shared" si="1"/>
        <v>261.7565263</v>
      </c>
      <c r="C73" s="32">
        <f t="shared" si="2"/>
        <v>336.0061172</v>
      </c>
      <c r="D73" s="9">
        <v>74.2495909144921</v>
      </c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3">
        <v>58.0</v>
      </c>
      <c r="B74" s="32">
        <f t="shared" si="1"/>
        <v>291.5794461</v>
      </c>
      <c r="C74" s="32">
        <f t="shared" si="2"/>
        <v>326.5795939</v>
      </c>
      <c r="D74" s="9">
        <v>35.000147785531624</v>
      </c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3">
        <v>59.0</v>
      </c>
      <c r="B75" s="32">
        <f t="shared" si="1"/>
        <v>279.7576312</v>
      </c>
      <c r="C75" s="32">
        <f t="shared" si="2"/>
        <v>280.1470417</v>
      </c>
      <c r="D75" s="9">
        <v>0.3894105030832975</v>
      </c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3">
        <v>60.0</v>
      </c>
      <c r="B76" s="32">
        <f t="shared" si="1"/>
        <v>282.1269534</v>
      </c>
      <c r="C76" s="32">
        <f t="shared" si="2"/>
        <v>260.9283602</v>
      </c>
      <c r="D76" s="9">
        <v>-21.198593192418627</v>
      </c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3">
        <v>61.0</v>
      </c>
      <c r="B77" s="32">
        <f t="shared" si="1"/>
        <v>293.3139218</v>
      </c>
      <c r="C77" s="32">
        <f t="shared" si="2"/>
        <v>325.1916659</v>
      </c>
      <c r="D77" s="9">
        <v>31.87774414062261</v>
      </c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3">
        <v>62.0</v>
      </c>
      <c r="B78" s="32">
        <f t="shared" si="1"/>
        <v>257.1326811</v>
      </c>
      <c r="C78" s="32">
        <f t="shared" si="2"/>
        <v>336.2751934</v>
      </c>
      <c r="D78" s="9">
        <v>79.14251232383748</v>
      </c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3">
        <v>63.0</v>
      </c>
      <c r="B79" s="32">
        <f t="shared" si="1"/>
        <v>282.6837504</v>
      </c>
      <c r="C79" s="32">
        <f t="shared" si="2"/>
        <v>297.4242329</v>
      </c>
      <c r="D79" s="9">
        <v>14.740482520425019</v>
      </c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3">
        <v>64.0</v>
      </c>
      <c r="B80" s="32">
        <f t="shared" si="1"/>
        <v>273.4073024</v>
      </c>
      <c r="C80" s="32">
        <f t="shared" si="2"/>
        <v>300.6339492</v>
      </c>
      <c r="D80" s="9">
        <v>27.226646852338718</v>
      </c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3">
        <v>65.0</v>
      </c>
      <c r="B81" s="32">
        <f t="shared" si="1"/>
        <v>263.1199362</v>
      </c>
      <c r="C81" s="32">
        <f t="shared" si="2"/>
        <v>302.5771837</v>
      </c>
      <c r="D81" s="9">
        <v>39.457247545079724</v>
      </c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3">
        <v>66.0</v>
      </c>
      <c r="B82" s="32">
        <f t="shared" si="1"/>
        <v>289.8785085</v>
      </c>
      <c r="C82" s="32">
        <f t="shared" si="2"/>
        <v>311.67549</v>
      </c>
      <c r="D82" s="9">
        <v>21.796981522344367</v>
      </c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3">
        <v>67.0</v>
      </c>
      <c r="B83" s="32">
        <f t="shared" si="1"/>
        <v>281.0591274</v>
      </c>
      <c r="C83" s="32">
        <f t="shared" si="2"/>
        <v>396.1361545</v>
      </c>
      <c r="D83" s="9">
        <v>115.07702700943685</v>
      </c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3">
        <v>68.0</v>
      </c>
      <c r="B84" s="32">
        <f t="shared" si="1"/>
        <v>313.6497087</v>
      </c>
      <c r="C84" s="32">
        <f t="shared" si="2"/>
        <v>256.700452</v>
      </c>
      <c r="D84" s="9">
        <v>-56.949256729839135</v>
      </c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3">
        <v>69.0</v>
      </c>
      <c r="B85" s="32">
        <f t="shared" si="1"/>
        <v>272.8050621</v>
      </c>
      <c r="C85" s="32">
        <f t="shared" si="2"/>
        <v>281.8444771</v>
      </c>
      <c r="D85" s="9">
        <v>9.039414987972691</v>
      </c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3">
        <v>70.0</v>
      </c>
      <c r="B86" s="32">
        <f t="shared" si="1"/>
        <v>302.181279</v>
      </c>
      <c r="C86" s="32">
        <f t="shared" si="2"/>
        <v>331.0621919</v>
      </c>
      <c r="D86" s="9">
        <v>28.880912919966022</v>
      </c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3">
        <v>71.0</v>
      </c>
      <c r="B87" s="32">
        <f t="shared" si="1"/>
        <v>259.8542435</v>
      </c>
      <c r="C87" s="32">
        <f t="shared" si="2"/>
        <v>311.9444149</v>
      </c>
      <c r="D87" s="9">
        <v>52.09017143287508</v>
      </c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3">
        <v>72.0</v>
      </c>
      <c r="B88" s="32">
        <f t="shared" si="1"/>
        <v>277.7426868</v>
      </c>
      <c r="C88" s="32">
        <f t="shared" si="2"/>
        <v>314.6678259</v>
      </c>
      <c r="D88" s="9">
        <v>36.92513917410673</v>
      </c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3">
        <v>73.0</v>
      </c>
      <c r="B89" s="32">
        <f t="shared" si="1"/>
        <v>272.1869516</v>
      </c>
      <c r="C89" s="32">
        <f t="shared" si="2"/>
        <v>338.1765144</v>
      </c>
      <c r="D89" s="9">
        <v>65.9895627916323</v>
      </c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3">
        <v>74.0</v>
      </c>
      <c r="B90" s="32">
        <f t="shared" si="1"/>
        <v>274.8751889</v>
      </c>
      <c r="C90" s="32">
        <f t="shared" si="2"/>
        <v>361.1288758</v>
      </c>
      <c r="D90" s="9">
        <v>86.25368685172663</v>
      </c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3">
        <v>75.0</v>
      </c>
      <c r="B91" s="32">
        <f t="shared" si="1"/>
        <v>292.5616458</v>
      </c>
      <c r="C91" s="32">
        <f t="shared" si="2"/>
        <v>352.5069519</v>
      </c>
      <c r="D91" s="9">
        <v>59.94530602652617</v>
      </c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3">
        <v>76.0</v>
      </c>
      <c r="B92" s="32">
        <f t="shared" si="1"/>
        <v>292.5533601</v>
      </c>
      <c r="C92" s="32">
        <f t="shared" si="2"/>
        <v>268.6861611</v>
      </c>
      <c r="D92" s="9">
        <v>-23.867199043792198</v>
      </c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3">
        <v>77.0</v>
      </c>
      <c r="B93" s="32">
        <f t="shared" si="1"/>
        <v>311.0324772</v>
      </c>
      <c r="C93" s="32">
        <f t="shared" si="2"/>
        <v>356.5818978</v>
      </c>
      <c r="D93" s="9">
        <v>45.54942057398165</v>
      </c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3">
        <v>78.0</v>
      </c>
      <c r="B94" s="32">
        <f t="shared" si="1"/>
        <v>292.9933784</v>
      </c>
      <c r="C94" s="32">
        <f t="shared" si="2"/>
        <v>300.0932152</v>
      </c>
      <c r="D94" s="9">
        <v>7.099836784456727</v>
      </c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3">
        <v>79.0</v>
      </c>
      <c r="B95" s="32">
        <f t="shared" si="1"/>
        <v>302.4427771</v>
      </c>
      <c r="C95" s="32">
        <f t="shared" si="2"/>
        <v>290.7470296</v>
      </c>
      <c r="D95" s="9">
        <v>-11.695747501229334</v>
      </c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3">
        <v>80.0</v>
      </c>
      <c r="B96" s="32">
        <f t="shared" si="1"/>
        <v>272.3022148</v>
      </c>
      <c r="C96" s="32">
        <f t="shared" si="2"/>
        <v>286.7426267</v>
      </c>
      <c r="D96" s="9">
        <v>14.440411957139759</v>
      </c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3">
        <v>81.0</v>
      </c>
      <c r="B97" s="32">
        <f t="shared" si="1"/>
        <v>268.6348638</v>
      </c>
      <c r="C97" s="32">
        <f t="shared" si="2"/>
        <v>346.9422751</v>
      </c>
      <c r="D97" s="9">
        <v>78.30741134381839</v>
      </c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3">
        <v>82.0</v>
      </c>
      <c r="B98" s="32">
        <f t="shared" si="1"/>
        <v>288.7129555</v>
      </c>
      <c r="C98" s="32">
        <f t="shared" si="2"/>
        <v>331.7735747</v>
      </c>
      <c r="D98" s="9">
        <v>43.06061925201158</v>
      </c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3">
        <v>83.0</v>
      </c>
      <c r="B99" s="32">
        <f t="shared" si="1"/>
        <v>273.3725461</v>
      </c>
      <c r="C99" s="32">
        <f t="shared" si="2"/>
        <v>275.3184876</v>
      </c>
      <c r="D99" s="9">
        <v>1.9459415544141052</v>
      </c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3">
        <v>84.0</v>
      </c>
      <c r="B100" s="32">
        <f t="shared" si="1"/>
        <v>287.4099017</v>
      </c>
      <c r="C100" s="32">
        <f t="shared" si="2"/>
        <v>278.8341814</v>
      </c>
      <c r="D100" s="9">
        <v>-8.575720254511339</v>
      </c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3">
        <v>85.0</v>
      </c>
      <c r="B101" s="32">
        <f t="shared" si="1"/>
        <v>292.8478245</v>
      </c>
      <c r="C101" s="32">
        <f t="shared" si="2"/>
        <v>322.8181924</v>
      </c>
      <c r="D101" s="9">
        <v>29.970367935953277</v>
      </c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3">
        <v>86.0</v>
      </c>
      <c r="B102" s="32">
        <f t="shared" si="1"/>
        <v>287.7059056</v>
      </c>
      <c r="C102" s="32">
        <f t="shared" si="2"/>
        <v>283.1934888</v>
      </c>
      <c r="D102" s="9">
        <v>-4.512416814074413</v>
      </c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3">
        <v>87.0</v>
      </c>
      <c r="B103" s="32">
        <f t="shared" si="1"/>
        <v>269.714243</v>
      </c>
      <c r="C103" s="32">
        <f t="shared" si="2"/>
        <v>264.6161243</v>
      </c>
      <c r="D103" s="9">
        <v>-5.098118747080832</v>
      </c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3">
        <v>88.0</v>
      </c>
      <c r="B104" s="32">
        <f t="shared" si="1"/>
        <v>271.6214031</v>
      </c>
      <c r="C104" s="32">
        <f t="shared" si="2"/>
        <v>322.4805842</v>
      </c>
      <c r="D104" s="9">
        <v>50.859181120694075</v>
      </c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3">
        <v>89.0</v>
      </c>
      <c r="B105" s="32">
        <f t="shared" si="1"/>
        <v>288.0475089</v>
      </c>
      <c r="C105" s="32">
        <f t="shared" si="2"/>
        <v>340.8476791</v>
      </c>
      <c r="D105" s="9">
        <v>52.80017018542611</v>
      </c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3">
        <v>90.0</v>
      </c>
      <c r="B106" s="32">
        <f t="shared" si="1"/>
        <v>272.4660812</v>
      </c>
      <c r="C106" s="32">
        <f t="shared" si="2"/>
        <v>332.7888885</v>
      </c>
      <c r="D106" s="9">
        <v>60.32280721465173</v>
      </c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7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7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7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7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7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7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7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7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</sheetData>
  <mergeCells count="1">
    <mergeCell ref="B15:C15"/>
  </mergeCells>
  <conditionalFormatting sqref="D17:D106">
    <cfRule type="cellIs" dxfId="0" priority="1" operator="lessThan">
      <formula>0</formula>
    </cfRule>
  </conditionalFormatting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14.88"/>
    <col customWidth="1" min="4" max="4" width="14.25"/>
    <col customWidth="1" min="5" max="5" width="15.75"/>
  </cols>
  <sheetData>
    <row r="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2"/>
      <c r="B4" s="2"/>
      <c r="C4" s="1" t="s">
        <v>73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2"/>
      <c r="B8" s="36" t="s">
        <v>74</v>
      </c>
      <c r="C8" s="2"/>
      <c r="D8" s="2"/>
      <c r="E8" s="36" t="s">
        <v>75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3" t="s">
        <v>8</v>
      </c>
      <c r="B9" s="37">
        <v>65.0</v>
      </c>
      <c r="C9" s="2"/>
      <c r="D9" s="3" t="s">
        <v>8</v>
      </c>
      <c r="E9" s="37">
        <v>72.0</v>
      </c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38" t="s">
        <v>9</v>
      </c>
      <c r="B10" s="39">
        <v>5.0</v>
      </c>
      <c r="D10" s="3" t="s">
        <v>9</v>
      </c>
      <c r="E10" s="37">
        <v>3.0</v>
      </c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1" t="s">
        <v>76</v>
      </c>
      <c r="B12" s="1" t="s">
        <v>74</v>
      </c>
      <c r="C12" s="1" t="s">
        <v>75</v>
      </c>
      <c r="D12" s="6" t="s">
        <v>62</v>
      </c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3">
        <v>1.0</v>
      </c>
      <c r="B13" s="19">
        <f t="shared" ref="B13:B62" si="1">NORMINV(RAND(),$B$9,$B$10)</f>
        <v>62.55202284</v>
      </c>
      <c r="C13" s="19">
        <f t="shared" ref="C13:C62" si="2">NORMINV(RAND(),$E$9,$E$10)</f>
        <v>72.58068585</v>
      </c>
      <c r="D13" s="20">
        <f t="array" ref="D13:D62">$C$13:$C$62-$B$13:$B$62</f>
        <v>10.02866302</v>
      </c>
      <c r="E13" s="6" t="s">
        <v>5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5">
        <f t="shared" ref="A14:A62" si="3">A13+1</f>
        <v>2</v>
      </c>
      <c r="B14" s="19">
        <f t="shared" si="1"/>
        <v>64.52515532</v>
      </c>
      <c r="C14" s="19">
        <f t="shared" si="2"/>
        <v>80.65282584</v>
      </c>
      <c r="D14" s="20">
        <v>16.127670521582388</v>
      </c>
      <c r="E14" s="7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5">
        <f t="shared" si="3"/>
        <v>3</v>
      </c>
      <c r="B15" s="19">
        <f t="shared" si="1"/>
        <v>64.61130472</v>
      </c>
      <c r="C15" s="19">
        <f t="shared" si="2"/>
        <v>73.81489252</v>
      </c>
      <c r="D15" s="20">
        <v>9.203587802266213</v>
      </c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5">
        <f t="shared" si="3"/>
        <v>4</v>
      </c>
      <c r="B16" s="19">
        <f t="shared" si="1"/>
        <v>63.83267059</v>
      </c>
      <c r="C16" s="19">
        <f t="shared" si="2"/>
        <v>65.57060135</v>
      </c>
      <c r="D16" s="20">
        <v>1.737930760980852</v>
      </c>
      <c r="E16" s="6" t="s">
        <v>68</v>
      </c>
      <c r="F16" s="2"/>
      <c r="G16" s="7" t="s">
        <v>77</v>
      </c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5">
        <f t="shared" si="3"/>
        <v>5</v>
      </c>
      <c r="B17" s="19">
        <f t="shared" si="1"/>
        <v>70.06282452</v>
      </c>
      <c r="C17" s="19">
        <f t="shared" si="2"/>
        <v>73.96648567</v>
      </c>
      <c r="D17" s="20">
        <v>3.9036611432196935</v>
      </c>
      <c r="E17" s="7" t="s">
        <v>69</v>
      </c>
      <c r="F17" s="40">
        <f>_xlfn.T.TEST($C$13:$C$62,$B$13:$B$62,2,1)</f>
        <v>0.0000000001075431021</v>
      </c>
      <c r="G17" s="6" t="s">
        <v>78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5">
        <f t="shared" si="3"/>
        <v>6</v>
      </c>
      <c r="B18" s="19">
        <f t="shared" si="1"/>
        <v>63.29981879</v>
      </c>
      <c r="C18" s="19">
        <f t="shared" si="2"/>
        <v>64.59972062</v>
      </c>
      <c r="D18" s="20">
        <v>1.2999018252307692</v>
      </c>
      <c r="E18" s="2"/>
      <c r="F18" s="2" t="str">
        <f>IF($F$17&lt;=0.05,"Reject H0", "Fail to reject H0")</f>
        <v>Reject H0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5">
        <f t="shared" si="3"/>
        <v>7</v>
      </c>
      <c r="B19" s="19">
        <f t="shared" si="1"/>
        <v>65.48723521</v>
      </c>
      <c r="C19" s="19">
        <f t="shared" si="2"/>
        <v>75.54822309</v>
      </c>
      <c r="D19" s="20">
        <v>10.06098787650265</v>
      </c>
      <c r="E19" s="6" t="s">
        <v>79</v>
      </c>
      <c r="F19" s="20">
        <f>AVERAGE(D13:D62)</f>
        <v>5.835954334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5">
        <f t="shared" si="3"/>
        <v>8</v>
      </c>
      <c r="B20" s="19">
        <f t="shared" si="1"/>
        <v>63.29262362</v>
      </c>
      <c r="C20" s="19">
        <f t="shared" si="2"/>
        <v>67.40199262</v>
      </c>
      <c r="D20" s="20">
        <v>4.109369005214312</v>
      </c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5">
        <f t="shared" si="3"/>
        <v>9</v>
      </c>
      <c r="B21" s="19">
        <f t="shared" si="1"/>
        <v>69.97244071</v>
      </c>
      <c r="C21" s="19">
        <f t="shared" si="2"/>
        <v>73.81114843</v>
      </c>
      <c r="D21" s="20">
        <v>3.838707721597885</v>
      </c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5">
        <f t="shared" si="3"/>
        <v>10</v>
      </c>
      <c r="B22" s="19">
        <f t="shared" si="1"/>
        <v>71.56943139</v>
      </c>
      <c r="C22" s="19">
        <f t="shared" si="2"/>
        <v>71.08941849</v>
      </c>
      <c r="D22" s="20">
        <v>-0.48001289867696073</v>
      </c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5">
        <f t="shared" si="3"/>
        <v>11</v>
      </c>
      <c r="B23" s="19">
        <f t="shared" si="1"/>
        <v>60.25988754</v>
      </c>
      <c r="C23" s="19">
        <f t="shared" si="2"/>
        <v>71.27569973</v>
      </c>
      <c r="D23" s="20">
        <v>11.015812182099623</v>
      </c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5">
        <f t="shared" si="3"/>
        <v>12</v>
      </c>
      <c r="B24" s="19">
        <f t="shared" si="1"/>
        <v>68.83255398</v>
      </c>
      <c r="C24" s="19">
        <f t="shared" si="2"/>
        <v>68.32195882</v>
      </c>
      <c r="D24" s="20">
        <v>-0.5105951552900052</v>
      </c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5">
        <f t="shared" si="3"/>
        <v>13</v>
      </c>
      <c r="B25" s="19">
        <f t="shared" si="1"/>
        <v>72.78497055</v>
      </c>
      <c r="C25" s="19">
        <f t="shared" si="2"/>
        <v>70.65372754</v>
      </c>
      <c r="D25" s="20">
        <v>-2.131243007964713</v>
      </c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5">
        <f t="shared" si="3"/>
        <v>14</v>
      </c>
      <c r="B26" s="19">
        <f t="shared" si="1"/>
        <v>59.94357621</v>
      </c>
      <c r="C26" s="19">
        <f t="shared" si="2"/>
        <v>70.8462339</v>
      </c>
      <c r="D26" s="20">
        <v>10.902657689615893</v>
      </c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5">
        <f t="shared" si="3"/>
        <v>15</v>
      </c>
      <c r="B27" s="19">
        <f t="shared" si="1"/>
        <v>67.12182727</v>
      </c>
      <c r="C27" s="19">
        <f t="shared" si="2"/>
        <v>72.26280297</v>
      </c>
      <c r="D27" s="20">
        <v>5.140975695026057</v>
      </c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5">
        <f t="shared" si="3"/>
        <v>16</v>
      </c>
      <c r="B28" s="19">
        <f t="shared" si="1"/>
        <v>63.22139627</v>
      </c>
      <c r="C28" s="19">
        <f t="shared" si="2"/>
        <v>69.54099363</v>
      </c>
      <c r="D28" s="20">
        <v>6.31959736438202</v>
      </c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5">
        <f t="shared" si="3"/>
        <v>17</v>
      </c>
      <c r="B29" s="19">
        <f t="shared" si="1"/>
        <v>63.69285051</v>
      </c>
      <c r="C29" s="19">
        <f t="shared" si="2"/>
        <v>72.11105024</v>
      </c>
      <c r="D29" s="20">
        <v>8.41819973295513</v>
      </c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5">
        <f t="shared" si="3"/>
        <v>18</v>
      </c>
      <c r="B30" s="19">
        <f t="shared" si="1"/>
        <v>64.17880533</v>
      </c>
      <c r="C30" s="19">
        <f t="shared" si="2"/>
        <v>71.45224774</v>
      </c>
      <c r="D30" s="20">
        <v>7.273442403036114</v>
      </c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5">
        <f t="shared" si="3"/>
        <v>19</v>
      </c>
      <c r="B31" s="19">
        <f t="shared" si="1"/>
        <v>68.74749516</v>
      </c>
      <c r="C31" s="19">
        <f t="shared" si="2"/>
        <v>75.32032534</v>
      </c>
      <c r="D31" s="20">
        <v>6.572830174453472</v>
      </c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5">
        <f t="shared" si="3"/>
        <v>20</v>
      </c>
      <c r="B32" s="19">
        <f t="shared" si="1"/>
        <v>65.80049778</v>
      </c>
      <c r="C32" s="19">
        <f t="shared" si="2"/>
        <v>74.56689186</v>
      </c>
      <c r="D32" s="20">
        <v>8.766394082310853</v>
      </c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5">
        <f t="shared" si="3"/>
        <v>21</v>
      </c>
      <c r="B33" s="19">
        <f t="shared" si="1"/>
        <v>64.88925878</v>
      </c>
      <c r="C33" s="19">
        <f t="shared" si="2"/>
        <v>69.06327594</v>
      </c>
      <c r="D33" s="20">
        <v>4.174017163397849</v>
      </c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5">
        <f t="shared" si="3"/>
        <v>22</v>
      </c>
      <c r="B34" s="19">
        <f t="shared" si="1"/>
        <v>68.13929965</v>
      </c>
      <c r="C34" s="19">
        <f t="shared" si="2"/>
        <v>73.20648917</v>
      </c>
      <c r="D34" s="20">
        <v>5.067189523680312</v>
      </c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5">
        <f t="shared" si="3"/>
        <v>23</v>
      </c>
      <c r="B35" s="19">
        <f t="shared" si="1"/>
        <v>66.4143819</v>
      </c>
      <c r="C35" s="19">
        <f t="shared" si="2"/>
        <v>70.41402537</v>
      </c>
      <c r="D35" s="20">
        <v>3.9996434723692573</v>
      </c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5">
        <f t="shared" si="3"/>
        <v>24</v>
      </c>
      <c r="B36" s="19">
        <f t="shared" si="1"/>
        <v>61.89705198</v>
      </c>
      <c r="C36" s="19">
        <f t="shared" si="2"/>
        <v>74.45630432</v>
      </c>
      <c r="D36" s="20">
        <v>12.559252332712937</v>
      </c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5">
        <f t="shared" si="3"/>
        <v>25</v>
      </c>
      <c r="B37" s="19">
        <f t="shared" si="1"/>
        <v>63.4986049</v>
      </c>
      <c r="C37" s="19">
        <f t="shared" si="2"/>
        <v>77.0177792</v>
      </c>
      <c r="D37" s="20">
        <v>13.519174294551107</v>
      </c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5">
        <f t="shared" si="3"/>
        <v>26</v>
      </c>
      <c r="B38" s="19">
        <f t="shared" si="1"/>
        <v>65.81244681</v>
      </c>
      <c r="C38" s="19">
        <f t="shared" si="2"/>
        <v>72.76575512</v>
      </c>
      <c r="D38" s="20">
        <v>6.953308310916739</v>
      </c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5">
        <f t="shared" si="3"/>
        <v>27</v>
      </c>
      <c r="B39" s="19">
        <f t="shared" si="1"/>
        <v>72.5932735</v>
      </c>
      <c r="C39" s="19">
        <f t="shared" si="2"/>
        <v>71.16382752</v>
      </c>
      <c r="D39" s="20">
        <v>-1.429445980364875</v>
      </c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5">
        <f t="shared" si="3"/>
        <v>28</v>
      </c>
      <c r="B40" s="19">
        <f t="shared" si="1"/>
        <v>58.88337823</v>
      </c>
      <c r="C40" s="19">
        <f t="shared" si="2"/>
        <v>69.79093175</v>
      </c>
      <c r="D40" s="20">
        <v>10.907553528204737</v>
      </c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5">
        <f t="shared" si="3"/>
        <v>29</v>
      </c>
      <c r="B41" s="19">
        <f t="shared" si="1"/>
        <v>74.57856535</v>
      </c>
      <c r="C41" s="19">
        <f t="shared" si="2"/>
        <v>71.65313866</v>
      </c>
      <c r="D41" s="20">
        <v>-2.925426683581449</v>
      </c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5">
        <f t="shared" si="3"/>
        <v>30</v>
      </c>
      <c r="B42" s="19">
        <f t="shared" si="1"/>
        <v>61.2451486</v>
      </c>
      <c r="C42" s="19">
        <f t="shared" si="2"/>
        <v>72.0582202</v>
      </c>
      <c r="D42" s="20">
        <v>10.813071599756668</v>
      </c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5">
        <f t="shared" si="3"/>
        <v>31</v>
      </c>
      <c r="B43" s="19">
        <f t="shared" si="1"/>
        <v>67.31767302</v>
      </c>
      <c r="C43" s="19">
        <f t="shared" si="2"/>
        <v>71.82796842</v>
      </c>
      <c r="D43" s="20">
        <v>4.510295404585278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5">
        <f t="shared" si="3"/>
        <v>32</v>
      </c>
      <c r="B44" s="19">
        <f t="shared" si="1"/>
        <v>70.67470209</v>
      </c>
      <c r="C44" s="19">
        <f t="shared" si="2"/>
        <v>70.00220082</v>
      </c>
      <c r="D44" s="20">
        <v>-0.6725012727613091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5">
        <f t="shared" si="3"/>
        <v>33</v>
      </c>
      <c r="B45" s="19">
        <f t="shared" si="1"/>
        <v>66.06048646</v>
      </c>
      <c r="C45" s="19">
        <f t="shared" si="2"/>
        <v>71.56200426</v>
      </c>
      <c r="D45" s="20">
        <v>5.501517792642176</v>
      </c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5">
        <f t="shared" si="3"/>
        <v>34</v>
      </c>
      <c r="B46" s="19">
        <f t="shared" si="1"/>
        <v>58.52222161</v>
      </c>
      <c r="C46" s="19">
        <f t="shared" si="2"/>
        <v>72.33660215</v>
      </c>
      <c r="D46" s="20">
        <v>13.814380540689136</v>
      </c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5">
        <f t="shared" si="3"/>
        <v>35</v>
      </c>
      <c r="B47" s="19">
        <f t="shared" si="1"/>
        <v>68.18017862</v>
      </c>
      <c r="C47" s="19">
        <f t="shared" si="2"/>
        <v>69.29346343</v>
      </c>
      <c r="D47" s="20">
        <v>1.1132848088398362</v>
      </c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5">
        <f t="shared" si="3"/>
        <v>36</v>
      </c>
      <c r="B48" s="19">
        <f t="shared" si="1"/>
        <v>73.15068828</v>
      </c>
      <c r="C48" s="19">
        <f t="shared" si="2"/>
        <v>71.83247865</v>
      </c>
      <c r="D48" s="20">
        <v>-1.3182096229563314</v>
      </c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5">
        <f t="shared" si="3"/>
        <v>37</v>
      </c>
      <c r="B49" s="19">
        <f t="shared" si="1"/>
        <v>66.09932907</v>
      </c>
      <c r="C49" s="19">
        <f t="shared" si="2"/>
        <v>68.85001494</v>
      </c>
      <c r="D49" s="20">
        <v>2.7506858658941695</v>
      </c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5">
        <f t="shared" si="3"/>
        <v>38</v>
      </c>
      <c r="B50" s="19">
        <f t="shared" si="1"/>
        <v>63.68002122</v>
      </c>
      <c r="C50" s="19">
        <f t="shared" si="2"/>
        <v>71.25100753</v>
      </c>
      <c r="D50" s="20">
        <v>7.570986315154457</v>
      </c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5">
        <f t="shared" si="3"/>
        <v>39</v>
      </c>
      <c r="B51" s="19">
        <f t="shared" si="1"/>
        <v>69.99873557</v>
      </c>
      <c r="C51" s="19">
        <f t="shared" si="2"/>
        <v>70.55592047</v>
      </c>
      <c r="D51" s="20">
        <v>0.5571849072447037</v>
      </c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5">
        <f t="shared" si="3"/>
        <v>40</v>
      </c>
      <c r="B52" s="19">
        <f t="shared" si="1"/>
        <v>64.60514237</v>
      </c>
      <c r="C52" s="19">
        <f t="shared" si="2"/>
        <v>71.1686352</v>
      </c>
      <c r="D52" s="20">
        <v>6.563492822584621</v>
      </c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5">
        <f t="shared" si="3"/>
        <v>41</v>
      </c>
      <c r="B53" s="19">
        <f t="shared" si="1"/>
        <v>66.81790018</v>
      </c>
      <c r="C53" s="19">
        <f t="shared" si="2"/>
        <v>72.11507704</v>
      </c>
      <c r="D53" s="20">
        <v>5.297176862992103</v>
      </c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5">
        <f t="shared" si="3"/>
        <v>42</v>
      </c>
      <c r="B54" s="19">
        <f t="shared" si="1"/>
        <v>61.64347084</v>
      </c>
      <c r="C54" s="19">
        <f t="shared" si="2"/>
        <v>74.82419115</v>
      </c>
      <c r="D54" s="20">
        <v>13.180720307054841</v>
      </c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5">
        <f t="shared" si="3"/>
        <v>43</v>
      </c>
      <c r="B55" s="19">
        <f t="shared" si="1"/>
        <v>68.83262495</v>
      </c>
      <c r="C55" s="19">
        <f t="shared" si="2"/>
        <v>73.40665298</v>
      </c>
      <c r="D55" s="20">
        <v>4.574028034262312</v>
      </c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5">
        <f t="shared" si="3"/>
        <v>44</v>
      </c>
      <c r="B56" s="19">
        <f t="shared" si="1"/>
        <v>76.04035799</v>
      </c>
      <c r="C56" s="19">
        <f t="shared" si="2"/>
        <v>74.89571847</v>
      </c>
      <c r="D56" s="20">
        <v>-1.1446395195234658</v>
      </c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5">
        <f t="shared" si="3"/>
        <v>45</v>
      </c>
      <c r="B57" s="19">
        <f t="shared" si="1"/>
        <v>70.95743641</v>
      </c>
      <c r="C57" s="19">
        <f t="shared" si="2"/>
        <v>72.30120557</v>
      </c>
      <c r="D57" s="20">
        <v>1.3437691568607164</v>
      </c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5">
        <f t="shared" si="3"/>
        <v>46</v>
      </c>
      <c r="B58" s="19">
        <f t="shared" si="1"/>
        <v>66.79665011</v>
      </c>
      <c r="C58" s="19">
        <f t="shared" si="2"/>
        <v>75.28609568</v>
      </c>
      <c r="D58" s="20">
        <v>8.489445566986277</v>
      </c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5">
        <f t="shared" si="3"/>
        <v>47</v>
      </c>
      <c r="B59" s="19">
        <f t="shared" si="1"/>
        <v>63.72513554</v>
      </c>
      <c r="C59" s="19">
        <f t="shared" si="2"/>
        <v>67.80668824</v>
      </c>
      <c r="D59" s="20">
        <v>4.081552706761222</v>
      </c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5">
        <f t="shared" si="3"/>
        <v>48</v>
      </c>
      <c r="B60" s="19">
        <f t="shared" si="1"/>
        <v>55.67033317</v>
      </c>
      <c r="C60" s="19">
        <f t="shared" si="2"/>
        <v>73.83553625</v>
      </c>
      <c r="D60" s="20">
        <v>18.165203077792896</v>
      </c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5">
        <f t="shared" si="3"/>
        <v>49</v>
      </c>
      <c r="B61" s="19">
        <f t="shared" si="1"/>
        <v>60.74188706</v>
      </c>
      <c r="C61" s="19">
        <f t="shared" si="2"/>
        <v>71.0191956</v>
      </c>
      <c r="D61" s="20">
        <v>10.27730854170666</v>
      </c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5">
        <f t="shared" si="3"/>
        <v>50</v>
      </c>
      <c r="B62" s="19">
        <f t="shared" si="1"/>
        <v>71.20484669</v>
      </c>
      <c r="C62" s="19">
        <f t="shared" si="2"/>
        <v>73.1100056</v>
      </c>
      <c r="D62" s="20">
        <v>1.9051589128412871</v>
      </c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">
    <mergeCell ref="C4:D4"/>
  </mergeCells>
  <conditionalFormatting sqref="D13:D62">
    <cfRule type="cellIs" dxfId="1" priority="1" operator="lessThan">
      <formula>0</formula>
    </cfRule>
  </conditionalFormatting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4.75"/>
    <col customWidth="1" min="7" max="7" width="4.75"/>
  </cols>
  <sheetData>
    <row r="1">
      <c r="A1" s="5"/>
      <c r="B1" s="1" t="s">
        <v>80</v>
      </c>
      <c r="C1" s="1" t="s">
        <v>81</v>
      </c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>
      <c r="A5" s="41"/>
      <c r="B5" s="41" t="s">
        <v>60</v>
      </c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>
      <c r="A6" s="41" t="s">
        <v>61</v>
      </c>
      <c r="B6" s="41" t="s">
        <v>54</v>
      </c>
      <c r="C6" s="41" t="s">
        <v>58</v>
      </c>
      <c r="E6" s="42" t="s">
        <v>82</v>
      </c>
      <c r="F6" s="42" t="s">
        <v>83</v>
      </c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>
      <c r="A7" s="43">
        <v>1.0</v>
      </c>
      <c r="B7" s="9">
        <v>255.02572331508478</v>
      </c>
      <c r="C7" s="9">
        <v>286.93133858536135</v>
      </c>
      <c r="E7" s="3">
        <v>0.0</v>
      </c>
      <c r="F7" s="9">
        <v>255.02572331508478</v>
      </c>
      <c r="G7" s="5"/>
      <c r="H7" s="44" t="s">
        <v>84</v>
      </c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>
      <c r="A8" s="43">
        <v>2.0</v>
      </c>
      <c r="B8" s="9">
        <v>303.64350095417547</v>
      </c>
      <c r="C8" s="9">
        <v>316.473004980878</v>
      </c>
      <c r="E8" s="3">
        <v>0.0</v>
      </c>
      <c r="F8" s="9">
        <v>303.64350095417547</v>
      </c>
      <c r="G8" s="5"/>
      <c r="H8" s="44" t="s">
        <v>85</v>
      </c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>
      <c r="A9" s="43">
        <v>3.0</v>
      </c>
      <c r="B9" s="9">
        <v>271.9285674391698</v>
      </c>
      <c r="C9" s="9">
        <v>351.77650668529293</v>
      </c>
      <c r="E9" s="3">
        <v>0.0</v>
      </c>
      <c r="F9" s="9">
        <v>271.9285674391698</v>
      </c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>
      <c r="A10" s="43">
        <v>4.0</v>
      </c>
      <c r="B10" s="9">
        <v>266.02771773641007</v>
      </c>
      <c r="C10" s="9">
        <v>292.52194059416894</v>
      </c>
      <c r="E10" s="3">
        <v>0.0</v>
      </c>
      <c r="F10" s="9">
        <v>266.02771773641007</v>
      </c>
      <c r="G10" s="5"/>
      <c r="H10" s="44" t="s">
        <v>86</v>
      </c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>
      <c r="A11" s="43">
        <v>5.0</v>
      </c>
      <c r="B11" s="9">
        <v>298.22661918876065</v>
      </c>
      <c r="C11" s="9">
        <v>315.17992099814614</v>
      </c>
      <c r="E11" s="3">
        <v>0.0</v>
      </c>
      <c r="F11" s="9">
        <v>298.22661918876065</v>
      </c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>
      <c r="A12" s="43">
        <v>6.0</v>
      </c>
      <c r="B12" s="9">
        <v>269.29282274517436</v>
      </c>
      <c r="C12" s="9">
        <v>322.6564801802915</v>
      </c>
      <c r="E12" s="3">
        <v>0.0</v>
      </c>
      <c r="F12" s="9">
        <v>269.29282274517436</v>
      </c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>
      <c r="A13" s="43">
        <v>7.0</v>
      </c>
      <c r="B13" s="9">
        <v>290.32876170077475</v>
      </c>
      <c r="C13" s="9">
        <v>374.8211460483747</v>
      </c>
      <c r="E13" s="3">
        <v>0.0</v>
      </c>
      <c r="F13" s="9">
        <v>290.32876170077475</v>
      </c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>
      <c r="A14" s="43">
        <v>8.0</v>
      </c>
      <c r="B14" s="9">
        <v>301.1867399007261</v>
      </c>
      <c r="C14" s="9">
        <v>325.94674950146646</v>
      </c>
      <c r="E14" s="3">
        <v>0.0</v>
      </c>
      <c r="F14" s="9">
        <v>301.1867399007261</v>
      </c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>
      <c r="A15" s="43">
        <v>9.0</v>
      </c>
      <c r="B15" s="9">
        <v>244.70468021211857</v>
      </c>
      <c r="C15" s="9">
        <v>295.6701654393609</v>
      </c>
      <c r="E15" s="3">
        <v>0.0</v>
      </c>
      <c r="F15" s="9">
        <v>244.70468021211857</v>
      </c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>
      <c r="A16" s="43">
        <v>10.0</v>
      </c>
      <c r="B16" s="9">
        <v>269.5887745241417</v>
      </c>
      <c r="C16" s="9">
        <v>320.5518110122171</v>
      </c>
      <c r="E16" s="3">
        <v>0.0</v>
      </c>
      <c r="F16" s="9">
        <v>269.5887745241417</v>
      </c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>
      <c r="A17" s="43">
        <v>11.0</v>
      </c>
      <c r="B17" s="9">
        <v>269.64929198678595</v>
      </c>
      <c r="C17" s="9">
        <v>294.9937225874879</v>
      </c>
      <c r="E17" s="3">
        <v>0.0</v>
      </c>
      <c r="F17" s="9">
        <v>269.64929198678595</v>
      </c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>
      <c r="A18" s="43">
        <v>12.0</v>
      </c>
      <c r="B18" s="9">
        <v>254.23773666125527</v>
      </c>
      <c r="C18" s="9">
        <v>336.08512334788315</v>
      </c>
      <c r="E18" s="3">
        <v>0.0</v>
      </c>
      <c r="F18" s="9">
        <v>254.23773666125527</v>
      </c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>
      <c r="A19" s="43">
        <v>13.0</v>
      </c>
      <c r="B19" s="9">
        <v>270.30335604416</v>
      </c>
      <c r="C19" s="9">
        <v>317.18319037597945</v>
      </c>
      <c r="E19" s="3">
        <v>0.0</v>
      </c>
      <c r="F19" s="9">
        <v>270.30335604416</v>
      </c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>
      <c r="A20" s="43">
        <v>14.0</v>
      </c>
      <c r="B20" s="9">
        <v>262.6068111451037</v>
      </c>
      <c r="C20" s="9">
        <v>347.81433660210223</v>
      </c>
      <c r="E20" s="3">
        <v>0.0</v>
      </c>
      <c r="F20" s="9">
        <v>262.6068111451037</v>
      </c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>
      <c r="A21" s="43">
        <v>15.0</v>
      </c>
      <c r="B21" s="9">
        <v>282.50400017306265</v>
      </c>
      <c r="C21" s="9">
        <v>325.9449124455656</v>
      </c>
      <c r="E21" s="3">
        <v>0.0</v>
      </c>
      <c r="F21" s="9">
        <v>282.50400017306265</v>
      </c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>
      <c r="A22" s="43">
        <v>16.0</v>
      </c>
      <c r="B22" s="9">
        <v>310.0200602276596</v>
      </c>
      <c r="C22" s="9">
        <v>319.5701451802436</v>
      </c>
      <c r="E22" s="3">
        <v>0.0</v>
      </c>
      <c r="F22" s="9">
        <v>310.0200602276596</v>
      </c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>
      <c r="A23" s="43">
        <v>17.0</v>
      </c>
      <c r="B23" s="9">
        <v>293.3912425500537</v>
      </c>
      <c r="C23" s="9">
        <v>333.8945785941736</v>
      </c>
      <c r="E23" s="3">
        <v>0.0</v>
      </c>
      <c r="F23" s="9">
        <v>293.3912425500537</v>
      </c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>
      <c r="A24" s="43">
        <v>18.0</v>
      </c>
      <c r="B24" s="9">
        <v>278.83602952878005</v>
      </c>
      <c r="C24" s="9">
        <v>352.6445792932926</v>
      </c>
      <c r="E24" s="3">
        <v>0.0</v>
      </c>
      <c r="F24" s="9">
        <v>278.83602952878005</v>
      </c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>
      <c r="A25" s="43">
        <v>19.0</v>
      </c>
      <c r="B25" s="9">
        <v>280.8732782716355</v>
      </c>
      <c r="C25" s="9">
        <v>287.6428905736339</v>
      </c>
      <c r="E25" s="3">
        <v>0.0</v>
      </c>
      <c r="F25" s="9">
        <v>280.8732782716355</v>
      </c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>
      <c r="A26" s="43">
        <v>20.0</v>
      </c>
      <c r="B26" s="9">
        <v>295.1832082862211</v>
      </c>
      <c r="C26" s="9">
        <v>306.9381323305583</v>
      </c>
      <c r="E26" s="3">
        <v>0.0</v>
      </c>
      <c r="F26" s="9">
        <v>295.1832082862211</v>
      </c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>
      <c r="A27" s="43">
        <v>21.0</v>
      </c>
      <c r="B27" s="9">
        <v>274.26994204421237</v>
      </c>
      <c r="C27" s="9">
        <v>297.2434154291294</v>
      </c>
      <c r="E27" s="3">
        <v>0.0</v>
      </c>
      <c r="F27" s="9">
        <v>274.26994204421237</v>
      </c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>
      <c r="A28" s="43">
        <v>22.0</v>
      </c>
      <c r="B28" s="9">
        <v>264.38505252004995</v>
      </c>
      <c r="C28" s="9">
        <v>285.48743225166106</v>
      </c>
      <c r="E28" s="3">
        <v>0.0</v>
      </c>
      <c r="F28" s="9">
        <v>264.38505252004995</v>
      </c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>
      <c r="A29" s="43">
        <v>23.0</v>
      </c>
      <c r="B29" s="9">
        <v>266.52186072674283</v>
      </c>
      <c r="C29" s="9">
        <v>295.12785852915664</v>
      </c>
      <c r="E29" s="3">
        <v>0.0</v>
      </c>
      <c r="F29" s="9">
        <v>266.52186072674283</v>
      </c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>
      <c r="A30" s="43">
        <v>24.0</v>
      </c>
      <c r="B30" s="9">
        <v>273.12394757723524</v>
      </c>
      <c r="C30" s="9">
        <v>279.9568135748347</v>
      </c>
      <c r="E30" s="3">
        <v>0.0</v>
      </c>
      <c r="F30" s="9">
        <v>273.12394757723524</v>
      </c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>
      <c r="A31" s="43">
        <v>25.0</v>
      </c>
      <c r="B31" s="9">
        <v>249.13174499124437</v>
      </c>
      <c r="C31" s="9">
        <v>272.54593680997294</v>
      </c>
      <c r="E31" s="3">
        <v>0.0</v>
      </c>
      <c r="F31" s="9">
        <v>249.13174499124437</v>
      </c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>
      <c r="A32" s="43">
        <v>26.0</v>
      </c>
      <c r="B32" s="9">
        <v>282.8140615652537</v>
      </c>
      <c r="C32" s="9">
        <v>290.6504460448979</v>
      </c>
      <c r="E32" s="3">
        <v>0.0</v>
      </c>
      <c r="F32" s="9">
        <v>282.8140615652537</v>
      </c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>
      <c r="A33" s="43">
        <v>27.0</v>
      </c>
      <c r="B33" s="9">
        <v>278.38426601798216</v>
      </c>
      <c r="C33" s="9">
        <v>318.05066243301303</v>
      </c>
      <c r="E33" s="3">
        <v>0.0</v>
      </c>
      <c r="F33" s="9">
        <v>278.38426601798216</v>
      </c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>
      <c r="A34" s="43">
        <v>28.0</v>
      </c>
      <c r="B34" s="9">
        <v>298.0161023859812</v>
      </c>
      <c r="C34" s="9">
        <v>282.44120931853416</v>
      </c>
      <c r="E34" s="3">
        <v>0.0</v>
      </c>
      <c r="F34" s="9">
        <v>298.0161023859812</v>
      </c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>
      <c r="A35" s="43">
        <v>29.0</v>
      </c>
      <c r="B35" s="9">
        <v>265.07347625144246</v>
      </c>
      <c r="C35" s="9">
        <v>340.82902351872724</v>
      </c>
      <c r="E35" s="3">
        <v>0.0</v>
      </c>
      <c r="F35" s="9">
        <v>265.07347625144246</v>
      </c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>
      <c r="A36" s="43">
        <v>30.0</v>
      </c>
      <c r="B36" s="9">
        <v>297.92810748452945</v>
      </c>
      <c r="C36" s="9">
        <v>297.63470544281506</v>
      </c>
      <c r="E36" s="3">
        <v>0.0</v>
      </c>
      <c r="F36" s="9">
        <v>297.92810748452945</v>
      </c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>
      <c r="A37" s="43">
        <v>31.0</v>
      </c>
      <c r="B37" s="9">
        <v>272.8857299761342</v>
      </c>
      <c r="C37" s="9">
        <v>284.92630632451693</v>
      </c>
      <c r="E37" s="3">
        <v>0.0</v>
      </c>
      <c r="F37" s="9">
        <v>272.8857299761342</v>
      </c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>
      <c r="A38" s="43">
        <v>32.0</v>
      </c>
      <c r="B38" s="9">
        <v>283.4175403466446</v>
      </c>
      <c r="C38" s="9">
        <v>267.26755635395466</v>
      </c>
      <c r="E38" s="3">
        <v>0.0</v>
      </c>
      <c r="F38" s="9">
        <v>283.4175403466446</v>
      </c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>
      <c r="A39" s="43">
        <v>33.0</v>
      </c>
      <c r="B39" s="9">
        <v>287.6958048978896</v>
      </c>
      <c r="C39" s="9">
        <v>296.7955829639168</v>
      </c>
      <c r="E39" s="3">
        <v>0.0</v>
      </c>
      <c r="F39" s="9">
        <v>287.6958048978896</v>
      </c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>
      <c r="A40" s="43">
        <v>34.0</v>
      </c>
      <c r="B40" s="9">
        <v>279.3405574902236</v>
      </c>
      <c r="C40" s="9">
        <v>363.4464462418487</v>
      </c>
      <c r="E40" s="3">
        <v>0.0</v>
      </c>
      <c r="F40" s="9">
        <v>279.3405574902236</v>
      </c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>
      <c r="A41" s="43">
        <v>35.0</v>
      </c>
      <c r="B41" s="9">
        <v>281.413669276642</v>
      </c>
      <c r="C41" s="9">
        <v>309.7999179330104</v>
      </c>
      <c r="E41" s="3">
        <v>0.0</v>
      </c>
      <c r="F41" s="9">
        <v>281.413669276642</v>
      </c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>
      <c r="A42" s="43">
        <v>36.0</v>
      </c>
      <c r="B42" s="9">
        <v>290.92798790687027</v>
      </c>
      <c r="C42" s="9">
        <v>376.59303001282325</v>
      </c>
      <c r="E42" s="3">
        <v>0.0</v>
      </c>
      <c r="F42" s="9">
        <v>290.92798790687027</v>
      </c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>
      <c r="A43" s="43">
        <v>37.0</v>
      </c>
      <c r="B43" s="9">
        <v>276.2431000559332</v>
      </c>
      <c r="C43" s="9">
        <v>288.5741722738307</v>
      </c>
      <c r="E43" s="3">
        <v>0.0</v>
      </c>
      <c r="F43" s="9">
        <v>276.2431000559332</v>
      </c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>
      <c r="A44" s="43">
        <v>38.0</v>
      </c>
      <c r="B44" s="9">
        <v>297.31119292549033</v>
      </c>
      <c r="C44" s="9">
        <v>317.1716125348855</v>
      </c>
      <c r="E44" s="3">
        <v>0.0</v>
      </c>
      <c r="F44" s="9">
        <v>297.31119292549033</v>
      </c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>
      <c r="A45" s="43">
        <v>39.0</v>
      </c>
      <c r="B45" s="9">
        <v>250.66814887885764</v>
      </c>
      <c r="C45" s="9">
        <v>277.7704710872635</v>
      </c>
      <c r="E45" s="3">
        <v>0.0</v>
      </c>
      <c r="F45" s="9">
        <v>250.66814887885764</v>
      </c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>
      <c r="A46" s="43">
        <v>40.0</v>
      </c>
      <c r="B46" s="9">
        <v>248.30419143316465</v>
      </c>
      <c r="C46" s="9">
        <v>302.13002692227207</v>
      </c>
      <c r="E46" s="3">
        <v>0.0</v>
      </c>
      <c r="F46" s="9">
        <v>248.30419143316465</v>
      </c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>
      <c r="A47" s="43">
        <v>41.0</v>
      </c>
      <c r="B47" s="9">
        <v>291.18835546914045</v>
      </c>
      <c r="C47" s="9">
        <v>313.4821756901869</v>
      </c>
      <c r="E47" s="3">
        <v>0.0</v>
      </c>
      <c r="F47" s="9">
        <v>291.18835546914045</v>
      </c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>
      <c r="A48" s="43">
        <v>42.0</v>
      </c>
      <c r="B48" s="9">
        <v>290.81051951213095</v>
      </c>
      <c r="C48" s="9">
        <v>316.5544833561211</v>
      </c>
      <c r="E48" s="3">
        <v>0.0</v>
      </c>
      <c r="F48" s="9">
        <v>290.81051951213095</v>
      </c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>
      <c r="A49" s="43">
        <v>43.0</v>
      </c>
      <c r="B49" s="9">
        <v>308.06711760375475</v>
      </c>
      <c r="C49" s="9">
        <v>338.4854959208255</v>
      </c>
      <c r="E49" s="3">
        <v>0.0</v>
      </c>
      <c r="F49" s="9">
        <v>308.06711760375475</v>
      </c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>
      <c r="A50" s="43">
        <v>44.0</v>
      </c>
      <c r="B50" s="9">
        <v>265.1056519809065</v>
      </c>
      <c r="C50" s="9">
        <v>260.60026548071806</v>
      </c>
      <c r="E50" s="3">
        <v>0.0</v>
      </c>
      <c r="F50" s="9">
        <v>265.1056519809065</v>
      </c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>
      <c r="A51" s="43">
        <v>45.0</v>
      </c>
      <c r="B51" s="9">
        <v>260.049561790977</v>
      </c>
      <c r="C51" s="9">
        <v>315.4734621581037</v>
      </c>
      <c r="E51" s="3">
        <v>0.0</v>
      </c>
      <c r="F51" s="9">
        <v>260.049561790977</v>
      </c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>
      <c r="A52" s="43">
        <v>46.0</v>
      </c>
      <c r="B52" s="9">
        <v>300.50240595361595</v>
      </c>
      <c r="C52" s="9">
        <v>338.995978217459</v>
      </c>
      <c r="E52" s="3">
        <v>0.0</v>
      </c>
      <c r="F52" s="9">
        <v>300.50240595361595</v>
      </c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>
      <c r="A53" s="43">
        <v>47.0</v>
      </c>
      <c r="B53" s="9">
        <v>293.28319356711313</v>
      </c>
      <c r="C53" s="9">
        <v>343.0935421785852</v>
      </c>
      <c r="E53" s="3">
        <v>0.0</v>
      </c>
      <c r="F53" s="9">
        <v>293.28319356711313</v>
      </c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>
      <c r="A54" s="43">
        <v>48.0</v>
      </c>
      <c r="B54" s="9">
        <v>301.31236758081343</v>
      </c>
      <c r="C54" s="9">
        <v>322.3578631230592</v>
      </c>
      <c r="E54" s="3">
        <v>0.0</v>
      </c>
      <c r="F54" s="9">
        <v>301.31236758081343</v>
      </c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>
      <c r="A55" s="43">
        <v>49.0</v>
      </c>
      <c r="B55" s="9">
        <v>274.4933355373879</v>
      </c>
      <c r="C55" s="9">
        <v>315.27680894214035</v>
      </c>
      <c r="E55" s="3">
        <v>0.0</v>
      </c>
      <c r="F55" s="9">
        <v>274.4933355373879</v>
      </c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>
      <c r="A56" s="43">
        <v>50.0</v>
      </c>
      <c r="B56" s="9">
        <v>276.53286833692084</v>
      </c>
      <c r="C56" s="9">
        <v>342.53889766263796</v>
      </c>
      <c r="E56" s="3">
        <v>0.0</v>
      </c>
      <c r="F56" s="9">
        <v>276.53286833692084</v>
      </c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>
      <c r="A57" s="43">
        <v>51.0</v>
      </c>
      <c r="B57" s="9">
        <v>288.2793394988995</v>
      </c>
      <c r="C57" s="9">
        <v>263.1288771647395</v>
      </c>
      <c r="E57" s="3">
        <v>0.0</v>
      </c>
      <c r="F57" s="9">
        <v>288.2793394988995</v>
      </c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>
      <c r="A58" s="43">
        <v>52.0</v>
      </c>
      <c r="B58" s="9">
        <v>276.56421744500057</v>
      </c>
      <c r="C58" s="9">
        <v>269.99503574115494</v>
      </c>
      <c r="E58" s="3">
        <v>0.0</v>
      </c>
      <c r="F58" s="9">
        <v>276.56421744500057</v>
      </c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>
      <c r="A59" s="43">
        <v>53.0</v>
      </c>
      <c r="B59" s="9">
        <v>264.3210965588501</v>
      </c>
      <c r="C59" s="9">
        <v>326.94918140350615</v>
      </c>
      <c r="E59" s="3">
        <v>0.0</v>
      </c>
      <c r="F59" s="9">
        <v>264.3210965588501</v>
      </c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>
      <c r="A60" s="43">
        <v>54.0</v>
      </c>
      <c r="B60" s="9">
        <v>280.3308233959602</v>
      </c>
      <c r="C60" s="9">
        <v>304.5556299197819</v>
      </c>
      <c r="E60" s="3">
        <v>0.0</v>
      </c>
      <c r="F60" s="9">
        <v>280.3308233959602</v>
      </c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>
      <c r="A61" s="43">
        <v>55.0</v>
      </c>
      <c r="B61" s="9">
        <v>281.5220076991385</v>
      </c>
      <c r="C61" s="9">
        <v>294.4067952497747</v>
      </c>
      <c r="E61" s="3">
        <v>0.0</v>
      </c>
      <c r="F61" s="9">
        <v>281.5220076991385</v>
      </c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>
      <c r="A62" s="43">
        <v>56.0</v>
      </c>
      <c r="B62" s="9">
        <v>286.08122062167365</v>
      </c>
      <c r="C62" s="9">
        <v>288.86557709709774</v>
      </c>
      <c r="E62" s="3">
        <v>0.0</v>
      </c>
      <c r="F62" s="9">
        <v>286.08122062167365</v>
      </c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>
      <c r="A63" s="43">
        <v>57.0</v>
      </c>
      <c r="B63" s="9">
        <v>266.72615478750305</v>
      </c>
      <c r="C63" s="9">
        <v>298.81777290344195</v>
      </c>
      <c r="E63" s="3">
        <v>0.0</v>
      </c>
      <c r="F63" s="9">
        <v>266.72615478750305</v>
      </c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>
      <c r="A64" s="43">
        <v>58.0</v>
      </c>
      <c r="B64" s="9">
        <v>279.6832687706285</v>
      </c>
      <c r="C64" s="9">
        <v>300.48775113891276</v>
      </c>
      <c r="E64" s="3">
        <v>0.0</v>
      </c>
      <c r="F64" s="9">
        <v>279.6832687706285</v>
      </c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>
      <c r="A65" s="43">
        <v>59.0</v>
      </c>
      <c r="B65" s="9">
        <v>288.53904090715855</v>
      </c>
      <c r="C65" s="9">
        <v>311.28364926726493</v>
      </c>
      <c r="E65" s="3">
        <v>0.0</v>
      </c>
      <c r="F65" s="9">
        <v>288.53904090715855</v>
      </c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>
      <c r="A66" s="43">
        <v>60.0</v>
      </c>
      <c r="B66" s="9">
        <v>295.0624146263121</v>
      </c>
      <c r="C66" s="9">
        <v>264.9791677500923</v>
      </c>
      <c r="E66" s="3">
        <v>0.0</v>
      </c>
      <c r="F66" s="9">
        <v>295.0624146263121</v>
      </c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>
      <c r="A67" s="43">
        <v>61.0</v>
      </c>
      <c r="B67" s="9">
        <v>271.66351845846094</v>
      </c>
      <c r="C67" s="9">
        <v>320.13572806995006</v>
      </c>
      <c r="E67" s="3">
        <v>0.0</v>
      </c>
      <c r="F67" s="9">
        <v>271.66351845846094</v>
      </c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>
      <c r="A68" s="43">
        <v>62.0</v>
      </c>
      <c r="B68" s="9">
        <v>280.79427108868083</v>
      </c>
      <c r="C68" s="9">
        <v>311.8190930433971</v>
      </c>
      <c r="E68" s="3">
        <v>0.0</v>
      </c>
      <c r="F68" s="9">
        <v>280.79427108868083</v>
      </c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>
      <c r="A69" s="43">
        <v>63.0</v>
      </c>
      <c r="B69" s="9">
        <v>243.50894780595917</v>
      </c>
      <c r="C69" s="9">
        <v>288.1650440223967</v>
      </c>
      <c r="E69" s="3">
        <v>0.0</v>
      </c>
      <c r="F69" s="9">
        <v>243.50894780595917</v>
      </c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>
      <c r="A70" s="43">
        <v>64.0</v>
      </c>
      <c r="B70" s="9">
        <v>256.478735358109</v>
      </c>
      <c r="C70" s="9">
        <v>308.6242140887228</v>
      </c>
      <c r="E70" s="3">
        <v>0.0</v>
      </c>
      <c r="F70" s="9">
        <v>256.478735358109</v>
      </c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>
      <c r="A71" s="43">
        <v>65.0</v>
      </c>
      <c r="B71" s="9">
        <v>284.7782423962636</v>
      </c>
      <c r="C71" s="9">
        <v>319.2771025157683</v>
      </c>
      <c r="E71" s="3">
        <v>0.0</v>
      </c>
      <c r="F71" s="9">
        <v>284.7782423962636</v>
      </c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>
      <c r="A72" s="43">
        <v>66.0</v>
      </c>
      <c r="B72" s="9">
        <v>293.68217603496174</v>
      </c>
      <c r="C72" s="9">
        <v>335.15762236942265</v>
      </c>
      <c r="E72" s="3">
        <v>0.0</v>
      </c>
      <c r="F72" s="9">
        <v>293.68217603496174</v>
      </c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>
      <c r="A73" s="43">
        <v>67.0</v>
      </c>
      <c r="B73" s="9">
        <v>275.24235507988914</v>
      </c>
      <c r="C73" s="9">
        <v>327.16177546417043</v>
      </c>
      <c r="E73" s="3">
        <v>0.0</v>
      </c>
      <c r="F73" s="9">
        <v>275.24235507988914</v>
      </c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>
      <c r="A74" s="43">
        <v>68.0</v>
      </c>
      <c r="B74" s="9">
        <v>301.2148410812593</v>
      </c>
      <c r="C74" s="9">
        <v>313.45982571227546</v>
      </c>
      <c r="E74" s="3">
        <v>0.0</v>
      </c>
      <c r="F74" s="9">
        <v>301.2148410812593</v>
      </c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>
      <c r="A75" s="43">
        <v>69.0</v>
      </c>
      <c r="B75" s="9">
        <v>291.6808589425109</v>
      </c>
      <c r="C75" s="9">
        <v>351.7252888857842</v>
      </c>
      <c r="E75" s="3">
        <v>0.0</v>
      </c>
      <c r="F75" s="9">
        <v>291.6808589425109</v>
      </c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>
      <c r="A76" s="43">
        <v>70.0</v>
      </c>
      <c r="B76" s="9">
        <v>263.9777540248727</v>
      </c>
      <c r="C76" s="9">
        <v>287.2666248212877</v>
      </c>
      <c r="E76" s="3">
        <v>0.0</v>
      </c>
      <c r="F76" s="9">
        <v>263.9777540248727</v>
      </c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>
      <c r="A77" s="43">
        <v>71.0</v>
      </c>
      <c r="B77" s="9">
        <v>271.4973903818662</v>
      </c>
      <c r="C77" s="9">
        <v>302.41601804480376</v>
      </c>
      <c r="E77" s="3">
        <v>0.0</v>
      </c>
      <c r="F77" s="9">
        <v>271.4973903818662</v>
      </c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>
      <c r="A78" s="43">
        <v>72.0</v>
      </c>
      <c r="B78" s="9">
        <v>285.3466063698511</v>
      </c>
      <c r="C78" s="9">
        <v>292.3783235516824</v>
      </c>
      <c r="E78" s="3">
        <v>0.0</v>
      </c>
      <c r="F78" s="9">
        <v>285.3466063698511</v>
      </c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>
      <c r="A79" s="43">
        <v>73.0</v>
      </c>
      <c r="B79" s="9">
        <v>294.8777629824875</v>
      </c>
      <c r="C79" s="9">
        <v>365.06125287514834</v>
      </c>
      <c r="E79" s="3">
        <v>0.0</v>
      </c>
      <c r="F79" s="9">
        <v>294.8777629824875</v>
      </c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>
      <c r="A80" s="43">
        <v>74.0</v>
      </c>
      <c r="B80" s="9">
        <v>295.71578633177836</v>
      </c>
      <c r="C80" s="9">
        <v>294.0849620508406</v>
      </c>
      <c r="E80" s="3">
        <v>0.0</v>
      </c>
      <c r="F80" s="9">
        <v>295.71578633177836</v>
      </c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>
      <c r="A81" s="43">
        <v>75.0</v>
      </c>
      <c r="B81" s="9">
        <v>274.0482849086041</v>
      </c>
      <c r="C81" s="9">
        <v>326.2013050742833</v>
      </c>
      <c r="E81" s="3">
        <v>0.0</v>
      </c>
      <c r="F81" s="9">
        <v>274.0482849086041</v>
      </c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>
      <c r="A82" s="43">
        <v>76.0</v>
      </c>
      <c r="B82" s="9">
        <v>284.11649243053716</v>
      </c>
      <c r="C82" s="9">
        <v>304.3700335401704</v>
      </c>
      <c r="E82" s="3">
        <v>0.0</v>
      </c>
      <c r="F82" s="9">
        <v>284.11649243053716</v>
      </c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>
      <c r="A83" s="43">
        <v>77.0</v>
      </c>
      <c r="B83" s="9">
        <v>293.0809730395492</v>
      </c>
      <c r="C83" s="9">
        <v>312.3943139751053</v>
      </c>
      <c r="E83" s="3">
        <v>0.0</v>
      </c>
      <c r="F83" s="9">
        <v>293.0809730395492</v>
      </c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>
      <c r="A84" s="43">
        <v>78.0</v>
      </c>
      <c r="B84" s="9">
        <v>286.2464605928963</v>
      </c>
      <c r="C84" s="9">
        <v>349.0033314905026</v>
      </c>
      <c r="E84" s="3">
        <v>0.0</v>
      </c>
      <c r="F84" s="9">
        <v>286.2464605928963</v>
      </c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>
      <c r="A85" s="43">
        <v>79.0</v>
      </c>
      <c r="B85" s="9">
        <v>265.78209147482823</v>
      </c>
      <c r="C85" s="9">
        <v>319.33321229224293</v>
      </c>
      <c r="E85" s="3">
        <v>0.0</v>
      </c>
      <c r="F85" s="9">
        <v>265.78209147482823</v>
      </c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>
      <c r="A86" s="43">
        <v>80.0</v>
      </c>
      <c r="B86" s="9">
        <v>252.9726147163605</v>
      </c>
      <c r="C86" s="9">
        <v>284.1683117517048</v>
      </c>
      <c r="E86" s="3">
        <v>0.0</v>
      </c>
      <c r="F86" s="9">
        <v>252.9726147163605</v>
      </c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>
      <c r="A87" s="43">
        <v>81.0</v>
      </c>
      <c r="B87" s="9">
        <v>262.3980788230582</v>
      </c>
      <c r="C87" s="9">
        <v>277.57680523589056</v>
      </c>
      <c r="E87" s="3">
        <v>0.0</v>
      </c>
      <c r="F87" s="9">
        <v>262.3980788230582</v>
      </c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>
      <c r="A88" s="43">
        <v>82.0</v>
      </c>
      <c r="B88" s="9">
        <v>279.52076571528977</v>
      </c>
      <c r="C88" s="9">
        <v>254.90161240043523</v>
      </c>
      <c r="E88" s="3">
        <v>0.0</v>
      </c>
      <c r="F88" s="9">
        <v>279.52076571528977</v>
      </c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>
      <c r="A89" s="43">
        <v>83.0</v>
      </c>
      <c r="B89" s="9">
        <v>270.50380156694825</v>
      </c>
      <c r="C89" s="9">
        <v>321.7980919213514</v>
      </c>
      <c r="E89" s="3">
        <v>0.0</v>
      </c>
      <c r="F89" s="9">
        <v>270.50380156694825</v>
      </c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>
      <c r="A90" s="43">
        <v>84.0</v>
      </c>
      <c r="B90" s="9">
        <v>282.82292680715375</v>
      </c>
      <c r="C90" s="9">
        <v>308.89217469117835</v>
      </c>
      <c r="E90" s="3">
        <v>0.0</v>
      </c>
      <c r="F90" s="9">
        <v>282.82292680715375</v>
      </c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>
      <c r="A91" s="43">
        <v>85.0</v>
      </c>
      <c r="B91" s="9">
        <v>279.83523408022586</v>
      </c>
      <c r="C91" s="9">
        <v>369.1878971669501</v>
      </c>
      <c r="E91" s="3">
        <v>0.0</v>
      </c>
      <c r="F91" s="9">
        <v>279.83523408022586</v>
      </c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>
      <c r="A92" s="43">
        <v>86.0</v>
      </c>
      <c r="B92" s="9">
        <v>288.14359819179185</v>
      </c>
      <c r="C92" s="9">
        <v>326.6028904509828</v>
      </c>
      <c r="E92" s="3">
        <v>0.0</v>
      </c>
      <c r="F92" s="9">
        <v>288.14359819179185</v>
      </c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>
      <c r="A93" s="43">
        <v>87.0</v>
      </c>
      <c r="B93" s="9">
        <v>274.1127045113594</v>
      </c>
      <c r="C93" s="9">
        <v>305.58869188388843</v>
      </c>
      <c r="E93" s="3">
        <v>0.0</v>
      </c>
      <c r="F93" s="9">
        <v>274.1127045113594</v>
      </c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>
      <c r="A94" s="43">
        <v>88.0</v>
      </c>
      <c r="B94" s="9">
        <v>278.2490262303598</v>
      </c>
      <c r="C94" s="9">
        <v>287.2202151014506</v>
      </c>
      <c r="E94" s="3">
        <v>0.0</v>
      </c>
      <c r="F94" s="9">
        <v>278.2490262303598</v>
      </c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>
      <c r="A95" s="43">
        <v>89.0</v>
      </c>
      <c r="B95" s="9">
        <v>278.08523210806527</v>
      </c>
      <c r="C95" s="9">
        <v>316.1202087989017</v>
      </c>
      <c r="E95" s="3">
        <v>0.0</v>
      </c>
      <c r="F95" s="9">
        <v>278.08523210806527</v>
      </c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>
      <c r="A96" s="43">
        <v>90.0</v>
      </c>
      <c r="B96" s="9">
        <v>279.977477965292</v>
      </c>
      <c r="C96" s="9">
        <v>307.6934395165188</v>
      </c>
      <c r="E96" s="3">
        <v>0.0</v>
      </c>
      <c r="F96" s="9">
        <v>279.977477965292</v>
      </c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>
      <c r="A97" s="5"/>
      <c r="B97" s="5"/>
      <c r="C97" s="5"/>
      <c r="E97" s="3">
        <v>1.0</v>
      </c>
      <c r="F97" s="9">
        <v>286.93133858536135</v>
      </c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>
      <c r="A98" s="5"/>
      <c r="B98" s="5"/>
      <c r="C98" s="5"/>
      <c r="E98" s="3">
        <v>1.0</v>
      </c>
      <c r="F98" s="9">
        <v>316.473004980878</v>
      </c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>
      <c r="A99" s="5"/>
      <c r="B99" s="5"/>
      <c r="C99" s="5"/>
      <c r="E99" s="3">
        <v>1.0</v>
      </c>
      <c r="F99" s="9">
        <v>351.77650668529293</v>
      </c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>
      <c r="A100" s="5"/>
      <c r="B100" s="5"/>
      <c r="C100" s="5"/>
      <c r="E100" s="3">
        <v>1.0</v>
      </c>
      <c r="F100" s="9">
        <v>292.52194059416894</v>
      </c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>
      <c r="A101" s="5"/>
      <c r="B101" s="5"/>
      <c r="C101" s="5"/>
      <c r="E101" s="3">
        <v>1.0</v>
      </c>
      <c r="F101" s="9">
        <v>315.17992099814614</v>
      </c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>
      <c r="A102" s="5"/>
      <c r="B102" s="5"/>
      <c r="C102" s="5"/>
      <c r="E102" s="3">
        <v>1.0</v>
      </c>
      <c r="F102" s="9">
        <v>322.6564801802915</v>
      </c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>
      <c r="A103" s="5"/>
      <c r="B103" s="5"/>
      <c r="C103" s="5"/>
      <c r="E103" s="3">
        <v>1.0</v>
      </c>
      <c r="F103" s="9">
        <v>374.8211460483747</v>
      </c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>
      <c r="A104" s="5"/>
      <c r="B104" s="5"/>
      <c r="C104" s="5"/>
      <c r="E104" s="3">
        <v>1.0</v>
      </c>
      <c r="F104" s="9">
        <v>325.94674950146646</v>
      </c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>
      <c r="A105" s="5"/>
      <c r="B105" s="5"/>
      <c r="C105" s="5"/>
      <c r="E105" s="3">
        <v>1.0</v>
      </c>
      <c r="F105" s="9">
        <v>295.6701654393609</v>
      </c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>
      <c r="A106" s="5"/>
      <c r="B106" s="5"/>
      <c r="C106" s="5"/>
      <c r="E106" s="3">
        <v>1.0</v>
      </c>
      <c r="F106" s="9">
        <v>320.5518110122171</v>
      </c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>
      <c r="A107" s="5"/>
      <c r="B107" s="5"/>
      <c r="C107" s="5"/>
      <c r="E107" s="3">
        <v>1.0</v>
      </c>
      <c r="F107" s="9">
        <v>294.9937225874879</v>
      </c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>
      <c r="A108" s="5"/>
      <c r="B108" s="5"/>
      <c r="C108" s="5"/>
      <c r="E108" s="3">
        <v>1.0</v>
      </c>
      <c r="F108" s="9">
        <v>336.08512334788315</v>
      </c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>
      <c r="A109" s="5"/>
      <c r="B109" s="5"/>
      <c r="C109" s="5"/>
      <c r="E109" s="3">
        <v>1.0</v>
      </c>
      <c r="F109" s="9">
        <v>317.18319037597945</v>
      </c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>
      <c r="A110" s="5"/>
      <c r="B110" s="5"/>
      <c r="C110" s="5"/>
      <c r="E110" s="3">
        <v>1.0</v>
      </c>
      <c r="F110" s="9">
        <v>347.81433660210223</v>
      </c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>
      <c r="A111" s="5"/>
      <c r="B111" s="5"/>
      <c r="C111" s="5"/>
      <c r="E111" s="3">
        <v>1.0</v>
      </c>
      <c r="F111" s="9">
        <v>325.9449124455656</v>
      </c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>
      <c r="A112" s="5"/>
      <c r="B112" s="5"/>
      <c r="C112" s="5"/>
      <c r="E112" s="3">
        <v>1.0</v>
      </c>
      <c r="F112" s="9">
        <v>319.5701451802436</v>
      </c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>
      <c r="A113" s="5"/>
      <c r="B113" s="5"/>
      <c r="C113" s="5"/>
      <c r="E113" s="3">
        <v>1.0</v>
      </c>
      <c r="F113" s="9">
        <v>333.8945785941736</v>
      </c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>
      <c r="A114" s="5"/>
      <c r="B114" s="5"/>
      <c r="C114" s="5"/>
      <c r="E114" s="3">
        <v>1.0</v>
      </c>
      <c r="F114" s="9">
        <v>352.6445792932926</v>
      </c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>
      <c r="A115" s="5"/>
      <c r="B115" s="5"/>
      <c r="C115" s="5"/>
      <c r="E115" s="3">
        <v>1.0</v>
      </c>
      <c r="F115" s="9">
        <v>287.6428905736339</v>
      </c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>
      <c r="A116" s="5"/>
      <c r="B116" s="5"/>
      <c r="C116" s="5"/>
      <c r="E116" s="3">
        <v>1.0</v>
      </c>
      <c r="F116" s="9">
        <v>306.9381323305583</v>
      </c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>
      <c r="A117" s="5"/>
      <c r="B117" s="5"/>
      <c r="C117" s="5"/>
      <c r="E117" s="3">
        <v>1.0</v>
      </c>
      <c r="F117" s="9">
        <v>297.2434154291294</v>
      </c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>
      <c r="A118" s="5"/>
      <c r="B118" s="5"/>
      <c r="C118" s="5"/>
      <c r="E118" s="3">
        <v>1.0</v>
      </c>
      <c r="F118" s="9">
        <v>285.48743225166106</v>
      </c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>
      <c r="A119" s="5"/>
      <c r="B119" s="5"/>
      <c r="C119" s="5"/>
      <c r="E119" s="3">
        <v>1.0</v>
      </c>
      <c r="F119" s="9">
        <v>295.12785852915664</v>
      </c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>
      <c r="A120" s="5"/>
      <c r="B120" s="5"/>
      <c r="C120" s="5"/>
      <c r="E120" s="3">
        <v>1.0</v>
      </c>
      <c r="F120" s="9">
        <v>279.9568135748347</v>
      </c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>
      <c r="A121" s="5"/>
      <c r="B121" s="5"/>
      <c r="C121" s="5"/>
      <c r="E121" s="3">
        <v>1.0</v>
      </c>
      <c r="F121" s="9">
        <v>272.54593680997294</v>
      </c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>
      <c r="A122" s="5"/>
      <c r="B122" s="5"/>
      <c r="C122" s="5"/>
      <c r="E122" s="3">
        <v>1.0</v>
      </c>
      <c r="F122" s="9">
        <v>290.6504460448979</v>
      </c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>
      <c r="A123" s="5"/>
      <c r="B123" s="5"/>
      <c r="C123" s="5"/>
      <c r="E123" s="3">
        <v>1.0</v>
      </c>
      <c r="F123" s="9">
        <v>318.05066243301303</v>
      </c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>
      <c r="A124" s="5"/>
      <c r="B124" s="5"/>
      <c r="C124" s="5"/>
      <c r="E124" s="3">
        <v>1.0</v>
      </c>
      <c r="F124" s="9">
        <v>282.44120931853416</v>
      </c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>
      <c r="A125" s="5"/>
      <c r="B125" s="5"/>
      <c r="C125" s="5"/>
      <c r="E125" s="3">
        <v>1.0</v>
      </c>
      <c r="F125" s="9">
        <v>340.82902351872724</v>
      </c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>
      <c r="A126" s="5"/>
      <c r="B126" s="5"/>
      <c r="C126" s="5"/>
      <c r="E126" s="3">
        <v>1.0</v>
      </c>
      <c r="F126" s="9">
        <v>297.63470544281506</v>
      </c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>
      <c r="A127" s="5"/>
      <c r="B127" s="5"/>
      <c r="C127" s="5"/>
      <c r="E127" s="3">
        <v>1.0</v>
      </c>
      <c r="F127" s="9">
        <v>284.92630632451693</v>
      </c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>
      <c r="A128" s="5"/>
      <c r="B128" s="5"/>
      <c r="C128" s="5"/>
      <c r="E128" s="3">
        <v>1.0</v>
      </c>
      <c r="F128" s="9">
        <v>267.26755635395466</v>
      </c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>
      <c r="A129" s="5"/>
      <c r="B129" s="5"/>
      <c r="C129" s="5"/>
      <c r="E129" s="3">
        <v>1.0</v>
      </c>
      <c r="F129" s="9">
        <v>296.7955829639168</v>
      </c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>
      <c r="A130" s="5"/>
      <c r="B130" s="5"/>
      <c r="C130" s="5"/>
      <c r="E130" s="3">
        <v>1.0</v>
      </c>
      <c r="F130" s="9">
        <v>363.4464462418487</v>
      </c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>
      <c r="A131" s="5"/>
      <c r="B131" s="5"/>
      <c r="C131" s="5"/>
      <c r="E131" s="3">
        <v>1.0</v>
      </c>
      <c r="F131" s="9">
        <v>309.7999179330104</v>
      </c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>
      <c r="A132" s="5"/>
      <c r="B132" s="5"/>
      <c r="C132" s="5"/>
      <c r="E132" s="3">
        <v>1.0</v>
      </c>
      <c r="F132" s="9">
        <v>376.59303001282325</v>
      </c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>
      <c r="A133" s="5"/>
      <c r="B133" s="5"/>
      <c r="C133" s="5"/>
      <c r="E133" s="3">
        <v>1.0</v>
      </c>
      <c r="F133" s="9">
        <v>288.5741722738307</v>
      </c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>
      <c r="A134" s="5"/>
      <c r="B134" s="5"/>
      <c r="C134" s="5"/>
      <c r="E134" s="3">
        <v>1.0</v>
      </c>
      <c r="F134" s="9">
        <v>317.1716125348855</v>
      </c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>
      <c r="A135" s="5"/>
      <c r="B135" s="5"/>
      <c r="C135" s="5"/>
      <c r="E135" s="3">
        <v>1.0</v>
      </c>
      <c r="F135" s="9">
        <v>277.7704710872635</v>
      </c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>
      <c r="A136" s="5"/>
      <c r="B136" s="5"/>
      <c r="C136" s="5"/>
      <c r="E136" s="3">
        <v>1.0</v>
      </c>
      <c r="F136" s="9">
        <v>302.13002692227207</v>
      </c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>
      <c r="A137" s="5"/>
      <c r="B137" s="5"/>
      <c r="C137" s="5"/>
      <c r="E137" s="3">
        <v>1.0</v>
      </c>
      <c r="F137" s="9">
        <v>313.4821756901869</v>
      </c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>
      <c r="A138" s="5"/>
      <c r="B138" s="5"/>
      <c r="C138" s="5"/>
      <c r="E138" s="3">
        <v>1.0</v>
      </c>
      <c r="F138" s="9">
        <v>316.5544833561211</v>
      </c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>
      <c r="A139" s="5"/>
      <c r="B139" s="5"/>
      <c r="C139" s="5"/>
      <c r="E139" s="3">
        <v>1.0</v>
      </c>
      <c r="F139" s="9">
        <v>338.4854959208255</v>
      </c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>
      <c r="A140" s="5"/>
      <c r="B140" s="5"/>
      <c r="C140" s="5"/>
      <c r="E140" s="3">
        <v>1.0</v>
      </c>
      <c r="F140" s="9">
        <v>260.60026548071806</v>
      </c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>
      <c r="A141" s="5"/>
      <c r="B141" s="5"/>
      <c r="C141" s="5"/>
      <c r="E141" s="3">
        <v>1.0</v>
      </c>
      <c r="F141" s="9">
        <v>315.4734621581037</v>
      </c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>
      <c r="A142" s="5"/>
      <c r="B142" s="5"/>
      <c r="C142" s="5"/>
      <c r="E142" s="3">
        <v>1.0</v>
      </c>
      <c r="F142" s="9">
        <v>338.995978217459</v>
      </c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>
      <c r="A143" s="5"/>
      <c r="B143" s="5"/>
      <c r="C143" s="5"/>
      <c r="E143" s="3">
        <v>1.0</v>
      </c>
      <c r="F143" s="9">
        <v>343.0935421785852</v>
      </c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>
      <c r="A144" s="5"/>
      <c r="B144" s="5"/>
      <c r="C144" s="5"/>
      <c r="E144" s="3">
        <v>1.0</v>
      </c>
      <c r="F144" s="9">
        <v>322.3578631230592</v>
      </c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>
      <c r="A145" s="5"/>
      <c r="B145" s="5"/>
      <c r="C145" s="5"/>
      <c r="E145" s="3">
        <v>1.0</v>
      </c>
      <c r="F145" s="9">
        <v>315.27680894214035</v>
      </c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>
      <c r="A146" s="5"/>
      <c r="B146" s="5"/>
      <c r="C146" s="5"/>
      <c r="E146" s="3">
        <v>1.0</v>
      </c>
      <c r="F146" s="9">
        <v>342.53889766263796</v>
      </c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>
      <c r="A147" s="5"/>
      <c r="B147" s="5"/>
      <c r="C147" s="5"/>
      <c r="E147" s="3">
        <v>1.0</v>
      </c>
      <c r="F147" s="9">
        <v>263.1288771647395</v>
      </c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>
      <c r="A148" s="5"/>
      <c r="B148" s="5"/>
      <c r="C148" s="5"/>
      <c r="E148" s="3">
        <v>1.0</v>
      </c>
      <c r="F148" s="9">
        <v>269.99503574115494</v>
      </c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>
      <c r="A149" s="5"/>
      <c r="B149" s="5"/>
      <c r="C149" s="5"/>
      <c r="E149" s="3">
        <v>1.0</v>
      </c>
      <c r="F149" s="9">
        <v>326.94918140350615</v>
      </c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>
      <c r="A150" s="5"/>
      <c r="B150" s="5"/>
      <c r="C150" s="5"/>
      <c r="E150" s="3">
        <v>1.0</v>
      </c>
      <c r="F150" s="9">
        <v>304.5556299197819</v>
      </c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>
      <c r="A151" s="5"/>
      <c r="B151" s="5"/>
      <c r="C151" s="5"/>
      <c r="E151" s="3">
        <v>1.0</v>
      </c>
      <c r="F151" s="9">
        <v>294.4067952497747</v>
      </c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>
      <c r="A152" s="5"/>
      <c r="B152" s="5"/>
      <c r="C152" s="5"/>
      <c r="E152" s="3">
        <v>1.0</v>
      </c>
      <c r="F152" s="9">
        <v>288.86557709709774</v>
      </c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>
      <c r="A153" s="5"/>
      <c r="B153" s="5"/>
      <c r="C153" s="5"/>
      <c r="E153" s="3">
        <v>1.0</v>
      </c>
      <c r="F153" s="9">
        <v>298.81777290344195</v>
      </c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>
      <c r="A154" s="5"/>
      <c r="B154" s="5"/>
      <c r="C154" s="5"/>
      <c r="E154" s="3">
        <v>1.0</v>
      </c>
      <c r="F154" s="9">
        <v>300.48775113891276</v>
      </c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>
      <c r="A155" s="5"/>
      <c r="B155" s="5"/>
      <c r="C155" s="5"/>
      <c r="E155" s="3">
        <v>1.0</v>
      </c>
      <c r="F155" s="9">
        <v>311.28364926726493</v>
      </c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>
      <c r="A156" s="5"/>
      <c r="B156" s="5"/>
      <c r="C156" s="5"/>
      <c r="E156" s="3">
        <v>1.0</v>
      </c>
      <c r="F156" s="9">
        <v>264.9791677500923</v>
      </c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>
      <c r="A157" s="5"/>
      <c r="B157" s="5"/>
      <c r="C157" s="5"/>
      <c r="E157" s="3">
        <v>1.0</v>
      </c>
      <c r="F157" s="9">
        <v>320.13572806995006</v>
      </c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>
      <c r="A158" s="5"/>
      <c r="B158" s="5"/>
      <c r="C158" s="5"/>
      <c r="E158" s="3">
        <v>1.0</v>
      </c>
      <c r="F158" s="9">
        <v>311.8190930433971</v>
      </c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>
      <c r="A159" s="5"/>
      <c r="B159" s="5"/>
      <c r="C159" s="5"/>
      <c r="E159" s="3">
        <v>1.0</v>
      </c>
      <c r="F159" s="9">
        <v>288.1650440223967</v>
      </c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>
      <c r="A160" s="5"/>
      <c r="B160" s="5"/>
      <c r="C160" s="5"/>
      <c r="E160" s="3">
        <v>1.0</v>
      </c>
      <c r="F160" s="9">
        <v>308.6242140887228</v>
      </c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>
      <c r="A161" s="5"/>
      <c r="B161" s="5"/>
      <c r="C161" s="5"/>
      <c r="E161" s="3">
        <v>1.0</v>
      </c>
      <c r="F161" s="9">
        <v>319.2771025157683</v>
      </c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>
      <c r="A162" s="5"/>
      <c r="B162" s="5"/>
      <c r="C162" s="5"/>
      <c r="E162" s="3">
        <v>1.0</v>
      </c>
      <c r="F162" s="9">
        <v>335.15762236942265</v>
      </c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>
      <c r="A163" s="5"/>
      <c r="B163" s="5"/>
      <c r="C163" s="5"/>
      <c r="E163" s="3">
        <v>1.0</v>
      </c>
      <c r="F163" s="9">
        <v>327.16177546417043</v>
      </c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>
      <c r="A164" s="5"/>
      <c r="B164" s="5"/>
      <c r="C164" s="5"/>
      <c r="E164" s="3">
        <v>1.0</v>
      </c>
      <c r="F164" s="9">
        <v>313.45982571227546</v>
      </c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>
      <c r="A165" s="5"/>
      <c r="B165" s="5"/>
      <c r="C165" s="5"/>
      <c r="E165" s="3">
        <v>1.0</v>
      </c>
      <c r="F165" s="9">
        <v>351.7252888857842</v>
      </c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>
      <c r="A166" s="5"/>
      <c r="B166" s="5"/>
      <c r="C166" s="5"/>
      <c r="E166" s="3">
        <v>1.0</v>
      </c>
      <c r="F166" s="9">
        <v>287.2666248212877</v>
      </c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>
      <c r="A167" s="5"/>
      <c r="B167" s="5"/>
      <c r="C167" s="5"/>
      <c r="E167" s="3">
        <v>1.0</v>
      </c>
      <c r="F167" s="9">
        <v>302.41601804480376</v>
      </c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>
      <c r="A168" s="5"/>
      <c r="B168" s="5"/>
      <c r="C168" s="5"/>
      <c r="E168" s="3">
        <v>1.0</v>
      </c>
      <c r="F168" s="9">
        <v>292.3783235516824</v>
      </c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>
      <c r="A169" s="5"/>
      <c r="B169" s="5"/>
      <c r="C169" s="5"/>
      <c r="E169" s="3">
        <v>1.0</v>
      </c>
      <c r="F169" s="9">
        <v>365.06125287514834</v>
      </c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>
      <c r="A170" s="5"/>
      <c r="B170" s="5"/>
      <c r="C170" s="5"/>
      <c r="E170" s="3">
        <v>1.0</v>
      </c>
      <c r="F170" s="9">
        <v>294.0849620508406</v>
      </c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>
      <c r="A171" s="5"/>
      <c r="B171" s="5"/>
      <c r="C171" s="5"/>
      <c r="E171" s="3">
        <v>1.0</v>
      </c>
      <c r="F171" s="9">
        <v>326.2013050742833</v>
      </c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>
      <c r="A172" s="5"/>
      <c r="B172" s="5"/>
      <c r="C172" s="5"/>
      <c r="E172" s="3">
        <v>1.0</v>
      </c>
      <c r="F172" s="9">
        <v>304.3700335401704</v>
      </c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>
      <c r="A173" s="5"/>
      <c r="B173" s="5"/>
      <c r="C173" s="5"/>
      <c r="E173" s="3">
        <v>1.0</v>
      </c>
      <c r="F173" s="9">
        <v>312.3943139751053</v>
      </c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>
      <c r="A174" s="5"/>
      <c r="B174" s="5"/>
      <c r="C174" s="5"/>
      <c r="E174" s="3">
        <v>1.0</v>
      </c>
      <c r="F174" s="9">
        <v>349.0033314905026</v>
      </c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>
      <c r="A175" s="5"/>
      <c r="B175" s="5"/>
      <c r="C175" s="5"/>
      <c r="E175" s="3">
        <v>1.0</v>
      </c>
      <c r="F175" s="9">
        <v>319.33321229224293</v>
      </c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>
      <c r="A176" s="5"/>
      <c r="B176" s="5"/>
      <c r="C176" s="5"/>
      <c r="E176" s="3">
        <v>1.0</v>
      </c>
      <c r="F176" s="9">
        <v>284.1683117517048</v>
      </c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>
      <c r="A177" s="5"/>
      <c r="B177" s="5"/>
      <c r="C177" s="5"/>
      <c r="E177" s="3">
        <v>1.0</v>
      </c>
      <c r="F177" s="9">
        <v>277.57680523589056</v>
      </c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>
      <c r="A178" s="5"/>
      <c r="B178" s="5"/>
      <c r="C178" s="5"/>
      <c r="E178" s="3">
        <v>1.0</v>
      </c>
      <c r="F178" s="9">
        <v>254.90161240043523</v>
      </c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>
      <c r="A179" s="5"/>
      <c r="B179" s="5"/>
      <c r="C179" s="5"/>
      <c r="E179" s="3">
        <v>1.0</v>
      </c>
      <c r="F179" s="9">
        <v>321.7980919213514</v>
      </c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>
      <c r="A180" s="5"/>
      <c r="B180" s="5"/>
      <c r="C180" s="5"/>
      <c r="E180" s="3">
        <v>1.0</v>
      </c>
      <c r="F180" s="9">
        <v>308.89217469117835</v>
      </c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>
      <c r="A181" s="5"/>
      <c r="B181" s="5"/>
      <c r="C181" s="5"/>
      <c r="E181" s="3">
        <v>1.0</v>
      </c>
      <c r="F181" s="9">
        <v>369.1878971669501</v>
      </c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>
      <c r="A182" s="5"/>
      <c r="B182" s="5"/>
      <c r="C182" s="5"/>
      <c r="E182" s="3">
        <v>1.0</v>
      </c>
      <c r="F182" s="9">
        <v>326.6028904509828</v>
      </c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>
      <c r="A183" s="5"/>
      <c r="B183" s="5"/>
      <c r="C183" s="5"/>
      <c r="E183" s="3">
        <v>1.0</v>
      </c>
      <c r="F183" s="9">
        <v>305.58869188388843</v>
      </c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>
      <c r="A184" s="5"/>
      <c r="B184" s="5"/>
      <c r="C184" s="5"/>
      <c r="E184" s="3">
        <v>1.0</v>
      </c>
      <c r="F184" s="9">
        <v>287.2202151014506</v>
      </c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>
      <c r="A185" s="5"/>
      <c r="B185" s="5"/>
      <c r="C185" s="5"/>
      <c r="E185" s="3">
        <v>1.0</v>
      </c>
      <c r="F185" s="9">
        <v>316.1202087989017</v>
      </c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>
      <c r="A186" s="5"/>
      <c r="B186" s="5"/>
      <c r="C186" s="5"/>
      <c r="E186" s="3">
        <v>1.0</v>
      </c>
      <c r="F186" s="9">
        <v>307.6934395165188</v>
      </c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>
      <c r="A187" s="5"/>
      <c r="B187" s="5"/>
      <c r="C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>
      <c r="A188" s="5"/>
      <c r="B188" s="5"/>
      <c r="C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>
      <c r="A189" s="5"/>
      <c r="B189" s="5"/>
      <c r="C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>
      <c r="A190" s="5"/>
      <c r="B190" s="5"/>
      <c r="C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>
      <c r="A191" s="5"/>
      <c r="B191" s="5"/>
      <c r="C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>
      <c r="A192" s="5"/>
      <c r="B192" s="5"/>
      <c r="C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>
      <c r="A193" s="5"/>
      <c r="B193" s="5"/>
      <c r="C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>
      <c r="A194" s="5"/>
      <c r="B194" s="5"/>
      <c r="C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>
      <c r="A195" s="5"/>
      <c r="B195" s="5"/>
      <c r="C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>
      <c r="A196" s="5"/>
      <c r="B196" s="5"/>
      <c r="C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>
      <c r="A197" s="5"/>
      <c r="B197" s="5"/>
      <c r="C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>
      <c r="A198" s="5"/>
      <c r="B198" s="5"/>
      <c r="C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>
      <c r="A199" s="5"/>
      <c r="B199" s="5"/>
      <c r="C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>
      <c r="A200" s="5"/>
      <c r="B200" s="5"/>
      <c r="C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>
      <c r="A201" s="5"/>
      <c r="B201" s="5"/>
      <c r="C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>
      <c r="A202" s="5"/>
      <c r="B202" s="5"/>
      <c r="C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>
      <c r="A203" s="5"/>
      <c r="B203" s="5"/>
      <c r="C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>
      <c r="A204" s="5"/>
      <c r="B204" s="5"/>
      <c r="C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>
      <c r="A205" s="5"/>
      <c r="B205" s="5"/>
      <c r="C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>
      <c r="A206" s="5"/>
      <c r="B206" s="5"/>
      <c r="C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>
      <c r="A207" s="5"/>
      <c r="B207" s="5"/>
      <c r="C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>
      <c r="A208" s="5"/>
      <c r="B208" s="5"/>
      <c r="C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>
      <c r="A209" s="5"/>
      <c r="B209" s="5"/>
      <c r="C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>
      <c r="A210" s="5"/>
      <c r="B210" s="5"/>
      <c r="C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>
      <c r="A211" s="5"/>
      <c r="B211" s="5"/>
      <c r="C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>
      <c r="A212" s="5"/>
      <c r="B212" s="5"/>
      <c r="C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>
      <c r="A213" s="5"/>
      <c r="B213" s="5"/>
      <c r="C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>
      <c r="A214" s="5"/>
      <c r="B214" s="5"/>
      <c r="C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>
      <c r="A215" s="5"/>
      <c r="B215" s="5"/>
      <c r="C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>
      <c r="A216" s="5"/>
      <c r="B216" s="5"/>
      <c r="C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>
      <c r="A217" s="5"/>
      <c r="B217" s="5"/>
      <c r="C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>
      <c r="A218" s="5"/>
      <c r="B218" s="5"/>
      <c r="C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>
      <c r="A219" s="5"/>
      <c r="B219" s="5"/>
      <c r="C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>
      <c r="A220" s="5"/>
      <c r="B220" s="5"/>
      <c r="C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>
      <c r="A221" s="5"/>
      <c r="B221" s="5"/>
      <c r="C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>
      <c r="A222" s="5"/>
      <c r="B222" s="5"/>
      <c r="C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>
      <c r="A223" s="5"/>
      <c r="B223" s="5"/>
      <c r="C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>
      <c r="A224" s="5"/>
      <c r="B224" s="5"/>
      <c r="C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>
      <c r="A225" s="5"/>
      <c r="B225" s="5"/>
      <c r="C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>
      <c r="A226" s="5"/>
      <c r="B226" s="5"/>
      <c r="C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>
      <c r="A227" s="5"/>
      <c r="B227" s="5"/>
      <c r="C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>
      <c r="A228" s="5"/>
      <c r="B228" s="5"/>
      <c r="C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>
      <c r="A229" s="5"/>
      <c r="B229" s="5"/>
      <c r="C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>
      <c r="A230" s="5"/>
      <c r="B230" s="5"/>
      <c r="C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>
      <c r="A231" s="5"/>
      <c r="B231" s="5"/>
      <c r="C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>
      <c r="A232" s="5"/>
      <c r="B232" s="5"/>
      <c r="C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>
      <c r="A233" s="5"/>
      <c r="B233" s="5"/>
      <c r="C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>
      <c r="A234" s="5"/>
      <c r="B234" s="5"/>
      <c r="C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>
      <c r="A235" s="5"/>
      <c r="B235" s="5"/>
      <c r="C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>
      <c r="A236" s="5"/>
      <c r="B236" s="5"/>
      <c r="C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>
      <c r="A237" s="5"/>
      <c r="B237" s="5"/>
      <c r="C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>
      <c r="A238" s="5"/>
      <c r="B238" s="5"/>
      <c r="C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>
      <c r="A239" s="5"/>
      <c r="B239" s="5"/>
      <c r="C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>
      <c r="A240" s="5"/>
      <c r="B240" s="5"/>
      <c r="C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>
      <c r="A241" s="5"/>
      <c r="B241" s="5"/>
      <c r="C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>
      <c r="A242" s="5"/>
      <c r="B242" s="5"/>
      <c r="C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>
      <c r="A243" s="5"/>
      <c r="B243" s="5"/>
      <c r="C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>
      <c r="A244" s="5"/>
      <c r="B244" s="5"/>
      <c r="C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>
      <c r="A245" s="5"/>
      <c r="B245" s="5"/>
      <c r="C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>
      <c r="A246" s="5"/>
      <c r="B246" s="5"/>
      <c r="C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>
      <c r="A247" s="5"/>
      <c r="B247" s="5"/>
      <c r="C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>
      <c r="A248" s="5"/>
      <c r="B248" s="5"/>
      <c r="C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>
      <c r="A249" s="5"/>
      <c r="B249" s="5"/>
      <c r="C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>
      <c r="A250" s="5"/>
      <c r="B250" s="5"/>
      <c r="C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>
      <c r="A251" s="5"/>
      <c r="B251" s="5"/>
      <c r="C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>
      <c r="A252" s="5"/>
      <c r="B252" s="5"/>
      <c r="C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>
      <c r="A253" s="5"/>
      <c r="B253" s="5"/>
      <c r="C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>
      <c r="A254" s="5"/>
      <c r="B254" s="5"/>
      <c r="C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>
      <c r="A255" s="5"/>
      <c r="B255" s="5"/>
      <c r="C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>
      <c r="A256" s="5"/>
      <c r="B256" s="5"/>
      <c r="C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>
      <c r="A257" s="5"/>
      <c r="B257" s="5"/>
      <c r="C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>
      <c r="A258" s="5"/>
      <c r="B258" s="5"/>
      <c r="C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>
      <c r="A259" s="5"/>
      <c r="B259" s="5"/>
      <c r="C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>
      <c r="A260" s="5"/>
      <c r="B260" s="5"/>
      <c r="C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>
      <c r="A261" s="5"/>
      <c r="B261" s="5"/>
      <c r="C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>
      <c r="A262" s="5"/>
      <c r="B262" s="5"/>
      <c r="C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>
      <c r="A263" s="5"/>
      <c r="B263" s="5"/>
      <c r="C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>
      <c r="A264" s="5"/>
      <c r="B264" s="5"/>
      <c r="C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>
      <c r="A265" s="5"/>
      <c r="B265" s="5"/>
      <c r="C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>
      <c r="A266" s="5"/>
      <c r="B266" s="5"/>
      <c r="C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>
      <c r="A267" s="5"/>
      <c r="B267" s="5"/>
      <c r="C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>
      <c r="A268" s="5"/>
      <c r="B268" s="5"/>
      <c r="C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>
      <c r="A269" s="5"/>
      <c r="B269" s="5"/>
      <c r="C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>
      <c r="A270" s="5"/>
      <c r="B270" s="5"/>
      <c r="C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>
      <c r="A271" s="5"/>
      <c r="B271" s="5"/>
      <c r="C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>
      <c r="A272" s="5"/>
      <c r="B272" s="5"/>
      <c r="C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>
      <c r="A273" s="5"/>
      <c r="B273" s="5"/>
      <c r="C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>
      <c r="A274" s="5"/>
      <c r="B274" s="5"/>
      <c r="C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>
      <c r="A275" s="5"/>
      <c r="B275" s="5"/>
      <c r="C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>
      <c r="A276" s="5"/>
      <c r="B276" s="5"/>
      <c r="C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>
      <c r="A277" s="5"/>
      <c r="B277" s="5"/>
      <c r="C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>
      <c r="A278" s="5"/>
      <c r="B278" s="5"/>
      <c r="C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>
      <c r="A279" s="5"/>
      <c r="B279" s="5"/>
      <c r="C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>
      <c r="A280" s="5"/>
      <c r="B280" s="5"/>
      <c r="C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>
      <c r="A281" s="5"/>
      <c r="B281" s="5"/>
      <c r="C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>
      <c r="A282" s="5"/>
      <c r="B282" s="5"/>
      <c r="C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>
      <c r="A283" s="5"/>
      <c r="B283" s="5"/>
      <c r="C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>
      <c r="A284" s="5"/>
      <c r="B284" s="5"/>
      <c r="C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>
      <c r="A285" s="5"/>
      <c r="B285" s="5"/>
      <c r="C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>
      <c r="A286" s="5"/>
      <c r="B286" s="5"/>
      <c r="C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>
      <c r="A287" s="5"/>
      <c r="B287" s="5"/>
      <c r="C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>
      <c r="A288" s="5"/>
      <c r="B288" s="5"/>
      <c r="C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>
      <c r="A289" s="5"/>
      <c r="B289" s="5"/>
      <c r="C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>
      <c r="A290" s="5"/>
      <c r="B290" s="5"/>
      <c r="C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>
      <c r="A291" s="5"/>
      <c r="B291" s="5"/>
      <c r="C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>
      <c r="A292" s="5"/>
      <c r="B292" s="5"/>
      <c r="C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>
      <c r="A293" s="5"/>
      <c r="B293" s="5"/>
      <c r="C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>
      <c r="A294" s="5"/>
      <c r="B294" s="5"/>
      <c r="C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>
      <c r="A295" s="5"/>
      <c r="B295" s="5"/>
      <c r="C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>
      <c r="A296" s="5"/>
      <c r="B296" s="5"/>
      <c r="C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>
      <c r="A297" s="5"/>
      <c r="B297" s="5"/>
      <c r="C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>
      <c r="A298" s="5"/>
      <c r="B298" s="5"/>
      <c r="C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>
      <c r="A299" s="5"/>
      <c r="B299" s="5"/>
      <c r="C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>
      <c r="A300" s="5"/>
      <c r="B300" s="5"/>
      <c r="C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>
      <c r="A301" s="5"/>
      <c r="B301" s="5"/>
      <c r="C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>
      <c r="A302" s="5"/>
      <c r="B302" s="5"/>
      <c r="C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>
      <c r="A303" s="5"/>
      <c r="B303" s="5"/>
      <c r="C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>
      <c r="A304" s="5"/>
      <c r="B304" s="5"/>
      <c r="C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>
      <c r="A305" s="5"/>
      <c r="B305" s="5"/>
      <c r="C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>
      <c r="A306" s="5"/>
      <c r="B306" s="5"/>
      <c r="C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>
      <c r="A307" s="5"/>
      <c r="B307" s="5"/>
      <c r="C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>
      <c r="A308" s="5"/>
      <c r="B308" s="5"/>
      <c r="C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>
      <c r="A309" s="5"/>
      <c r="B309" s="5"/>
      <c r="C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>
      <c r="A310" s="5"/>
      <c r="B310" s="5"/>
      <c r="C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>
      <c r="A311" s="5"/>
      <c r="B311" s="5"/>
      <c r="C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>
      <c r="A312" s="5"/>
      <c r="B312" s="5"/>
      <c r="C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>
      <c r="A313" s="5"/>
      <c r="B313" s="5"/>
      <c r="C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>
      <c r="A314" s="5"/>
      <c r="B314" s="5"/>
      <c r="C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>
      <c r="A315" s="5"/>
      <c r="B315" s="5"/>
      <c r="C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>
      <c r="A316" s="5"/>
      <c r="B316" s="5"/>
      <c r="C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>
      <c r="A317" s="5"/>
      <c r="B317" s="5"/>
      <c r="C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>
      <c r="A318" s="5"/>
      <c r="B318" s="5"/>
      <c r="C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>
      <c r="A319" s="5"/>
      <c r="B319" s="5"/>
      <c r="C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>
      <c r="A320" s="5"/>
      <c r="B320" s="5"/>
      <c r="C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>
      <c r="A321" s="5"/>
      <c r="B321" s="5"/>
      <c r="C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>
      <c r="A322" s="5"/>
      <c r="B322" s="5"/>
      <c r="C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>
      <c r="A323" s="5"/>
      <c r="B323" s="5"/>
      <c r="C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>
      <c r="A324" s="5"/>
      <c r="B324" s="5"/>
      <c r="C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>
      <c r="A325" s="5"/>
      <c r="B325" s="5"/>
      <c r="C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>
      <c r="A326" s="5"/>
      <c r="B326" s="5"/>
      <c r="C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>
      <c r="A327" s="5"/>
      <c r="B327" s="5"/>
      <c r="C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>
      <c r="A328" s="5"/>
      <c r="B328" s="5"/>
      <c r="C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>
      <c r="A329" s="5"/>
      <c r="B329" s="5"/>
      <c r="C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>
      <c r="A330" s="5"/>
      <c r="B330" s="5"/>
      <c r="C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>
      <c r="A331" s="5"/>
      <c r="B331" s="5"/>
      <c r="C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>
      <c r="A332" s="5"/>
      <c r="B332" s="5"/>
      <c r="C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>
      <c r="A333" s="5"/>
      <c r="B333" s="5"/>
      <c r="C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>
      <c r="A334" s="5"/>
      <c r="B334" s="5"/>
      <c r="C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>
      <c r="A335" s="5"/>
      <c r="B335" s="5"/>
      <c r="C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>
      <c r="A336" s="5"/>
      <c r="B336" s="5"/>
      <c r="C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>
      <c r="A337" s="5"/>
      <c r="B337" s="5"/>
      <c r="C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>
      <c r="A338" s="5"/>
      <c r="B338" s="5"/>
      <c r="C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>
      <c r="A339" s="5"/>
      <c r="B339" s="5"/>
      <c r="C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>
      <c r="A340" s="5"/>
      <c r="B340" s="5"/>
      <c r="C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>
      <c r="A341" s="5"/>
      <c r="B341" s="5"/>
      <c r="C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>
      <c r="A342" s="5"/>
      <c r="B342" s="5"/>
      <c r="C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>
      <c r="A343" s="5"/>
      <c r="B343" s="5"/>
      <c r="C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>
      <c r="A344" s="5"/>
      <c r="B344" s="5"/>
      <c r="C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>
      <c r="A345" s="5"/>
      <c r="B345" s="5"/>
      <c r="C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>
      <c r="A346" s="5"/>
      <c r="B346" s="5"/>
      <c r="C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>
      <c r="A347" s="5"/>
      <c r="B347" s="5"/>
      <c r="C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>
      <c r="A348" s="5"/>
      <c r="B348" s="5"/>
      <c r="C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>
      <c r="A349" s="5"/>
      <c r="B349" s="5"/>
      <c r="C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>
      <c r="A350" s="5"/>
      <c r="B350" s="5"/>
      <c r="C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>
      <c r="A351" s="5"/>
      <c r="B351" s="5"/>
      <c r="C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>
      <c r="A352" s="5"/>
      <c r="B352" s="5"/>
      <c r="C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>
      <c r="A353" s="5"/>
      <c r="B353" s="5"/>
      <c r="C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>
      <c r="A354" s="5"/>
      <c r="B354" s="5"/>
      <c r="C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>
      <c r="A355" s="5"/>
      <c r="B355" s="5"/>
      <c r="C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>
      <c r="A356" s="5"/>
      <c r="B356" s="5"/>
      <c r="C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>
      <c r="A357" s="5"/>
      <c r="B357" s="5"/>
      <c r="C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>
      <c r="A358" s="5"/>
      <c r="B358" s="5"/>
      <c r="C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>
      <c r="A359" s="5"/>
      <c r="B359" s="5"/>
      <c r="C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>
      <c r="A360" s="5"/>
      <c r="B360" s="5"/>
      <c r="C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>
      <c r="A361" s="5"/>
      <c r="B361" s="5"/>
      <c r="C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>
      <c r="A362" s="5"/>
      <c r="B362" s="5"/>
      <c r="C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>
      <c r="A363" s="5"/>
      <c r="B363" s="5"/>
      <c r="C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>
      <c r="A364" s="5"/>
      <c r="B364" s="5"/>
      <c r="C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>
      <c r="A365" s="5"/>
      <c r="B365" s="5"/>
      <c r="C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>
      <c r="A366" s="5"/>
      <c r="B366" s="5"/>
      <c r="C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>
      <c r="A367" s="5"/>
      <c r="B367" s="5"/>
      <c r="C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>
      <c r="A368" s="5"/>
      <c r="B368" s="5"/>
      <c r="C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>
      <c r="A369" s="5"/>
      <c r="B369" s="5"/>
      <c r="C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>
      <c r="A370" s="5"/>
      <c r="B370" s="5"/>
      <c r="C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>
      <c r="A371" s="5"/>
      <c r="B371" s="5"/>
      <c r="C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>
      <c r="A372" s="5"/>
      <c r="B372" s="5"/>
      <c r="C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>
      <c r="A373" s="5"/>
      <c r="B373" s="5"/>
      <c r="C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>
      <c r="A374" s="5"/>
      <c r="B374" s="5"/>
      <c r="C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>
      <c r="A375" s="5"/>
      <c r="B375" s="5"/>
      <c r="C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>
      <c r="A376" s="5"/>
      <c r="B376" s="5"/>
      <c r="C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>
      <c r="A377" s="5"/>
      <c r="B377" s="5"/>
      <c r="C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>
      <c r="A378" s="5"/>
      <c r="B378" s="5"/>
      <c r="C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>
      <c r="A379" s="5"/>
      <c r="B379" s="5"/>
      <c r="C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>
      <c r="A380" s="5"/>
      <c r="B380" s="5"/>
      <c r="C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>
      <c r="A381" s="5"/>
      <c r="B381" s="5"/>
      <c r="C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>
      <c r="A382" s="5"/>
      <c r="B382" s="5"/>
      <c r="C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>
      <c r="A383" s="5"/>
      <c r="B383" s="5"/>
      <c r="C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>
      <c r="A384" s="5"/>
      <c r="B384" s="5"/>
      <c r="C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>
      <c r="A385" s="5"/>
      <c r="B385" s="5"/>
      <c r="C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>
      <c r="A386" s="5"/>
      <c r="B386" s="5"/>
      <c r="C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>
      <c r="A387" s="5"/>
      <c r="B387" s="5"/>
      <c r="C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>
      <c r="A388" s="5"/>
      <c r="B388" s="5"/>
      <c r="C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>
      <c r="A389" s="5"/>
      <c r="B389" s="5"/>
      <c r="C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>
      <c r="A390" s="5"/>
      <c r="B390" s="5"/>
      <c r="C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>
      <c r="A391" s="5"/>
      <c r="B391" s="5"/>
      <c r="C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>
      <c r="A392" s="5"/>
      <c r="B392" s="5"/>
      <c r="C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>
      <c r="A393" s="5"/>
      <c r="B393" s="5"/>
      <c r="C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>
      <c r="A394" s="5"/>
      <c r="B394" s="5"/>
      <c r="C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>
      <c r="A395" s="5"/>
      <c r="B395" s="5"/>
      <c r="C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>
      <c r="A396" s="5"/>
      <c r="B396" s="5"/>
      <c r="C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>
      <c r="A397" s="5"/>
      <c r="B397" s="5"/>
      <c r="C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>
      <c r="A398" s="5"/>
      <c r="B398" s="5"/>
      <c r="C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>
      <c r="A399" s="5"/>
      <c r="B399" s="5"/>
      <c r="C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>
      <c r="A400" s="5"/>
      <c r="B400" s="5"/>
      <c r="C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>
      <c r="A401" s="5"/>
      <c r="B401" s="5"/>
      <c r="C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>
      <c r="A402" s="5"/>
      <c r="B402" s="5"/>
      <c r="C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>
      <c r="A403" s="5"/>
      <c r="B403" s="5"/>
      <c r="C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>
      <c r="A404" s="5"/>
      <c r="B404" s="5"/>
      <c r="C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>
      <c r="A405" s="5"/>
      <c r="B405" s="5"/>
      <c r="C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>
      <c r="A406" s="5"/>
      <c r="B406" s="5"/>
      <c r="C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>
      <c r="A407" s="5"/>
      <c r="B407" s="5"/>
      <c r="C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>
      <c r="A408" s="5"/>
      <c r="B408" s="5"/>
      <c r="C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>
      <c r="A409" s="5"/>
      <c r="B409" s="5"/>
      <c r="C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>
      <c r="A410" s="5"/>
      <c r="B410" s="5"/>
      <c r="C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>
      <c r="A411" s="5"/>
      <c r="B411" s="5"/>
      <c r="C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>
      <c r="A412" s="5"/>
      <c r="B412" s="5"/>
      <c r="C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>
      <c r="A413" s="5"/>
      <c r="B413" s="5"/>
      <c r="C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>
      <c r="A414" s="5"/>
      <c r="B414" s="5"/>
      <c r="C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>
      <c r="A415" s="5"/>
      <c r="B415" s="5"/>
      <c r="C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>
      <c r="A416" s="5"/>
      <c r="B416" s="5"/>
      <c r="C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>
      <c r="A417" s="5"/>
      <c r="B417" s="5"/>
      <c r="C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>
      <c r="A418" s="5"/>
      <c r="B418" s="5"/>
      <c r="C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>
      <c r="A419" s="5"/>
      <c r="B419" s="5"/>
      <c r="C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>
      <c r="A420" s="5"/>
      <c r="B420" s="5"/>
      <c r="C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>
      <c r="A421" s="5"/>
      <c r="B421" s="5"/>
      <c r="C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>
      <c r="A422" s="5"/>
      <c r="B422" s="5"/>
      <c r="C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>
      <c r="A423" s="5"/>
      <c r="B423" s="5"/>
      <c r="C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>
      <c r="A424" s="5"/>
      <c r="B424" s="5"/>
      <c r="C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>
      <c r="A425" s="5"/>
      <c r="B425" s="5"/>
      <c r="C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>
      <c r="A426" s="5"/>
      <c r="B426" s="5"/>
      <c r="C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>
      <c r="A427" s="5"/>
      <c r="B427" s="5"/>
      <c r="C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>
      <c r="A428" s="5"/>
      <c r="B428" s="5"/>
      <c r="C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>
      <c r="A429" s="5"/>
      <c r="B429" s="5"/>
      <c r="C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>
      <c r="A430" s="5"/>
      <c r="B430" s="5"/>
      <c r="C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>
      <c r="A431" s="5"/>
      <c r="B431" s="5"/>
      <c r="C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>
      <c r="A432" s="5"/>
      <c r="B432" s="5"/>
      <c r="C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>
      <c r="A433" s="5"/>
      <c r="B433" s="5"/>
      <c r="C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>
      <c r="A434" s="5"/>
      <c r="B434" s="5"/>
      <c r="C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>
      <c r="A435" s="5"/>
      <c r="B435" s="5"/>
      <c r="C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>
      <c r="A436" s="5"/>
      <c r="B436" s="5"/>
      <c r="C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>
      <c r="A437" s="5"/>
      <c r="B437" s="5"/>
      <c r="C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>
      <c r="A438" s="5"/>
      <c r="B438" s="5"/>
      <c r="C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>
      <c r="A439" s="5"/>
      <c r="B439" s="5"/>
      <c r="C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>
      <c r="A440" s="5"/>
      <c r="B440" s="5"/>
      <c r="C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>
      <c r="A441" s="5"/>
      <c r="B441" s="5"/>
      <c r="C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>
      <c r="A442" s="5"/>
      <c r="B442" s="5"/>
      <c r="C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>
      <c r="A443" s="5"/>
      <c r="B443" s="5"/>
      <c r="C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>
      <c r="A444" s="5"/>
      <c r="B444" s="5"/>
      <c r="C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>
      <c r="A445" s="5"/>
      <c r="B445" s="5"/>
      <c r="C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>
      <c r="A446" s="5"/>
      <c r="B446" s="5"/>
      <c r="C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>
      <c r="A447" s="5"/>
      <c r="B447" s="5"/>
      <c r="C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>
      <c r="A448" s="5"/>
      <c r="B448" s="5"/>
      <c r="C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>
      <c r="A449" s="5"/>
      <c r="B449" s="5"/>
      <c r="C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>
      <c r="A450" s="5"/>
      <c r="B450" s="5"/>
      <c r="C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>
      <c r="A451" s="5"/>
      <c r="B451" s="5"/>
      <c r="C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>
      <c r="A452" s="5"/>
      <c r="B452" s="5"/>
      <c r="C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>
      <c r="A453" s="5"/>
      <c r="B453" s="5"/>
      <c r="C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>
      <c r="A454" s="5"/>
      <c r="B454" s="5"/>
      <c r="C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>
      <c r="A455" s="5"/>
      <c r="B455" s="5"/>
      <c r="C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>
      <c r="A456" s="5"/>
      <c r="B456" s="5"/>
      <c r="C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>
      <c r="A457" s="5"/>
      <c r="B457" s="5"/>
      <c r="C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>
      <c r="A458" s="5"/>
      <c r="B458" s="5"/>
      <c r="C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>
      <c r="A459" s="5"/>
      <c r="B459" s="5"/>
      <c r="C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>
      <c r="A460" s="5"/>
      <c r="B460" s="5"/>
      <c r="C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>
      <c r="A461" s="5"/>
      <c r="B461" s="5"/>
      <c r="C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>
      <c r="A462" s="5"/>
      <c r="B462" s="5"/>
      <c r="C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>
      <c r="A463" s="5"/>
      <c r="B463" s="5"/>
      <c r="C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>
      <c r="A464" s="5"/>
      <c r="B464" s="5"/>
      <c r="C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>
      <c r="A465" s="5"/>
      <c r="B465" s="5"/>
      <c r="C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>
      <c r="A466" s="5"/>
      <c r="B466" s="5"/>
      <c r="C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>
      <c r="A467" s="5"/>
      <c r="B467" s="5"/>
      <c r="C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>
      <c r="A468" s="5"/>
      <c r="B468" s="5"/>
      <c r="C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>
      <c r="A469" s="5"/>
      <c r="B469" s="5"/>
      <c r="C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>
      <c r="A470" s="5"/>
      <c r="B470" s="5"/>
      <c r="C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>
      <c r="A471" s="5"/>
      <c r="B471" s="5"/>
      <c r="C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>
      <c r="A472" s="5"/>
      <c r="B472" s="5"/>
      <c r="C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>
      <c r="A473" s="5"/>
      <c r="B473" s="5"/>
      <c r="C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>
      <c r="A474" s="5"/>
      <c r="B474" s="5"/>
      <c r="C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>
      <c r="A475" s="5"/>
      <c r="B475" s="5"/>
      <c r="C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>
      <c r="A476" s="5"/>
      <c r="B476" s="5"/>
      <c r="C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>
      <c r="A477" s="5"/>
      <c r="B477" s="5"/>
      <c r="C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>
      <c r="A478" s="5"/>
      <c r="B478" s="5"/>
      <c r="C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>
      <c r="A479" s="5"/>
      <c r="B479" s="5"/>
      <c r="C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>
      <c r="A480" s="5"/>
      <c r="B480" s="5"/>
      <c r="C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>
      <c r="A481" s="5"/>
      <c r="B481" s="5"/>
      <c r="C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>
      <c r="A482" s="5"/>
      <c r="B482" s="5"/>
      <c r="C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>
      <c r="A483" s="5"/>
      <c r="B483" s="5"/>
      <c r="C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>
      <c r="A484" s="5"/>
      <c r="B484" s="5"/>
      <c r="C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>
      <c r="A485" s="5"/>
      <c r="B485" s="5"/>
      <c r="C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>
      <c r="A486" s="5"/>
      <c r="B486" s="5"/>
      <c r="C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>
      <c r="A487" s="5"/>
      <c r="B487" s="5"/>
      <c r="C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>
      <c r="A488" s="5"/>
      <c r="B488" s="5"/>
      <c r="C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>
      <c r="A489" s="5"/>
      <c r="B489" s="5"/>
      <c r="C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>
      <c r="A490" s="5"/>
      <c r="B490" s="5"/>
      <c r="C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>
      <c r="A491" s="5"/>
      <c r="B491" s="5"/>
      <c r="C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>
      <c r="A492" s="5"/>
      <c r="B492" s="5"/>
      <c r="C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>
      <c r="A493" s="5"/>
      <c r="B493" s="5"/>
      <c r="C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>
      <c r="A494" s="5"/>
      <c r="B494" s="5"/>
      <c r="C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>
      <c r="A495" s="5"/>
      <c r="B495" s="5"/>
      <c r="C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>
      <c r="A496" s="5"/>
      <c r="B496" s="5"/>
      <c r="C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>
      <c r="A497" s="5"/>
      <c r="B497" s="5"/>
      <c r="C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>
      <c r="A498" s="5"/>
      <c r="B498" s="5"/>
      <c r="C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>
      <c r="A499" s="5"/>
      <c r="B499" s="5"/>
      <c r="C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>
      <c r="A500" s="5"/>
      <c r="B500" s="5"/>
      <c r="C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>
      <c r="A501" s="5"/>
      <c r="B501" s="5"/>
      <c r="C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>
      <c r="A502" s="5"/>
      <c r="B502" s="5"/>
      <c r="C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>
      <c r="A503" s="5"/>
      <c r="B503" s="5"/>
      <c r="C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>
      <c r="A504" s="5"/>
      <c r="B504" s="5"/>
      <c r="C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>
      <c r="A505" s="5"/>
      <c r="B505" s="5"/>
      <c r="C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>
      <c r="A506" s="5"/>
      <c r="B506" s="5"/>
      <c r="C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>
      <c r="A507" s="5"/>
      <c r="B507" s="5"/>
      <c r="C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>
      <c r="A508" s="5"/>
      <c r="B508" s="5"/>
      <c r="C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>
      <c r="A509" s="5"/>
      <c r="B509" s="5"/>
      <c r="C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>
      <c r="A510" s="5"/>
      <c r="B510" s="5"/>
      <c r="C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>
      <c r="A511" s="5"/>
      <c r="B511" s="5"/>
      <c r="C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>
      <c r="A512" s="5"/>
      <c r="B512" s="5"/>
      <c r="C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>
      <c r="A513" s="5"/>
      <c r="B513" s="5"/>
      <c r="C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>
      <c r="A514" s="5"/>
      <c r="B514" s="5"/>
      <c r="C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>
      <c r="A515" s="5"/>
      <c r="B515" s="5"/>
      <c r="C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>
      <c r="A516" s="5"/>
      <c r="B516" s="5"/>
      <c r="C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>
      <c r="A517" s="5"/>
      <c r="B517" s="5"/>
      <c r="C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>
      <c r="A518" s="5"/>
      <c r="B518" s="5"/>
      <c r="C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>
      <c r="A519" s="5"/>
      <c r="B519" s="5"/>
      <c r="C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>
      <c r="A520" s="5"/>
      <c r="B520" s="5"/>
      <c r="C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>
      <c r="A521" s="5"/>
      <c r="B521" s="5"/>
      <c r="C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>
      <c r="A522" s="5"/>
      <c r="B522" s="5"/>
      <c r="C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>
      <c r="A523" s="5"/>
      <c r="B523" s="5"/>
      <c r="C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>
      <c r="A524" s="5"/>
      <c r="B524" s="5"/>
      <c r="C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>
      <c r="A525" s="5"/>
      <c r="B525" s="5"/>
      <c r="C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>
      <c r="A526" s="5"/>
      <c r="B526" s="5"/>
      <c r="C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>
      <c r="A527" s="5"/>
      <c r="B527" s="5"/>
      <c r="C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>
      <c r="A528" s="5"/>
      <c r="B528" s="5"/>
      <c r="C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>
      <c r="A529" s="5"/>
      <c r="B529" s="5"/>
      <c r="C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>
      <c r="A530" s="5"/>
      <c r="B530" s="5"/>
      <c r="C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>
      <c r="A531" s="5"/>
      <c r="B531" s="5"/>
      <c r="C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>
      <c r="A532" s="5"/>
      <c r="B532" s="5"/>
      <c r="C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>
      <c r="A533" s="5"/>
      <c r="B533" s="5"/>
      <c r="C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>
      <c r="A534" s="5"/>
      <c r="B534" s="5"/>
      <c r="C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>
      <c r="A535" s="5"/>
      <c r="B535" s="5"/>
      <c r="C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>
      <c r="A536" s="5"/>
      <c r="B536" s="5"/>
      <c r="C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>
      <c r="A537" s="5"/>
      <c r="B537" s="5"/>
      <c r="C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>
      <c r="A538" s="5"/>
      <c r="B538" s="5"/>
      <c r="C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>
      <c r="A539" s="5"/>
      <c r="B539" s="5"/>
      <c r="C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>
      <c r="A540" s="5"/>
      <c r="B540" s="5"/>
      <c r="C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>
      <c r="A541" s="5"/>
      <c r="B541" s="5"/>
      <c r="C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>
      <c r="A542" s="5"/>
      <c r="B542" s="5"/>
      <c r="C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>
      <c r="A543" s="5"/>
      <c r="B543" s="5"/>
      <c r="C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>
      <c r="A544" s="5"/>
      <c r="B544" s="5"/>
      <c r="C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>
      <c r="A545" s="5"/>
      <c r="B545" s="5"/>
      <c r="C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>
      <c r="A546" s="5"/>
      <c r="B546" s="5"/>
      <c r="C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>
      <c r="A547" s="5"/>
      <c r="B547" s="5"/>
      <c r="C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>
      <c r="A548" s="5"/>
      <c r="B548" s="5"/>
      <c r="C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>
      <c r="A549" s="5"/>
      <c r="B549" s="5"/>
      <c r="C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>
      <c r="A550" s="5"/>
      <c r="B550" s="5"/>
      <c r="C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>
      <c r="A551" s="5"/>
      <c r="B551" s="5"/>
      <c r="C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>
      <c r="A552" s="5"/>
      <c r="B552" s="5"/>
      <c r="C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>
      <c r="A553" s="5"/>
      <c r="B553" s="5"/>
      <c r="C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>
      <c r="A554" s="5"/>
      <c r="B554" s="5"/>
      <c r="C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>
      <c r="A555" s="5"/>
      <c r="B555" s="5"/>
      <c r="C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>
      <c r="A556" s="5"/>
      <c r="B556" s="5"/>
      <c r="C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>
      <c r="A557" s="5"/>
      <c r="B557" s="5"/>
      <c r="C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>
      <c r="A558" s="5"/>
      <c r="B558" s="5"/>
      <c r="C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>
      <c r="A559" s="5"/>
      <c r="B559" s="5"/>
      <c r="C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>
      <c r="A560" s="5"/>
      <c r="B560" s="5"/>
      <c r="C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>
      <c r="A561" s="5"/>
      <c r="B561" s="5"/>
      <c r="C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>
      <c r="A562" s="5"/>
      <c r="B562" s="5"/>
      <c r="C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>
      <c r="A563" s="5"/>
      <c r="B563" s="5"/>
      <c r="C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>
      <c r="A564" s="5"/>
      <c r="B564" s="5"/>
      <c r="C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>
      <c r="A565" s="5"/>
      <c r="B565" s="5"/>
      <c r="C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>
      <c r="A566" s="5"/>
      <c r="B566" s="5"/>
      <c r="C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>
      <c r="A567" s="5"/>
      <c r="B567" s="5"/>
      <c r="C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>
      <c r="A568" s="5"/>
      <c r="B568" s="5"/>
      <c r="C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>
      <c r="A569" s="5"/>
      <c r="B569" s="5"/>
      <c r="C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>
      <c r="A570" s="5"/>
      <c r="B570" s="5"/>
      <c r="C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>
      <c r="A571" s="5"/>
      <c r="B571" s="5"/>
      <c r="C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>
      <c r="A572" s="5"/>
      <c r="B572" s="5"/>
      <c r="C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>
      <c r="A573" s="5"/>
      <c r="B573" s="5"/>
      <c r="C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>
      <c r="A574" s="5"/>
      <c r="B574" s="5"/>
      <c r="C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>
      <c r="A575" s="5"/>
      <c r="B575" s="5"/>
      <c r="C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>
      <c r="A576" s="5"/>
      <c r="B576" s="5"/>
      <c r="C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>
      <c r="A577" s="5"/>
      <c r="B577" s="5"/>
      <c r="C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>
      <c r="A578" s="5"/>
      <c r="B578" s="5"/>
      <c r="C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>
      <c r="A579" s="5"/>
      <c r="B579" s="5"/>
      <c r="C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>
      <c r="A580" s="5"/>
      <c r="B580" s="5"/>
      <c r="C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>
      <c r="A581" s="5"/>
      <c r="B581" s="5"/>
      <c r="C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>
      <c r="A582" s="5"/>
      <c r="B582" s="5"/>
      <c r="C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>
      <c r="A583" s="5"/>
      <c r="B583" s="5"/>
      <c r="C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>
      <c r="A584" s="5"/>
      <c r="B584" s="5"/>
      <c r="C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>
      <c r="A585" s="5"/>
      <c r="B585" s="5"/>
      <c r="C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>
      <c r="A586" s="5"/>
      <c r="B586" s="5"/>
      <c r="C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>
      <c r="A587" s="5"/>
      <c r="B587" s="5"/>
      <c r="C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>
      <c r="A588" s="5"/>
      <c r="B588" s="5"/>
      <c r="C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>
      <c r="A589" s="5"/>
      <c r="B589" s="5"/>
      <c r="C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>
      <c r="A590" s="5"/>
      <c r="B590" s="5"/>
      <c r="C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>
      <c r="A591" s="5"/>
      <c r="B591" s="5"/>
      <c r="C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>
      <c r="A592" s="5"/>
      <c r="B592" s="5"/>
      <c r="C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>
      <c r="A593" s="5"/>
      <c r="B593" s="5"/>
      <c r="C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>
      <c r="A594" s="5"/>
      <c r="B594" s="5"/>
      <c r="C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>
      <c r="A595" s="5"/>
      <c r="B595" s="5"/>
      <c r="C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>
      <c r="A596" s="5"/>
      <c r="B596" s="5"/>
      <c r="C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>
      <c r="A597" s="5"/>
      <c r="B597" s="5"/>
      <c r="C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>
      <c r="A598" s="5"/>
      <c r="B598" s="5"/>
      <c r="C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>
      <c r="A599" s="5"/>
      <c r="B599" s="5"/>
      <c r="C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>
      <c r="A600" s="5"/>
      <c r="B600" s="5"/>
      <c r="C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>
      <c r="A601" s="5"/>
      <c r="B601" s="5"/>
      <c r="C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>
      <c r="A602" s="5"/>
      <c r="B602" s="5"/>
      <c r="C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>
      <c r="A603" s="5"/>
      <c r="B603" s="5"/>
      <c r="C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>
      <c r="A604" s="5"/>
      <c r="B604" s="5"/>
      <c r="C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>
      <c r="A605" s="5"/>
      <c r="B605" s="5"/>
      <c r="C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>
      <c r="A606" s="5"/>
      <c r="B606" s="5"/>
      <c r="C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>
      <c r="A607" s="5"/>
      <c r="B607" s="5"/>
      <c r="C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>
      <c r="A608" s="5"/>
      <c r="B608" s="5"/>
      <c r="C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>
      <c r="A609" s="5"/>
      <c r="B609" s="5"/>
      <c r="C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>
      <c r="A610" s="5"/>
      <c r="B610" s="5"/>
      <c r="C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>
      <c r="A611" s="5"/>
      <c r="B611" s="5"/>
      <c r="C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>
      <c r="A612" s="5"/>
      <c r="B612" s="5"/>
      <c r="C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>
      <c r="A613" s="5"/>
      <c r="B613" s="5"/>
      <c r="C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>
      <c r="A614" s="5"/>
      <c r="B614" s="5"/>
      <c r="C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>
      <c r="A615" s="5"/>
      <c r="B615" s="5"/>
      <c r="C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>
      <c r="A616" s="5"/>
      <c r="B616" s="5"/>
      <c r="C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>
      <c r="A617" s="5"/>
      <c r="B617" s="5"/>
      <c r="C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>
      <c r="A618" s="5"/>
      <c r="B618" s="5"/>
      <c r="C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>
      <c r="A619" s="5"/>
      <c r="B619" s="5"/>
      <c r="C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>
      <c r="A620" s="5"/>
      <c r="B620" s="5"/>
      <c r="C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>
      <c r="A621" s="5"/>
      <c r="B621" s="5"/>
      <c r="C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>
      <c r="A622" s="5"/>
      <c r="B622" s="5"/>
      <c r="C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>
      <c r="A623" s="5"/>
      <c r="B623" s="5"/>
      <c r="C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>
      <c r="A624" s="5"/>
      <c r="B624" s="5"/>
      <c r="C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>
      <c r="A625" s="5"/>
      <c r="B625" s="5"/>
      <c r="C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>
      <c r="A626" s="5"/>
      <c r="B626" s="5"/>
      <c r="C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>
      <c r="A627" s="5"/>
      <c r="B627" s="5"/>
      <c r="C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>
      <c r="A628" s="5"/>
      <c r="B628" s="5"/>
      <c r="C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>
      <c r="A629" s="5"/>
      <c r="B629" s="5"/>
      <c r="C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>
      <c r="A630" s="5"/>
      <c r="B630" s="5"/>
      <c r="C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>
      <c r="A631" s="5"/>
      <c r="B631" s="5"/>
      <c r="C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>
      <c r="A632" s="5"/>
      <c r="B632" s="5"/>
      <c r="C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>
      <c r="A633" s="5"/>
      <c r="B633" s="5"/>
      <c r="C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>
      <c r="A634" s="5"/>
      <c r="B634" s="5"/>
      <c r="C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>
      <c r="A635" s="5"/>
      <c r="B635" s="5"/>
      <c r="C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>
      <c r="A636" s="5"/>
      <c r="B636" s="5"/>
      <c r="C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>
      <c r="A637" s="5"/>
      <c r="B637" s="5"/>
      <c r="C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>
      <c r="A638" s="5"/>
      <c r="B638" s="5"/>
      <c r="C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>
      <c r="A639" s="5"/>
      <c r="B639" s="5"/>
      <c r="C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>
      <c r="A640" s="5"/>
      <c r="B640" s="5"/>
      <c r="C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>
      <c r="A641" s="5"/>
      <c r="B641" s="5"/>
      <c r="C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>
      <c r="A642" s="5"/>
      <c r="B642" s="5"/>
      <c r="C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>
      <c r="A643" s="5"/>
      <c r="B643" s="5"/>
      <c r="C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>
      <c r="A644" s="5"/>
      <c r="B644" s="5"/>
      <c r="C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>
      <c r="A645" s="5"/>
      <c r="B645" s="5"/>
      <c r="C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>
      <c r="A646" s="5"/>
      <c r="B646" s="5"/>
      <c r="C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>
      <c r="A647" s="5"/>
      <c r="B647" s="5"/>
      <c r="C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>
      <c r="A648" s="5"/>
      <c r="B648" s="5"/>
      <c r="C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>
      <c r="A649" s="5"/>
      <c r="B649" s="5"/>
      <c r="C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>
      <c r="A650" s="5"/>
      <c r="B650" s="5"/>
      <c r="C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>
      <c r="A651" s="5"/>
      <c r="B651" s="5"/>
      <c r="C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>
      <c r="A652" s="5"/>
      <c r="B652" s="5"/>
      <c r="C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>
      <c r="A653" s="5"/>
      <c r="B653" s="5"/>
      <c r="C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>
      <c r="A654" s="5"/>
      <c r="B654" s="5"/>
      <c r="C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>
      <c r="A655" s="5"/>
      <c r="B655" s="5"/>
      <c r="C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>
      <c r="A656" s="5"/>
      <c r="B656" s="5"/>
      <c r="C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>
      <c r="A657" s="5"/>
      <c r="B657" s="5"/>
      <c r="C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>
      <c r="A658" s="5"/>
      <c r="B658" s="5"/>
      <c r="C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>
      <c r="A659" s="5"/>
      <c r="B659" s="5"/>
      <c r="C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>
      <c r="A660" s="5"/>
      <c r="B660" s="5"/>
      <c r="C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>
      <c r="A661" s="5"/>
      <c r="B661" s="5"/>
      <c r="C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>
      <c r="A662" s="5"/>
      <c r="B662" s="5"/>
      <c r="C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>
      <c r="A663" s="5"/>
      <c r="B663" s="5"/>
      <c r="C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>
      <c r="A664" s="5"/>
      <c r="B664" s="5"/>
      <c r="C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>
      <c r="A665" s="5"/>
      <c r="B665" s="5"/>
      <c r="C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>
      <c r="A666" s="5"/>
      <c r="B666" s="5"/>
      <c r="C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>
      <c r="A667" s="5"/>
      <c r="B667" s="5"/>
      <c r="C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>
      <c r="A668" s="5"/>
      <c r="B668" s="5"/>
      <c r="C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>
      <c r="A669" s="5"/>
      <c r="B669" s="5"/>
      <c r="C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>
      <c r="A670" s="5"/>
      <c r="B670" s="5"/>
      <c r="C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>
      <c r="A671" s="5"/>
      <c r="B671" s="5"/>
      <c r="C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>
      <c r="A672" s="5"/>
      <c r="B672" s="5"/>
      <c r="C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>
      <c r="A673" s="5"/>
      <c r="B673" s="5"/>
      <c r="C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>
      <c r="A674" s="5"/>
      <c r="B674" s="5"/>
      <c r="C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>
      <c r="A675" s="5"/>
      <c r="B675" s="5"/>
      <c r="C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>
      <c r="A676" s="5"/>
      <c r="B676" s="5"/>
      <c r="C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>
      <c r="A677" s="5"/>
      <c r="B677" s="5"/>
      <c r="C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>
      <c r="A678" s="5"/>
      <c r="B678" s="5"/>
      <c r="C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>
      <c r="A679" s="5"/>
      <c r="B679" s="5"/>
      <c r="C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>
      <c r="A680" s="5"/>
      <c r="B680" s="5"/>
      <c r="C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>
      <c r="A681" s="5"/>
      <c r="B681" s="5"/>
      <c r="C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>
      <c r="A682" s="5"/>
      <c r="B682" s="5"/>
      <c r="C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>
      <c r="A683" s="5"/>
      <c r="B683" s="5"/>
      <c r="C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>
      <c r="A684" s="5"/>
      <c r="B684" s="5"/>
      <c r="C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>
      <c r="A685" s="5"/>
      <c r="B685" s="5"/>
      <c r="C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>
      <c r="A686" s="5"/>
      <c r="B686" s="5"/>
      <c r="C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>
      <c r="A687" s="5"/>
      <c r="B687" s="5"/>
      <c r="C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>
      <c r="A688" s="5"/>
      <c r="B688" s="5"/>
      <c r="C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>
      <c r="A689" s="5"/>
      <c r="B689" s="5"/>
      <c r="C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>
      <c r="A690" s="5"/>
      <c r="B690" s="5"/>
      <c r="C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>
      <c r="A691" s="5"/>
      <c r="B691" s="5"/>
      <c r="C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>
      <c r="A692" s="5"/>
      <c r="B692" s="5"/>
      <c r="C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>
      <c r="A693" s="5"/>
      <c r="B693" s="5"/>
      <c r="C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>
      <c r="A694" s="5"/>
      <c r="B694" s="5"/>
      <c r="C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>
      <c r="A695" s="5"/>
      <c r="B695" s="5"/>
      <c r="C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>
      <c r="A696" s="5"/>
      <c r="B696" s="5"/>
      <c r="C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>
      <c r="A697" s="5"/>
      <c r="B697" s="5"/>
      <c r="C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>
      <c r="A698" s="5"/>
      <c r="B698" s="5"/>
      <c r="C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>
      <c r="A699" s="5"/>
      <c r="B699" s="5"/>
      <c r="C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>
      <c r="A700" s="5"/>
      <c r="B700" s="5"/>
      <c r="C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>
      <c r="A701" s="5"/>
      <c r="B701" s="5"/>
      <c r="C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>
      <c r="A702" s="5"/>
      <c r="B702" s="5"/>
      <c r="C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>
      <c r="A703" s="5"/>
      <c r="B703" s="5"/>
      <c r="C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>
      <c r="A704" s="5"/>
      <c r="B704" s="5"/>
      <c r="C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>
      <c r="A705" s="5"/>
      <c r="B705" s="5"/>
      <c r="C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>
      <c r="A706" s="5"/>
      <c r="B706" s="5"/>
      <c r="C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>
      <c r="A707" s="5"/>
      <c r="B707" s="5"/>
      <c r="C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>
      <c r="A708" s="5"/>
      <c r="B708" s="5"/>
      <c r="C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>
      <c r="A709" s="5"/>
      <c r="B709" s="5"/>
      <c r="C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>
      <c r="A710" s="5"/>
      <c r="B710" s="5"/>
      <c r="C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>
      <c r="A711" s="5"/>
      <c r="B711" s="5"/>
      <c r="C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>
      <c r="A712" s="5"/>
      <c r="B712" s="5"/>
      <c r="C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>
      <c r="A713" s="5"/>
      <c r="B713" s="5"/>
      <c r="C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>
      <c r="A714" s="5"/>
      <c r="B714" s="5"/>
      <c r="C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>
      <c r="A715" s="5"/>
      <c r="B715" s="5"/>
      <c r="C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>
      <c r="A716" s="5"/>
      <c r="B716" s="5"/>
      <c r="C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>
      <c r="A717" s="5"/>
      <c r="B717" s="5"/>
      <c r="C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>
      <c r="A718" s="5"/>
      <c r="B718" s="5"/>
      <c r="C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>
      <c r="A719" s="5"/>
      <c r="B719" s="5"/>
      <c r="C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>
      <c r="A720" s="5"/>
      <c r="B720" s="5"/>
      <c r="C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>
      <c r="A721" s="5"/>
      <c r="B721" s="5"/>
      <c r="C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>
      <c r="A722" s="5"/>
      <c r="B722" s="5"/>
      <c r="C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>
      <c r="A723" s="5"/>
      <c r="B723" s="5"/>
      <c r="C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>
      <c r="A724" s="5"/>
      <c r="B724" s="5"/>
      <c r="C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>
      <c r="A725" s="5"/>
      <c r="B725" s="5"/>
      <c r="C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>
      <c r="A726" s="5"/>
      <c r="B726" s="5"/>
      <c r="C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>
      <c r="A727" s="5"/>
      <c r="B727" s="5"/>
      <c r="C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>
      <c r="A728" s="5"/>
      <c r="B728" s="5"/>
      <c r="C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>
      <c r="A729" s="5"/>
      <c r="B729" s="5"/>
      <c r="C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>
      <c r="A730" s="5"/>
      <c r="B730" s="5"/>
      <c r="C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>
      <c r="A731" s="5"/>
      <c r="B731" s="5"/>
      <c r="C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>
      <c r="A732" s="5"/>
      <c r="B732" s="5"/>
      <c r="C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>
      <c r="A733" s="5"/>
      <c r="B733" s="5"/>
      <c r="C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>
      <c r="A734" s="5"/>
      <c r="B734" s="5"/>
      <c r="C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>
      <c r="A735" s="5"/>
      <c r="B735" s="5"/>
      <c r="C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>
      <c r="A736" s="5"/>
      <c r="B736" s="5"/>
      <c r="C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>
      <c r="A737" s="5"/>
      <c r="B737" s="5"/>
      <c r="C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>
      <c r="A738" s="5"/>
      <c r="B738" s="5"/>
      <c r="C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>
      <c r="A739" s="5"/>
      <c r="B739" s="5"/>
      <c r="C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>
      <c r="A740" s="5"/>
      <c r="B740" s="5"/>
      <c r="C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>
      <c r="A741" s="5"/>
      <c r="B741" s="5"/>
      <c r="C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>
      <c r="A742" s="5"/>
      <c r="B742" s="5"/>
      <c r="C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>
      <c r="A743" s="5"/>
      <c r="B743" s="5"/>
      <c r="C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>
      <c r="A744" s="5"/>
      <c r="B744" s="5"/>
      <c r="C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>
      <c r="A745" s="5"/>
      <c r="B745" s="5"/>
      <c r="C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>
      <c r="A746" s="5"/>
      <c r="B746" s="5"/>
      <c r="C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>
      <c r="A747" s="5"/>
      <c r="B747" s="5"/>
      <c r="C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>
      <c r="A748" s="5"/>
      <c r="B748" s="5"/>
      <c r="C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>
      <c r="A749" s="5"/>
      <c r="B749" s="5"/>
      <c r="C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>
      <c r="A750" s="5"/>
      <c r="B750" s="5"/>
      <c r="C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>
      <c r="A751" s="5"/>
      <c r="B751" s="5"/>
      <c r="C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>
      <c r="A752" s="5"/>
      <c r="B752" s="5"/>
      <c r="C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>
      <c r="A753" s="5"/>
      <c r="B753" s="5"/>
      <c r="C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>
      <c r="A754" s="5"/>
      <c r="B754" s="5"/>
      <c r="C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>
      <c r="A755" s="5"/>
      <c r="B755" s="5"/>
      <c r="C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>
      <c r="A756" s="5"/>
      <c r="B756" s="5"/>
      <c r="C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>
      <c r="A757" s="5"/>
      <c r="B757" s="5"/>
      <c r="C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>
      <c r="A758" s="5"/>
      <c r="B758" s="5"/>
      <c r="C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>
      <c r="A759" s="5"/>
      <c r="B759" s="5"/>
      <c r="C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>
      <c r="A760" s="5"/>
      <c r="B760" s="5"/>
      <c r="C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>
      <c r="A761" s="5"/>
      <c r="B761" s="5"/>
      <c r="C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>
      <c r="A762" s="5"/>
      <c r="B762" s="5"/>
      <c r="C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>
      <c r="A763" s="5"/>
      <c r="B763" s="5"/>
      <c r="C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>
      <c r="A764" s="5"/>
      <c r="B764" s="5"/>
      <c r="C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>
      <c r="A765" s="5"/>
      <c r="B765" s="5"/>
      <c r="C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>
      <c r="A766" s="5"/>
      <c r="B766" s="5"/>
      <c r="C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>
      <c r="A767" s="5"/>
      <c r="B767" s="5"/>
      <c r="C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>
      <c r="A768" s="5"/>
      <c r="B768" s="5"/>
      <c r="C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>
      <c r="A769" s="5"/>
      <c r="B769" s="5"/>
      <c r="C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>
      <c r="A770" s="5"/>
      <c r="B770" s="5"/>
      <c r="C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>
      <c r="A771" s="5"/>
      <c r="B771" s="5"/>
      <c r="C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>
      <c r="A772" s="5"/>
      <c r="B772" s="5"/>
      <c r="C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>
      <c r="A773" s="5"/>
      <c r="B773" s="5"/>
      <c r="C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>
      <c r="A774" s="5"/>
      <c r="B774" s="5"/>
      <c r="C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>
      <c r="A775" s="5"/>
      <c r="B775" s="5"/>
      <c r="C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>
      <c r="A776" s="5"/>
      <c r="B776" s="5"/>
      <c r="C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>
      <c r="A777" s="5"/>
      <c r="B777" s="5"/>
      <c r="C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>
      <c r="A778" s="5"/>
      <c r="B778" s="5"/>
      <c r="C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>
      <c r="A779" s="5"/>
      <c r="B779" s="5"/>
      <c r="C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>
      <c r="A780" s="5"/>
      <c r="B780" s="5"/>
      <c r="C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>
      <c r="A781" s="5"/>
      <c r="B781" s="5"/>
      <c r="C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>
      <c r="A782" s="5"/>
      <c r="B782" s="5"/>
      <c r="C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>
      <c r="A783" s="5"/>
      <c r="B783" s="5"/>
      <c r="C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>
      <c r="A784" s="5"/>
      <c r="B784" s="5"/>
      <c r="C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>
      <c r="A785" s="5"/>
      <c r="B785" s="5"/>
      <c r="C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>
      <c r="A786" s="5"/>
      <c r="B786" s="5"/>
      <c r="C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>
      <c r="A787" s="5"/>
      <c r="B787" s="5"/>
      <c r="C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>
      <c r="A788" s="5"/>
      <c r="B788" s="5"/>
      <c r="C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>
      <c r="A789" s="5"/>
      <c r="B789" s="5"/>
      <c r="C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>
      <c r="A790" s="5"/>
      <c r="B790" s="5"/>
      <c r="C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>
      <c r="A791" s="5"/>
      <c r="B791" s="5"/>
      <c r="C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>
      <c r="A792" s="5"/>
      <c r="B792" s="5"/>
      <c r="C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>
      <c r="A793" s="5"/>
      <c r="B793" s="5"/>
      <c r="C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>
      <c r="A794" s="5"/>
      <c r="B794" s="5"/>
      <c r="C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>
      <c r="A795" s="5"/>
      <c r="B795" s="5"/>
      <c r="C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>
      <c r="A796" s="5"/>
      <c r="B796" s="5"/>
      <c r="C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>
      <c r="A797" s="5"/>
      <c r="B797" s="5"/>
      <c r="C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>
      <c r="A798" s="5"/>
      <c r="B798" s="5"/>
      <c r="C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>
      <c r="A799" s="5"/>
      <c r="B799" s="5"/>
      <c r="C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>
      <c r="A800" s="5"/>
      <c r="B800" s="5"/>
      <c r="C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>
      <c r="A801" s="5"/>
      <c r="B801" s="5"/>
      <c r="C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>
      <c r="A802" s="5"/>
      <c r="B802" s="5"/>
      <c r="C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>
      <c r="A803" s="5"/>
      <c r="B803" s="5"/>
      <c r="C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>
      <c r="A804" s="5"/>
      <c r="B804" s="5"/>
      <c r="C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>
      <c r="A805" s="5"/>
      <c r="B805" s="5"/>
      <c r="C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>
      <c r="A806" s="5"/>
      <c r="B806" s="5"/>
      <c r="C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>
      <c r="A807" s="5"/>
      <c r="B807" s="5"/>
      <c r="C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>
      <c r="A808" s="5"/>
      <c r="B808" s="5"/>
      <c r="C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>
      <c r="A809" s="5"/>
      <c r="B809" s="5"/>
      <c r="C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>
      <c r="A810" s="5"/>
      <c r="B810" s="5"/>
      <c r="C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>
      <c r="A811" s="5"/>
      <c r="B811" s="5"/>
      <c r="C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>
      <c r="A812" s="5"/>
      <c r="B812" s="5"/>
      <c r="C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>
      <c r="A813" s="5"/>
      <c r="B813" s="5"/>
      <c r="C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>
      <c r="A814" s="5"/>
      <c r="B814" s="5"/>
      <c r="C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>
      <c r="A815" s="5"/>
      <c r="B815" s="5"/>
      <c r="C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>
      <c r="A816" s="5"/>
      <c r="B816" s="5"/>
      <c r="C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>
      <c r="A817" s="5"/>
      <c r="B817" s="5"/>
      <c r="C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>
      <c r="A818" s="5"/>
      <c r="B818" s="5"/>
      <c r="C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>
      <c r="A819" s="5"/>
      <c r="B819" s="5"/>
      <c r="C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>
      <c r="A820" s="5"/>
      <c r="B820" s="5"/>
      <c r="C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>
      <c r="A821" s="5"/>
      <c r="B821" s="5"/>
      <c r="C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>
      <c r="A822" s="5"/>
      <c r="B822" s="5"/>
      <c r="C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>
      <c r="A823" s="5"/>
      <c r="B823" s="5"/>
      <c r="C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>
      <c r="A824" s="5"/>
      <c r="B824" s="5"/>
      <c r="C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>
      <c r="A825" s="5"/>
      <c r="B825" s="5"/>
      <c r="C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>
      <c r="A826" s="5"/>
      <c r="B826" s="5"/>
      <c r="C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>
      <c r="A827" s="5"/>
      <c r="B827" s="5"/>
      <c r="C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>
      <c r="A828" s="5"/>
      <c r="B828" s="5"/>
      <c r="C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>
      <c r="A829" s="5"/>
      <c r="B829" s="5"/>
      <c r="C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>
      <c r="A830" s="5"/>
      <c r="B830" s="5"/>
      <c r="C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>
      <c r="A831" s="5"/>
      <c r="B831" s="5"/>
      <c r="C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>
      <c r="A832" s="5"/>
      <c r="B832" s="5"/>
      <c r="C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>
      <c r="A833" s="5"/>
      <c r="B833" s="5"/>
      <c r="C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>
      <c r="A834" s="5"/>
      <c r="B834" s="5"/>
      <c r="C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>
      <c r="A835" s="5"/>
      <c r="B835" s="5"/>
      <c r="C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>
      <c r="A836" s="5"/>
      <c r="B836" s="5"/>
      <c r="C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>
      <c r="A837" s="5"/>
      <c r="B837" s="5"/>
      <c r="C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>
      <c r="A838" s="5"/>
      <c r="B838" s="5"/>
      <c r="C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>
      <c r="A839" s="5"/>
      <c r="B839" s="5"/>
      <c r="C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>
      <c r="A840" s="5"/>
      <c r="B840" s="5"/>
      <c r="C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>
      <c r="A841" s="5"/>
      <c r="B841" s="5"/>
      <c r="C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>
      <c r="A842" s="5"/>
      <c r="B842" s="5"/>
      <c r="C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>
      <c r="A843" s="5"/>
      <c r="B843" s="5"/>
      <c r="C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>
      <c r="A844" s="5"/>
      <c r="B844" s="5"/>
      <c r="C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>
      <c r="A845" s="5"/>
      <c r="B845" s="5"/>
      <c r="C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>
      <c r="A846" s="5"/>
      <c r="B846" s="5"/>
      <c r="C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>
      <c r="A847" s="5"/>
      <c r="B847" s="5"/>
      <c r="C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>
      <c r="A848" s="5"/>
      <c r="B848" s="5"/>
      <c r="C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>
      <c r="A849" s="5"/>
      <c r="B849" s="5"/>
      <c r="C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>
      <c r="A850" s="5"/>
      <c r="B850" s="5"/>
      <c r="C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>
      <c r="A851" s="5"/>
      <c r="B851" s="5"/>
      <c r="C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>
      <c r="A852" s="5"/>
      <c r="B852" s="5"/>
      <c r="C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>
      <c r="A853" s="5"/>
      <c r="B853" s="5"/>
      <c r="C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>
      <c r="A854" s="5"/>
      <c r="B854" s="5"/>
      <c r="C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>
      <c r="A855" s="5"/>
      <c r="B855" s="5"/>
      <c r="C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>
      <c r="A856" s="5"/>
      <c r="B856" s="5"/>
      <c r="C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>
      <c r="A857" s="5"/>
      <c r="B857" s="5"/>
      <c r="C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>
      <c r="A858" s="5"/>
      <c r="B858" s="5"/>
      <c r="C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>
      <c r="A859" s="5"/>
      <c r="B859" s="5"/>
      <c r="C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>
      <c r="A860" s="5"/>
      <c r="B860" s="5"/>
      <c r="C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>
      <c r="A861" s="5"/>
      <c r="B861" s="5"/>
      <c r="C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>
      <c r="A862" s="5"/>
      <c r="B862" s="5"/>
      <c r="C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>
      <c r="A863" s="5"/>
      <c r="B863" s="5"/>
      <c r="C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>
      <c r="A864" s="5"/>
      <c r="B864" s="5"/>
      <c r="C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>
      <c r="A865" s="5"/>
      <c r="B865" s="5"/>
      <c r="C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>
      <c r="A866" s="5"/>
      <c r="B866" s="5"/>
      <c r="C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>
      <c r="A867" s="5"/>
      <c r="B867" s="5"/>
      <c r="C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>
      <c r="A868" s="5"/>
      <c r="B868" s="5"/>
      <c r="C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>
      <c r="A869" s="5"/>
      <c r="B869" s="5"/>
      <c r="C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>
      <c r="A870" s="5"/>
      <c r="B870" s="5"/>
      <c r="C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>
      <c r="A871" s="5"/>
      <c r="B871" s="5"/>
      <c r="C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>
      <c r="A872" s="5"/>
      <c r="B872" s="5"/>
      <c r="C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>
      <c r="A873" s="5"/>
      <c r="B873" s="5"/>
      <c r="C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>
      <c r="A874" s="5"/>
      <c r="B874" s="5"/>
      <c r="C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>
      <c r="A875" s="5"/>
      <c r="B875" s="5"/>
      <c r="C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>
      <c r="A876" s="5"/>
      <c r="B876" s="5"/>
      <c r="C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>
      <c r="A877" s="5"/>
      <c r="B877" s="5"/>
      <c r="C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>
      <c r="A878" s="5"/>
      <c r="B878" s="5"/>
      <c r="C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>
      <c r="A879" s="5"/>
      <c r="B879" s="5"/>
      <c r="C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>
      <c r="A880" s="5"/>
      <c r="B880" s="5"/>
      <c r="C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>
      <c r="A881" s="5"/>
      <c r="B881" s="5"/>
      <c r="C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>
      <c r="A882" s="5"/>
      <c r="B882" s="5"/>
      <c r="C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>
      <c r="A883" s="5"/>
      <c r="B883" s="5"/>
      <c r="C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>
      <c r="A884" s="5"/>
      <c r="B884" s="5"/>
      <c r="C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>
      <c r="A885" s="5"/>
      <c r="B885" s="5"/>
      <c r="C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>
      <c r="A886" s="5"/>
      <c r="B886" s="5"/>
      <c r="C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>
      <c r="A887" s="5"/>
      <c r="B887" s="5"/>
      <c r="C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>
      <c r="A888" s="5"/>
      <c r="B888" s="5"/>
      <c r="C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>
      <c r="A889" s="5"/>
      <c r="B889" s="5"/>
      <c r="C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>
      <c r="A890" s="5"/>
      <c r="B890" s="5"/>
      <c r="C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>
      <c r="A891" s="5"/>
      <c r="B891" s="5"/>
      <c r="C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>
      <c r="A892" s="5"/>
      <c r="B892" s="5"/>
      <c r="C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>
      <c r="A893" s="5"/>
      <c r="B893" s="5"/>
      <c r="C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>
      <c r="A894" s="5"/>
      <c r="B894" s="5"/>
      <c r="C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>
      <c r="A895" s="5"/>
      <c r="B895" s="5"/>
      <c r="C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>
      <c r="A896" s="5"/>
      <c r="B896" s="5"/>
      <c r="C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>
      <c r="A897" s="5"/>
      <c r="B897" s="5"/>
      <c r="C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>
      <c r="A898" s="5"/>
      <c r="B898" s="5"/>
      <c r="C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>
      <c r="A899" s="5"/>
      <c r="B899" s="5"/>
      <c r="C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>
      <c r="A900" s="5"/>
      <c r="B900" s="5"/>
      <c r="C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>
      <c r="A901" s="5"/>
      <c r="B901" s="5"/>
      <c r="C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>
      <c r="A902" s="5"/>
      <c r="B902" s="5"/>
      <c r="C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>
      <c r="A903" s="5"/>
      <c r="B903" s="5"/>
      <c r="C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>
      <c r="A904" s="5"/>
      <c r="B904" s="5"/>
      <c r="C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>
      <c r="A905" s="5"/>
      <c r="B905" s="5"/>
      <c r="C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>
      <c r="A906" s="5"/>
      <c r="B906" s="5"/>
      <c r="C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>
      <c r="A907" s="5"/>
      <c r="B907" s="5"/>
      <c r="C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>
      <c r="A908" s="5"/>
      <c r="B908" s="5"/>
      <c r="C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>
      <c r="A909" s="5"/>
      <c r="B909" s="5"/>
      <c r="C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>
      <c r="A910" s="5"/>
      <c r="B910" s="5"/>
      <c r="C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>
      <c r="A911" s="5"/>
      <c r="B911" s="5"/>
      <c r="C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>
      <c r="A912" s="5"/>
      <c r="B912" s="5"/>
      <c r="C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>
      <c r="A913" s="5"/>
      <c r="B913" s="5"/>
      <c r="C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>
      <c r="A914" s="5"/>
      <c r="B914" s="5"/>
      <c r="C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>
      <c r="A915" s="5"/>
      <c r="B915" s="5"/>
      <c r="C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>
      <c r="A916" s="5"/>
      <c r="B916" s="5"/>
      <c r="C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>
      <c r="A917" s="5"/>
      <c r="B917" s="5"/>
      <c r="C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>
      <c r="A918" s="5"/>
      <c r="B918" s="5"/>
      <c r="C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>
      <c r="A919" s="5"/>
      <c r="B919" s="5"/>
      <c r="C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>
      <c r="A920" s="5"/>
      <c r="B920" s="5"/>
      <c r="C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>
      <c r="A921" s="5"/>
      <c r="B921" s="5"/>
      <c r="C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>
      <c r="A922" s="5"/>
      <c r="B922" s="5"/>
      <c r="C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>
      <c r="A923" s="5"/>
      <c r="B923" s="5"/>
      <c r="C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>
      <c r="A924" s="5"/>
      <c r="B924" s="5"/>
      <c r="C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>
      <c r="A925" s="5"/>
      <c r="B925" s="5"/>
      <c r="C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>
      <c r="A926" s="5"/>
      <c r="B926" s="5"/>
      <c r="C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>
      <c r="A927" s="5"/>
      <c r="B927" s="5"/>
      <c r="C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>
      <c r="A928" s="5"/>
      <c r="B928" s="5"/>
      <c r="C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>
      <c r="A929" s="5"/>
      <c r="B929" s="5"/>
      <c r="C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>
      <c r="A930" s="5"/>
      <c r="B930" s="5"/>
      <c r="C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>
      <c r="A931" s="5"/>
      <c r="B931" s="5"/>
      <c r="C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>
      <c r="A932" s="5"/>
      <c r="B932" s="5"/>
      <c r="C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>
      <c r="A933" s="5"/>
      <c r="B933" s="5"/>
      <c r="C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>
      <c r="A934" s="5"/>
      <c r="B934" s="5"/>
      <c r="C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>
      <c r="A935" s="5"/>
      <c r="B935" s="5"/>
      <c r="C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>
      <c r="A936" s="5"/>
      <c r="B936" s="5"/>
      <c r="C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>
      <c r="A937" s="5"/>
      <c r="B937" s="5"/>
      <c r="C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>
      <c r="A938" s="5"/>
      <c r="B938" s="5"/>
      <c r="C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>
      <c r="A939" s="5"/>
      <c r="B939" s="5"/>
      <c r="C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>
      <c r="A940" s="5"/>
      <c r="B940" s="5"/>
      <c r="C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>
      <c r="A941" s="5"/>
      <c r="B941" s="5"/>
      <c r="C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>
      <c r="A942" s="5"/>
      <c r="B942" s="5"/>
      <c r="C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>
      <c r="A943" s="5"/>
      <c r="B943" s="5"/>
      <c r="C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>
      <c r="A944" s="5"/>
      <c r="B944" s="5"/>
      <c r="C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>
      <c r="A945" s="5"/>
      <c r="B945" s="5"/>
      <c r="C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>
      <c r="A946" s="5"/>
      <c r="B946" s="5"/>
      <c r="C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>
      <c r="A947" s="5"/>
      <c r="B947" s="5"/>
      <c r="C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>
      <c r="A948" s="5"/>
      <c r="B948" s="5"/>
      <c r="C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>
      <c r="A949" s="5"/>
      <c r="B949" s="5"/>
      <c r="C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>
      <c r="A950" s="5"/>
      <c r="B950" s="5"/>
      <c r="C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>
      <c r="A951" s="5"/>
      <c r="B951" s="5"/>
      <c r="C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>
      <c r="A952" s="5"/>
      <c r="B952" s="5"/>
      <c r="C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>
      <c r="A953" s="5"/>
      <c r="B953" s="5"/>
      <c r="C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>
      <c r="A954" s="5"/>
      <c r="B954" s="5"/>
      <c r="C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>
      <c r="A955" s="5"/>
      <c r="B955" s="5"/>
      <c r="C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>
      <c r="A956" s="5"/>
      <c r="B956" s="5"/>
      <c r="C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>
      <c r="A957" s="5"/>
      <c r="B957" s="5"/>
      <c r="C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>
      <c r="A958" s="5"/>
      <c r="B958" s="5"/>
      <c r="C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>
      <c r="A959" s="5"/>
      <c r="B959" s="5"/>
      <c r="C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>
      <c r="A960" s="5"/>
      <c r="B960" s="5"/>
      <c r="C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>
      <c r="A961" s="5"/>
      <c r="B961" s="5"/>
      <c r="C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>
      <c r="A962" s="5"/>
      <c r="B962" s="5"/>
      <c r="C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>
      <c r="A963" s="5"/>
      <c r="B963" s="5"/>
      <c r="C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>
      <c r="A964" s="5"/>
      <c r="B964" s="5"/>
      <c r="C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>
      <c r="A965" s="5"/>
      <c r="B965" s="5"/>
      <c r="C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>
      <c r="A966" s="5"/>
      <c r="B966" s="5"/>
      <c r="C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>
      <c r="A967" s="5"/>
      <c r="B967" s="5"/>
      <c r="C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>
      <c r="A968" s="5"/>
      <c r="B968" s="5"/>
      <c r="C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>
      <c r="A969" s="5"/>
      <c r="B969" s="5"/>
      <c r="C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>
      <c r="A970" s="5"/>
      <c r="B970" s="5"/>
      <c r="C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>
      <c r="A971" s="5"/>
      <c r="B971" s="5"/>
      <c r="C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>
      <c r="A972" s="5"/>
      <c r="B972" s="5"/>
      <c r="C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>
      <c r="A973" s="5"/>
      <c r="B973" s="5"/>
      <c r="C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>
      <c r="A974" s="5"/>
      <c r="B974" s="5"/>
      <c r="C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>
      <c r="A975" s="5"/>
      <c r="B975" s="5"/>
      <c r="C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>
      <c r="A976" s="5"/>
      <c r="B976" s="5"/>
      <c r="C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>
      <c r="A977" s="5"/>
      <c r="B977" s="5"/>
      <c r="C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>
      <c r="A978" s="5"/>
      <c r="B978" s="5"/>
      <c r="C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>
      <c r="A979" s="5"/>
      <c r="B979" s="5"/>
      <c r="C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>
      <c r="A980" s="5"/>
      <c r="B980" s="5"/>
      <c r="C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>
      <c r="A981" s="5"/>
      <c r="B981" s="5"/>
      <c r="C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>
      <c r="A982" s="5"/>
      <c r="B982" s="5"/>
      <c r="C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>
      <c r="A983" s="5"/>
      <c r="B983" s="5"/>
      <c r="C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>
      <c r="A984" s="5"/>
      <c r="B984" s="5"/>
      <c r="C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>
      <c r="A985" s="5"/>
      <c r="B985" s="5"/>
      <c r="C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>
      <c r="A986" s="5"/>
      <c r="B986" s="5"/>
      <c r="C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>
      <c r="A987" s="5"/>
      <c r="B987" s="5"/>
      <c r="C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>
      <c r="A988" s="5"/>
      <c r="B988" s="5"/>
      <c r="C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>
      <c r="A989" s="5"/>
      <c r="B989" s="5"/>
      <c r="C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>
      <c r="A990" s="5"/>
      <c r="B990" s="5"/>
      <c r="C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>
      <c r="A991" s="5"/>
      <c r="B991" s="5"/>
      <c r="C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>
      <c r="A992" s="5"/>
      <c r="B992" s="5"/>
      <c r="C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>
      <c r="A993" s="5"/>
      <c r="B993" s="5"/>
      <c r="C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>
      <c r="A994" s="5"/>
      <c r="B994" s="5"/>
      <c r="C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>
      <c r="A995" s="5"/>
      <c r="B995" s="5"/>
      <c r="C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>
      <c r="A996" s="5"/>
      <c r="B996" s="5"/>
      <c r="C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>
      <c r="A997" s="5"/>
      <c r="B997" s="5"/>
      <c r="C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>
      <c r="A998" s="5"/>
      <c r="B998" s="5"/>
      <c r="C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>
      <c r="A999" s="5"/>
      <c r="B999" s="5"/>
      <c r="C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>
      <c r="A1000" s="5"/>
      <c r="B1000" s="5"/>
      <c r="C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 count="1">
    <mergeCell ref="B5:C5"/>
  </mergeCell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6" t="s">
        <v>87</v>
      </c>
      <c r="B1" s="16" t="s">
        <v>88</v>
      </c>
      <c r="C1" s="16" t="s">
        <v>89</v>
      </c>
      <c r="D1" s="16" t="s">
        <v>90</v>
      </c>
      <c r="E1" s="16" t="s">
        <v>91</v>
      </c>
      <c r="F1" s="16" t="s">
        <v>92</v>
      </c>
      <c r="G1" s="16" t="s">
        <v>93</v>
      </c>
      <c r="H1" s="16" t="s">
        <v>94</v>
      </c>
      <c r="I1" s="16" t="s">
        <v>95</v>
      </c>
      <c r="J1" s="16" t="s">
        <v>96</v>
      </c>
      <c r="K1" s="16" t="s">
        <v>97</v>
      </c>
      <c r="L1" s="16" t="s">
        <v>98</v>
      </c>
      <c r="M1" s="16" t="s">
        <v>13</v>
      </c>
      <c r="N1" s="16" t="s">
        <v>99</v>
      </c>
      <c r="O1" s="16" t="s">
        <v>100</v>
      </c>
      <c r="P1" s="16" t="s">
        <v>101</v>
      </c>
      <c r="Q1" s="16" t="s">
        <v>102</v>
      </c>
      <c r="R1" s="16" t="s">
        <v>103</v>
      </c>
      <c r="S1" s="16" t="s">
        <v>104</v>
      </c>
      <c r="T1" s="16" t="s">
        <v>105</v>
      </c>
      <c r="U1" s="16" t="s">
        <v>106</v>
      </c>
      <c r="V1" s="16" t="s">
        <v>107</v>
      </c>
      <c r="W1" s="16" t="s">
        <v>108</v>
      </c>
      <c r="X1" s="16" t="s">
        <v>109</v>
      </c>
      <c r="Y1" s="16" t="s">
        <v>110</v>
      </c>
      <c r="Z1" s="16" t="s">
        <v>111</v>
      </c>
      <c r="AA1" s="16" t="s">
        <v>112</v>
      </c>
      <c r="AB1" s="16" t="s">
        <v>113</v>
      </c>
      <c r="AC1" s="16" t="s">
        <v>114</v>
      </c>
    </row>
  </sheetData>
  <drawing r:id="rId1"/>
</worksheet>
</file>