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9" autoFilterDateGrouping="1" firstSheet="6" minimized="0" showHorizontalScroll="1" showSheetTabs="1" showVerticalScroll="1" tabRatio="600" visibility="visible" windowHeight="15990" windowWidth="29040" xWindow="-120" yWindow="-120"/>
  </bookViews>
  <sheets>
    <sheet name="A&amp;E" sheetId="1" state="visible" r:id="rId1"/>
    <sheet name="ABC" sheetId="2" state="visible" r:id="rId2"/>
    <sheet name="AMC" sheetId="3" state="visible" r:id="rId3"/>
    <sheet name="CBS" sheetId="4" state="visible" r:id="rId4"/>
    <sheet name="CROWN" sheetId="5" state="visible" r:id="rId5"/>
    <sheet name="CW" sheetId="6" state="visible" r:id="rId6"/>
    <sheet name="DISCOVERY" sheetId="7" state="visible" r:id="rId7"/>
    <sheet name="EPIX" sheetId="8" state="visible" r:id="rId8"/>
    <sheet name="FOX" sheetId="9" state="visible" r:id="rId9"/>
    <sheet name="KABILLION" sheetId="10" state="visible" r:id="rId10"/>
    <sheet name="KIDGENIUS" sheetId="11" state="visible" r:id="rId11"/>
    <sheet name="MC" sheetId="12" state="visible" r:id="rId12"/>
    <sheet name="NBC" sheetId="13" state="visible" r:id="rId13"/>
    <sheet name="REELZ" sheetId="14" state="visible" r:id="rId14"/>
    <sheet name="SONY" sheetId="15" state="visible" r:id="rId15"/>
    <sheet name="STARZ" sheetId="16" state="visible" r:id="rId16"/>
    <sheet name="TURNER" sheetId="17" state="visible" r:id="rId17"/>
    <sheet name="TVONE" sheetId="18" state="visible" r:id="rId18"/>
    <sheet name="UNIVISION" sheetId="19" state="visible" r:id="rId19"/>
    <sheet name="VIACOM" sheetId="20" state="visible" r:id="rId20"/>
  </sheets>
  <definedNames>
    <definedName localSheetId="0" name="_xlnm.Print_Titles">'A&amp;E'!$27:$27</definedName>
    <definedName localSheetId="0" name="_xlnm.Print_Area">'A&amp;E'!$A$1:$L$62</definedName>
    <definedName localSheetId="1" name="_xlnm.Print_Titles">'ABC'!$27:$27</definedName>
    <definedName localSheetId="1" name="_xlnm.Print_Area">'ABC'!$A:$L</definedName>
    <definedName hidden="1" localSheetId="2" name="_xlnm._FilterDatabase">'AMC'!$B$27:$L$28</definedName>
    <definedName localSheetId="2" name="_xlnm.Print_Titles">'AMC'!$27:$27</definedName>
    <definedName localSheetId="2" name="_xlnm.Print_Area">'AMC'!$B$1:$M$52</definedName>
    <definedName hidden="1" localSheetId="3" name="_xlnm._FilterDatabase">'CBS'!$B$27:$L$28</definedName>
    <definedName localSheetId="3" name="_xlnm.Print_Titles">'CBS'!$27:$27</definedName>
    <definedName localSheetId="3" name="_xlnm.Print_Area">'CBS'!$B$1:$M$49</definedName>
    <definedName hidden="1" localSheetId="4" name="_xlnm._FilterDatabase">'CROWN'!$B$27:$J$28</definedName>
    <definedName localSheetId="4" name="_xlnm.Print_Titles">'CROWN'!$27:$27</definedName>
    <definedName localSheetId="4" name="_xlnm.Print_Area">'CROWN'!$B$1:$J$46</definedName>
    <definedName hidden="1" localSheetId="5" name="_xlnm._FilterDatabase">'CW'!$B$27:$L$28</definedName>
    <definedName localSheetId="5" name="_xlnm.Print_Titles">'CW'!$27:$27</definedName>
    <definedName localSheetId="5" name="_xlnm.Print_Area">'CW'!$B$1:$M$43</definedName>
    <definedName localSheetId="6" name="_xlnm.Print_Titles">'DISCOVERY'!$27:$27</definedName>
    <definedName localSheetId="6" name="_xlnm.Print_Area">'DISCOVERY'!$B:$J</definedName>
    <definedName hidden="1" localSheetId="7" name="_xlnm._FilterDatabase">'EPIX'!$B$26:$L$27</definedName>
    <definedName localSheetId="7" name="_xlnm.Print_Titles">'EPIX'!$26:$26</definedName>
    <definedName localSheetId="7" name="_xlnm.Print_Area">'EPIX'!$B$1:$M$45</definedName>
    <definedName hidden="1" localSheetId="8" name="_xlnm._FilterDatabase">'FOX'!$B$31:$K$32</definedName>
    <definedName localSheetId="8" name="_xlnm.Print_Titles">'FOX'!$31:$31</definedName>
    <definedName localSheetId="8" name="_xlnm.Print_Area">'FOX'!$A:$L</definedName>
    <definedName hidden="1" localSheetId="9" name="_xlnm._FilterDatabase">'KABILLION'!$B$26:$L$27</definedName>
    <definedName localSheetId="9" name="_xlnm.Print_Titles">'KABILLION'!$26:$26</definedName>
    <definedName localSheetId="9" name="_xlnm.Print_Area">'KABILLION'!$B$1:$M$45</definedName>
    <definedName hidden="1" localSheetId="10" name="_xlnm._FilterDatabase">'KIDGENIUS'!$B$26:$L$27</definedName>
    <definedName localSheetId="10" name="_xlnm.Print_Titles">'KIDGENIUS'!$26:$26</definedName>
    <definedName localSheetId="10" name="_xlnm.Print_Area">'KIDGENIUS'!$B$1:$M$47</definedName>
    <definedName localSheetId="11" name="_xlnm.Print_Titles">'MC'!$27:$27</definedName>
    <definedName localSheetId="11" name="_xlnm.Print_Area">'MC'!$B$1:$L$43</definedName>
    <definedName hidden="1" localSheetId="12" name="_xlnm._FilterDatabase">'NBC'!$B$27:$K$28</definedName>
    <definedName localSheetId="12" name="_xlnm.Print_Titles">'NBC'!$27:$27</definedName>
    <definedName localSheetId="12" name="_xlnm.Print_Area">'NBC'!$A:$L</definedName>
    <definedName hidden="1" localSheetId="13" name="_xlnm._FilterDatabase">'REELZ'!$B$26:$L$27</definedName>
    <definedName localSheetId="13" name="_xlnm.Print_Titles">'REELZ'!$26:$26</definedName>
    <definedName localSheetId="13" name="_xlnm.Print_Area">'REELZ'!$B$1:$M$47</definedName>
    <definedName localSheetId="14" name="_xlnm.Print_Titles">'SONY'!$27:$27</definedName>
    <definedName localSheetId="14" name="_xlnm.Print_Area">'SONY'!$B$1:$J$46</definedName>
    <definedName hidden="1" localSheetId="15" name="_xlnm._FilterDatabase">'STARZ'!$B$26:$L$27</definedName>
    <definedName localSheetId="15" name="_xlnm.Print_Titles">'STARZ'!$26:$26</definedName>
    <definedName localSheetId="15" name="_xlnm.Print_Area">'STARZ'!$A$1:$M$46</definedName>
    <definedName hidden="1" localSheetId="16" name="_xlnm._FilterDatabase">'TURNER'!$B$41:$J$42</definedName>
    <definedName localSheetId="16" name="_xlnm.Print_Titles">'TURNER'!$41:$41</definedName>
    <definedName localSheetId="16" name="_xlnm.Print_Area">'TURNER'!$A:$K</definedName>
    <definedName localSheetId="17" name="_xlnm.Print_Titles">'TVONE'!$26:$26</definedName>
    <definedName localSheetId="17" name="_xlnm.Print_Area">'TVONE'!$A:$M</definedName>
    <definedName hidden="1" localSheetId="18" name="_xlnm._FilterDatabase">'UNIVISION'!$B$27:$J$28</definedName>
    <definedName localSheetId="18" name="_xlnm.Print_Titles">'UNIVISION'!$27:$27</definedName>
    <definedName localSheetId="18" name="_xlnm.Print_Area">'UNIVISION'!$A:$K</definedName>
    <definedName localSheetId="19" name="_xlnm.Print_Titles">'VIACOM'!$27:$27</definedName>
    <definedName localSheetId="19" name="_xlnm.Print_Area">'VIACOM'!$A:$L</definedName>
  </definedNames>
  <calcPr calcId="191029" fullCalcOnLoad="1"/>
</workbook>
</file>

<file path=xl/styles.xml><?xml version="1.0" encoding="utf-8"?>
<styleSheet xmlns="http://schemas.openxmlformats.org/spreadsheetml/2006/main">
  <numFmts count="17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#0.00,,,\ &quot;B&quot;;" numFmtId="173"/>
    <numFmt formatCode="0.00000%" numFmtId="174"/>
    <numFmt formatCode="&quot;$&quot;#,##0.00_);\(&quot;$&quot;#,##0.00\)" numFmtId="175"/>
    <numFmt formatCode="0.000000" numFmtId="176"/>
    <numFmt formatCode="_(* #,##0_);_(* \(#,##0\);_(* &quot;-&quot;?_);_(@_)" numFmtId="177"/>
    <numFmt formatCode="[$-409]m/d/yyyy\ h:mm\ AM/PM;@" numFmtId="178"/>
    <numFmt formatCode="yyyy-mm-dd h:mm:ss" numFmtId="179"/>
    <numFmt formatCode="MM/DD/YYYY" numFmtId="180"/>
  </numFmts>
  <fonts count="74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family val="2"/>
      <sz val="11"/>
    </font>
    <font>
      <name val="Calibri"/>
      <family val="2"/>
      <color rgb="FFFF0000"/>
      <sz val="12"/>
      <scheme val="minor"/>
    </font>
    <font>
      <name val="Calibri"/>
      <family val="2"/>
      <i val="1"/>
      <sz val="10"/>
      <scheme val="minor"/>
    </font>
    <font>
      <name val="Calibri"/>
      <family val="2"/>
      <color rgb="FF000000"/>
      <sz val="10.5"/>
    </font>
    <font>
      <name val="Arial"/>
      <family val="2"/>
      <sz val="9"/>
    </font>
    <font>
      <name val="Calibri"/>
      <family val="2"/>
      <color rgb="FF000000"/>
      <sz val="11"/>
    </font>
    <font>
      <name val="Calibri"/>
      <sz val="12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44">
    <xf borderId="0" fillId="0" fontId="30" numFmtId="0"/>
    <xf applyAlignment="1" applyProtection="1" borderId="0" fillId="0" fontId="13" numFmtId="0">
      <alignment vertical="top"/>
      <protection hidden="0" locked="0"/>
    </xf>
    <xf borderId="0" fillId="0" fontId="14" numFmtId="178"/>
    <xf borderId="0" fillId="0" fontId="11" numFmtId="178"/>
    <xf borderId="0" fillId="0" fontId="31" numFmtId="178"/>
    <xf borderId="11" fillId="0" fontId="32" numFmtId="178"/>
    <xf borderId="12" fillId="0" fontId="33" numFmtId="178"/>
    <xf borderId="13" fillId="0" fontId="34" numFmtId="178"/>
    <xf borderId="0" fillId="0" fontId="34" numFmtId="178"/>
    <xf borderId="0" fillId="6" fontId="35" numFmtId="178"/>
    <xf borderId="0" fillId="7" fontId="36" numFmtId="178"/>
    <xf borderId="0" fillId="8" fontId="37" numFmtId="178"/>
    <xf borderId="14" fillId="9" fontId="38" numFmtId="178"/>
    <xf borderId="15" fillId="10" fontId="39" numFmtId="178"/>
    <xf borderId="14" fillId="10" fontId="40" numFmtId="178"/>
    <xf borderId="16" fillId="0" fontId="41" numFmtId="178"/>
    <xf borderId="17" fillId="11" fontId="42" numFmtId="178"/>
    <xf borderId="0" fillId="0" fontId="43" numFmtId="178"/>
    <xf borderId="18" fillId="12" fontId="11" numFmtId="178"/>
    <xf borderId="0" fillId="0" fontId="44" numFmtId="178"/>
    <xf borderId="19" fillId="0" fontId="45" numFmtId="178"/>
    <xf borderId="0" fillId="13" fontId="46" numFmtId="178"/>
    <xf borderId="0" fillId="14" fontId="11" numFmtId="178"/>
    <xf borderId="0" fillId="15" fontId="11" numFmtId="178"/>
    <xf borderId="0" fillId="16" fontId="46" numFmtId="178"/>
    <xf borderId="0" fillId="17" fontId="46" numFmtId="178"/>
    <xf borderId="0" fillId="18" fontId="11" numFmtId="178"/>
    <xf borderId="0" fillId="19" fontId="11" numFmtId="178"/>
    <xf borderId="0" fillId="20" fontId="46" numFmtId="178"/>
    <xf borderId="0" fillId="21" fontId="46" numFmtId="178"/>
    <xf borderId="0" fillId="22" fontId="11" numFmtId="178"/>
    <xf borderId="0" fillId="23" fontId="11" numFmtId="178"/>
    <xf borderId="0" fillId="24" fontId="46" numFmtId="178"/>
    <xf borderId="0" fillId="25" fontId="46" numFmtId="178"/>
    <xf borderId="0" fillId="26" fontId="11" numFmtId="178"/>
    <xf borderId="0" fillId="27" fontId="11" numFmtId="178"/>
    <xf borderId="0" fillId="28" fontId="46" numFmtId="178"/>
    <xf borderId="0" fillId="29" fontId="46" numFmtId="178"/>
    <xf borderId="0" fillId="30" fontId="11" numFmtId="178"/>
    <xf borderId="0" fillId="31" fontId="11" numFmtId="178"/>
    <xf borderId="0" fillId="32" fontId="46" numFmtId="178"/>
    <xf borderId="0" fillId="33" fontId="46" numFmtId="178"/>
    <xf borderId="0" fillId="34" fontId="11" numFmtId="178"/>
    <xf borderId="0" fillId="35" fontId="11" numFmtId="178"/>
    <xf borderId="0" fillId="36" fontId="46" numFmtId="178"/>
    <xf borderId="0" fillId="0" fontId="14" numFmtId="178"/>
    <xf borderId="0" fillId="0" fontId="30" numFmtId="178"/>
    <xf borderId="0" fillId="0" fontId="30" numFmtId="166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1" fillId="0" fontId="49" numFmtId="178"/>
    <xf borderId="12" fillId="0" fontId="50" numFmtId="178"/>
    <xf borderId="13" fillId="0" fontId="51" numFmtId="178"/>
    <xf borderId="0" fillId="0" fontId="51" numFmtId="178"/>
    <xf borderId="0" fillId="6" fontId="52" numFmtId="178"/>
    <xf borderId="0" fillId="7" fontId="53" numFmtId="178"/>
    <xf borderId="0" fillId="8" fontId="54" numFmtId="178"/>
    <xf borderId="14" fillId="9" fontId="55" numFmtId="178"/>
    <xf borderId="15" fillId="10" fontId="56" numFmtId="178"/>
    <xf borderId="14" fillId="10" fontId="57" numFmtId="178"/>
    <xf borderId="16" fillId="0" fontId="58" numFmtId="178"/>
    <xf borderId="17" fillId="11" fontId="59" numFmtId="178"/>
    <xf borderId="0" fillId="0" fontId="60" numFmtId="178"/>
    <xf borderId="18" fillId="12" fontId="14" numFmtId="178"/>
    <xf borderId="0" fillId="0" fontId="61" numFmtId="178"/>
    <xf borderId="19" fillId="0" fontId="47" numFmtId="178"/>
    <xf borderId="0" fillId="13" fontId="62" numFmtId="178"/>
    <xf borderId="0" fillId="14" fontId="14" numFmtId="178"/>
    <xf borderId="0" fillId="15" fontId="14" numFmtId="178"/>
    <xf borderId="0" fillId="16" fontId="62" numFmtId="178"/>
    <xf borderId="0" fillId="17" fontId="62" numFmtId="178"/>
    <xf borderId="0" fillId="18" fontId="14" numFmtId="178"/>
    <xf borderId="0" fillId="19" fontId="14" numFmtId="178"/>
    <xf borderId="0" fillId="20" fontId="62" numFmtId="178"/>
    <xf borderId="0" fillId="21" fontId="62" numFmtId="178"/>
    <xf borderId="0" fillId="22" fontId="14" numFmtId="178"/>
    <xf borderId="0" fillId="23" fontId="14" numFmtId="178"/>
    <xf borderId="0" fillId="24" fontId="62" numFmtId="178"/>
    <xf borderId="0" fillId="25" fontId="62" numFmtId="178"/>
    <xf borderId="0" fillId="26" fontId="14" numFmtId="178"/>
    <xf borderId="0" fillId="27" fontId="14" numFmtId="178"/>
    <xf borderId="0" fillId="28" fontId="62" numFmtId="178"/>
    <xf borderId="0" fillId="29" fontId="62" numFmtId="178"/>
    <xf borderId="0" fillId="30" fontId="14" numFmtId="178"/>
    <xf borderId="0" fillId="31" fontId="14" numFmtId="178"/>
    <xf borderId="0" fillId="32" fontId="62" numFmtId="178"/>
    <xf borderId="0" fillId="33" fontId="62" numFmtId="178"/>
    <xf borderId="0" fillId="34" fontId="14" numFmtId="178"/>
    <xf borderId="0" fillId="35" fontId="14" numFmtId="178"/>
    <xf borderId="0" fillId="36" fontId="62" numFmtId="178"/>
    <xf borderId="0" fillId="0" fontId="14" numFmtId="43"/>
    <xf borderId="0" fillId="0" fontId="14" numFmtId="0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18" fillId="12" fontId="14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1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48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0" fillId="0" fontId="48" numFmtId="178"/>
    <xf borderId="0" fillId="0" fontId="48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0" fillId="0" fontId="48" numFmtId="178"/>
    <xf borderId="0" fillId="0" fontId="48" numFmtId="178"/>
    <xf borderId="0" fillId="0" fontId="48" numFmtId="178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178"/>
    <xf borderId="0" fillId="0" fontId="2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16" fontId="62" numFmtId="178"/>
    <xf borderId="0" fillId="16" fontId="46" numFmtId="178"/>
    <xf borderId="0" fillId="16" fontId="62" numFmtId="178"/>
    <xf borderId="0" fillId="20" fontId="62" numFmtId="178"/>
    <xf borderId="0" fillId="20" fontId="46" numFmtId="178"/>
    <xf borderId="0" fillId="20" fontId="62" numFmtId="178"/>
    <xf borderId="0" fillId="24" fontId="62" numFmtId="178"/>
    <xf borderId="0" fillId="24" fontId="46" numFmtId="178"/>
    <xf borderId="0" fillId="24" fontId="62" numFmtId="178"/>
    <xf borderId="0" fillId="28" fontId="62" numFmtId="178"/>
    <xf borderId="0" fillId="28" fontId="46" numFmtId="178"/>
    <xf borderId="0" fillId="28" fontId="62" numFmtId="178"/>
    <xf borderId="0" fillId="32" fontId="62" numFmtId="178"/>
    <xf borderId="0" fillId="32" fontId="46" numFmtId="178"/>
    <xf borderId="0" fillId="32" fontId="62" numFmtId="178"/>
    <xf borderId="0" fillId="36" fontId="62" numFmtId="178"/>
    <xf borderId="0" fillId="36" fontId="46" numFmtId="178"/>
    <xf borderId="0" fillId="36" fontId="62" numFmtId="178"/>
    <xf borderId="0" fillId="13" fontId="62" numFmtId="178"/>
    <xf borderId="0" fillId="13" fontId="46" numFmtId="178"/>
    <xf borderId="0" fillId="13" fontId="62" numFmtId="178"/>
    <xf borderId="0" fillId="17" fontId="62" numFmtId="178"/>
    <xf borderId="0" fillId="17" fontId="46" numFmtId="178"/>
    <xf borderId="0" fillId="17" fontId="62" numFmtId="178"/>
    <xf borderId="0" fillId="21" fontId="62" numFmtId="178"/>
    <xf borderId="0" fillId="21" fontId="46" numFmtId="178"/>
    <xf borderId="0" fillId="21" fontId="62" numFmtId="178"/>
    <xf borderId="0" fillId="25" fontId="62" numFmtId="178"/>
    <xf borderId="0" fillId="25" fontId="46" numFmtId="178"/>
    <xf borderId="0" fillId="25" fontId="62" numFmtId="178"/>
    <xf borderId="0" fillId="29" fontId="62" numFmtId="178"/>
    <xf borderId="0" fillId="29" fontId="46" numFmtId="178"/>
    <xf borderId="0" fillId="29" fontId="62" numFmtId="178"/>
    <xf borderId="0" fillId="33" fontId="62" numFmtId="178"/>
    <xf borderId="0" fillId="33" fontId="46" numFmtId="178"/>
    <xf borderId="0" fillId="33" fontId="62" numFmtId="178"/>
    <xf borderId="0" fillId="7" fontId="53" numFmtId="178"/>
    <xf borderId="0" fillId="7" fontId="36" numFmtId="178"/>
    <xf borderId="0" fillId="7" fontId="53" numFmtId="178"/>
    <xf borderId="14" fillId="10" fontId="57" numFmtId="178"/>
    <xf borderId="14" fillId="10" fontId="40" numFmtId="178"/>
    <xf borderId="14" fillId="10" fontId="57" numFmtId="178"/>
    <xf borderId="17" fillId="11" fontId="59" numFmtId="178"/>
    <xf borderId="17" fillId="11" fontId="42" numFmtId="178"/>
    <xf borderId="17" fillId="11" fontId="59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61" numFmtId="178"/>
    <xf borderId="0" fillId="0" fontId="44" numFmtId="178"/>
    <xf borderId="0" fillId="0" fontId="61" numFmtId="178"/>
    <xf borderId="0" fillId="6" fontId="52" numFmtId="178"/>
    <xf borderId="0" fillId="6" fontId="35" numFmtId="178"/>
    <xf borderId="0" fillId="6" fontId="52" numFmtId="178"/>
    <xf borderId="11" fillId="0" fontId="49" numFmtId="178"/>
    <xf borderId="11" fillId="0" fontId="32" numFmtId="178"/>
    <xf borderId="11" fillId="0" fontId="49" numFmtId="178"/>
    <xf borderId="12" fillId="0" fontId="50" numFmtId="178"/>
    <xf borderId="12" fillId="0" fontId="33" numFmtId="178"/>
    <xf borderId="12" fillId="0" fontId="50" numFmtId="178"/>
    <xf borderId="13" fillId="0" fontId="51" numFmtId="178"/>
    <xf borderId="13" fillId="0" fontId="34" numFmtId="178"/>
    <xf borderId="13" fillId="0" fontId="51" numFmtId="178"/>
    <xf borderId="0" fillId="0" fontId="51" numFmtId="178"/>
    <xf borderId="0" fillId="0" fontId="34" numFmtId="178"/>
    <xf borderId="0" fillId="0" fontId="51" numFmtId="178"/>
    <xf borderId="14" fillId="9" fontId="55" numFmtId="178"/>
    <xf borderId="14" fillId="9" fontId="38" numFmtId="178"/>
    <xf borderId="14" fillId="9" fontId="55" numFmtId="178"/>
    <xf borderId="16" fillId="0" fontId="58" numFmtId="178"/>
    <xf borderId="16" fillId="0" fontId="41" numFmtId="178"/>
    <xf borderId="16" fillId="0" fontId="58" numFmtId="178"/>
    <xf borderId="0" fillId="8" fontId="54" numFmtId="178"/>
    <xf borderId="0" fillId="8" fontId="37" numFmtId="178"/>
    <xf borderId="0" fillId="8" fontId="5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5" fillId="10" fontId="56" numFmtId="178"/>
    <xf borderId="15" fillId="10" fontId="39" numFmtId="178"/>
    <xf borderId="15" fillId="10" fontId="56" numFmtId="178"/>
    <xf borderId="0" fillId="0" fontId="31" numFmtId="178"/>
    <xf borderId="0" fillId="0" fontId="31" numFmtId="178"/>
    <xf borderId="0" fillId="0" fontId="65" numFmtId="0"/>
    <xf borderId="19" fillId="0" fontId="47" numFmtId="178"/>
    <xf borderId="19" fillId="0" fontId="45" numFmtId="178"/>
    <xf borderId="19" fillId="0" fontId="47" numFmtId="178"/>
    <xf borderId="0" fillId="0" fontId="30" numFmtId="0"/>
    <xf borderId="0" fillId="0" fontId="60" numFmtId="178"/>
    <xf borderId="0" fillId="0" fontId="43" numFmtId="178"/>
    <xf borderId="0" fillId="0" fontId="60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6" numFmtId="0"/>
    <xf borderId="0" fillId="0" fontId="13" numFmtId="178"/>
    <xf borderId="0" fillId="0" fontId="13" numFmtId="178"/>
    <xf borderId="0" fillId="0" fontId="30" numFmtId="0"/>
    <xf borderId="0" fillId="0" fontId="14" numFmtId="178"/>
    <xf borderId="0" fillId="0" fontId="13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0" fontId="13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0" fontId="13" numFmtId="178"/>
    <xf borderId="0" fillId="0" fontId="13" numFmtId="178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</cellStyleXfs>
  <cellXfs count="351">
    <xf borderId="0" fillId="0" fontId="0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5" numFmtId="0" pivotButton="0" quotePrefix="0" xfId="0">
      <alignment horizontal="left"/>
    </xf>
    <xf borderId="0" fillId="2" fontId="17" numFmtId="0" pivotButton="0" quotePrefix="0" xfId="1"/>
    <xf borderId="0" fillId="0" fontId="18" numFmtId="0" pivotButton="0" quotePrefix="0" xfId="0"/>
    <xf borderId="0" fillId="2" fontId="18" numFmtId="0" pivotButton="0" quotePrefix="0" xfId="0"/>
    <xf borderId="0" fillId="0" fontId="18" numFmtId="0" pivotButton="0" quotePrefix="0" xfId="0"/>
    <xf applyAlignment="1" borderId="0" fillId="2" fontId="19" numFmtId="0" pivotButton="0" quotePrefix="0" xfId="0">
      <alignment horizontal="center"/>
    </xf>
    <xf applyAlignment="1" borderId="0" fillId="0" fontId="19" numFmtId="0" pivotButton="0" quotePrefix="0" xfId="0">
      <alignment horizontal="right"/>
    </xf>
    <xf applyAlignment="1" borderId="0" fillId="2" fontId="18" numFmtId="0" pivotButton="0" quotePrefix="0" xfId="0">
      <alignment horizontal="left"/>
    </xf>
    <xf applyAlignment="1" borderId="0" fillId="2" fontId="18" numFmtId="0" pivotButton="0" quotePrefix="0" xfId="0">
      <alignment horizontal="center"/>
    </xf>
    <xf borderId="0" fillId="2" fontId="21" numFmtId="0" pivotButton="0" quotePrefix="0" xfId="1"/>
    <xf applyAlignment="1" borderId="0" fillId="3" fontId="18" numFmtId="0" pivotButton="0" quotePrefix="0" xfId="0">
      <alignment horizontal="left"/>
    </xf>
    <xf borderId="0" fillId="2" fontId="19" numFmtId="0" pivotButton="0" quotePrefix="0" xfId="0"/>
    <xf applyAlignment="1" borderId="0" fillId="2" fontId="19" numFmtId="0" pivotButton="0" quotePrefix="0" xfId="0">
      <alignment horizontal="left"/>
    </xf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26" numFmtId="0" pivotButton="0" quotePrefix="0" xfId="0"/>
    <xf borderId="0" fillId="0" fontId="26" numFmtId="14" pivotButton="0" quotePrefix="0" xfId="0"/>
    <xf applyAlignment="1" borderId="3" fillId="5" fontId="19" numFmtId="0" pivotButton="0" quotePrefix="0" xfId="0">
      <alignment wrapText="1"/>
    </xf>
    <xf borderId="3" fillId="5" fontId="18" numFmtId="0" pivotButton="0" quotePrefix="0" xfId="0"/>
    <xf applyAlignment="1" borderId="3" fillId="5" fontId="23" numFmtId="0" pivotButton="0" quotePrefix="0" xfId="0">
      <alignment horizontal="center"/>
    </xf>
    <xf applyAlignment="1" borderId="3" fillId="5" fontId="23" numFmtId="0" pivotButton="0" quotePrefix="0" xfId="0">
      <alignment horizontal="left"/>
    </xf>
    <xf applyAlignment="1" borderId="3" fillId="5" fontId="19" numFmtId="0" pivotButton="0" quotePrefix="0" xfId="0">
      <alignment horizontal="right" wrapText="1"/>
    </xf>
    <xf applyAlignment="1" borderId="5" fillId="0" fontId="18" numFmtId="0" pivotButton="0" quotePrefix="0" xfId="0">
      <alignment horizontal="left" indent="1"/>
    </xf>
    <xf borderId="0" fillId="0" fontId="19" numFmtId="0" pivotButton="0" quotePrefix="0" xfId="0"/>
    <xf applyAlignment="1" borderId="0" fillId="0" fontId="19" numFmtId="0" pivotButton="0" quotePrefix="0" xfId="0">
      <alignment horizontal="right" indent="1"/>
    </xf>
    <xf applyAlignment="1" borderId="0" fillId="0" fontId="18" numFmtId="164" pivotButton="0" quotePrefix="0" xfId="0">
      <alignment horizontal="left"/>
    </xf>
    <xf applyAlignment="1" borderId="0" fillId="0" fontId="18" numFmtId="0" pivotButton="0" quotePrefix="0" xfId="0">
      <alignment horizontal="left"/>
    </xf>
    <xf applyAlignment="1" borderId="0" fillId="0" fontId="18" numFmtId="164" pivotButton="0" quotePrefix="0" xfId="0">
      <alignment horizontal="right" indent="1"/>
    </xf>
    <xf applyAlignment="1" borderId="0" fillId="0" fontId="18" numFmtId="0" pivotButton="0" quotePrefix="0" xfId="0">
      <alignment horizontal="right" indent="1"/>
    </xf>
    <xf applyAlignment="1" borderId="1" fillId="2" fontId="18" numFmtId="0" pivotButton="0" quotePrefix="0" xfId="0">
      <alignment horizontal="left" indent="1"/>
    </xf>
    <xf applyAlignment="1" borderId="5" fillId="2" fontId="18" numFmtId="0" pivotButton="0" quotePrefix="0" xfId="0">
      <alignment horizontal="left" indent="1"/>
    </xf>
    <xf applyAlignment="1" borderId="7" fillId="2" fontId="18" numFmtId="0" pivotButton="0" quotePrefix="0" xfId="0">
      <alignment horizontal="left" indent="1"/>
    </xf>
    <xf borderId="10" fillId="0" fontId="18" numFmtId="0" pivotButton="0" quotePrefix="0" xfId="0"/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2" fontId="18" numFmtId="164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8" numFmtId="167" pivotButton="0" quotePrefix="0" xfId="0">
      <alignment vertical="top"/>
    </xf>
    <xf borderId="0" fillId="3" fontId="18" numFmtId="0" pivotButton="0" quotePrefix="0" xfId="0"/>
    <xf applyAlignment="1" borderId="0" fillId="3" fontId="18" numFmtId="0" pivotButton="0" quotePrefix="0" xfId="0">
      <alignment horizontal="center"/>
    </xf>
    <xf applyAlignment="1" borderId="0" fillId="3" fontId="18" numFmtId="168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0" fontId="18" numFmtId="3" pivotButton="0" quotePrefix="0" xfId="0">
      <alignment horizontal="left"/>
    </xf>
    <xf borderId="20" fillId="0" fontId="18" numFmtId="3" pivotButton="0" quotePrefix="0" xfId="0"/>
    <xf borderId="20" fillId="0" fontId="18" numFmtId="0" pivotButton="0" quotePrefix="0" xfId="0"/>
    <xf applyAlignment="1" borderId="20" fillId="3" fontId="24" numFmtId="166" pivotButton="0" quotePrefix="0" xfId="2">
      <alignment vertical="top"/>
    </xf>
    <xf applyAlignment="1" borderId="0" fillId="0" fontId="18" numFmtId="3" pivotButton="0" quotePrefix="0" xfId="0">
      <alignment horizontal="right"/>
    </xf>
    <xf borderId="8" fillId="0" fontId="19" numFmtId="166" pivotButton="0" quotePrefix="0" xfId="0"/>
    <xf borderId="0" fillId="0" fontId="19" numFmtId="166" pivotButton="0" quotePrefix="0" xfId="0"/>
    <xf applyAlignment="1" borderId="20" fillId="0" fontId="19" numFmtId="166" pivotButton="0" quotePrefix="0" xfId="0">
      <alignment vertical="top"/>
    </xf>
    <xf applyAlignment="1" borderId="0" fillId="0" fontId="18" numFmtId="0" pivotButton="0" quotePrefix="0" xfId="0">
      <alignment horizontal="right"/>
    </xf>
    <xf borderId="0" fillId="0" fontId="18" numFmtId="3" pivotButton="0" quotePrefix="0" xfId="0"/>
    <xf applyAlignment="1" borderId="0" fillId="0" fontId="19" numFmtId="166" pivotButton="0" quotePrefix="0" xfId="0">
      <alignment vertical="top"/>
    </xf>
    <xf borderId="0" fillId="0" fontId="18" numFmtId="166" pivotButton="0" quotePrefix="0" xfId="0"/>
    <xf applyAlignment="1" borderId="0" fillId="0" fontId="18" numFmtId="0" pivotButton="0" quotePrefix="0" xfId="0">
      <alignment horizontal="right" indent="1"/>
    </xf>
    <xf borderId="0" fillId="0" fontId="0" numFmtId="0" pivotButton="0" quotePrefix="0" xfId="0"/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18" numFmtId="166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0" fontId="18" numFmtId="0" pivotButton="0" quotePrefix="0" xfId="0">
      <alignment horizontal="right"/>
    </xf>
    <xf applyAlignment="1" borderId="2" fillId="2" fontId="25" numFmtId="0" pivotButton="0" quotePrefix="0" xfId="0">
      <alignment vertical="top" wrapText="1"/>
    </xf>
    <xf applyAlignment="1" borderId="4" fillId="2" fontId="25" numFmtId="0" pivotButton="0" quotePrefix="0" xfId="0">
      <alignment vertical="top" wrapText="1"/>
    </xf>
    <xf applyAlignment="1" applyProtection="1" borderId="7" fillId="2" fontId="64" numFmtId="0" pivotButton="0" quotePrefix="0" xfId="0">
      <alignment vertical="top"/>
      <protection hidden="0" locked="0"/>
    </xf>
    <xf applyAlignment="1" applyProtection="1" borderId="8" fillId="2" fontId="64" numFmtId="0" pivotButton="0" quotePrefix="0" xfId="0">
      <alignment vertical="top"/>
      <protection hidden="0" locked="0"/>
    </xf>
    <xf applyAlignment="1" applyProtection="1" borderId="9" fillId="2" fontId="64" numFmtId="0" pivotButton="0" quotePrefix="0" xfId="0">
      <alignment vertical="top"/>
      <protection hidden="0" locked="0"/>
    </xf>
    <xf borderId="4" fillId="0" fontId="18" numFmtId="0" pivotButton="0" quotePrefix="0" xfId="0"/>
    <xf borderId="6" fillId="0" fontId="18" numFmtId="0" pivotButton="0" quotePrefix="0" xfId="0"/>
    <xf borderId="9" fillId="0" fontId="18" numFmtId="0" pivotButton="0" quotePrefix="0" xfId="0"/>
    <xf applyAlignment="1" borderId="1" fillId="2" fontId="25" numFmtId="0" pivotButton="0" quotePrefix="0" xfId="0">
      <alignment vertical="top"/>
    </xf>
    <xf borderId="0" fillId="0" fontId="18" numFmtId="172" pivotButton="0" quotePrefix="0" xfId="0"/>
    <xf borderId="0" fillId="0" fontId="13" numFmtId="0" pivotButton="0" quotePrefix="0" xfId="1"/>
    <xf borderId="20" fillId="0" fontId="18" numFmtId="166" pivotButton="0" quotePrefix="0" xfId="0"/>
    <xf applyAlignment="1" borderId="0" fillId="2" fontId="18" numFmtId="3" pivotButton="0" quotePrefix="0" xfId="0">
      <alignment horizontal="center"/>
    </xf>
    <xf applyAlignment="1" borderId="2" fillId="3" fontId="18" numFmtId="0" pivotButton="0" quotePrefix="0" xfId="0">
      <alignment horizontal="center" vertical="top" wrapText="1"/>
    </xf>
    <xf borderId="0" fillId="0" fontId="18" numFmtId="166" pivotButton="0" quotePrefix="0" xfId="0"/>
    <xf applyProtection="1" borderId="0" fillId="2" fontId="18" numFmtId="0" pivotButton="0" quotePrefix="0" xfId="0"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borderId="2" fillId="5" fontId="19" numFmtId="0" pivotButton="0" quotePrefix="0" xfId="0">
      <alignment horizontal="right" wrapText="1"/>
    </xf>
    <xf applyAlignment="1" borderId="0" fillId="2" fontId="22" numFmtId="0" pivotButton="0" quotePrefix="0" xfId="0">
      <alignment horizontal="left" indent="9"/>
    </xf>
    <xf applyAlignment="1" borderId="0" fillId="4" fontId="20" numFmtId="0" pivotButton="0" quotePrefix="0" xfId="0">
      <alignment horizontal="center"/>
    </xf>
    <xf applyAlignment="1" borderId="8" fillId="5" fontId="19" numFmtId="0" pivotButton="0" quotePrefix="0" xfId="0">
      <alignment horizontal="center"/>
    </xf>
    <xf applyAlignment="1" borderId="0" fillId="2" fontId="18" numFmtId="0" pivotButton="0" quotePrefix="0" xfId="0">
      <alignment horizontal="left" indent="9"/>
    </xf>
    <xf applyAlignment="1" borderId="0" fillId="0" fontId="18" numFmtId="0" pivotButton="0" quotePrefix="0" xfId="0">
      <alignment horizontal="left" indent="9"/>
    </xf>
    <xf applyAlignment="1" borderId="2" fillId="4" fontId="20" numFmtId="0" pivotButton="0" quotePrefix="0" xfId="0">
      <alignment horizontal="center"/>
    </xf>
    <xf applyAlignment="1" borderId="0" fillId="3" fontId="19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0" fontId="19" numFmtId="168" pivotButton="0" quotePrefix="0" xfId="0">
      <alignment vertical="top"/>
    </xf>
    <xf applyAlignment="1" borderId="0" fillId="0" fontId="19" numFmtId="0" pivotButton="0" quotePrefix="0" xfId="0">
      <alignment horizontal="right" vertical="top"/>
    </xf>
    <xf applyAlignment="1" borderId="0" fillId="0" fontId="18" numFmtId="0" pivotButton="0" quotePrefix="0" xfId="0">
      <alignment horizontal="left" vertical="top" wrapText="1"/>
    </xf>
    <xf applyAlignment="1" borderId="0" fillId="0" fontId="18" numFmtId="0" pivotButton="0" quotePrefix="0" xfId="0">
      <alignment horizontal="right" vertical="top"/>
    </xf>
    <xf applyAlignment="1" borderId="7" fillId="2" fontId="18" numFmtId="0" pivotButton="0" quotePrefix="0" xfId="0">
      <alignment horizontal="left" indent="1" vertical="top"/>
    </xf>
    <xf applyAlignment="1" borderId="0" fillId="0" fontId="18" numFmtId="164" pivotButton="0" quotePrefix="0" xfId="0">
      <alignment horizontal="right"/>
    </xf>
    <xf borderId="0" fillId="0" fontId="18" numFmtId="168" pivotButton="0" quotePrefix="0" xfId="0"/>
    <xf applyAlignment="1" applyProtection="1" borderId="0" fillId="2" fontId="64" numFmtId="0" pivotButton="0" quotePrefix="0" xfId="0">
      <alignment vertical="top"/>
      <protection hidden="0" locked="0"/>
    </xf>
    <xf applyAlignment="1" borderId="0" fillId="2" fontId="25" numFmtId="0" pivotButton="0" quotePrefix="0" xfId="0">
      <alignment vertical="top" wrapText="1"/>
    </xf>
    <xf applyAlignment="1" borderId="2" fillId="3" fontId="18" numFmtId="0" pivotButton="0" quotePrefix="0" xfId="0">
      <alignment horizontal="center" vertical="top"/>
    </xf>
    <xf applyAlignment="1" borderId="2" fillId="0" fontId="18" numFmtId="0" pivotButton="0" quotePrefix="0" xfId="0">
      <alignment vertical="top"/>
    </xf>
    <xf applyAlignment="1" borderId="0" fillId="2" fontId="25" numFmtId="0" pivotButton="0" quotePrefix="0" xfId="0">
      <alignment vertical="top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borderId="0" fillId="0" fontId="18" numFmtId="166" pivotButton="0" quotePrefix="0" xfId="0">
      <alignment vertical="top"/>
    </xf>
    <xf applyAlignment="1" borderId="0" fillId="3" fontId="24" numFmtId="166" pivotButton="0" quotePrefix="0" xfId="2809">
      <alignment vertical="top"/>
    </xf>
    <xf applyAlignment="1" borderId="0" fillId="0" fontId="18" numFmtId="167" pivotButton="0" quotePrefix="0" xfId="0">
      <alignment vertical="top"/>
    </xf>
    <xf applyAlignment="1" borderId="20" fillId="0" fontId="18" numFmtId="166" pivotButton="0" quotePrefix="0" xfId="0">
      <alignment vertical="top"/>
    </xf>
    <xf applyAlignment="1" borderId="20" fillId="3" fontId="24" numFmtId="166" pivotButton="0" quotePrefix="0" xfId="2809">
      <alignment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horizontal="right" vertical="top"/>
    </xf>
    <xf applyAlignment="1" borderId="0" fillId="0" fontId="19" numFmtId="3" pivotButton="0" quotePrefix="0" xfId="0">
      <alignment horizontal="right"/>
    </xf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3" fontId="18" numFmtId="168" pivotButton="0" quotePrefix="0" xfId="0">
      <alignment horizontal="center"/>
    </xf>
    <xf applyAlignment="1" borderId="0" fillId="3" fontId="18" numFmtId="0" pivotButton="0" quotePrefix="0" xfId="0">
      <alignment horizontal="center"/>
    </xf>
    <xf borderId="0" fillId="3" fontId="18" numFmtId="0" pivotButton="0" quotePrefix="0" xfId="0"/>
    <xf applyAlignment="1" borderId="0" fillId="2" fontId="19" numFmtId="0" pivotButton="0" quotePrefix="0" xfId="0">
      <alignment horizontal="center"/>
    </xf>
    <xf applyAlignment="1" applyProtection="1" borderId="0" fillId="0" fontId="19" numFmtId="0" pivotButton="0" quotePrefix="0" xfId="0">
      <alignment horizontal="left"/>
      <protection hidden="0" locked="0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borderId="0" fillId="0" fontId="18" numFmtId="43" pivotButton="0" quotePrefix="0" xfId="2807"/>
    <xf applyAlignment="1" applyProtection="1" borderId="0" fillId="3" fontId="18" numFmtId="3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2" fontId="19" numFmtId="0" pivotButton="0" quotePrefix="0" xfId="0"/>
    <xf applyAlignment="1" applyProtection="1" borderId="0" fillId="2" fontId="18" numFmtId="164" pivotButton="0" quotePrefix="0" xfId="0">
      <alignment horizontal="left"/>
      <protection hidden="0" locked="0"/>
    </xf>
    <xf applyAlignment="1" borderId="0" fillId="2" fontId="19" numFmtId="0" pivotButton="0" quotePrefix="0" xfId="0">
      <alignment horizontal="left"/>
    </xf>
    <xf applyAlignment="1" borderId="0" fillId="0" fontId="13" numFmtId="0" pivotButton="0" quotePrefix="0" xfId="1">
      <alignment vertical="center"/>
    </xf>
    <xf applyAlignment="1" borderId="0" fillId="0" fontId="67" numFmtId="0" pivotButton="0" quotePrefix="0" xfId="0">
      <alignment vertical="center"/>
    </xf>
    <xf applyAlignment="1" borderId="0" fillId="4" fontId="20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3" fontId="18" numFmtId="0" pivotButton="0" quotePrefix="0" xfId="0">
      <alignment horizontal="left"/>
    </xf>
    <xf applyAlignment="1" borderId="0" fillId="0" fontId="67" numFmtId="0" pivotButton="0" quotePrefix="0" xfId="0">
      <alignment vertical="center" wrapText="1"/>
    </xf>
    <xf applyAlignment="1" borderId="0" fillId="2" fontId="22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3" fontId="19" numFmtId="0" pivotButton="0" quotePrefix="0" xfId="0">
      <alignment horizontal="left" indent="9"/>
    </xf>
    <xf borderId="0" fillId="2" fontId="21" numFmtId="0" pivotButton="0" quotePrefix="0" xfId="1"/>
    <xf borderId="0" fillId="2" fontId="18" numFmtId="0" pivotButton="0" quotePrefix="0" xfId="0"/>
    <xf borderId="0" fillId="2" fontId="17" numFmtId="0" pivotButton="0" quotePrefix="0" xfId="1"/>
    <xf applyAlignment="1" borderId="0" fillId="2" fontId="18" numFmtId="0" pivotButton="0" quotePrefix="0" xfId="0">
      <alignment horizontal="left" indent="9"/>
    </xf>
    <xf borderId="0" fillId="2" fontId="15" numFmtId="0" pivotButton="0" quotePrefix="0" xfId="0"/>
    <xf applyAlignment="1" borderId="0" fillId="0" fontId="18" numFmtId="0" pivotButton="0" quotePrefix="0" xfId="0">
      <alignment horizontal="left" indent="9"/>
    </xf>
    <xf applyAlignment="1" borderId="0" fillId="2" fontId="15" numFmtId="0" pivotButton="0" quotePrefix="0" xfId="0">
      <alignment horizontal="left"/>
    </xf>
    <xf applyAlignment="1" borderId="0" fillId="2" fontId="18" numFmtId="0" pivotButton="0" quotePrefix="0" xfId="0">
      <alignment horizontal="left"/>
    </xf>
    <xf applyAlignment="1" applyProtection="1" borderId="0" fillId="0" fontId="18" numFmtId="0" pivotButton="0" quotePrefix="0" xfId="0">
      <alignment horizontal="right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borderId="9" fillId="2" fontId="18" numFmtId="0" pivotButton="0" quotePrefix="0" xfId="0"/>
    <xf borderId="6" fillId="2" fontId="18" numFmtId="0" pivotButton="0" quotePrefix="0" xfId="0"/>
    <xf borderId="4" fillId="2" fontId="18" numFmtId="0" pivotButton="0" quotePrefix="0" xfId="0"/>
    <xf applyAlignment="1" borderId="0" fillId="0" fontId="18" numFmtId="166" pivotButton="0" quotePrefix="0" xfId="0">
      <alignment horizontal="right" vertical="top"/>
    </xf>
    <xf applyAlignment="1" borderId="2" fillId="3" fontId="68" numFmtId="0" pivotButton="0" quotePrefix="0" xfId="0">
      <alignment horizontal="left" vertical="top" wrapText="1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0" fontId="22" numFmtId="168" pivotButton="0" quotePrefix="0" xfId="0">
      <alignment horizontal="right" vertical="top"/>
    </xf>
    <xf applyAlignment="1" borderId="0" fillId="0" fontId="22" numFmtId="3" pivotButton="0" quotePrefix="0" xfId="0">
      <alignment horizontal="right"/>
    </xf>
    <xf applyAlignment="1" borderId="0" fillId="0" fontId="24" numFmtId="166" pivotButton="0" quotePrefix="0" xfId="0">
      <alignment vertical="top"/>
    </xf>
    <xf borderId="0" fillId="0" fontId="66" numFmtId="3" pivotButton="0" quotePrefix="0" xfId="1684"/>
    <xf applyAlignment="1" borderId="0" fillId="0" fontId="66" numFmtId="3" pivotButton="0" quotePrefix="0" xfId="1684">
      <alignment horizontal="right"/>
    </xf>
    <xf borderId="0" fillId="0" fontId="66" numFmtId="14" pivotButton="0" quotePrefix="0" xfId="1684"/>
    <xf borderId="0" fillId="0" fontId="24" numFmtId="0" pivotButton="0" quotePrefix="0" xfId="1684"/>
    <xf borderId="0" fillId="0" fontId="66" numFmtId="0" pivotButton="0" quotePrefix="0" xfId="1684"/>
    <xf applyAlignment="1" borderId="0" fillId="0" fontId="18" numFmtId="167" pivotButton="0" quotePrefix="0" xfId="0">
      <alignment horizontal="right" vertical="top"/>
    </xf>
    <xf applyAlignment="1" borderId="0" fillId="0" fontId="66" numFmtId="171" pivotButton="0" quotePrefix="0" xfId="2807">
      <alignment horizontal="right"/>
    </xf>
    <xf applyAlignment="1" applyProtection="1" borderId="0" fillId="0" fontId="18" numFmtId="0" pivotButton="0" quotePrefix="0" xfId="0">
      <alignment horizontal="left"/>
      <protection hidden="0" locked="0"/>
    </xf>
    <xf applyAlignment="1" applyProtection="1" borderId="0" fillId="0" fontId="18" numFmtId="169" pivotButton="0" quotePrefix="0" xfId="0">
      <alignment horizontal="center"/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2" fontId="18" numFmtId="0" pivotButton="0" quotePrefix="0" xfId="0">
      <alignment horizontal="right"/>
      <protection hidden="0" locked="0"/>
    </xf>
    <xf borderId="8" fillId="0" fontId="19" numFmtId="168" pivotButton="0" quotePrefix="0" xfId="0"/>
    <xf applyAlignment="1" borderId="10" fillId="0" fontId="18" numFmtId="3" pivotButton="0" quotePrefix="0" xfId="0">
      <alignment horizontal="right"/>
    </xf>
    <xf applyAlignment="1" applyProtection="1" borderId="8" fillId="2" fontId="64" numFmtId="3" pivotButton="0" quotePrefix="0" xfId="0">
      <alignment horizontal="right" vertical="top"/>
      <protection hidden="0" locked="0"/>
    </xf>
    <xf applyAlignment="1" borderId="2" fillId="2" fontId="25" numFmtId="3" pivotButton="0" quotePrefix="0" xfId="0">
      <alignment horizontal="right" vertical="top" wrapText="1"/>
    </xf>
    <xf applyAlignment="1" borderId="20" fillId="0" fontId="18" numFmtId="3" pivotButton="0" quotePrefix="0" xfId="0">
      <alignment horizontal="right"/>
    </xf>
    <xf applyAlignment="1" applyProtection="1" borderId="0" fillId="0" fontId="18" numFmtId="0" pivotButton="0" quotePrefix="0" xfId="0">
      <alignment horizontal="right" vertical="top"/>
      <protection hidden="0" locked="0"/>
    </xf>
    <xf applyAlignment="1" borderId="3" fillId="5" fontId="19" numFmtId="3" pivotButton="0" quotePrefix="0" xfId="0">
      <alignment horizontal="right" wrapText="1"/>
    </xf>
    <xf applyAlignment="1" borderId="0" fillId="2" fontId="19" numFmtId="3" pivotButton="0" quotePrefix="0" xfId="0">
      <alignment horizontal="right"/>
    </xf>
    <xf applyAlignment="1" borderId="0" fillId="3" fontId="18" numFmtId="3" pivotButton="0" quotePrefix="0" xfId="0">
      <alignment horizontal="right"/>
    </xf>
    <xf applyAlignment="1" applyProtection="1" borderId="0" fillId="0" fontId="19" numFmtId="169" pivotButton="0" quotePrefix="0" xfId="0">
      <alignment horizontal="center"/>
      <protection hidden="0" locked="0"/>
    </xf>
    <xf applyAlignment="1" applyProtection="1" borderId="0" fillId="3" fontId="19" numFmtId="0" pivotButton="0" quotePrefix="0" xfId="0">
      <alignment horizontal="left"/>
      <protection hidden="0" locked="0"/>
    </xf>
    <xf applyAlignment="1" borderId="0" fillId="3" fontId="19" numFmtId="3" pivotButton="0" quotePrefix="0" xfId="0">
      <alignment horizontal="right"/>
    </xf>
    <xf applyAlignment="1" borderId="3" fillId="5" fontId="18" numFmtId="3" pivotButton="0" quotePrefix="0" xfId="0">
      <alignment horizontal="right"/>
    </xf>
    <xf applyAlignment="1" borderId="8" fillId="4" fontId="20" numFmtId="0" pivotButton="0" quotePrefix="0" xfId="0">
      <alignment horizontal="center"/>
    </xf>
    <xf applyAlignment="1" borderId="0" fillId="2" fontId="18" numFmtId="3" pivotButton="0" quotePrefix="0" xfId="0">
      <alignment horizontal="right"/>
    </xf>
    <xf applyAlignment="1" borderId="2" fillId="2" fontId="18" numFmtId="0" pivotButton="0" quotePrefix="0" xfId="0">
      <alignment horizontal="left" indent="9"/>
    </xf>
    <xf applyAlignment="1" applyProtection="1" borderId="0" fillId="2" fontId="18" numFmtId="0" pivotButton="0" quotePrefix="0" xfId="0">
      <alignment shrinkToFit="1" vertical="top" wrapText="1"/>
      <protection hidden="0" locked="0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0" fillId="0" fontId="18" numFmtId="0" pivotButton="0" quotePrefix="0" xfId="0">
      <alignment horizontal="right" indent="1" vertical="top"/>
    </xf>
    <xf applyAlignment="1" borderId="0" fillId="0" fontId="69" numFmtId="0" pivotButton="0" quotePrefix="0" xfId="0">
      <alignment horizontal="left" indent="2"/>
    </xf>
    <xf applyAlignment="1" borderId="21" fillId="0" fontId="69" numFmtId="0" pivotButton="0" quotePrefix="0" xfId="0">
      <alignment horizontal="left" indent="2"/>
    </xf>
    <xf borderId="0" fillId="0" fontId="69" numFmtId="0" pivotButton="0" quotePrefix="0" xfId="0"/>
    <xf borderId="9" fillId="0" fontId="69" numFmtId="0" pivotButton="0" quotePrefix="0" xfId="0"/>
    <xf borderId="8" fillId="0" fontId="69" numFmtId="0" pivotButton="0" quotePrefix="0" xfId="0"/>
    <xf borderId="7" fillId="0" fontId="69" numFmtId="0" pivotButton="0" quotePrefix="0" xfId="0"/>
    <xf applyAlignment="1" borderId="0" fillId="0" fontId="18" numFmtId="168" pivotButton="0" quotePrefix="0" xfId="0">
      <alignment vertical="top"/>
    </xf>
    <xf applyAlignment="1" borderId="0" fillId="0" fontId="18" numFmtId="14" pivotButton="0" quotePrefix="0" xfId="0">
      <alignment horizontal="right"/>
    </xf>
    <xf applyAlignment="1" borderId="0" fillId="0" fontId="0" numFmtId="0" pivotButton="0" quotePrefix="0" xfId="0">
      <alignment vertical="center" wrapText="1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70" numFmtId="0" pivotButton="0" quotePrefix="0" xfId="0">
      <alignment vertical="center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9" fillId="0" fontId="69" numFmtId="0" pivotButton="0" quotePrefix="0" xfId="0">
      <alignment horizontal="left" indent="2"/>
    </xf>
    <xf applyAlignment="1" borderId="8" fillId="0" fontId="69" numFmtId="0" pivotButton="0" quotePrefix="0" xfId="0">
      <alignment horizontal="left" indent="2"/>
    </xf>
    <xf applyAlignment="1" borderId="0" fillId="0" fontId="18" numFmtId="171" pivotButton="0" quotePrefix="0" xfId="2807">
      <alignment horizontal="right"/>
    </xf>
    <xf applyAlignment="1" borderId="0" fillId="2" fontId="18" numFmtId="0" pivotButton="0" quotePrefix="0" xfId="0">
      <alignment horizontal="left" indent="1"/>
    </xf>
    <xf applyAlignment="1" borderId="0" fillId="0" fontId="15" numFmtId="49" pivotButton="0" quotePrefix="0" xfId="0">
      <alignment shrinkToFit="1" vertical="top" wrapText="1"/>
    </xf>
    <xf applyAlignment="1" borderId="0" fillId="0" fontId="15" numFmtId="49" pivotButton="0" quotePrefix="0" xfId="0">
      <alignment horizontal="left" shrinkToFit="1" vertical="top" wrapText="1"/>
    </xf>
    <xf applyAlignment="1" borderId="0" fillId="2" fontId="25" numFmtId="0" pivotButton="0" quotePrefix="0" xfId="0">
      <alignment horizontal="left" vertical="top"/>
    </xf>
    <xf borderId="22" fillId="0" fontId="18" numFmtId="0" pivotButton="0" quotePrefix="0" xfId="0"/>
    <xf borderId="3" fillId="0" fontId="18" numFmtId="0" pivotButton="0" quotePrefix="0" xfId="0"/>
    <xf applyAlignment="1" borderId="3" fillId="3" fontId="18" numFmtId="0" pivotButton="0" quotePrefix="0" xfId="0">
      <alignment horizontal="center" vertical="top" wrapText="1"/>
    </xf>
    <xf applyAlignment="1" borderId="3" fillId="2" fontId="25" numFmtId="0" pivotButton="0" quotePrefix="0" xfId="0">
      <alignment vertical="top" wrapText="1"/>
    </xf>
    <xf applyAlignment="1" borderId="23" fillId="2" fontId="25" numFmtId="0" pivotButton="0" quotePrefix="0" xfId="0">
      <alignment vertical="top"/>
    </xf>
    <xf applyAlignment="1" borderId="0" fillId="2" fontId="18" numFmtId="171" pivotButton="0" quotePrefix="0" xfId="0">
      <alignment horizontal="center"/>
    </xf>
    <xf applyAlignment="1" borderId="0" fillId="0" fontId="18" numFmtId="3" pivotButton="0" quotePrefix="0" xfId="0">
      <alignment horizontal="left" wrapText="1"/>
    </xf>
    <xf applyAlignment="1" borderId="10" fillId="0" fontId="69" numFmtId="0" pivotButton="0" quotePrefix="0" xfId="0">
      <alignment horizontal="left" indent="2"/>
    </xf>
    <xf applyAlignment="1" borderId="9" fillId="2" fontId="25" numFmtId="0" pivotButton="0" quotePrefix="0" xfId="0">
      <alignment vertical="top" wrapText="1"/>
    </xf>
    <xf applyAlignment="1" borderId="8" fillId="2" fontId="25" numFmtId="0" pivotButton="0" quotePrefix="0" xfId="0">
      <alignment vertical="top" wrapText="1"/>
    </xf>
    <xf applyAlignment="1" borderId="8" fillId="3" fontId="18" numFmtId="0" pivotButton="0" quotePrefix="0" xfId="0">
      <alignment horizontal="center" vertical="top" wrapText="1"/>
    </xf>
    <xf applyAlignment="1" borderId="7" fillId="2" fontId="25" numFmtId="0" pivotButton="0" quotePrefix="0" xfId="0">
      <alignment vertical="top"/>
    </xf>
    <xf borderId="0" fillId="0" fontId="18" numFmtId="14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borderId="0" fillId="0" fontId="18" numFmtId="9" pivotButton="0" quotePrefix="0" xfId="2808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8" fillId="2" fontId="64" numFmtId="0" pivotButton="0" quotePrefix="0" xfId="0">
      <alignment vertical="top" wrapText="1"/>
      <protection hidden="0" locked="0"/>
    </xf>
    <xf applyAlignment="1" applyProtection="1" borderId="7" fillId="2" fontId="64" numFmtId="0" pivotButton="0" quotePrefix="0" xfId="0">
      <alignment vertical="top" wrapText="1"/>
      <protection hidden="0" locked="0"/>
    </xf>
    <xf applyAlignment="1" applyProtection="1" borderId="0" fillId="2" fontId="64" numFmtId="0" pivotButton="0" quotePrefix="0" xfId="0">
      <alignment vertical="top" wrapText="1"/>
      <protection hidden="0" locked="0"/>
    </xf>
    <xf applyAlignment="1" applyProtection="1" borderId="5" fillId="2" fontId="64" numFmtId="0" pivotButton="0" quotePrefix="0" xfId="0">
      <alignment vertical="top" wrapText="1"/>
      <protection hidden="0" locked="0"/>
    </xf>
    <xf applyAlignment="1" borderId="0" fillId="0" fontId="19" numFmtId="166" pivotButton="0" quotePrefix="0" xfId="0">
      <alignment vertical="top"/>
    </xf>
    <xf applyAlignment="1" borderId="20" fillId="0" fontId="19" numFmtId="166" pivotButton="0" quotePrefix="0" xfId="0">
      <alignment vertical="top"/>
    </xf>
    <xf borderId="0" fillId="3" fontId="18" numFmtId="3" pivotButton="0" quotePrefix="0" xfId="0"/>
    <xf borderId="0" fillId="0" fontId="22" numFmtId="171" pivotButton="0" quotePrefix="0" xfId="0"/>
    <xf borderId="0" fillId="0" fontId="21" numFmtId="0" pivotButton="0" quotePrefix="0" xfId="1"/>
    <xf applyAlignment="1" borderId="0" fillId="3" fontId="18" numFmtId="0" pivotButton="0" quotePrefix="0" xfId="0">
      <alignment wrapText="1"/>
    </xf>
    <xf applyProtection="1" borderId="0" fillId="0" fontId="18" numFmtId="0" pivotButton="0" quotePrefix="0" xfId="0">
      <protection hidden="0" locked="0"/>
    </xf>
    <xf borderId="0" fillId="0" fontId="18" numFmtId="2" pivotButton="0" quotePrefix="0" xfId="0"/>
    <xf applyAlignment="1" borderId="0" fillId="0" fontId="13" numFmtId="0" pivotButton="0" quotePrefix="1" xfId="1">
      <alignment vertical="center"/>
    </xf>
    <xf applyAlignment="1" borderId="0" fillId="5" fontId="19" numFmtId="0" pivotButton="0" quotePrefix="0" xfId="0">
      <alignment horizontal="center"/>
    </xf>
    <xf applyAlignment="1" borderId="0" fillId="0" fontId="24" numFmtId="0" pivotButton="0" quotePrefix="0" xfId="0">
      <alignment vertical="center"/>
    </xf>
    <xf applyProtection="1" borderId="0" fillId="2" fontId="18" numFmtId="164" pivotButton="0" quotePrefix="0" xfId="0">
      <protection hidden="0" locked="0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0" fillId="0" fontId="18" numFmtId="0" pivotButton="0" quotePrefix="0" xfId="0">
      <alignment vertical="top"/>
    </xf>
    <xf applyAlignment="1" borderId="0" fillId="0" fontId="18" numFmtId="0" pivotButton="0" quotePrefix="0" xfId="0">
      <alignment horizontal="left" indent="1"/>
    </xf>
    <xf applyAlignment="1" borderId="9" fillId="2" fontId="68" numFmtId="0" pivotButton="0" quotePrefix="0" xfId="0">
      <alignment vertical="top" wrapText="1"/>
    </xf>
    <xf applyAlignment="1" borderId="8" fillId="2" fontId="68" numFmtId="0" pivotButton="0" quotePrefix="0" xfId="0">
      <alignment vertical="top" wrapText="1"/>
    </xf>
    <xf applyAlignment="1" borderId="4" fillId="2" fontId="68" numFmtId="0" pivotButton="0" quotePrefix="0" xfId="0">
      <alignment vertical="top" wrapText="1"/>
    </xf>
    <xf applyAlignment="1" borderId="2" fillId="2" fontId="68" numFmtId="0" pivotButton="0" quotePrefix="0" xfId="0">
      <alignment vertical="top" wrapText="1"/>
    </xf>
    <xf applyAlignment="1" borderId="2" fillId="3" fontId="18" numFmtId="0" pivotButton="0" quotePrefix="0" xfId="0">
      <alignment horizontal="left" vertical="top"/>
    </xf>
    <xf applyAlignment="1" borderId="20" fillId="0" fontId="18" numFmtId="0" pivotButton="0" quotePrefix="0" xfId="0">
      <alignment horizontal="right"/>
    </xf>
    <xf applyAlignment="1" borderId="0" fillId="3" fontId="18" numFmtId="168" pivotButton="0" quotePrefix="0" xfId="2811">
      <alignment vertical="top"/>
    </xf>
    <xf borderId="0" fillId="3" fontId="24" numFmtId="3" pivotButton="0" quotePrefix="0" xfId="0"/>
    <xf borderId="0" fillId="0" fontId="24" numFmtId="0" pivotButton="0" quotePrefix="0" xfId="0"/>
    <xf applyAlignment="1" borderId="3" fillId="5" fontId="23" numFmtId="0" pivotButton="0" quotePrefix="0" xfId="0">
      <alignment horizontal="right" wrapText="1"/>
    </xf>
    <xf borderId="0" fillId="0" fontId="0" numFmtId="3" pivotButton="0" quotePrefix="0" xfId="0"/>
    <xf applyAlignment="1" borderId="0" fillId="2" fontId="19" numFmtId="0" pivotButton="0" quotePrefix="0" xfId="0">
      <alignment vertical="top"/>
    </xf>
    <xf applyProtection="1" borderId="0" fillId="2" fontId="18" numFmtId="0" pivotButton="0" quotePrefix="0" xfId="0">
      <protection hidden="0" locked="0"/>
    </xf>
    <xf applyAlignment="1" borderId="2" fillId="5" fontId="23" numFmtId="0" pivotButton="0" quotePrefix="0" xfId="0">
      <alignment horizontal="center"/>
    </xf>
    <xf applyAlignment="1" borderId="2" fillId="5" fontId="23" numFmtId="0" pivotButton="0" quotePrefix="0" xfId="0">
      <alignment horizontal="left"/>
    </xf>
    <xf borderId="2" fillId="5" fontId="18" numFmtId="0" pivotButton="0" quotePrefix="0" xfId="0"/>
    <xf applyAlignment="1" borderId="0" fillId="0" fontId="18" numFmtId="175" pivotButton="0" quotePrefix="0" xfId="0">
      <alignment horizontal="right" vertical="top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2" fillId="3" fontId="18" numFmtId="0" pivotButton="0" quotePrefix="0" xfId="0">
      <alignment horizontal="left" vertical="top" wrapText="1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22" fillId="5" fontId="19" numFmtId="0" pivotButton="0" quotePrefix="0" xfId="0">
      <alignment horizontal="right" wrapText="1"/>
    </xf>
    <xf applyAlignment="1" borderId="3" fillId="5" fontId="19" numFmtId="0" pivotButton="0" quotePrefix="0" xfId="0">
      <alignment horizontal="center" wrapText="1"/>
    </xf>
    <xf applyAlignment="1" borderId="23" fillId="5" fontId="19" numFmtId="0" pivotButton="0" quotePrefix="0" xfId="0">
      <alignment wrapText="1"/>
    </xf>
    <xf applyAlignment="1" borderId="0" fillId="0" fontId="19" numFmtId="168" pivotButton="0" quotePrefix="0" xfId="0">
      <alignment horizontal="right" vertical="top"/>
    </xf>
    <xf applyAlignment="1" borderId="0" fillId="0" fontId="19" numFmtId="166" pivotButton="0" quotePrefix="0" xfId="0">
      <alignment horizontal="right" vertical="top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applyAlignment="1" borderId="3" fillId="5" fontId="19" numFmtId="0" pivotButton="0" quotePrefix="0" xfId="0">
      <alignment horizontal="right" wrapText="1"/>
    </xf>
    <xf applyAlignment="1" borderId="3" fillId="5" fontId="19" numFmtId="0" pivotButton="0" quotePrefix="0" xfId="0">
      <alignment horizontal="left" wrapText="1"/>
    </xf>
    <xf applyAlignment="1" borderId="23" fillId="5" fontId="19" numFmtId="0" pivotButton="0" quotePrefix="0" xfId="0">
      <alignment horizontal="left" wrapText="1"/>
    </xf>
    <xf borderId="0" fillId="4" fontId="20" numFmtId="0" pivotButton="0" quotePrefix="0" xfId="0"/>
    <xf borderId="0" fillId="0" fontId="72" numFmtId="0" pivotButton="0" quotePrefix="0" xfId="0"/>
    <xf applyAlignment="1" borderId="0" fillId="2" fontId="22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24" numFmtId="0" pivotButton="0" quotePrefix="0" xfId="0">
      <alignment horizontal="right" vertical="center"/>
    </xf>
    <xf applyAlignment="1" borderId="9" fillId="3" fontId="18" numFmtId="0" pivotButton="0" quotePrefix="0" xfId="0">
      <alignment vertical="top" wrapText="1"/>
    </xf>
    <xf applyAlignment="1" borderId="8" fillId="3" fontId="18" numFmtId="0" pivotButton="0" quotePrefix="0" xfId="0">
      <alignment vertical="top" wrapText="1"/>
    </xf>
    <xf applyAlignment="1" borderId="8" fillId="2" fontId="25" numFmtId="0" pivotButton="0" quotePrefix="0" xfId="0">
      <alignment vertical="top"/>
    </xf>
    <xf applyAlignment="1" borderId="6" fillId="3" fontId="18" numFmtId="0" pivotButton="0" quotePrefix="0" xfId="0">
      <alignment vertical="top" wrapText="1"/>
    </xf>
    <xf applyAlignment="1" borderId="0" fillId="3" fontId="18" numFmtId="0" pivotButton="0" quotePrefix="0" xfId="0">
      <alignment vertical="top" wrapText="1"/>
    </xf>
    <xf applyAlignment="1" applyProtection="1" borderId="5" fillId="2" fontId="64" numFmtId="0" pivotButton="0" quotePrefix="0" xfId="0">
      <alignment vertical="top"/>
      <protection hidden="0" locked="0"/>
    </xf>
    <xf applyAlignment="1" borderId="4" fillId="3" fontId="18" numFmtId="0" pivotButton="0" quotePrefix="0" xfId="0">
      <alignment vertical="top" wrapText="1"/>
    </xf>
    <xf applyAlignment="1" borderId="2" fillId="3" fontId="18" numFmtId="0" pivotButton="0" quotePrefix="0" xfId="0">
      <alignment vertical="top" wrapText="1"/>
    </xf>
    <xf applyAlignment="1" borderId="2" fillId="2" fontId="18" numFmtId="0" pivotButton="0" quotePrefix="0" xfId="0">
      <alignment vertical="top"/>
    </xf>
    <xf borderId="0" fillId="0" fontId="18" numFmtId="176" pivotButton="0" quotePrefix="0" xfId="0"/>
    <xf borderId="0" fillId="0" fontId="18" numFmtId="43" pivotButton="0" quotePrefix="0" xfId="0"/>
    <xf borderId="0" fillId="0" fontId="18" numFmtId="177" pivotButton="0" quotePrefix="0" xfId="0"/>
    <xf borderId="0" fillId="3" fontId="19" numFmtId="0" pivotButton="0" quotePrefix="0" xfId="0"/>
    <xf borderId="2" fillId="0" fontId="0" numFmtId="0" pivotButton="0" quotePrefix="0" xfId="0"/>
    <xf borderId="8" fillId="0" fontId="0" numFmtId="0" pivotButton="0" quotePrefix="0" xfId="0"/>
    <xf borderId="0" fillId="0" fontId="18" numFmtId="172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3" fontId="18" numFmtId="168" pivotButton="0" quotePrefix="0" xfId="0">
      <alignment horizontal="center"/>
    </xf>
    <xf applyAlignment="1" applyProtection="1" borderId="0" fillId="3" fontId="19" numFmtId="170" pivotButton="0" quotePrefix="0" xfId="0">
      <alignment horizontal="center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20" fillId="3" fontId="24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0" fillId="0" fontId="19" numFmtId="166" pivotButton="0" quotePrefix="0" xfId="0"/>
    <xf borderId="0" fillId="0" fontId="18" numFmtId="166" pivotButton="0" quotePrefix="0" xfId="0"/>
    <xf borderId="20" fillId="0" fontId="18" numFmtId="166" pivotButton="0" quotePrefix="0" xfId="0"/>
    <xf borderId="8" fillId="0" fontId="19" numFmtId="166" pivotButton="0" quotePrefix="0" xfId="0"/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20" fillId="3" fontId="24" numFmtId="166" pivotButton="0" quotePrefix="0" xfId="2809">
      <alignment vertical="top"/>
    </xf>
    <xf applyAlignment="1" borderId="20" fillId="0" fontId="18" numFmtId="166" pivotButton="0" quotePrefix="0" xfId="0">
      <alignment vertical="top"/>
    </xf>
    <xf applyAlignment="1" borderId="0" fillId="3" fontId="24" numFmtId="166" pivotButton="0" quotePrefix="0" xfId="2809">
      <alignment horizontal="right"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vertical="top"/>
    </xf>
    <xf applyAlignment="1" borderId="0" fillId="0" fontId="18" numFmtId="166" pivotButton="0" quotePrefix="0" xfId="0">
      <alignment vertical="top"/>
    </xf>
    <xf borderId="0" fillId="0" fontId="18" numFmtId="168" pivotButton="0" quotePrefix="0" xfId="0"/>
    <xf applyAlignment="1" borderId="8" fillId="0" fontId="19" numFmtId="168" pivotButton="0" quotePrefix="0" xfId="0">
      <alignment vertical="top"/>
    </xf>
    <xf applyAlignment="1" borderId="0" fillId="0" fontId="66" numFmtId="171" pivotButton="0" quotePrefix="0" xfId="2807">
      <alignment horizontal="right"/>
    </xf>
    <xf applyAlignment="1" borderId="0" fillId="0" fontId="24" numFmtId="166" pivotButton="0" quotePrefix="0" xfId="0">
      <alignment vertical="top"/>
    </xf>
    <xf applyAlignment="1" borderId="0" fillId="0" fontId="22" numFmtId="168" pivotButton="0" quotePrefix="0" xfId="0">
      <alignment horizontal="right" vertical="top"/>
    </xf>
    <xf applyAlignment="1" borderId="0" fillId="0" fontId="18" numFmtId="166" pivotButton="0" quotePrefix="0" xfId="0">
      <alignment horizontal="right" vertical="top"/>
    </xf>
    <xf borderId="8" fillId="0" fontId="19" numFmtId="168" pivotButton="0" quotePrefix="0" xfId="0"/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18" numFmtId="168" pivotButton="0" quotePrefix="0" xfId="0">
      <alignment vertical="top"/>
    </xf>
    <xf applyAlignment="1" borderId="0" fillId="0" fontId="18" numFmtId="171" pivotButton="0" quotePrefix="0" xfId="2807">
      <alignment horizontal="right"/>
    </xf>
    <xf applyAlignment="1" borderId="0" fillId="2" fontId="18" numFmtId="171" pivotButton="0" quotePrefix="0" xfId="0">
      <alignment horizontal="center"/>
    </xf>
    <xf borderId="0" fillId="0" fontId="22" numFmtId="171" pivotButton="0" quotePrefix="0" xfId="0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0" fillId="3" fontId="71" numFmtId="174" pivotButton="0" quotePrefix="1" xfId="2808">
      <alignment horizontal="center" vertical="center" wrapText="1"/>
      <protection hidden="0" locked="0"/>
    </xf>
    <xf applyAlignment="1" borderId="0" fillId="3" fontId="18" numFmtId="168" pivotButton="0" quotePrefix="0" xfId="2811">
      <alignment vertical="top"/>
    </xf>
    <xf applyAlignment="1" borderId="0" fillId="0" fontId="18" numFmtId="175" pivotButton="0" quotePrefix="0" xfId="0">
      <alignment horizontal="right" vertical="top"/>
    </xf>
    <xf borderId="25" fillId="0" fontId="0" numFmtId="0" pivotButton="0" quotePrefix="0" xfId="0"/>
    <xf borderId="3" fillId="0" fontId="0" numFmtId="0" pivotButton="0" quotePrefix="0" xfId="0"/>
    <xf applyAlignment="1" borderId="0" fillId="0" fontId="19" numFmtId="166" pivotButton="0" quotePrefix="0" xfId="0">
      <alignment horizontal="right" vertical="top"/>
    </xf>
    <xf applyAlignment="1" borderId="0" fillId="0" fontId="19" numFmtId="168" pivotButton="0" quotePrefix="0" xfId="0">
      <alignment horizontal="right" vertical="top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borderId="0" fillId="0" fontId="18" numFmtId="177" pivotButton="0" quotePrefix="0" xfId="0"/>
    <xf borderId="0" fillId="0" fontId="73" numFmtId="167" pivotButton="0" quotePrefix="0" xfId="0"/>
    <xf borderId="0" fillId="0" fontId="73" numFmtId="0" pivotButton="0" quotePrefix="0" xfId="0"/>
    <xf borderId="0" fillId="0" fontId="73" numFmtId="180" pivotButton="0" quotePrefix="0" xfId="0"/>
    <xf borderId="0" fillId="0" fontId="18" numFmtId="176" pivotButton="0" quotePrefix="0" xfId="0"/>
  </cellXfs>
  <cellStyles count="2144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  <cellStyle builtinId="5" name="Percent" xfId="2140"/>
    <cellStyle name="Normal 2 10" xfId="2141"/>
    <cellStyle name="Comma 10 2 2 2 2" xfId="2142"/>
    <cellStyle name="Normal 2 9 2" xfId="214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1.pn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2.pn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3.pn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4.pn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5.pn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16.pn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17.pn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18.pn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19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0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76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76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5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5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151189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978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5978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60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60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6198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19050</colOff>
      <row>0</row>
      <rowOff>171450</rowOff>
    </from>
    <ext cx="2280301" cy="681251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3250" y="165100"/>
          <a:ext cx="2280301" cy="681251"/>
        </a:xfrm>
        <a:prstGeom prst="rect">
          <avLst/>
        </a:prstGeom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31750</colOff>
      <row>0</row>
      <rowOff>0</rowOff>
    </from>
    <ext cx="2276985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2300" y="0"/>
          <a:ext cx="2276985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5917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5917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79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79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36914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levy@kabillion.com" TargetMode="External" Type="http://schemas.openxmlformats.org/officeDocument/2006/relationships/hyperlink" /><Relationship Id="rId3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mmedlock@gnusbrands.com" TargetMode="External" Type="http://schemas.openxmlformats.org/officeDocument/2006/relationships/hyperlink" /><Relationship Id="rId3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AccountsPayable@reelzchannel.com" TargetMode="External" Type="http://schemas.openxmlformats.org/officeDocument/2006/relationships/hyperlink" /><Relationship Id="rId3" Target="mailto:Cgeorgakakis@reelz.com" TargetMode="External" Type="http://schemas.openxmlformats.org/officeDocument/2006/relationships/hyperlink" /><Relationship Id="rId4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christofer_frey@spe.sony.com" TargetMode="External" Type="http://schemas.openxmlformats.org/officeDocument/2006/relationships/hyperlink" /><Relationship Id="rId3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tephen.Montgomery@starz.com" TargetMode="External" Type="http://schemas.openxmlformats.org/officeDocument/2006/relationships/hyperlink" /><Relationship Id="rId3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fant@tvone.tv" TargetMode="External" Type="http://schemas.openxmlformats.org/officeDocument/2006/relationships/hyperlink" /><Relationship Id="rId3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arl.Reece@disney.com" TargetMode="External" Type="http://schemas.openxmlformats.org/officeDocument/2006/relationships/hyperlink" /><Relationship Id="rId3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oshua.Berger@amcnetworks.com" TargetMode="External" Type="http://schemas.openxmlformats.org/officeDocument/2006/relationships/hyperlink" /><Relationship Id="rId3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domenico.dimeglio@cbsinteractive.com" TargetMode="External" Type="http://schemas.openxmlformats.org/officeDocument/2006/relationships/hyperlink" /><Relationship Id="rId3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ommyWebber@crownmedia.com" TargetMode="External" Type="http://schemas.openxmlformats.org/officeDocument/2006/relationships/hyperlink" /><Relationship Id="rId3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vin_Kroll@discovery.com" TargetMode="External" Type="http://schemas.openxmlformats.org/officeDocument/2006/relationships/hyperlink" /><Relationship Id="rId3" Target="mailto:Discovery_Invoices@discovery.com" TargetMode="External" Type="http://schemas.openxmlformats.org/officeDocument/2006/relationships/hyperlink" /><Relationship Id="rId4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Gvarhely@epix.com" TargetMode="External" Type="http://schemas.openxmlformats.org/officeDocument/2006/relationships/hyperlink" /><Relationship Id="rId3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145"/>
  <sheetViews>
    <sheetView showGridLines="0" workbookViewId="0" zoomScaleNormal="100" zoomScalePageLayoutView="80">
      <selection activeCell="H54" sqref="H54"/>
    </sheetView>
  </sheetViews>
  <sheetFormatPr baseColWidth="8" defaultColWidth="8.7109375" defaultRowHeight="15.75"/>
  <cols>
    <col customWidth="1" max="1" min="1" style="7" width="1.7109375"/>
    <col customWidth="1" max="2" min="2" style="7" width="10.140625"/>
    <col customWidth="1" max="3" min="3" style="7" width="16.28515625"/>
    <col bestFit="1" customWidth="1" max="4" min="4" style="7" width="80.7109375"/>
    <col bestFit="1" customWidth="1" max="5" min="5" style="7" width="31"/>
    <col customWidth="1" max="7" min="6" style="7" width="16.42578125"/>
    <col customWidth="1" max="8" min="8" style="7" width="19.28515625"/>
    <col customWidth="1" max="9" min="9" style="7" width="16.42578125"/>
    <col bestFit="1" customWidth="1" max="10" min="10" style="7" width="15"/>
    <col bestFit="1" customWidth="1" max="11" min="11" style="7" width="15.140625"/>
    <col customWidth="1" max="12" min="12" style="7" width="1.7109375"/>
    <col customWidth="1" max="13" min="13" style="7" width="12.28515625"/>
    <col customWidth="1" max="14" min="14" style="7" width="16"/>
    <col bestFit="1" customWidth="1" max="15" min="15" style="7" width="20.7109375"/>
    <col bestFit="1" customWidth="1" max="16" min="16" style="7" width="10.140625"/>
    <col bestFit="1" customWidth="1" max="17" min="17" style="7" width="13.140625"/>
    <col bestFit="1" customWidth="1" max="18" min="18" style="7" width="18.140625"/>
    <col bestFit="1" customWidth="1" max="19" min="19" style="7" width="12.42578125"/>
    <col customWidth="1" max="16384" min="20" style="7" width="8.7109375"/>
  </cols>
  <sheetData>
    <row r="1">
      <c r="A1" s="7" t="n"/>
      <c r="B1" s="144" t="n"/>
      <c r="C1" s="144" t="n"/>
      <c r="D1" s="144" t="n"/>
      <c r="E1" s="144" t="n"/>
      <c r="F1" s="144" t="n"/>
      <c r="G1" s="281" t="n"/>
      <c r="H1" s="281" t="n"/>
      <c r="J1" s="63" t="inlineStr">
        <is>
          <t>Invoice Date:</t>
        </is>
      </c>
      <c r="K1" s="152" t="n"/>
    </row>
    <row r="2">
      <c r="A2" s="7" t="n"/>
      <c r="B2" s="144" t="n"/>
      <c r="C2" s="144" t="n"/>
      <c r="D2" s="144" t="n"/>
      <c r="E2" s="144" t="n"/>
      <c r="F2" s="144" t="n"/>
      <c r="G2" s="144" t="n"/>
      <c r="H2" s="144" t="n"/>
      <c r="J2" s="63" t="inlineStr">
        <is>
          <t>Invoice Number:</t>
        </is>
      </c>
      <c r="K2" s="259" t="n"/>
    </row>
    <row r="3">
      <c r="A3" s="7" t="n"/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  <c r="K3" s="283" t="n"/>
    </row>
    <row r="4">
      <c r="A4" s="7" t="n"/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  <c r="K4" s="299" t="n"/>
    </row>
    <row r="5">
      <c r="A5" s="7" t="n"/>
      <c r="B5" s="149" t="inlineStr">
        <is>
          <t>Canoe Ventures, LLC</t>
        </is>
      </c>
      <c r="C5" s="150" t="n"/>
      <c r="D5" s="150" t="n"/>
      <c r="E5" s="150" t="n"/>
      <c r="F5" s="144" t="n"/>
      <c r="G5" s="89" t="inlineStr">
        <is>
          <t>PLEASE REMIT TO:</t>
        </is>
      </c>
      <c r="H5" s="300" t="n"/>
      <c r="I5" s="300" t="n"/>
      <c r="J5" s="300" t="n"/>
      <c r="K5" s="300" t="n"/>
    </row>
    <row r="6">
      <c r="A6" s="7" t="n"/>
      <c r="B6" s="147" t="inlineStr">
        <is>
          <t>200 Union Boulevard, Suite 201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A7" s="7" t="n"/>
      <c r="B7" s="147" t="inlineStr">
        <is>
          <t>Lakewood, CO  80228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</row>
    <row r="9">
      <c r="A9" s="7" t="n"/>
      <c r="B9" s="145" t="inlineStr">
        <is>
          <t>invoices@canoeventures.com</t>
        </is>
      </c>
      <c r="C9" s="283" t="n"/>
      <c r="D9" s="144" t="n"/>
      <c r="E9" s="144" t="n"/>
      <c r="F9" s="144" t="n"/>
      <c r="G9" s="146" t="inlineStr">
        <is>
          <t>Lakewood, CO  80228</t>
        </is>
      </c>
    </row>
    <row r="10">
      <c r="A10" s="7" t="n"/>
      <c r="C10" s="283" t="n"/>
      <c r="D10" s="144" t="n"/>
      <c r="E10" s="144" t="n"/>
      <c r="F10" s="144" t="n"/>
      <c r="G10" s="7" t="n"/>
      <c r="H10" s="7" t="n"/>
      <c r="I10" s="7" t="n"/>
      <c r="J10" s="7" t="n"/>
      <c r="K10" s="7" t="n"/>
    </row>
    <row r="11">
      <c r="A11" s="7" t="n"/>
      <c r="C11" s="143" t="n"/>
      <c r="D11" s="138" t="n"/>
      <c r="E11" s="138" t="n"/>
      <c r="F11" s="138" t="n"/>
      <c r="G11" s="142" t="inlineStr">
        <is>
          <t xml:space="preserve">TERMS                 : NET 30 DAYS      </t>
        </is>
      </c>
    </row>
    <row r="12">
      <c r="A12" s="7" t="n"/>
      <c r="B12" s="131" t="inlineStr">
        <is>
          <t>Bill To:</t>
        </is>
      </c>
      <c r="D12" s="116" t="inlineStr">
        <is>
          <t>A&amp;E Networks</t>
        </is>
      </c>
      <c r="E12" s="138" t="n"/>
      <c r="F12" s="138" t="n"/>
      <c r="G12" s="141" t="inlineStr">
        <is>
          <t>FEDERAL TAX ID : 26-2372059</t>
        </is>
      </c>
    </row>
    <row r="13">
      <c r="A13" s="7" t="n"/>
      <c r="C13" s="138" t="n"/>
      <c r="D13" s="7" t="inlineStr">
        <is>
          <t>Attention: R Lee Barstow, VP Digital Ad Operations</t>
        </is>
      </c>
      <c r="E13" s="138" t="n"/>
      <c r="F13" s="138" t="n"/>
      <c r="G13" s="140" t="inlineStr">
        <is>
          <t>Invoice # is required on all remittances</t>
        </is>
      </c>
    </row>
    <row r="14">
      <c r="A14" s="7" t="n"/>
      <c r="C14" s="138" t="n"/>
      <c r="D14" s="7" t="inlineStr">
        <is>
          <t xml:space="preserve">235 East 45th </t>
        </is>
      </c>
      <c r="E14" s="281" t="n"/>
      <c r="F14" s="281" t="n"/>
      <c r="G14" s="283" t="n"/>
      <c r="H14" s="283" t="n"/>
      <c r="I14" s="283" t="n"/>
      <c r="J14" s="283" t="n"/>
      <c r="K14" s="283" t="n"/>
      <c r="O14" s="64" t="n"/>
    </row>
    <row r="15">
      <c r="A15" s="7" t="inlineStr">
        <is>
          <t xml:space="preserve"> </t>
        </is>
      </c>
      <c r="C15" s="138" t="n"/>
      <c r="D15" s="7" t="inlineStr">
        <is>
          <t>New York, NY 10017</t>
        </is>
      </c>
      <c r="E15" s="281" t="n"/>
      <c r="F15" s="281" t="n"/>
      <c r="G15" s="136" t="inlineStr">
        <is>
          <t>RATE CARD (current Tier in yellow)</t>
        </is>
      </c>
      <c r="O15" s="301" t="n"/>
      <c r="Q15" s="302" t="n"/>
    </row>
    <row r="16">
      <c r="A16" s="7" t="n"/>
      <c r="C16" s="281" t="n"/>
      <c r="D16" s="79" t="inlineStr">
        <is>
          <t>Lee.Barstow@aenetworks.com</t>
        </is>
      </c>
      <c r="E16" s="281" t="n"/>
      <c r="F16" s="281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64" t="n"/>
      <c r="O16" s="301" t="n"/>
      <c r="P16" s="64" t="n"/>
      <c r="Q16" s="303" t="n"/>
    </row>
    <row r="17">
      <c r="A17" s="7" t="n"/>
      <c r="C17" s="281" t="n"/>
      <c r="E17" s="281" t="n"/>
      <c r="F17" s="281" t="n"/>
      <c r="G17" s="120" t="n"/>
      <c r="H17" s="119" t="inlineStr">
        <is>
          <t xml:space="preserve">    0M - 200M</t>
        </is>
      </c>
      <c r="I17" s="304" t="n">
        <v>1.28</v>
      </c>
      <c r="J17" s="126" t="n"/>
      <c r="K17" s="116" t="n"/>
      <c r="N17" s="64" t="n"/>
      <c r="Q17" s="303" t="n"/>
    </row>
    <row r="18">
      <c r="A18" s="7" t="n"/>
      <c r="B18" s="133" t="inlineStr">
        <is>
          <t>Invoice Period Start:</t>
        </is>
      </c>
      <c r="D18" s="132" t="n"/>
      <c r="E18" s="281" t="n"/>
      <c r="F18" s="281" t="n"/>
      <c r="G18" s="120" t="n"/>
      <c r="H18" s="119" t="inlineStr">
        <is>
          <t>200M - 400M</t>
        </is>
      </c>
      <c r="I18" s="304" t="n">
        <v>1.13</v>
      </c>
      <c r="J18" s="171" t="n"/>
      <c r="K18" s="171" t="n"/>
      <c r="M18" s="273" t="n"/>
      <c r="N18" s="64" t="n"/>
      <c r="O18" s="302" t="n"/>
    </row>
    <row r="19">
      <c r="A19" s="7" t="n"/>
      <c r="B19" s="133" t="inlineStr">
        <is>
          <t>Invoice Period End:</t>
        </is>
      </c>
      <c r="D19" s="132" t="n"/>
      <c r="E19" s="281" t="n"/>
      <c r="F19" s="281" t="n"/>
      <c r="G19" s="120" t="n"/>
      <c r="H19" s="119" t="inlineStr">
        <is>
          <t>400M - 600M</t>
        </is>
      </c>
      <c r="I19" s="304" t="n">
        <v>0.99</v>
      </c>
      <c r="J19" s="126" t="n"/>
      <c r="K19" s="116" t="n"/>
      <c r="M19" s="274" t="n"/>
      <c r="N19" s="64" t="n"/>
    </row>
    <row r="20">
      <c r="A20" s="7" t="n"/>
      <c r="B20" s="131" t="inlineStr">
        <is>
          <t>Programming Group:</t>
        </is>
      </c>
      <c r="D20" s="201" t="inlineStr">
        <is>
          <t>A&amp;E</t>
        </is>
      </c>
      <c r="E20" s="281" t="n"/>
      <c r="F20" s="281" t="n"/>
      <c r="G20" s="120" t="n"/>
      <c r="H20" s="119" t="inlineStr">
        <is>
          <t>600M - 800M</t>
        </is>
      </c>
      <c r="I20" s="304" t="n">
        <v>0.85</v>
      </c>
      <c r="J20" s="126" t="n"/>
      <c r="K20" s="116" t="n"/>
      <c r="M20" s="273" t="n"/>
      <c r="N20" s="64" t="n"/>
      <c r="P20" s="64" t="n"/>
      <c r="Q20" s="303" t="n"/>
    </row>
    <row r="21">
      <c r="A21" s="7" t="n"/>
      <c r="B21" s="131" t="inlineStr">
        <is>
          <t>Network(s):</t>
        </is>
      </c>
      <c r="D21" s="201" t="inlineStr">
        <is>
          <t>A&amp;E, Lifetime, History, LMN, FYI, H2, Viceland</t>
        </is>
      </c>
      <c r="E21" s="281" t="n"/>
      <c r="F21" s="281" t="n"/>
      <c r="G21" s="120" t="n"/>
      <c r="H21" s="119" t="inlineStr">
        <is>
          <t xml:space="preserve">   800M - 2B        </t>
        </is>
      </c>
      <c r="I21" s="304" t="n">
        <v>0.71</v>
      </c>
      <c r="J21" s="126" t="n"/>
      <c r="K21" s="116" t="n"/>
      <c r="N21" s="64" t="n"/>
      <c r="O21" s="302" t="n"/>
    </row>
    <row r="22">
      <c r="A22" s="7" t="n"/>
      <c r="B22" s="26" t="inlineStr">
        <is>
          <t>Previous YTD Impressions:</t>
        </is>
      </c>
      <c r="D22" s="49" t="n"/>
      <c r="E22" s="281" t="n"/>
      <c r="F22" s="281" t="n"/>
      <c r="G22" s="120" t="n"/>
      <c r="H22" s="119" t="inlineStr">
        <is>
          <t>2B - 3B</t>
        </is>
      </c>
      <c r="I22" s="304" t="n">
        <v>0.61</v>
      </c>
      <c r="J22" s="305" t="n"/>
      <c r="K22" s="116" t="n"/>
      <c r="M22" s="64" t="n"/>
      <c r="N22" s="64" t="n"/>
      <c r="O22" s="64" t="n"/>
    </row>
    <row r="23">
      <c r="A23" s="7" t="n"/>
      <c r="B23" s="26" t="n"/>
      <c r="D23" s="49" t="n"/>
      <c r="E23" s="281" t="n"/>
      <c r="F23" s="281" t="n"/>
      <c r="G23" s="120" t="n"/>
      <c r="H23" s="119" t="inlineStr">
        <is>
          <t>3B - 4B</t>
        </is>
      </c>
      <c r="I23" s="304" t="n">
        <v>0.58</v>
      </c>
      <c r="J23" s="305" t="n"/>
      <c r="K23" s="116" t="n"/>
      <c r="M23" s="64" t="n"/>
      <c r="N23" s="64" t="n"/>
      <c r="O23" s="303" t="n"/>
    </row>
    <row r="24">
      <c r="A24" s="7" t="n"/>
      <c r="B24" s="26" t="n"/>
      <c r="D24" s="49" t="n"/>
      <c r="E24" s="281" t="n"/>
      <c r="F24" s="281" t="n"/>
      <c r="G24" s="120" t="n"/>
      <c r="H24" s="119" t="inlineStr">
        <is>
          <t>4B - 5B</t>
        </is>
      </c>
      <c r="I24" s="304" t="n">
        <v>0.55</v>
      </c>
      <c r="J24" s="305" t="n"/>
      <c r="K24" s="116" t="n"/>
      <c r="M24" s="64" t="n"/>
      <c r="N24" s="64" t="n"/>
    </row>
    <row r="25">
      <c r="A25" s="7" t="n"/>
      <c r="B25" s="26" t="n"/>
      <c r="D25" s="49" t="n"/>
      <c r="E25" s="281" t="n"/>
      <c r="F25" s="281" t="n"/>
      <c r="G25" s="120" t="n"/>
      <c r="H25" s="119" t="inlineStr">
        <is>
          <t>5B +</t>
        </is>
      </c>
      <c r="I25" s="304" t="n">
        <v>0.5</v>
      </c>
      <c r="J25" s="305" t="n"/>
      <c r="K25" s="116" t="n"/>
      <c r="M25" s="64" t="n"/>
      <c r="N25" s="64" t="n"/>
    </row>
    <row r="26">
      <c r="A26" s="7" t="n"/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L26" s="283" t="n"/>
      <c r="M26" s="283" t="n"/>
      <c r="N26" s="81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86" t="inlineStr">
        <is>
          <t>Total Impressions Delivered</t>
        </is>
      </c>
      <c r="I27" s="86" t="inlineStr">
        <is>
          <t>Current Billed Impressions</t>
        </is>
      </c>
      <c r="J27" s="86" t="inlineStr">
        <is>
          <t>CPM</t>
        </is>
      </c>
      <c r="K27" s="86" t="inlineStr">
        <is>
          <t>Total</t>
        </is>
      </c>
    </row>
    <row r="28">
      <c r="B28" s="110" t="n"/>
      <c r="C28" s="107" t="n"/>
      <c r="F28" s="306" t="n"/>
      <c r="G28" s="274" t="n"/>
      <c r="H28" s="64" t="n"/>
      <c r="I28" s="307" t="n"/>
      <c r="J28" s="308" t="n"/>
      <c r="K28" s="308" t="n"/>
      <c r="L28" s="64" t="n"/>
      <c r="N28" s="64" t="n"/>
    </row>
    <row customHeight="1" ht="16.5" r="29" s="62" thickBot="1">
      <c r="B29" s="110" t="n"/>
      <c r="C29" s="107" t="n"/>
      <c r="F29" s="50" t="n"/>
      <c r="G29" s="50" t="n"/>
      <c r="H29" s="50" t="n"/>
      <c r="I29" s="309" t="n"/>
      <c r="J29" s="310" t="n"/>
      <c r="K29" s="310" t="n"/>
      <c r="L29" s="64" t="n"/>
      <c r="N29" s="64" t="n"/>
    </row>
    <row customHeight="1" ht="16.5" r="30" s="62" thickTop="1">
      <c r="B30" s="110" t="n"/>
      <c r="C30" s="107" t="n"/>
      <c r="D30" s="64" t="n"/>
      <c r="F30" s="306" t="n"/>
      <c r="G30" s="274" t="n"/>
      <c r="H30" s="64" t="n"/>
      <c r="I30" s="7" t="n"/>
      <c r="J30" s="64" t="n"/>
      <c r="K30" s="307" t="n"/>
      <c r="L30" s="64" t="n"/>
      <c r="N30" s="64" t="n"/>
    </row>
    <row r="31">
      <c r="B31" s="110" t="n"/>
      <c r="C31" s="107" t="n"/>
      <c r="F31" s="306" t="n"/>
      <c r="G31" s="63" t="inlineStr">
        <is>
          <t>Sub-totals by Network:</t>
        </is>
      </c>
      <c r="H31" s="61" t="inlineStr">
        <is>
          <t>A&amp;E</t>
        </is>
      </c>
      <c r="I31" s="64">
        <f>SUMIF($E$28:$E$28,$H31,$I$28:$I$28)</f>
        <v/>
      </c>
      <c r="J31" s="307" t="n"/>
      <c r="K31" s="311">
        <f>SUMIF($E$28:$E$28,$H31,$K$28:$K$28)</f>
        <v/>
      </c>
      <c r="L31" s="64" t="n"/>
      <c r="N31" s="64" t="n"/>
    </row>
    <row r="32">
      <c r="B32" s="110" t="n"/>
      <c r="C32" s="107" t="n"/>
      <c r="D32" s="64" t="n"/>
      <c r="F32" s="306" t="n"/>
      <c r="G32" s="64" t="n"/>
      <c r="H32" s="61" t="inlineStr">
        <is>
          <t>Lifetime</t>
        </is>
      </c>
      <c r="I32" s="64">
        <f>SUMIF($E$28:$E$28,$H32,$I$28:$I$28)</f>
        <v/>
      </c>
      <c r="J32" s="307" t="n"/>
      <c r="K32" s="311">
        <f>SUMIF($E$28:$E$28,$H32,$K$28:$K$28)</f>
        <v/>
      </c>
      <c r="L32" s="64" t="n"/>
      <c r="N32" s="64" t="n"/>
    </row>
    <row r="33">
      <c r="B33" s="110" t="n"/>
      <c r="C33" s="107" t="n"/>
      <c r="F33" s="306" t="n"/>
      <c r="G33" s="64" t="n"/>
      <c r="H33" s="61" t="inlineStr">
        <is>
          <t>History</t>
        </is>
      </c>
      <c r="I33" s="64">
        <f>SUMIF($E$28:$E$28,$H33,$I$28:$I$28)</f>
        <v/>
      </c>
      <c r="J33" s="307" t="n"/>
      <c r="K33" s="311">
        <f>SUMIF($E$28:$E$28,$H33,$K$28:$K$28)</f>
        <v/>
      </c>
      <c r="L33" s="64" t="n"/>
      <c r="N33" s="64" t="n"/>
    </row>
    <row r="34">
      <c r="B34" s="110" t="n"/>
      <c r="C34" s="107" t="n"/>
      <c r="F34" s="306" t="n"/>
      <c r="G34" s="64" t="n"/>
      <c r="H34" s="61" t="inlineStr">
        <is>
          <t>LMN</t>
        </is>
      </c>
      <c r="I34" s="64">
        <f>SUMIF($E$28:$E$28,$H34,$I$28:$I$28)</f>
        <v/>
      </c>
      <c r="J34" s="307" t="n"/>
      <c r="K34" s="311">
        <f>SUMIF($E$28:$E$28,$H34,$K$28:$K$28)</f>
        <v/>
      </c>
      <c r="L34" s="64" t="n"/>
      <c r="N34" s="64" t="n"/>
    </row>
    <row r="35">
      <c r="B35" s="110" t="n"/>
      <c r="C35" s="107" t="n"/>
      <c r="F35" s="306" t="n"/>
      <c r="G35" s="64" t="n"/>
      <c r="H35" s="61" t="inlineStr">
        <is>
          <t>FYI</t>
        </is>
      </c>
      <c r="I35" s="64">
        <f>SUMIF($E$28:$E$28,$H35,$I$28:$I$28)</f>
        <v/>
      </c>
      <c r="J35" s="307" t="n"/>
      <c r="K35" s="311">
        <f>SUMIF($E$28:$E$28,$H35,$K$28:$K$28)</f>
        <v/>
      </c>
      <c r="L35" s="64" t="n"/>
      <c r="N35" s="64" t="n"/>
    </row>
    <row r="36">
      <c r="B36" s="110" t="n"/>
      <c r="C36" s="107" t="n"/>
      <c r="F36" s="306" t="n"/>
      <c r="G36" s="64" t="n"/>
      <c r="H36" s="61" t="inlineStr">
        <is>
          <t>Viceland</t>
        </is>
      </c>
      <c r="I36" s="64">
        <f>SUMIF($E$28:$E$28,$H36,$I$28:$I$28)</f>
        <v/>
      </c>
      <c r="J36" s="307" t="n"/>
      <c r="K36" s="311">
        <f>SUMIF($E$28:$E$28,$H36,$K$28:$K$28)</f>
        <v/>
      </c>
      <c r="L36" s="64" t="n"/>
      <c r="N36" s="64" t="n"/>
    </row>
    <row customHeight="1" ht="16.5" r="37" s="62" thickBot="1">
      <c r="B37" s="110" t="n"/>
      <c r="C37" s="107" t="n"/>
      <c r="F37" s="50" t="n"/>
      <c r="G37" s="50" t="n"/>
      <c r="H37" s="51" t="n"/>
      <c r="I37" s="50" t="n"/>
      <c r="J37" s="309" t="n"/>
      <c r="K37" s="310" t="n"/>
      <c r="L37" s="64" t="n"/>
      <c r="N37" s="64" t="n"/>
    </row>
    <row customHeight="1" ht="16.5" r="38" s="62" thickTop="1">
      <c r="B38" s="110" t="n"/>
      <c r="C38" s="107" t="n"/>
      <c r="F38" s="306" t="n"/>
      <c r="G38" s="64" t="n"/>
      <c r="H38" s="7" t="n"/>
      <c r="I38" s="64" t="n"/>
      <c r="J38" s="307" t="n"/>
      <c r="K38" s="308" t="n"/>
      <c r="L38" s="64" t="n"/>
      <c r="N38" s="64" t="n"/>
    </row>
    <row r="39">
      <c r="B39" s="110" t="n"/>
      <c r="C39" s="107" t="n"/>
      <c r="F39" s="306" t="n"/>
      <c r="G39" s="63" t="inlineStr">
        <is>
          <t>Total:</t>
        </is>
      </c>
      <c r="H39" s="64" t="n"/>
      <c r="I39" s="64">
        <f>SUM(I28:I28)</f>
        <v/>
      </c>
      <c r="K39" s="312">
        <f>SUM(K31:K36)</f>
        <v/>
      </c>
      <c r="L39" s="64" t="n"/>
      <c r="N39" s="64" t="n"/>
    </row>
    <row r="40">
      <c r="L40" s="64" t="n"/>
      <c r="N40" s="64" t="n"/>
    </row>
    <row r="41">
      <c r="B41" s="77" t="inlineStr">
        <is>
          <t xml:space="preserve">Invoice Comments:
</t>
        </is>
      </c>
      <c r="C41" s="69" t="n"/>
      <c r="D41" s="82" t="n"/>
      <c r="E41" s="69" t="n"/>
      <c r="F41" s="69" t="n"/>
      <c r="G41" s="69" t="n"/>
      <c r="H41" s="69" t="n"/>
      <c r="I41" s="69" t="n"/>
      <c r="J41" s="69" t="n"/>
      <c r="K41" s="70" t="n"/>
      <c r="L41" s="64" t="n"/>
      <c r="N41" s="64" t="n"/>
    </row>
    <row r="42">
      <c r="B42" s="71" t="n"/>
      <c r="C42" s="72" t="n"/>
      <c r="D42" s="72" t="n"/>
      <c r="E42" s="72" t="n"/>
      <c r="F42" s="72" t="n"/>
      <c r="G42" s="72" t="n"/>
      <c r="H42" s="72" t="n"/>
      <c r="I42" s="72" t="n"/>
      <c r="J42" s="72" t="n"/>
      <c r="K42" s="73" t="n"/>
      <c r="L42" s="64" t="n"/>
      <c r="N42" s="64" t="n"/>
    </row>
    <row customHeight="1" ht="16.5" r="43" s="62" thickBot="1"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64" t="n"/>
      <c r="N43" s="64" t="n"/>
    </row>
    <row r="44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64" t="n"/>
      <c r="N44" s="64" t="n"/>
    </row>
    <row r="45">
      <c r="B45" s="7" t="n"/>
      <c r="C45" s="7" t="n"/>
      <c r="D45" s="7" t="n"/>
      <c r="E45" s="7" t="n"/>
      <c r="F45" s="7" t="n"/>
      <c r="G45" s="7" t="n"/>
      <c r="H45" s="7" t="n"/>
      <c r="I45" s="7" t="n"/>
      <c r="J45" s="61" t="inlineStr">
        <is>
          <t>A&amp;E</t>
        </is>
      </c>
      <c r="K45" s="312">
        <f>K31</f>
        <v/>
      </c>
      <c r="L45" s="64" t="n"/>
      <c r="N45" s="64" t="n"/>
    </row>
    <row r="46">
      <c r="J46" s="61" t="inlineStr">
        <is>
          <t>Lifetime</t>
        </is>
      </c>
      <c r="K46" s="312">
        <f>K32</f>
        <v/>
      </c>
      <c r="L46" s="64" t="n"/>
      <c r="M46" s="312" t="n"/>
      <c r="N46" s="64" t="n"/>
    </row>
    <row r="47">
      <c r="B47" s="26" t="inlineStr">
        <is>
          <t>Please detach this portion and return with your remittance to:</t>
        </is>
      </c>
      <c r="J47" s="61" t="inlineStr">
        <is>
          <t>History</t>
        </is>
      </c>
      <c r="K47" s="312">
        <f>K33</f>
        <v/>
      </c>
      <c r="L47" s="64" t="n"/>
      <c r="N47" s="64" t="n"/>
    </row>
    <row r="48">
      <c r="B48" s="26" t="n"/>
      <c r="J48" s="61" t="inlineStr">
        <is>
          <t>LMN</t>
        </is>
      </c>
      <c r="K48" s="312">
        <f>K34</f>
        <v/>
      </c>
      <c r="L48" s="64" t="n"/>
      <c r="N48" s="64" t="n"/>
    </row>
    <row r="49">
      <c r="B49" s="26" t="n"/>
      <c r="J49" s="61" t="inlineStr">
        <is>
          <t>FYI</t>
        </is>
      </c>
      <c r="K49" s="312">
        <f>K35</f>
        <v/>
      </c>
      <c r="L49" s="64" t="n"/>
      <c r="N49" s="64" t="n"/>
    </row>
    <row r="50">
      <c r="J50" s="61" t="inlineStr">
        <is>
          <t>Viceland</t>
        </is>
      </c>
      <c r="K50" s="312">
        <f>K36</f>
        <v/>
      </c>
      <c r="L50" s="64" t="n"/>
      <c r="N50" s="64" t="n"/>
    </row>
    <row customHeight="1" ht="16.5" r="51" s="62" thickBot="1">
      <c r="J51" s="61" t="n"/>
      <c r="K51" s="313" t="n"/>
      <c r="L51" s="64" t="n"/>
      <c r="N51" s="64" t="n"/>
    </row>
    <row customHeight="1" ht="16.5" r="52" s="62" thickTop="1">
      <c r="C52" s="32" t="inlineStr">
        <is>
          <t>Canoe Ventures, LLC</t>
        </is>
      </c>
      <c r="D52" s="74" t="n"/>
      <c r="E52" s="30" t="inlineStr">
        <is>
          <t>Invoice Date:</t>
        </is>
      </c>
      <c r="F52" s="28" t="n"/>
      <c r="J52" s="61" t="n"/>
      <c r="L52" s="64" t="n"/>
      <c r="N52" s="64" t="n"/>
    </row>
    <row r="53">
      <c r="C53" s="25" t="inlineStr">
        <is>
          <t>Attention: Accounting Department</t>
        </is>
      </c>
      <c r="D53" s="75" t="n"/>
      <c r="E53" s="61" t="inlineStr">
        <is>
          <t>Invoice Number:</t>
        </is>
      </c>
      <c r="F53" s="29" t="n"/>
      <c r="J53" s="61" t="n"/>
      <c r="L53" s="64" t="n"/>
      <c r="N53" s="64" t="n"/>
    </row>
    <row r="54">
      <c r="C54" s="33" t="inlineStr">
        <is>
          <t>200 Union Boulevard, Suite 201</t>
        </is>
      </c>
      <c r="D54" s="75" t="n"/>
      <c r="E54" s="61" t="n"/>
      <c r="F54" s="29" t="n"/>
      <c r="J54" s="61" t="n"/>
      <c r="L54" s="64" t="n"/>
      <c r="N54" s="64" t="n"/>
    </row>
    <row r="55">
      <c r="C55" s="34" t="inlineStr">
        <is>
          <t>Lakewood, CO  80228</t>
        </is>
      </c>
      <c r="D55" s="76" t="n"/>
      <c r="E55" s="61" t="n"/>
      <c r="F55" s="29" t="n"/>
      <c r="J55" s="27" t="inlineStr">
        <is>
          <t>Amount Due:</t>
        </is>
      </c>
      <c r="K55" s="314">
        <f>SUM(K45:K50)</f>
        <v/>
      </c>
      <c r="L55" s="64" t="n"/>
      <c r="N55" s="64" t="n"/>
    </row>
    <row r="56">
      <c r="C56" s="19" t="n"/>
      <c r="D56" s="19" t="n"/>
      <c r="E56" s="18" t="n"/>
      <c r="F56" s="18" t="n"/>
      <c r="G56" s="18" t="n"/>
      <c r="L56" s="64" t="n"/>
      <c r="N56" s="64" t="n"/>
    </row>
    <row r="57">
      <c r="C57" s="19" t="n"/>
      <c r="D57" s="19" t="n"/>
      <c r="E57" s="18" t="n"/>
      <c r="F57" s="18" t="n"/>
      <c r="G57" s="18" t="n"/>
      <c r="L57" s="64" t="n"/>
      <c r="N57" s="64" t="n"/>
    </row>
    <row r="58">
      <c r="C58" s="19" t="n"/>
      <c r="D58" s="19" t="n"/>
      <c r="E58" s="18" t="n"/>
      <c r="F58" s="18" t="n"/>
      <c r="G58" s="18" t="n"/>
      <c r="L58" s="64" t="n"/>
      <c r="N58" s="64" t="n"/>
    </row>
    <row r="59">
      <c r="C59" s="19" t="n"/>
      <c r="D59" s="19" t="n"/>
      <c r="E59" s="18" t="n"/>
      <c r="F59" s="18" t="n"/>
      <c r="G59" s="18" t="n"/>
      <c r="L59" s="64" t="n"/>
      <c r="N59" s="64" t="n"/>
    </row>
    <row r="60">
      <c r="C60" s="19" t="n"/>
      <c r="D60" s="19" t="n"/>
      <c r="E60" s="18" t="n"/>
      <c r="F60" s="18" t="n"/>
      <c r="G60" s="18" t="n"/>
      <c r="L60" s="64" t="n"/>
      <c r="N60" s="64" t="n"/>
    </row>
    <row r="61">
      <c r="C61" s="19" t="n"/>
      <c r="D61" s="19" t="n"/>
      <c r="E61" s="18" t="n"/>
      <c r="F61" s="18" t="n"/>
      <c r="G61" s="18" t="n"/>
      <c r="L61" s="64" t="n"/>
      <c r="N61" s="64" t="n"/>
    </row>
    <row r="62">
      <c r="C62" s="19" t="n"/>
      <c r="D62" s="19" t="n"/>
      <c r="E62" s="18" t="n"/>
      <c r="F62" s="18" t="n"/>
      <c r="G62" s="18" t="n"/>
      <c r="L62" s="64" t="n"/>
      <c r="N62" s="64" t="n"/>
    </row>
    <row r="63">
      <c r="C63" s="19" t="n"/>
      <c r="D63" s="19" t="n"/>
      <c r="E63" s="18" t="n"/>
      <c r="F63" s="18" t="n"/>
      <c r="G63" s="18" t="n"/>
      <c r="L63" s="64" t="n"/>
      <c r="N63" s="64" t="n"/>
    </row>
    <row r="64">
      <c r="C64" s="19" t="n"/>
      <c r="D64" s="19" t="n"/>
      <c r="E64" s="18" t="n"/>
      <c r="F64" s="18" t="n"/>
      <c r="G64" s="18" t="n"/>
      <c r="M64" s="64" t="n"/>
      <c r="O64" s="64" t="n"/>
    </row>
    <row r="65">
      <c r="C65" s="19" t="n"/>
      <c r="D65" s="19" t="n"/>
      <c r="E65" s="18" t="n"/>
      <c r="F65" s="18" t="n"/>
      <c r="G65" s="18" t="n"/>
      <c r="M65" s="64" t="n"/>
      <c r="O65" s="64" t="n"/>
    </row>
    <row r="66">
      <c r="C66" s="19" t="n"/>
      <c r="D66" s="19" t="n"/>
      <c r="E66" s="18" t="n"/>
      <c r="F66" s="18" t="n"/>
      <c r="G66" s="18" t="n"/>
      <c r="M66" s="64" t="n"/>
      <c r="O66" s="64" t="n"/>
    </row>
    <row r="67">
      <c r="C67" s="19" t="n"/>
      <c r="D67" s="19" t="n"/>
      <c r="E67" s="18" t="n"/>
      <c r="F67" s="18" t="n"/>
      <c r="G67" s="18" t="n"/>
      <c r="M67" s="64" t="n"/>
      <c r="O67" s="64" t="n"/>
    </row>
    <row r="68">
      <c r="C68" s="19" t="n"/>
      <c r="D68" s="19" t="n"/>
      <c r="E68" s="18" t="n"/>
      <c r="F68" s="18" t="n"/>
      <c r="G68" s="18" t="n"/>
      <c r="M68" s="64" t="n"/>
      <c r="O68" s="64" t="n"/>
    </row>
    <row r="69">
      <c r="C69" s="19" t="n"/>
      <c r="D69" s="19" t="n"/>
      <c r="E69" s="18" t="n"/>
      <c r="F69" s="18" t="n"/>
      <c r="G69" s="18" t="n"/>
      <c r="M69" s="64" t="n"/>
      <c r="O69" s="64" t="n"/>
    </row>
    <row r="70">
      <c r="M70" s="64" t="n"/>
      <c r="O70" s="64" t="n"/>
    </row>
    <row r="71">
      <c r="M71" s="64" t="n"/>
      <c r="O71" s="64" t="n"/>
    </row>
    <row r="72">
      <c r="M72" s="64" t="n"/>
      <c r="O72" s="64" t="n"/>
    </row>
    <row r="73">
      <c r="M73" s="64" t="n"/>
      <c r="O73" s="64" t="n"/>
    </row>
    <row r="74">
      <c r="M74" s="64" t="n"/>
      <c r="O74" s="64" t="n"/>
    </row>
    <row r="75">
      <c r="M75" s="64" t="n"/>
      <c r="O75" s="64" t="n"/>
    </row>
    <row r="76">
      <c r="M76" s="64" t="n"/>
      <c r="O76" s="64" t="n"/>
    </row>
    <row r="77">
      <c r="M77" s="64" t="n"/>
      <c r="O77" s="64" t="n"/>
    </row>
    <row r="78">
      <c r="M78" s="64" t="n"/>
      <c r="O78" s="64" t="n"/>
    </row>
    <row r="79">
      <c r="M79" s="64" t="n"/>
      <c r="O79" s="64" t="n"/>
    </row>
    <row r="80">
      <c r="M80" s="64" t="n"/>
      <c r="O80" s="64" t="n"/>
    </row>
    <row r="81">
      <c r="M81" s="64" t="n"/>
      <c r="O81" s="64" t="n"/>
    </row>
    <row r="82">
      <c r="M82" s="64" t="n"/>
      <c r="O82" s="64" t="n"/>
    </row>
    <row r="83">
      <c r="M83" s="64" t="n"/>
      <c r="O83" s="64" t="n"/>
    </row>
    <row r="84">
      <c r="M84" s="64" t="n"/>
      <c r="O84" s="64" t="n"/>
    </row>
    <row r="85">
      <c r="M85" s="64" t="n"/>
      <c r="O85" s="64" t="n"/>
    </row>
    <row r="86">
      <c r="M86" s="64" t="n"/>
      <c r="O86" s="64" t="n"/>
    </row>
    <row r="87">
      <c r="M87" s="64" t="n"/>
      <c r="O87" s="64" t="n"/>
    </row>
    <row r="88">
      <c r="M88" s="64" t="n"/>
      <c r="O88" s="64" t="n"/>
    </row>
    <row r="89">
      <c r="M89" s="64" t="n"/>
      <c r="O89" s="64" t="n"/>
    </row>
    <row r="90">
      <c r="M90" s="64" t="n"/>
      <c r="O90" s="64" t="n"/>
    </row>
    <row r="91">
      <c r="M91" s="64" t="n"/>
      <c r="O91" s="64" t="n"/>
    </row>
    <row r="92">
      <c r="M92" s="64" t="n"/>
      <c r="O92" s="64" t="n"/>
    </row>
    <row r="93">
      <c r="M93" s="64" t="n"/>
      <c r="O93" s="64" t="n"/>
    </row>
    <row r="94">
      <c r="M94" s="64" t="n"/>
      <c r="O94" s="64" t="n"/>
    </row>
    <row r="95">
      <c r="M95" s="64" t="n"/>
      <c r="O95" s="64" t="n"/>
    </row>
    <row r="96">
      <c r="M96" s="64" t="n"/>
      <c r="O96" s="64" t="n"/>
    </row>
    <row r="97">
      <c r="M97" s="64" t="n"/>
      <c r="O97" s="64" t="n"/>
    </row>
    <row r="98">
      <c r="M98" s="64" t="n"/>
      <c r="O98" s="64" t="n"/>
    </row>
    <row r="99">
      <c r="M99" s="64" t="n"/>
      <c r="O99" s="64" t="n"/>
    </row>
    <row r="100">
      <c r="M100" s="64" t="n"/>
      <c r="O100" s="64" t="n"/>
    </row>
    <row r="101">
      <c r="M101" s="64" t="n"/>
      <c r="O101" s="64" t="n"/>
    </row>
    <row r="102">
      <c r="M102" s="64" t="n"/>
      <c r="O102" s="64" t="n"/>
    </row>
    <row r="103">
      <c r="M103" s="64" t="n"/>
      <c r="O103" s="64" t="n"/>
    </row>
    <row r="104">
      <c r="M104" s="64" t="n"/>
      <c r="O104" s="64" t="n"/>
    </row>
    <row r="105">
      <c r="M105" s="64" t="n"/>
      <c r="O105" s="64" t="n"/>
    </row>
    <row r="106">
      <c r="M106" s="64" t="n"/>
      <c r="O106" s="64" t="n"/>
    </row>
    <row r="107">
      <c r="M107" s="64" t="n"/>
      <c r="O107" s="64" t="n"/>
    </row>
    <row r="108">
      <c r="M108" s="64" t="n"/>
      <c r="O108" s="64" t="n"/>
    </row>
    <row r="109">
      <c r="M109" s="64" t="n"/>
      <c r="O109" s="64" t="n"/>
    </row>
    <row r="110">
      <c r="M110" s="64" t="n"/>
      <c r="O110" s="64" t="n"/>
    </row>
    <row r="111">
      <c r="M111" s="64" t="n"/>
      <c r="O111" s="64" t="n"/>
    </row>
    <row r="112">
      <c r="M112" s="64" t="n"/>
      <c r="O112" s="64" t="n"/>
    </row>
    <row r="113">
      <c r="M113" s="64" t="n"/>
      <c r="O113" s="64" t="n"/>
    </row>
    <row r="114">
      <c r="M114" s="64" t="n"/>
      <c r="O114" s="64" t="n"/>
    </row>
    <row r="115">
      <c r="M115" s="64" t="n"/>
      <c r="O115" s="64" t="n"/>
    </row>
    <row r="116">
      <c r="M116" s="64" t="n"/>
      <c r="O116" s="64" t="n"/>
    </row>
    <row r="117">
      <c r="M117" s="64" t="n"/>
      <c r="O117" s="64" t="n"/>
    </row>
    <row r="118">
      <c r="M118" s="64" t="n"/>
      <c r="O118" s="64" t="n"/>
    </row>
    <row r="119">
      <c r="M119" s="64" t="n"/>
      <c r="O119" s="64" t="n"/>
    </row>
    <row r="120">
      <c r="M120" s="64" t="n"/>
      <c r="O120" s="64" t="n"/>
    </row>
    <row r="121">
      <c r="M121" s="64" t="n"/>
      <c r="O121" s="64" t="n"/>
    </row>
    <row r="122">
      <c r="L122" s="64" t="n"/>
      <c r="N122" s="64" t="n"/>
    </row>
    <row r="123">
      <c r="M123" s="64" t="n"/>
      <c r="O123" s="64" t="n"/>
    </row>
    <row r="124">
      <c r="M124" s="61" t="n"/>
      <c r="N124" s="64" t="n"/>
      <c r="O124" s="64" t="n"/>
    </row>
    <row r="125">
      <c r="M125" s="61" t="n"/>
      <c r="N125" s="64" t="n"/>
      <c r="O125" s="64" t="n"/>
    </row>
    <row r="126">
      <c r="M126" s="61" t="n"/>
      <c r="N126" s="64" t="n"/>
      <c r="O126" s="64" t="n"/>
    </row>
    <row r="127">
      <c r="M127" s="61" t="n"/>
      <c r="N127" s="64" t="n"/>
      <c r="O127" s="64" t="n"/>
    </row>
    <row r="128">
      <c r="M128" s="61" t="n"/>
      <c r="N128" s="64" t="n"/>
      <c r="O128" s="64" t="n"/>
    </row>
    <row r="129">
      <c r="M129" s="61" t="n"/>
      <c r="N129" s="64" t="n"/>
      <c r="O129" s="64" t="n"/>
    </row>
    <row r="130">
      <c r="L130" s="308" t="n"/>
    </row>
    <row r="131">
      <c r="O131" s="64" t="n"/>
    </row>
    <row customHeight="1" ht="15.75" r="136" s="62"/>
    <row customHeight="1" ht="15.75" r="142" s="62"/>
    <row r="143">
      <c r="L143" s="7" t="n"/>
      <c r="M143" s="7" t="n"/>
      <c r="R143" s="64" t="n"/>
    </row>
    <row r="144">
      <c r="L144" s="7" t="n"/>
      <c r="M144" s="7" t="n"/>
    </row>
    <row r="145">
      <c r="L145" s="7" t="n"/>
      <c r="M145" s="7" t="n"/>
    </row>
    <row customHeight="1" ht="14.25" r="160" s="62"/>
  </sheetData>
  <mergeCells count="10">
    <mergeCell ref="G4:K4"/>
    <mergeCell ref="G11:K11"/>
    <mergeCell ref="G9:K9"/>
    <mergeCell ref="G8:K8"/>
    <mergeCell ref="G12:K12"/>
    <mergeCell ref="G13:K13"/>
    <mergeCell ref="G15:K15"/>
    <mergeCell ref="G5:K5"/>
    <mergeCell ref="G6:K6"/>
    <mergeCell ref="G7:K7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O45"/>
  <sheetViews>
    <sheetView showGridLines="0" workbookViewId="0" zoomScale="70" zoomScaleNormal="70" zoomScalePageLayoutView="90">
      <selection activeCell="Q36" sqref="Q3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5.42578125"/>
    <col bestFit="1" customWidth="1" max="7" min="7" style="7" width="14"/>
    <col customWidth="1" max="8" min="8" style="7" width="25.710937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4"/>
    <col bestFit="1" customWidth="1" max="13" min="13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Kabillion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Stevan Levy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4" t="inlineStr">
        <is>
          <t>slevy@kabillion.com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17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Kabillion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Kabillion, Girls Rule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C27" s="110" t="n"/>
      <c r="F27" s="224" t="n"/>
      <c r="G27" s="224" t="n"/>
      <c r="H27" s="302" t="n"/>
      <c r="I27" s="64" t="n"/>
      <c r="J27" s="64" t="n"/>
      <c r="K27" s="322" t="n"/>
      <c r="L27" s="323" t="n"/>
    </row>
    <row customHeight="1" ht="16.5" r="28" s="62" thickBot="1">
      <c r="B28" s="110" t="n"/>
      <c r="C28" s="107" t="n"/>
      <c r="F28" s="306" t="n"/>
      <c r="G28" s="274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27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Kabillion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inlineStr">
        <is>
          <t>Kabillion Girls Rule</t>
        </is>
      </c>
      <c r="J31" s="273">
        <f>SUMIF($E$27:$E$28,$I31,$J$27:$J$28)</f>
        <v/>
      </c>
      <c r="K31" s="320" t="n"/>
      <c r="L31" s="321">
        <f>SUMIF($E$27:$E$28,$I31,$L$27:$L$28)</f>
        <v/>
      </c>
    </row>
    <row customHeight="1" ht="16.5" r="32" s="62" thickBot="1">
      <c r="B32" s="110" t="n"/>
      <c r="C32" s="107" t="n"/>
      <c r="F32" s="306" t="n"/>
      <c r="G32" s="274" t="n"/>
      <c r="H32" s="50" t="n"/>
      <c r="I32" s="51" t="n"/>
      <c r="J32" s="50" t="n"/>
      <c r="K32" s="318" t="n"/>
      <c r="L32" s="319" t="n"/>
    </row>
    <row customHeight="1" ht="16.5" r="33" s="62" thickTop="1">
      <c r="B33" s="110" t="n"/>
      <c r="C33" s="107" t="n"/>
      <c r="F33" s="306" t="n"/>
      <c r="G33" s="274" t="n"/>
      <c r="H33" s="64" t="n"/>
      <c r="J33" s="64" t="n"/>
      <c r="K33" s="322" t="n"/>
      <c r="L33" s="323" t="n"/>
    </row>
    <row r="34">
      <c r="B34" s="110" t="n"/>
      <c r="C34" s="107" t="n"/>
      <c r="F34" s="306" t="n"/>
      <c r="G34" s="274" t="n"/>
      <c r="H34" s="115" t="inlineStr">
        <is>
          <t>Total:</t>
        </is>
      </c>
      <c r="J34" s="64">
        <f>SUM(J30:J31)</f>
        <v/>
      </c>
      <c r="K34" s="322" t="n"/>
      <c r="L34" s="332">
        <f>SUM(L30:L31)</f>
        <v/>
      </c>
    </row>
    <row r="35">
      <c r="B35" s="110" t="n"/>
      <c r="C35" s="107" t="n"/>
      <c r="F35" s="306" t="n"/>
      <c r="G35" s="274" t="n"/>
      <c r="H35" s="64" t="n"/>
      <c r="J35" s="64" t="n"/>
      <c r="K35" s="322" t="n"/>
      <c r="L35" s="323" t="n"/>
    </row>
    <row r="36">
      <c r="B36" s="77" t="inlineStr">
        <is>
          <t xml:space="preserve">Invoice Comments:
</t>
        </is>
      </c>
      <c r="C36" s="69" t="n"/>
      <c r="D36" s="82" t="n"/>
      <c r="E36" s="69" t="n"/>
      <c r="F36" s="69" t="n"/>
      <c r="G36" s="69" t="n"/>
      <c r="H36" s="69" t="n"/>
      <c r="I36" s="69" t="n"/>
      <c r="J36" s="69" t="n"/>
      <c r="K36" s="69" t="n"/>
      <c r="L36" s="70" t="n"/>
    </row>
    <row r="37">
      <c r="B37" s="223" t="n"/>
      <c r="C37" s="221" t="n"/>
      <c r="D37" s="222" t="n"/>
      <c r="E37" s="221" t="n"/>
      <c r="F37" s="221" t="n"/>
      <c r="G37" s="221" t="n"/>
      <c r="H37" s="221" t="n"/>
      <c r="I37" s="221" t="n"/>
      <c r="J37" s="221" t="n"/>
      <c r="K37" s="221" t="n"/>
      <c r="L37" s="220" t="n"/>
    </row>
    <row customHeight="1" ht="15" r="38" s="62" thickBot="1">
      <c r="B38" s="219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</row>
    <row customHeight="1" ht="15" r="39" s="62">
      <c r="B39" s="26" t="inlineStr">
        <is>
          <t>Please detach this portion and return with your remittance to:</t>
        </is>
      </c>
      <c r="K39" s="274" t="n"/>
      <c r="L39" s="321" t="n"/>
    </row>
    <row r="40">
      <c r="L40" s="323" t="n"/>
    </row>
    <row r="41">
      <c r="C41" s="32" t="inlineStr">
        <is>
          <t>Canoe Ventures, LLC</t>
        </is>
      </c>
      <c r="D41" s="155" t="n"/>
      <c r="E41" s="30" t="inlineStr">
        <is>
          <t>Invoice Date:</t>
        </is>
      </c>
      <c r="F41" s="28">
        <f>L1</f>
        <v/>
      </c>
    </row>
    <row r="42">
      <c r="C42" s="25" t="inlineStr">
        <is>
          <t>Attention: Accounting Department</t>
        </is>
      </c>
      <c r="D42" s="75" t="n"/>
      <c r="E42" s="61" t="inlineStr">
        <is>
          <t>Invoice Number:</t>
        </is>
      </c>
      <c r="F42" s="29">
        <f>L2</f>
        <v/>
      </c>
    </row>
    <row r="43">
      <c r="C43" s="33" t="inlineStr">
        <is>
          <t>200 Union Boulevard, Suite 201</t>
        </is>
      </c>
      <c r="D43" s="154" t="n"/>
      <c r="E43" s="61" t="inlineStr">
        <is>
          <t>Programmer:</t>
        </is>
      </c>
      <c r="F43" s="29" t="inlineStr">
        <is>
          <t>Kabillion</t>
        </is>
      </c>
    </row>
    <row r="44">
      <c r="C44" s="34" t="inlineStr">
        <is>
          <t>Lakewood, CO  80228</t>
        </is>
      </c>
      <c r="D44" s="153" t="n"/>
      <c r="E44" s="191" t="inlineStr">
        <is>
          <t>Network(s):</t>
        </is>
      </c>
      <c r="F44" s="201" t="inlineStr">
        <is>
          <t>Kabillion, Girls Rule</t>
        </is>
      </c>
      <c r="H44" s="189" t="n"/>
      <c r="I44" s="244" t="n"/>
      <c r="K44" s="27" t="inlineStr">
        <is>
          <t>Amount Due:</t>
        </is>
      </c>
      <c r="L44" s="330">
        <f>L34</f>
        <v/>
      </c>
    </row>
    <row r="45">
      <c r="C45" s="19" t="n"/>
      <c r="D45" s="19" t="n"/>
      <c r="E45" s="18" t="n"/>
      <c r="F45" s="189" t="n"/>
      <c r="G45" s="189" t="n"/>
      <c r="H45" s="189" t="n"/>
      <c r="I45" s="189" t="n"/>
    </row>
  </sheetData>
  <autoFilter ref="B26:L27"/>
  <mergeCells count="12">
    <mergeCell ref="F44:G44"/>
    <mergeCell ref="H13:L13"/>
    <mergeCell ref="H15:L15"/>
    <mergeCell ref="H4:L4"/>
    <mergeCell ref="H11:L11"/>
    <mergeCell ref="H9:L9"/>
    <mergeCell ref="H8:L8"/>
    <mergeCell ref="H12:L12"/>
    <mergeCell ref="D21:E21"/>
    <mergeCell ref="H5:L5"/>
    <mergeCell ref="H6:L6"/>
    <mergeCell ref="H7:L7"/>
  </mergeCells>
  <hyperlinks>
    <hyperlink ref="B10" r:id="rId1"/>
    <hyperlink display="mailto:slevy@kabillion.com"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O47"/>
  <sheetViews>
    <sheetView showGridLines="0" topLeftCell="A7" workbookViewId="0" zoomScale="85" zoomScaleNormal="85" zoomScalePageLayoutView="90">
      <selection activeCell="D7" sqref="D7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2.42578125"/>
    <col bestFit="1" customWidth="1" max="8" min="8" style="7" width="11.7109375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Genius Brands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Mike Medlock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4" t="inlineStr">
        <is>
          <t>mmedlock@gnusbrands.com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33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Genius Brands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Kid Genius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 xml:space="preserve">2B - 3B    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F27" s="224" t="n"/>
      <c r="G27" s="224" t="n"/>
      <c r="H27" s="64" t="n"/>
      <c r="I27" s="64" t="n"/>
      <c r="J27" s="273" t="n"/>
      <c r="K27" s="322" t="n"/>
      <c r="L27" s="323" t="n"/>
    </row>
    <row customHeight="1" ht="16.5" r="28" s="62" thickBot="1">
      <c r="B28" s="110" t="n"/>
      <c r="C28" s="107" t="n"/>
      <c r="F28" s="306" t="n"/>
      <c r="G28" s="274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27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Kid Genius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inlineStr">
        <is>
          <t>Baby Genius</t>
        </is>
      </c>
      <c r="J31" s="273">
        <f>SUMIF($E$27:$E$28,$I31,$J$27:$J$28)</f>
        <v/>
      </c>
      <c r="K31" s="320" t="n"/>
      <c r="L31" s="321">
        <f>SUMIF($E$27:$E$28,$I31,$L$27:$L$28)</f>
        <v/>
      </c>
    </row>
    <row r="32">
      <c r="B32" s="110" t="n"/>
      <c r="C32" s="107" t="n"/>
      <c r="F32" s="306" t="n"/>
      <c r="G32" s="274" t="n"/>
      <c r="H32" s="115" t="n"/>
      <c r="I32" s="274" t="inlineStr">
        <is>
          <t>Backfill Campaigns</t>
        </is>
      </c>
      <c r="J32" s="273">
        <f>SUMIF($E$27:$E$28,$I32,$J$27:$J$28)</f>
        <v/>
      </c>
      <c r="K32" s="320" t="n"/>
      <c r="L32" s="328" t="inlineStr">
        <is>
          <t xml:space="preserve">Not billed </t>
        </is>
      </c>
    </row>
    <row r="33">
      <c r="B33" s="110" t="n"/>
      <c r="C33" s="107" t="n"/>
      <c r="F33" s="306" t="n"/>
      <c r="G33" s="274" t="n"/>
      <c r="H33" s="115" t="n"/>
      <c r="I33" s="274" t="n"/>
      <c r="J33" s="273" t="n"/>
      <c r="K33" s="320" t="n"/>
      <c r="L33" s="321" t="n"/>
    </row>
    <row customHeight="1" ht="16.5" r="34" s="62" thickBot="1">
      <c r="B34" s="110" t="n"/>
      <c r="C34" s="107" t="n"/>
      <c r="F34" s="306" t="n"/>
      <c r="G34" s="274" t="n"/>
      <c r="H34" s="50" t="n"/>
      <c r="I34" s="51" t="n"/>
      <c r="J34" s="50" t="n"/>
      <c r="K34" s="318" t="n"/>
      <c r="L34" s="319" t="n"/>
    </row>
    <row customHeight="1" ht="16.5" r="35" s="62" thickTop="1">
      <c r="B35" s="110" t="n"/>
      <c r="C35" s="107" t="n"/>
      <c r="F35" s="306" t="n"/>
      <c r="G35" s="274" t="n"/>
      <c r="H35" s="64" t="n"/>
      <c r="J35" s="64" t="n"/>
      <c r="K35" s="322" t="n"/>
      <c r="L35" s="323" t="n"/>
    </row>
    <row r="36">
      <c r="B36" s="110" t="n"/>
      <c r="C36" s="107" t="n"/>
      <c r="F36" s="306" t="n"/>
      <c r="G36" s="274" t="n"/>
      <c r="H36" s="115" t="inlineStr">
        <is>
          <t>Total:</t>
        </is>
      </c>
      <c r="J36" s="64">
        <f>SUM(J30:J31)</f>
        <v/>
      </c>
      <c r="K36" s="322" t="n"/>
      <c r="L36" s="332">
        <f>SUM(L30:L32)</f>
        <v/>
      </c>
    </row>
    <row r="37">
      <c r="B37" s="110" t="n"/>
      <c r="C37" s="107" t="n"/>
      <c r="F37" s="306" t="n"/>
      <c r="G37" s="274" t="n"/>
      <c r="H37" s="64" t="n"/>
      <c r="J37" s="64" t="n"/>
      <c r="K37" s="322" t="n"/>
      <c r="L37" s="323" t="n"/>
    </row>
    <row customHeight="1" ht="15.75" r="38" s="62">
      <c r="B38" s="77" t="inlineStr">
        <is>
          <t xml:space="preserve">Invoice Comments:
</t>
        </is>
      </c>
      <c r="C38" s="69" t="n"/>
      <c r="D38" s="82" t="n"/>
      <c r="E38" s="69" t="n"/>
      <c r="F38" s="69" t="n"/>
      <c r="G38" s="69" t="n"/>
      <c r="H38" s="69" t="n"/>
      <c r="I38" s="69" t="n"/>
      <c r="J38" s="69" t="n"/>
      <c r="K38" s="69" t="n"/>
      <c r="L38" s="70" t="n"/>
    </row>
    <row customHeight="1" ht="15.75" r="39" s="62">
      <c r="B39" s="223" t="n"/>
      <c r="C39" s="221" t="n"/>
      <c r="D39" s="222" t="n"/>
      <c r="E39" s="221" t="n"/>
      <c r="F39" s="221" t="n"/>
      <c r="G39" s="221" t="n"/>
      <c r="H39" s="221" t="n"/>
      <c r="I39" s="221" t="n"/>
      <c r="J39" s="221" t="n"/>
      <c r="K39" s="221" t="n"/>
      <c r="L39" s="220" t="n"/>
    </row>
    <row customHeight="1" ht="16.5" r="40" s="62" thickBot="1">
      <c r="B40" s="219" t="n"/>
      <c r="C40" s="219" t="n"/>
      <c r="D40" s="219" t="n"/>
      <c r="E40" s="219" t="n"/>
      <c r="F40" s="219" t="n"/>
      <c r="G40" s="219" t="n"/>
      <c r="H40" s="219" t="n"/>
      <c r="I40" s="219" t="n"/>
      <c r="J40" s="219" t="n"/>
      <c r="K40" s="219" t="n"/>
      <c r="L40" s="219" t="n"/>
    </row>
    <row r="41">
      <c r="B41" s="26" t="inlineStr">
        <is>
          <t>Please detach this portion and return with your remittance to:</t>
        </is>
      </c>
      <c r="K41" s="274" t="n"/>
      <c r="L41" s="321" t="n"/>
    </row>
    <row r="42">
      <c r="L42" s="323" t="n"/>
    </row>
    <row r="43">
      <c r="C43" s="32" t="inlineStr">
        <is>
          <t>Canoe Ventures, LLC</t>
        </is>
      </c>
      <c r="D43" s="155" t="n"/>
      <c r="E43" s="30" t="inlineStr">
        <is>
          <t>Invoice Date:</t>
        </is>
      </c>
      <c r="F43" s="28">
        <f>L1</f>
        <v/>
      </c>
    </row>
    <row r="44">
      <c r="C44" s="25" t="inlineStr">
        <is>
          <t>Attention: Accounting Department</t>
        </is>
      </c>
      <c r="D44" s="75" t="n"/>
      <c r="E44" s="61" t="inlineStr">
        <is>
          <t>Invoice Number:</t>
        </is>
      </c>
      <c r="F44" s="29">
        <f>L2</f>
        <v/>
      </c>
    </row>
    <row r="45">
      <c r="C45" s="33" t="inlineStr">
        <is>
          <t>200 Union Boulevard, Suite 201</t>
        </is>
      </c>
      <c r="D45" s="154" t="n"/>
      <c r="E45" s="61" t="inlineStr">
        <is>
          <t>Programmer:</t>
        </is>
      </c>
      <c r="F45" s="29" t="inlineStr">
        <is>
          <t>Genius Brands</t>
        </is>
      </c>
    </row>
    <row customHeight="1" ht="15.75" r="46" s="62">
      <c r="C46" s="34" t="inlineStr">
        <is>
          <t>Lakewood, CO  80228</t>
        </is>
      </c>
      <c r="D46" s="153" t="n"/>
      <c r="E46" s="191" t="inlineStr">
        <is>
          <t>Network(s):</t>
        </is>
      </c>
      <c r="F46" s="201" t="inlineStr">
        <is>
          <t>Kid Genius</t>
        </is>
      </c>
      <c r="H46" s="189" t="n"/>
      <c r="I46" s="244" t="n"/>
      <c r="K46" s="27" t="inlineStr">
        <is>
          <t>Amount Due:</t>
        </is>
      </c>
      <c r="L46" s="330">
        <f>L36</f>
        <v/>
      </c>
    </row>
    <row r="47">
      <c r="C47" s="19" t="n"/>
      <c r="D47" s="19" t="n"/>
      <c r="E47" s="18" t="n"/>
      <c r="F47" s="189" t="n"/>
      <c r="G47" s="189" t="n"/>
      <c r="H47" s="189" t="n"/>
      <c r="I47" s="189" t="n"/>
    </row>
  </sheetData>
  <autoFilter ref="B26:L27"/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6:G46"/>
    <mergeCell ref="H13:L13"/>
    <mergeCell ref="H15:L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4"/>
  <sheetViews>
    <sheetView showGridLines="0" workbookViewId="0" zoomScale="90" zoomScaleNormal="90" zoomScalePageLayoutView="90">
      <selection activeCell="M17" sqref="M17:N17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7" min="6" style="7" width="11.7109375"/>
    <col customWidth="1" max="8" min="8" style="7" width="19.2851562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2.7109375"/>
    <col customWidth="1" max="13" min="13" style="7" width="12.28515625"/>
    <col customWidth="1" max="14" min="14" style="7" width="16"/>
    <col bestFit="1" customWidth="1" max="15" min="15" style="7" width="10.140625"/>
    <col customWidth="1" max="16" min="16" style="7" width="16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J1" s="63" t="inlineStr">
        <is>
          <t>Invoice Date:</t>
        </is>
      </c>
      <c r="K1" s="243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J2" s="63" t="inlineStr">
        <is>
          <t>Invoice Number:</t>
        </is>
      </c>
      <c r="K2" s="24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</row>
    <row r="4">
      <c r="B4" s="144" t="n"/>
      <c r="C4" s="144" t="n"/>
      <c r="D4" s="144" t="n"/>
      <c r="E4" s="144" t="n"/>
      <c r="F4" s="144" t="n"/>
      <c r="G4" s="136" t="inlineStr">
        <is>
          <t>INVOICE</t>
        </is>
      </c>
    </row>
    <row r="5">
      <c r="C5" s="150" t="n"/>
      <c r="D5" s="150" t="n"/>
      <c r="E5" s="150" t="n"/>
      <c r="F5" s="144" t="n"/>
      <c r="G5" s="241" t="inlineStr">
        <is>
          <t>PLEASE REMIT TO:</t>
        </is>
      </c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Music Choice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Tom Soper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</row>
    <row r="15">
      <c r="A15" s="7" t="inlineStr">
        <is>
          <t xml:space="preserve"> </t>
        </is>
      </c>
      <c r="C15" s="281" t="n"/>
      <c r="D15" s="240" t="inlineStr">
        <is>
          <t>tsoper@musicchoice.com</t>
        </is>
      </c>
      <c r="E15" s="281" t="n"/>
      <c r="F15" s="281" t="n"/>
      <c r="G15" s="136" t="inlineStr">
        <is>
          <t>RATE CARD (current Tier in yellow)</t>
        </is>
      </c>
    </row>
    <row r="16">
      <c r="D16" s="203" t="n"/>
      <c r="E16" s="281" t="n"/>
      <c r="F16" s="281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281" t="n"/>
      <c r="D17" s="79" t="n"/>
      <c r="E17" s="281" t="n"/>
      <c r="F17" s="281" t="n"/>
      <c r="G17" s="120" t="n"/>
      <c r="H17" s="119" t="inlineStr">
        <is>
          <t xml:space="preserve">    0M - 200M</t>
        </is>
      </c>
      <c r="I17" s="304" t="n">
        <v>1.28</v>
      </c>
      <c r="J17" s="171" t="n"/>
      <c r="K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19" t="inlineStr">
        <is>
          <t>200M - 400M</t>
        </is>
      </c>
      <c r="I18" s="304" t="n">
        <v>1.13</v>
      </c>
      <c r="K18" s="12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19" t="inlineStr">
        <is>
          <t>400M - 600M</t>
        </is>
      </c>
      <c r="I19" s="304" t="n">
        <v>0.99</v>
      </c>
      <c r="K19" s="126" t="n"/>
    </row>
    <row r="20">
      <c r="B20" s="131" t="inlineStr">
        <is>
          <t>Programming Group:</t>
        </is>
      </c>
      <c r="D20" s="201" t="inlineStr">
        <is>
          <t>Music Choice</t>
        </is>
      </c>
      <c r="E20" s="281" t="n"/>
      <c r="F20" s="281" t="n"/>
      <c r="G20" s="281" t="n"/>
      <c r="H20" s="119" t="inlineStr">
        <is>
          <t>600M - 800M</t>
        </is>
      </c>
      <c r="I20" s="304" t="n">
        <v>0.85</v>
      </c>
      <c r="K20" s="126" t="n"/>
    </row>
    <row r="21">
      <c r="B21" s="131" t="inlineStr">
        <is>
          <t>Network(s):</t>
        </is>
      </c>
      <c r="D21" s="201" t="inlineStr">
        <is>
          <t>Music Choice</t>
        </is>
      </c>
      <c r="F21" s="281" t="n"/>
      <c r="G21" s="281" t="n"/>
      <c r="H21" s="119" t="inlineStr">
        <is>
          <t xml:space="preserve">  800M - 2B        </t>
        </is>
      </c>
      <c r="I21" s="304" t="n">
        <v>0.71</v>
      </c>
      <c r="K21" s="12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19" t="inlineStr">
        <is>
          <t>2B - 3B</t>
        </is>
      </c>
      <c r="I22" s="304" t="n">
        <v>0.61</v>
      </c>
      <c r="K22" s="305" t="n"/>
    </row>
    <row r="23">
      <c r="B23" s="26" t="n"/>
      <c r="D23" s="49" t="n"/>
      <c r="E23" s="281" t="n"/>
      <c r="F23" s="281" t="n"/>
      <c r="G23" s="281" t="n"/>
      <c r="H23" s="119" t="inlineStr">
        <is>
          <t>3B - 4B</t>
        </is>
      </c>
      <c r="I23" s="304" t="n">
        <v>0.58</v>
      </c>
      <c r="K23" s="305" t="n"/>
    </row>
    <row r="24">
      <c r="B24" s="26" t="n"/>
      <c r="D24" s="49" t="n"/>
      <c r="E24" s="281" t="n"/>
      <c r="F24" s="281" t="n"/>
      <c r="G24" s="281" t="n"/>
      <c r="H24" s="119" t="inlineStr">
        <is>
          <t>4B - 5B</t>
        </is>
      </c>
      <c r="I24" s="304" t="n">
        <v>0.55</v>
      </c>
      <c r="K24" s="305" t="n"/>
    </row>
    <row r="25">
      <c r="B25" s="26" t="n"/>
      <c r="D25" s="49" t="n"/>
      <c r="E25" s="281" t="n"/>
      <c r="F25" s="281" t="n"/>
      <c r="G25" s="281" t="n"/>
      <c r="H25" s="119" t="inlineStr">
        <is>
          <t>5B+</t>
        </is>
      </c>
      <c r="I25" s="304" t="n">
        <v>0.5</v>
      </c>
      <c r="K25" s="305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L26" s="283" t="n"/>
      <c r="M26" s="283" t="n"/>
      <c r="N26" s="283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Total Impressions Delivered</t>
        </is>
      </c>
      <c r="I27" s="275" t="inlineStr">
        <is>
          <t>Current Billed Impressions</t>
        </is>
      </c>
      <c r="J27" s="275" t="inlineStr">
        <is>
          <t>CPM</t>
        </is>
      </c>
      <c r="K27" s="275" t="inlineStr">
        <is>
          <t>Total</t>
        </is>
      </c>
    </row>
    <row r="28">
      <c r="B28" s="110" t="n"/>
      <c r="C28" s="110" t="n"/>
      <c r="F28" s="306" t="n"/>
      <c r="G28" s="306" t="n"/>
      <c r="H28" s="64" t="n"/>
      <c r="I28" s="64" t="n"/>
      <c r="J28" s="322" t="n"/>
      <c r="K28" s="323" t="n"/>
      <c r="M28" s="239" t="n"/>
    </row>
    <row customHeight="1" ht="16.5" r="29" s="62" thickBot="1">
      <c r="B29" s="110" t="n"/>
      <c r="C29" s="107" t="n"/>
      <c r="F29" s="306" t="n"/>
      <c r="G29" s="50" t="n"/>
      <c r="H29" s="51" t="n"/>
      <c r="I29" s="50" t="n"/>
      <c r="J29" s="318" t="n"/>
      <c r="K29" s="319" t="n"/>
      <c r="M29" s="239" t="n"/>
    </row>
    <row customHeight="1" ht="16.5" r="30" s="62" thickTop="1">
      <c r="B30" s="110" t="n"/>
      <c r="C30" s="107" t="n"/>
      <c r="F30" s="306" t="n"/>
      <c r="G30" s="64" t="n"/>
      <c r="I30" s="64" t="n"/>
      <c r="J30" s="322" t="n"/>
      <c r="K30" s="323" t="n"/>
      <c r="M30" s="239" t="n"/>
    </row>
    <row r="31">
      <c r="B31" s="110" t="n"/>
      <c r="C31" s="107" t="n"/>
      <c r="F31" s="306" t="n"/>
      <c r="G31" s="115" t="inlineStr">
        <is>
          <t>TOTAL:</t>
        </is>
      </c>
      <c r="I31" s="64">
        <f>SUM(I28:I29)</f>
        <v/>
      </c>
      <c r="J31" s="322" t="n"/>
      <c r="K31" s="323">
        <f>SUM(K28:K28)</f>
        <v/>
      </c>
      <c r="N31" s="324" t="n"/>
    </row>
    <row r="32">
      <c r="B32" s="110" t="n"/>
      <c r="C32" s="107" t="n"/>
      <c r="F32" s="306" t="n"/>
      <c r="G32" s="274" t="n"/>
      <c r="H32" s="64" t="n"/>
      <c r="J32" s="64" t="n"/>
      <c r="K32" s="322" t="n"/>
    </row>
    <row r="33">
      <c r="B33" s="77" t="inlineStr">
        <is>
          <t xml:space="preserve">Invoice Comments:
</t>
        </is>
      </c>
      <c r="C33" s="69" t="n"/>
      <c r="D33" s="82" t="n"/>
      <c r="E33" s="69" t="n"/>
      <c r="F33" s="69" t="n"/>
      <c r="G33" s="69" t="n"/>
      <c r="H33" s="69" t="n"/>
      <c r="I33" s="69" t="n"/>
      <c r="J33" s="69" t="n"/>
      <c r="K33" s="70" t="n"/>
    </row>
    <row customHeight="1" ht="16.5" r="34" s="62" thickBot="1">
      <c r="B34" s="193" t="n"/>
      <c r="C34" s="193" t="n"/>
      <c r="D34" s="193" t="n"/>
      <c r="E34" s="193" t="n"/>
      <c r="F34" s="193" t="n"/>
      <c r="G34" s="193" t="n"/>
      <c r="H34" s="193" t="n"/>
      <c r="I34" s="193" t="n"/>
      <c r="J34" s="193" t="n"/>
      <c r="K34" s="193" t="n"/>
    </row>
    <row customHeight="1" ht="15.75" r="35" s="62">
      <c r="B35" s="26" t="inlineStr">
        <is>
          <t>Please detach this portion and return with your remittance to:</t>
        </is>
      </c>
      <c r="K35" s="274" t="n"/>
    </row>
    <row r="37">
      <c r="C37" s="32" t="inlineStr">
        <is>
          <t>Canoe Ventures, LLC</t>
        </is>
      </c>
      <c r="D37" s="155" t="n"/>
      <c r="E37" s="30" t="inlineStr">
        <is>
          <t>Invoice Date:</t>
        </is>
      </c>
      <c r="F37" s="28">
        <f>K1</f>
        <v/>
      </c>
    </row>
    <row r="38">
      <c r="C38" s="25" t="inlineStr">
        <is>
          <t>Attention: Accounting Department</t>
        </is>
      </c>
      <c r="D38" s="75" t="n"/>
      <c r="E38" s="61" t="inlineStr">
        <is>
          <t>Invoice Number:</t>
        </is>
      </c>
      <c r="F38" s="29">
        <f>K2</f>
        <v/>
      </c>
    </row>
    <row r="39">
      <c r="C39" s="33" t="inlineStr">
        <is>
          <t>200 Union Boulevard, Suite 201</t>
        </is>
      </c>
      <c r="D39" s="154" t="n"/>
      <c r="E39" s="61" t="inlineStr">
        <is>
          <t>Programmer:</t>
        </is>
      </c>
      <c r="F39" s="29" t="inlineStr">
        <is>
          <t>Music Choice</t>
        </is>
      </c>
    </row>
    <row r="40">
      <c r="C40" s="34" t="inlineStr">
        <is>
          <t>Lakewood, CO  80228</t>
        </is>
      </c>
      <c r="D40" s="153" t="n"/>
      <c r="E40" s="191" t="inlineStr">
        <is>
          <t>Network(s):</t>
        </is>
      </c>
      <c r="F40" s="201">
        <f>D21</f>
        <v/>
      </c>
      <c r="H40" s="189" t="n"/>
      <c r="I40" s="244" t="n"/>
      <c r="J40" s="27" t="inlineStr">
        <is>
          <t>Amount Due:</t>
        </is>
      </c>
      <c r="K40" s="330">
        <f>K31</f>
        <v/>
      </c>
    </row>
    <row r="41">
      <c r="C41" s="19" t="n"/>
      <c r="D41" s="19" t="n"/>
      <c r="E41" s="18" t="n"/>
      <c r="F41" s="189" t="n"/>
      <c r="G41" s="189" t="n"/>
      <c r="H41" s="189" t="n"/>
      <c r="I41" s="189" t="n"/>
    </row>
    <row customHeight="1" ht="15.75" r="42" s="62">
      <c r="C42" s="19" t="n"/>
      <c r="D42" s="19" t="n"/>
      <c r="E42" s="18" t="n"/>
      <c r="F42" s="18" t="n"/>
      <c r="G42" s="18" t="n"/>
    </row>
    <row r="43">
      <c r="C43" s="19" t="n"/>
      <c r="D43" s="19" t="n"/>
      <c r="E43" s="18" t="n"/>
      <c r="F43" s="18" t="n"/>
      <c r="G43" s="18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</sheetData>
  <mergeCells count="12">
    <mergeCell ref="F40:G40"/>
    <mergeCell ref="H13:K13"/>
    <mergeCell ref="G15:K15"/>
    <mergeCell ref="H11:K11"/>
    <mergeCell ref="H9:K9"/>
    <mergeCell ref="H12:K12"/>
    <mergeCell ref="G4:K4"/>
    <mergeCell ref="G5:K5"/>
    <mergeCell ref="D21:E21"/>
    <mergeCell ref="H6:K6"/>
    <mergeCell ref="H7:K7"/>
    <mergeCell ref="H8:K8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M61"/>
  <sheetViews>
    <sheetView showGridLines="0" topLeftCell="A16" workbookViewId="0" zoomScale="70" zoomScaleNormal="70" zoomScalePageLayoutView="80">
      <selection activeCell="A29" sqref="A29:XFD29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9.7109375"/>
    <col bestFit="1" customWidth="1" max="5" min="5" style="7" width="15.7109375"/>
    <col customWidth="1" max="6" min="6" style="7" width="15.42578125"/>
    <col bestFit="1" customWidth="1" max="7" min="7" style="7" width="23.42578125"/>
    <col bestFit="1" customWidth="1" max="8" min="8" style="7" width="24.140625"/>
    <col customWidth="1" max="9" min="9" style="7" width="17.7109375"/>
    <col bestFit="1" customWidth="1" max="10" min="10" style="7" width="15"/>
    <col bestFit="1" customWidth="1" max="11" min="11" style="7" width="15.7109375"/>
    <col customWidth="1" max="12" min="12" style="7" width="2.7109375"/>
    <col customWidth="1" max="13" min="13" style="7" width="12.28515625"/>
    <col customWidth="1" max="16384" min="14" style="7" width="8.710937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J1" s="63" t="inlineStr">
        <is>
          <t>Invoice Date:</t>
        </is>
      </c>
      <c r="K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J2" s="63" t="inlineStr">
        <is>
          <t>Invoice Number:</t>
        </is>
      </c>
      <c r="K2" s="259" t="n"/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  <c r="K3" s="283" t="n"/>
    </row>
    <row r="4"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  <c r="K4" s="299" t="n"/>
    </row>
    <row r="5">
      <c r="B5" s="149" t="inlineStr">
        <is>
          <t>Canoe Ventures, LLC</t>
        </is>
      </c>
      <c r="C5" s="150" t="n"/>
      <c r="D5" s="150" t="n"/>
      <c r="E5" s="150" t="n"/>
      <c r="F5" s="144" t="n"/>
      <c r="G5" s="89" t="inlineStr">
        <is>
          <t>PLEASE REMIT TO:</t>
        </is>
      </c>
      <c r="H5" s="300" t="n"/>
      <c r="I5" s="300" t="n"/>
      <c r="J5" s="300" t="n"/>
      <c r="K5" s="300" t="n"/>
    </row>
    <row r="6">
      <c r="B6" s="147" t="inlineStr">
        <is>
          <t>200 Union Boulevard, Suite 201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B7" s="147" t="inlineStr">
        <is>
          <t>Lakewood, CO  80228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B8" s="2" t="inlineStr">
        <is>
          <t>303-224-3000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</row>
    <row r="9">
      <c r="B9" s="145" t="inlineStr">
        <is>
          <t>invoices@canoeventures.com</t>
        </is>
      </c>
      <c r="C9" s="283" t="n"/>
      <c r="D9" s="144" t="n"/>
      <c r="E9" s="144" t="n"/>
      <c r="F9" s="144" t="n"/>
      <c r="G9" s="146" t="inlineStr">
        <is>
          <t>Lakewood, CO  80228</t>
        </is>
      </c>
    </row>
    <row r="10">
      <c r="C10" s="283" t="n"/>
      <c r="D10" s="144" t="n"/>
      <c r="E10" s="144" t="n"/>
      <c r="F10" s="14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60 DAYS      </t>
        </is>
      </c>
    </row>
    <row r="12">
      <c r="B12" s="131" t="inlineStr">
        <is>
          <t>Bill To:</t>
        </is>
      </c>
      <c r="D12" s="116" t="inlineStr">
        <is>
          <t>NBCU</t>
        </is>
      </c>
      <c r="E12" s="138" t="n"/>
      <c r="F12" s="138" t="n"/>
      <c r="G12" s="141" t="inlineStr">
        <is>
          <t>FEDERAL TAX ID : 26-2372059</t>
        </is>
      </c>
    </row>
    <row r="13">
      <c r="C13" s="138" t="n"/>
      <c r="D13" s="116" t="inlineStr">
        <is>
          <t>Attention: Silvestro Accettullo</t>
        </is>
      </c>
      <c r="E13" s="138" t="n"/>
      <c r="F13" s="138" t="n"/>
      <c r="G13" s="140" t="inlineStr">
        <is>
          <t>Invoice # is required on all remittances</t>
        </is>
      </c>
    </row>
    <row r="14">
      <c r="C14" s="138" t="n"/>
      <c r="D14" s="120" t="inlineStr">
        <is>
          <t>1221 6th Avenue</t>
        </is>
      </c>
      <c r="E14" s="281" t="n"/>
      <c r="F14" s="281" t="n"/>
      <c r="G14" s="283" t="n"/>
      <c r="H14" s="283" t="n"/>
      <c r="I14" s="283" t="n"/>
      <c r="J14" s="283" t="n"/>
      <c r="K14" s="283" t="n"/>
    </row>
    <row r="15">
      <c r="A15" s="7" t="inlineStr">
        <is>
          <t xml:space="preserve"> </t>
        </is>
      </c>
      <c r="C15" s="138" t="n"/>
      <c r="D15" s="120" t="inlineStr">
        <is>
          <t>New York, NY 10020</t>
        </is>
      </c>
      <c r="E15" s="281" t="n"/>
      <c r="F15" s="281" t="n"/>
      <c r="G15" s="136" t="inlineStr">
        <is>
          <t>RATE CARD (current Tier in yellow)</t>
        </is>
      </c>
    </row>
    <row r="16">
      <c r="C16" s="281" t="n"/>
      <c r="D16" s="79" t="inlineStr">
        <is>
          <t>Silvestro.Accettullo@nbcuni.com</t>
        </is>
      </c>
      <c r="E16" s="281" t="n"/>
      <c r="F16" s="281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281" t="n"/>
      <c r="E17" s="281" t="n"/>
      <c r="F17" s="281" t="n"/>
      <c r="G17" s="120" t="n"/>
      <c r="H17" s="119" t="inlineStr">
        <is>
          <t xml:space="preserve">    0M - 200M</t>
        </is>
      </c>
      <c r="I17" s="304" t="n">
        <v>1.28</v>
      </c>
      <c r="J17" s="126" t="n"/>
      <c r="K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120" t="n"/>
      <c r="H18" s="119" t="inlineStr">
        <is>
          <t>200M - 400M</t>
        </is>
      </c>
      <c r="I18" s="304" t="n">
        <v>1.13</v>
      </c>
      <c r="J18" s="126" t="n"/>
      <c r="K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120" t="n"/>
      <c r="H19" s="119" t="inlineStr">
        <is>
          <t>400M - 600M</t>
        </is>
      </c>
      <c r="I19" s="304" t="n">
        <v>0.9900000000000001</v>
      </c>
      <c r="J19" s="126" t="n"/>
      <c r="K19" s="116" t="n"/>
    </row>
    <row r="20">
      <c r="B20" s="131" t="inlineStr">
        <is>
          <t>Programming Group:</t>
        </is>
      </c>
      <c r="D20" s="201" t="inlineStr">
        <is>
          <t>NBCU</t>
        </is>
      </c>
      <c r="E20" s="281" t="n"/>
      <c r="F20" s="281" t="n"/>
      <c r="G20" s="120" t="n"/>
      <c r="H20" s="119" t="inlineStr">
        <is>
          <t>600M - 800M</t>
        </is>
      </c>
      <c r="I20" s="304" t="n">
        <v>0.8500000000000001</v>
      </c>
      <c r="J20" s="126" t="n"/>
      <c r="K20" s="116" t="n"/>
    </row>
    <row r="21">
      <c r="B21" s="258" t="inlineStr">
        <is>
          <t>Network(s):</t>
        </is>
      </c>
      <c r="D21" s="201" t="inlineStr">
        <is>
          <t>Bravo, E!, NBC Universo, NBC, Oxygen, Universal Kids, Style, Syfy, Telemundo, USA, Esquire, CNBC, Pre Olympics, Olympics, MSNBC, Golf Channel, Chiller, NBC News</t>
        </is>
      </c>
      <c r="G21" s="120" t="n"/>
      <c r="H21" s="119" t="inlineStr">
        <is>
          <t xml:space="preserve">  800M - 2B        </t>
        </is>
      </c>
      <c r="I21" s="304" t="n">
        <v>0.7100000000000001</v>
      </c>
      <c r="J21" s="126" t="n"/>
      <c r="K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120" t="n"/>
      <c r="H22" s="119" t="inlineStr">
        <is>
          <t>2B - 3B</t>
        </is>
      </c>
      <c r="I22" s="304" t="n">
        <v>0.6100000000000001</v>
      </c>
      <c r="J22" s="126" t="n"/>
      <c r="K22" s="116" t="n"/>
      <c r="L22" s="120" t="n"/>
      <c r="M22" s="257" t="n"/>
    </row>
    <row r="23">
      <c r="B23" s="26" t="n"/>
      <c r="D23" s="49" t="n"/>
      <c r="E23" s="281" t="n"/>
      <c r="F23" s="281" t="n"/>
      <c r="G23" s="120" t="n"/>
      <c r="H23" s="119" t="inlineStr">
        <is>
          <t>3B - 4B</t>
        </is>
      </c>
      <c r="I23" s="304" t="n">
        <v>0.5800000000000001</v>
      </c>
      <c r="J23" s="126" t="n"/>
      <c r="K23" s="116" t="n"/>
      <c r="L23" s="120" t="n"/>
      <c r="M23" s="64" t="n"/>
    </row>
    <row r="24">
      <c r="B24" s="26" t="n"/>
      <c r="D24" s="49" t="n"/>
      <c r="E24" s="281" t="n"/>
      <c r="F24" s="281" t="n"/>
      <c r="G24" s="120" t="n"/>
      <c r="H24" s="119" t="inlineStr">
        <is>
          <t>4B - 5B</t>
        </is>
      </c>
      <c r="I24" s="304" t="n">
        <v>0.55</v>
      </c>
      <c r="J24" s="126" t="n"/>
      <c r="K24" s="116" t="n"/>
      <c r="L24" s="120" t="n"/>
      <c r="M24" s="64" t="n"/>
    </row>
    <row r="25">
      <c r="B25" s="26" t="n"/>
      <c r="D25" s="49" t="n"/>
      <c r="E25" s="281" t="n"/>
      <c r="F25" s="281" t="n"/>
      <c r="G25" s="120" t="n"/>
      <c r="H25" s="119" t="inlineStr">
        <is>
          <t>5B+</t>
        </is>
      </c>
      <c r="I25" s="304" t="n">
        <v>0.5</v>
      </c>
      <c r="J25" s="126" t="n"/>
      <c r="K25" s="116" t="n"/>
      <c r="L25" s="120" t="n"/>
    </row>
    <row r="26">
      <c r="B26" s="26" t="n"/>
      <c r="D26" s="49" t="n"/>
      <c r="E26" s="281" t="n"/>
      <c r="F26" s="281" t="n"/>
      <c r="G26" s="281" t="n"/>
      <c r="H26" s="120" t="n"/>
      <c r="I26" s="119" t="n"/>
      <c r="J26" s="304" t="n"/>
      <c r="K26" s="305" t="n"/>
      <c r="L26" s="116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56" t="inlineStr">
        <is>
          <t>Total Impressions Delivered</t>
        </is>
      </c>
      <c r="I27" s="275" t="inlineStr">
        <is>
          <t>Current Billed Impressions</t>
        </is>
      </c>
      <c r="J27" s="275" t="inlineStr">
        <is>
          <t>CPM</t>
        </is>
      </c>
      <c r="K27" s="275" t="inlineStr">
        <is>
          <t>Total</t>
        </is>
      </c>
    </row>
    <row r="28">
      <c r="B28" s="110" t="n"/>
      <c r="C28" s="110" t="n"/>
      <c r="D28" s="255" t="n"/>
      <c r="F28" s="306" t="n"/>
      <c r="G28" s="306" t="n"/>
      <c r="H28" s="254" t="n"/>
      <c r="I28" s="64" t="n"/>
      <c r="J28" s="338" t="n"/>
      <c r="K28" s="323" t="n"/>
    </row>
    <row customHeight="1" ht="16.5" r="29" s="62" thickBot="1">
      <c r="B29" s="110" t="n"/>
      <c r="C29" s="107" t="n"/>
      <c r="F29" s="252" t="n"/>
      <c r="G29" s="50" t="n"/>
      <c r="H29" s="51" t="n"/>
      <c r="I29" s="50" t="n"/>
      <c r="J29" s="318" t="n"/>
      <c r="K29" s="310" t="n"/>
    </row>
    <row customHeight="1" ht="16.5" r="30" s="62" thickTop="1">
      <c r="B30" s="110" t="n"/>
      <c r="C30" s="107" t="n"/>
      <c r="F30" s="274" t="n"/>
      <c r="G30" s="64" t="n"/>
      <c r="I30" s="64" t="n"/>
      <c r="J30" s="322" t="n"/>
      <c r="K30" s="308" t="n"/>
    </row>
    <row r="31">
      <c r="B31" s="110" t="n"/>
      <c r="C31" s="107" t="n"/>
      <c r="G31" s="63" t="inlineStr">
        <is>
          <t>Sub-totals by Network:</t>
        </is>
      </c>
      <c r="H31" s="246" t="inlineStr">
        <is>
          <t>Bravo</t>
        </is>
      </c>
      <c r="I31" s="64">
        <f>SUMIF($E$28:$E$28,$H31,$I$28:$I$28)</f>
        <v/>
      </c>
      <c r="J31" s="322" t="n"/>
      <c r="K31" s="311">
        <f>SUMIF($E$28:$E$28,$H31,$K$28:$K$28)</f>
        <v/>
      </c>
    </row>
    <row r="32">
      <c r="B32" s="110" t="n"/>
      <c r="C32" s="107" t="n"/>
      <c r="G32" s="63" t="n"/>
      <c r="H32" s="246" t="inlineStr">
        <is>
          <t>E!</t>
        </is>
      </c>
      <c r="I32" s="64">
        <f>SUMIF($E$28:$E$28,$H32,$I$28:$I$28)</f>
        <v/>
      </c>
      <c r="J32" s="322" t="n"/>
      <c r="K32" s="311">
        <f>SUMIF($E$28:$E$28,$H32,$K$28:$K$28)</f>
        <v/>
      </c>
    </row>
    <row r="33">
      <c r="B33" s="110" t="n"/>
      <c r="C33" s="107" t="n"/>
      <c r="G33" s="64" t="n"/>
      <c r="H33" s="246" t="inlineStr">
        <is>
          <t>NBC Broadcast</t>
        </is>
      </c>
      <c r="I33" s="64">
        <f>SUMIF($E$28:$E$28,$H33,$I$28:$I$28)</f>
        <v/>
      </c>
      <c r="J33" s="322" t="n"/>
      <c r="K33" s="311">
        <f>SUMIF($E$28:$E$28,$H33,$K$28:$K$28)</f>
        <v/>
      </c>
    </row>
    <row r="34">
      <c r="B34" s="110" t="n"/>
      <c r="C34" s="107" t="n"/>
      <c r="G34" s="64" t="n"/>
      <c r="H34" s="246" t="inlineStr">
        <is>
          <t>Oxygen</t>
        </is>
      </c>
      <c r="I34" s="64">
        <f>SUMIF($E$28:$E$28,$H34,$I$28:$I$28)</f>
        <v/>
      </c>
      <c r="J34" s="322" t="n"/>
      <c r="K34" s="311">
        <f>SUMIF($E$28:$E$28,$H34,$K$28:$K$28)</f>
        <v/>
      </c>
    </row>
    <row r="35">
      <c r="B35" s="110" t="n"/>
      <c r="C35" s="107" t="n"/>
      <c r="G35" s="64" t="n"/>
      <c r="H35" s="246" t="inlineStr">
        <is>
          <t>Universal Kids</t>
        </is>
      </c>
      <c r="I35" s="64">
        <f>SUMIF($E$28:$E$28,$H35,$I$28:$I$28)</f>
        <v/>
      </c>
      <c r="J35" s="322" t="n"/>
      <c r="K35" s="311">
        <f>SUMIF($E$28:$E$28,$H35,$K$28:$K$28)</f>
        <v/>
      </c>
    </row>
    <row customHeight="1" ht="15.75" r="36" s="62">
      <c r="B36" s="110" t="n"/>
      <c r="C36" s="107" t="n"/>
      <c r="G36" s="64" t="n"/>
      <c r="H36" s="246" t="inlineStr">
        <is>
          <t>Syfy</t>
        </is>
      </c>
      <c r="I36" s="64">
        <f>SUMIF($E$28:$E$28,$H36,$I$28:$I$28)</f>
        <v/>
      </c>
      <c r="J36" s="322" t="n"/>
      <c r="K36" s="311">
        <f>SUMIF($E$28:$E$28,$H36,$K$28:$K$28)</f>
        <v/>
      </c>
    </row>
    <row r="37">
      <c r="B37" s="110" t="n"/>
      <c r="C37" s="107" t="n"/>
      <c r="G37" s="64" t="n"/>
      <c r="H37" s="246" t="inlineStr">
        <is>
          <t>Telemundo</t>
        </is>
      </c>
      <c r="I37" s="64">
        <f>SUMIF($E$28:$E$28,$H37,$I$28:$I$28)</f>
        <v/>
      </c>
      <c r="J37" s="322" t="n"/>
      <c r="K37" s="311">
        <f>SUMIF($E$28:$E$28,$H37,$K$28:$K$28)</f>
        <v/>
      </c>
    </row>
    <row r="38">
      <c r="B38" s="110" t="n"/>
      <c r="C38" s="107" t="n"/>
      <c r="G38" s="64" t="n"/>
      <c r="H38" s="246" t="inlineStr">
        <is>
          <t>USA</t>
        </is>
      </c>
      <c r="I38" s="64">
        <f>SUMIF($E$28:$E$28,$H38,$I$28:$I$28)</f>
        <v/>
      </c>
      <c r="J38" s="322" t="n"/>
      <c r="K38" s="311">
        <f>SUMIF($E$28:$E$28,$H38,$K$28:$K$28)</f>
        <v/>
      </c>
    </row>
    <row r="39">
      <c r="B39" s="110" t="n"/>
      <c r="C39" s="107" t="n"/>
      <c r="G39" s="64" t="n"/>
      <c r="H39" s="246" t="inlineStr">
        <is>
          <t>NBC Sports</t>
        </is>
      </c>
      <c r="I39" s="64">
        <f>SUMIF($E$28:$E$28,$H39,$I$28:$I$28)</f>
        <v/>
      </c>
      <c r="J39" s="322" t="n"/>
      <c r="K39" s="311">
        <f>SUMIF($E$28:$E$28,$H39,$K$28:$K$28)</f>
        <v/>
      </c>
    </row>
    <row r="40">
      <c r="B40" s="110" t="n"/>
      <c r="C40" s="107" t="n"/>
      <c r="G40" s="64" t="n"/>
      <c r="H40" s="246" t="inlineStr">
        <is>
          <t>NBC News</t>
        </is>
      </c>
      <c r="I40" s="64">
        <f>SUMIF($E$28:$E$28,$H40,$I$28:$I$28)</f>
        <v/>
      </c>
      <c r="J40" s="322" t="n"/>
      <c r="K40" s="311">
        <f>SUMIF($E$28:$E$28,$H40,$K$28:$K$28)</f>
        <v/>
      </c>
    </row>
    <row r="41">
      <c r="B41" s="110" t="n"/>
      <c r="C41" s="107" t="n"/>
      <c r="G41" s="64" t="n"/>
      <c r="H41" s="246" t="inlineStr">
        <is>
          <t>NBC Universo</t>
        </is>
      </c>
      <c r="I41" s="64">
        <f>SUMIF($E$28:$E$28,$H41,$I$28:$I$28)</f>
        <v/>
      </c>
      <c r="J41" s="322" t="n"/>
      <c r="K41" s="311">
        <f>SUMIF($E$28:$E$28,$H41,$K$28:$K$28)</f>
        <v/>
      </c>
    </row>
    <row r="42">
      <c r="B42" s="110" t="n"/>
      <c r="C42" s="107" t="n"/>
      <c r="G42" s="64" t="n"/>
      <c r="H42" s="246" t="inlineStr">
        <is>
          <t>MSNBC</t>
        </is>
      </c>
      <c r="I42" s="64">
        <f>SUMIF($E$28:$E$28,$H42,$I$28:$I$28)</f>
        <v/>
      </c>
      <c r="J42" s="322" t="n"/>
      <c r="K42" s="311">
        <f>SUMIF($E$28:$E$28,$H42,$K$28:$K$28)</f>
        <v/>
      </c>
    </row>
    <row r="43">
      <c r="B43" s="110" t="n"/>
      <c r="C43" s="107" t="n"/>
      <c r="G43" s="64" t="n"/>
      <c r="H43" s="246" t="inlineStr">
        <is>
          <t>CNBC</t>
        </is>
      </c>
      <c r="I43" s="64">
        <f>SUMIF($E$28:$E$28,$H43,$I$28:$I$28)</f>
        <v/>
      </c>
      <c r="J43" s="322" t="n"/>
      <c r="K43" s="311">
        <f>SUMIF($E$28:$E$28,$H43,$K$28:$K$28)</f>
        <v/>
      </c>
    </row>
    <row r="44">
      <c r="B44" s="110" t="n"/>
      <c r="C44" s="107" t="n"/>
      <c r="G44" s="64" t="n"/>
      <c r="H44" s="246" t="inlineStr">
        <is>
          <t>Golf Channel</t>
        </is>
      </c>
      <c r="I44" s="64">
        <f>SUMIF($E$28:$E$28,$H44,$I$28:$I$28)</f>
        <v/>
      </c>
      <c r="J44" s="322" t="n"/>
      <c r="K44" s="311">
        <f>SUMIF($E$28:$E$28,$H44,$K$28:$K$28)</f>
        <v/>
      </c>
    </row>
    <row r="45">
      <c r="B45" s="110" t="n"/>
      <c r="C45" s="107" t="n"/>
      <c r="G45" s="64" t="n"/>
      <c r="H45" s="246" t="n"/>
      <c r="I45" s="64" t="n"/>
      <c r="J45" s="322" t="n"/>
      <c r="K45" s="311" t="n"/>
    </row>
    <row customHeight="1" ht="16.5" r="46" s="62" thickBot="1">
      <c r="B46" s="110" t="n"/>
      <c r="C46" s="107" t="n"/>
      <c r="F46" s="252" t="n"/>
      <c r="G46" s="50" t="n"/>
      <c r="H46" s="51" t="n"/>
      <c r="I46" s="50" t="n"/>
      <c r="J46" s="318" t="n"/>
      <c r="K46" s="310" t="n"/>
    </row>
    <row customHeight="1" ht="16.5" r="47" s="62" thickTop="1">
      <c r="B47" s="110" t="n"/>
      <c r="C47" s="107" t="n"/>
      <c r="F47" s="274" t="n"/>
      <c r="G47" s="64" t="n"/>
      <c r="I47" s="64" t="n"/>
      <c r="J47" s="322" t="n"/>
      <c r="K47" s="308" t="n"/>
    </row>
    <row r="48">
      <c r="G48" s="63" t="inlineStr">
        <is>
          <t>Total:</t>
        </is>
      </c>
      <c r="H48" s="64" t="n"/>
      <c r="I48" s="64">
        <f>SUM(I$28:$I$28)</f>
        <v/>
      </c>
      <c r="K48" s="323">
        <f>SUM(K31:K45)</f>
        <v/>
      </c>
    </row>
    <row r="49"/>
    <row r="50">
      <c r="B50" s="77" t="inlineStr">
        <is>
          <t xml:space="preserve">Invoice Comments:
</t>
        </is>
      </c>
      <c r="C50" s="69" t="n"/>
      <c r="D50" s="251" t="n"/>
      <c r="E50" s="250" t="n"/>
      <c r="F50" s="250" t="n"/>
      <c r="G50" s="250" t="n"/>
      <c r="H50" s="250" t="n"/>
      <c r="I50" s="250" t="n"/>
      <c r="J50" s="250" t="n"/>
      <c r="K50" s="249" t="n"/>
    </row>
    <row r="51">
      <c r="B51" s="71" t="n"/>
      <c r="C51" s="72" t="n"/>
      <c r="D51" s="248" t="n"/>
      <c r="E51" s="248" t="n"/>
      <c r="F51" s="248" t="n"/>
      <c r="G51" s="248" t="n"/>
      <c r="H51" s="248" t="n"/>
      <c r="I51" s="248" t="n"/>
      <c r="J51" s="248" t="n"/>
      <c r="K51" s="247" t="n"/>
    </row>
    <row customHeight="1" ht="16.5" r="52" s="62" thickBot="1"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</row>
    <row r="53"/>
    <row r="54">
      <c r="B54" s="26" t="inlineStr">
        <is>
          <t>Please detach this portion and return with your remittance to:</t>
        </is>
      </c>
      <c r="J54" s="312" t="n"/>
    </row>
    <row r="55">
      <c r="J55" s="246" t="n"/>
      <c r="K55" s="312" t="n"/>
    </row>
    <row customHeight="1" ht="15.75" r="56" s="62">
      <c r="C56" s="32" t="inlineStr">
        <is>
          <t>Canoe Ventures, LLC</t>
        </is>
      </c>
      <c r="D56" s="155" t="n"/>
      <c r="F56" s="30" t="inlineStr">
        <is>
          <t>Invoice Date:</t>
        </is>
      </c>
      <c r="G56" s="28">
        <f>K1</f>
        <v/>
      </c>
      <c r="J56" s="246" t="n"/>
      <c r="K56" s="312" t="n"/>
    </row>
    <row r="57">
      <c r="C57" s="25" t="inlineStr">
        <is>
          <t>Attention: Accounting Department</t>
        </is>
      </c>
      <c r="D57" s="75" t="n"/>
      <c r="F57" s="61" t="inlineStr">
        <is>
          <t>Invoice Number:</t>
        </is>
      </c>
      <c r="G57" s="29">
        <f>K2</f>
        <v/>
      </c>
    </row>
    <row r="58">
      <c r="C58" s="33" t="inlineStr">
        <is>
          <t>200 Union Boulevard, Suite 201</t>
        </is>
      </c>
      <c r="D58" s="154" t="n"/>
      <c r="F58" s="61" t="inlineStr">
        <is>
          <t>Programmer:</t>
        </is>
      </c>
      <c r="G58" s="29">
        <f>D20</f>
        <v/>
      </c>
    </row>
    <row r="59">
      <c r="C59" s="34" t="inlineStr">
        <is>
          <t>Lakewood, CO  80228</t>
        </is>
      </c>
      <c r="D59" s="153" t="n"/>
      <c r="F59" s="245" t="inlineStr">
        <is>
          <t>Network(s):</t>
        </is>
      </c>
      <c r="G59" s="244" t="inlineStr">
        <is>
          <t>Bravo, E!, NBC Universo, NBC, Oxygen, Universal Kids, Syfy, Telemundo, USA, Esquire, CNBC, Pre Olympics, Olympics, MSNBC, Golf Channel, Chiller, NBC News</t>
        </is>
      </c>
      <c r="J59" s="27" t="inlineStr">
        <is>
          <t>Amount Due:</t>
        </is>
      </c>
      <c r="K59" s="314">
        <f>K48</f>
        <v/>
      </c>
    </row>
    <row customHeight="1" ht="15.75" r="60" s="62">
      <c r="C60" s="19" t="n"/>
      <c r="D60" s="19" t="n"/>
      <c r="E60" s="18" t="n"/>
      <c r="F60" s="18" t="n"/>
    </row>
    <row r="61">
      <c r="C61" s="19" t="n"/>
      <c r="D61" s="19" t="n"/>
      <c r="E61" s="18" t="n"/>
      <c r="F61" s="18" t="n"/>
      <c r="G61" s="18" t="n"/>
    </row>
  </sheetData>
  <autoFilter ref="B27:K28"/>
  <mergeCells count="12">
    <mergeCell ref="G4:K4"/>
    <mergeCell ref="G11:K11"/>
    <mergeCell ref="G9:K9"/>
    <mergeCell ref="G8:K8"/>
    <mergeCell ref="G59:I60"/>
    <mergeCell ref="G12:K12"/>
    <mergeCell ref="G13:K13"/>
    <mergeCell ref="G15:K15"/>
    <mergeCell ref="D21:F21"/>
    <mergeCell ref="G5:K5"/>
    <mergeCell ref="G6:K6"/>
    <mergeCell ref="G7:K7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O60"/>
  <sheetViews>
    <sheetView showGridLines="0" topLeftCell="A13" workbookViewId="0" zoomScale="85" zoomScaleNormal="85" zoomScalePageLayoutView="90">
      <selection activeCell="D11" sqref="D11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2.42578125"/>
    <col bestFit="1" customWidth="1" max="8" min="8" style="7" width="14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Reelz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Christine Georgakakis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134" t="inlineStr">
        <is>
          <t>AccountsPayable@reelzchannel.com</t>
        </is>
      </c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4" t="inlineStr">
        <is>
          <t>Cgeorgakakis@reelz.com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62" t="n"/>
      <c r="I16" s="260" t="inlineStr">
        <is>
          <t>Tier</t>
        </is>
      </c>
      <c r="J16" s="260" t="inlineStr">
        <is>
          <t>CPM</t>
        </is>
      </c>
      <c r="K16" s="261" t="inlineStr">
        <is>
          <t>YTD Impressions</t>
        </is>
      </c>
      <c r="L16" s="260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33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Reelz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Reelz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 xml:space="preserve">2B - 3B    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E27" s="29" t="n"/>
      <c r="F27" s="224" t="n"/>
      <c r="G27" s="224" t="n"/>
      <c r="H27" s="64" t="n"/>
      <c r="I27" s="64" t="n"/>
      <c r="J27" s="273" t="n"/>
      <c r="K27" s="322" t="n"/>
      <c r="L27" s="323" t="n"/>
    </row>
    <row customHeight="1" ht="16.5" r="28" s="62" thickBot="1">
      <c r="B28" s="110" t="n"/>
      <c r="C28" s="107" t="n"/>
      <c r="F28" s="306" t="n"/>
      <c r="G28" s="50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6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Reelz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inlineStr">
        <is>
          <t>Backfill Campaigns</t>
        </is>
      </c>
      <c r="J31" s="273">
        <f>SUMIF($E$27:$E$28,$I31,$J$27:$J$28)</f>
        <v/>
      </c>
      <c r="K31" s="320" t="n"/>
      <c r="L31" s="328" t="inlineStr">
        <is>
          <t xml:space="preserve">Not billed </t>
        </is>
      </c>
    </row>
    <row r="32">
      <c r="B32" s="110" t="n"/>
      <c r="C32" s="107" t="n"/>
      <c r="F32" s="306" t="n"/>
      <c r="G32" s="274" t="n"/>
      <c r="H32" s="115" t="n"/>
      <c r="I32" s="274" t="n"/>
      <c r="J32" s="273" t="n"/>
      <c r="K32" s="320" t="n"/>
      <c r="L32" s="321" t="n"/>
    </row>
    <row r="33">
      <c r="B33" s="110" t="n"/>
      <c r="C33" s="107" t="n"/>
      <c r="F33" s="306" t="n"/>
      <c r="G33" s="274" t="n"/>
      <c r="H33" s="115" t="n"/>
      <c r="I33" s="274" t="n"/>
      <c r="J33" s="273" t="n"/>
      <c r="K33" s="320" t="n"/>
      <c r="L33" s="321" t="n"/>
    </row>
    <row customHeight="1" ht="16.5" r="34" s="62" thickBot="1">
      <c r="B34" s="110" t="n"/>
      <c r="C34" s="107" t="n"/>
      <c r="F34" s="306" t="n"/>
      <c r="G34" s="50" t="n"/>
      <c r="H34" s="50" t="n"/>
      <c r="I34" s="51" t="n"/>
      <c r="J34" s="50" t="n"/>
      <c r="K34" s="318" t="n"/>
      <c r="L34" s="319" t="n"/>
    </row>
    <row customHeight="1" ht="16.5" r="35" s="62" thickTop="1">
      <c r="B35" s="110" t="n"/>
      <c r="C35" s="107" t="n"/>
      <c r="F35" s="306" t="n"/>
      <c r="G35" s="274" t="n"/>
      <c r="H35" s="64" t="n"/>
      <c r="J35" s="64" t="n"/>
      <c r="K35" s="322" t="n"/>
      <c r="L35" s="323" t="n"/>
    </row>
    <row r="36">
      <c r="B36" s="110" t="n"/>
      <c r="C36" s="107" t="n"/>
      <c r="F36" s="306" t="n"/>
      <c r="G36" s="274" t="n"/>
      <c r="H36" s="115" t="inlineStr">
        <is>
          <t>Total:</t>
        </is>
      </c>
      <c r="J36" s="64">
        <f>SUM(J30:J30)</f>
        <v/>
      </c>
      <c r="K36" s="322" t="n"/>
      <c r="L36" s="332">
        <f>SUM(L30:L32)</f>
        <v/>
      </c>
    </row>
    <row r="37">
      <c r="B37" s="110" t="n"/>
      <c r="C37" s="107" t="n"/>
      <c r="F37" s="306" t="n"/>
      <c r="G37" s="274" t="n"/>
      <c r="H37" s="64" t="n"/>
      <c r="J37" s="64" t="n"/>
      <c r="K37" s="322" t="n"/>
      <c r="L37" s="323" t="n"/>
    </row>
    <row customHeight="1" ht="15.75" r="38" s="62">
      <c r="B38" s="77" t="inlineStr">
        <is>
          <t xml:space="preserve">Invoice Comments:
</t>
        </is>
      </c>
      <c r="C38" s="69" t="n"/>
      <c r="D38" s="82" t="n"/>
      <c r="E38" s="69" t="n"/>
      <c r="F38" s="69" t="n"/>
      <c r="G38" s="69" t="n"/>
      <c r="H38" s="69" t="n"/>
      <c r="I38" s="69" t="n"/>
      <c r="J38" s="69" t="n"/>
      <c r="K38" s="69" t="n"/>
      <c r="L38" s="70" t="n"/>
    </row>
    <row customHeight="1" ht="15.75" r="39" s="62">
      <c r="B39" s="223" t="n"/>
      <c r="C39" s="221" t="n"/>
      <c r="D39" s="222" t="n"/>
      <c r="E39" s="221" t="n"/>
      <c r="F39" s="221" t="n"/>
      <c r="G39" s="221" t="n"/>
      <c r="H39" s="221" t="n"/>
      <c r="I39" s="221" t="n"/>
      <c r="J39" s="221" t="n"/>
      <c r="K39" s="221" t="n"/>
      <c r="L39" s="220" t="n"/>
    </row>
    <row customHeight="1" ht="16.5" r="40" s="62" thickBot="1">
      <c r="B40" s="219" t="n"/>
      <c r="C40" s="219" t="n"/>
      <c r="D40" s="219" t="n"/>
      <c r="E40" s="219" t="n"/>
      <c r="F40" s="219" t="n"/>
      <c r="G40" s="219" t="n"/>
      <c r="H40" s="219" t="n"/>
      <c r="I40" s="219" t="n"/>
      <c r="J40" s="219" t="n"/>
      <c r="K40" s="219" t="n"/>
      <c r="L40" s="219" t="n"/>
    </row>
    <row r="41">
      <c r="B41" s="26" t="inlineStr">
        <is>
          <t>Please detach this portion and return with your remittance to:</t>
        </is>
      </c>
      <c r="K41" s="274" t="n"/>
      <c r="L41" s="321" t="n"/>
    </row>
    <row r="42">
      <c r="L42" s="323" t="n"/>
    </row>
    <row r="43">
      <c r="C43" s="32" t="inlineStr">
        <is>
          <t>Canoe Ventures, LLC</t>
        </is>
      </c>
      <c r="D43" s="155" t="n"/>
      <c r="E43" s="30" t="inlineStr">
        <is>
          <t>Invoice Date:</t>
        </is>
      </c>
      <c r="F43" s="28">
        <f>L1</f>
        <v/>
      </c>
    </row>
    <row r="44">
      <c r="C44" s="25" t="inlineStr">
        <is>
          <t>Attention: Accounting Department</t>
        </is>
      </c>
      <c r="D44" s="75" t="n"/>
      <c r="E44" s="61" t="inlineStr">
        <is>
          <t>Invoice Number:</t>
        </is>
      </c>
      <c r="F44" s="29">
        <f>L2</f>
        <v/>
      </c>
    </row>
    <row r="45">
      <c r="C45" s="33" t="inlineStr">
        <is>
          <t>200 Union Boulevard, Suite 201</t>
        </is>
      </c>
      <c r="D45" s="154" t="n"/>
      <c r="E45" s="61" t="inlineStr">
        <is>
          <t>Programmer:</t>
        </is>
      </c>
      <c r="F45" s="29" t="inlineStr">
        <is>
          <t>Reelz</t>
        </is>
      </c>
    </row>
    <row customHeight="1" ht="15.75" r="46" s="62">
      <c r="C46" s="34" t="inlineStr">
        <is>
          <t>Lakewood, CO  80228</t>
        </is>
      </c>
      <c r="D46" s="153" t="n"/>
      <c r="E46" s="191" t="inlineStr">
        <is>
          <t>Network(s):</t>
        </is>
      </c>
      <c r="F46" s="201" t="inlineStr">
        <is>
          <t>Reelz</t>
        </is>
      </c>
      <c r="H46" s="189" t="n"/>
      <c r="I46" s="244" t="n"/>
      <c r="K46" s="27" t="inlineStr">
        <is>
          <t>Amount Due:</t>
        </is>
      </c>
      <c r="L46" s="330">
        <f>L36</f>
        <v/>
      </c>
    </row>
    <row r="47">
      <c r="C47" s="19" t="n"/>
      <c r="D47" s="19" t="n"/>
      <c r="E47" s="18" t="n"/>
      <c r="F47" s="189" t="n"/>
      <c r="G47" s="189" t="n"/>
      <c r="H47" s="189" t="n"/>
      <c r="I47" s="189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</sheetData>
  <autoFilter ref="B26:L27"/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6:G46"/>
    <mergeCell ref="H13:L13"/>
    <mergeCell ref="H15:L15"/>
  </mergeCells>
  <hyperlinks>
    <hyperlink ref="B10" r:id="rId1"/>
    <hyperlink display="mailto:AccountsPayable@reelzchannel.com" ref="D14" r:id="rId2"/>
    <hyperlink display="mailto:Cgeorgakakis@reelz.com" ref="D15" r:id="rId3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4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O59"/>
  <sheetViews>
    <sheetView showGridLines="0" topLeftCell="A16" workbookViewId="0" zoomScale="90" zoomScaleNormal="90" zoomScalePageLayoutView="90">
      <selection activeCell="D22" sqref="D22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7" min="6" style="7" width="11.7109375"/>
    <col customWidth="1" max="8" min="8" style="7" width="21.42578125"/>
    <col customWidth="1" max="9" min="9" style="7" width="19.42578125"/>
    <col customWidth="1" max="10" min="10" style="7" width="16.5703125"/>
    <col bestFit="1" customWidth="1" max="11" min="11" style="7" width="12.7109375"/>
    <col customWidth="1" max="12" min="12" style="7" width="12.28515625"/>
    <col customWidth="1" max="13" min="13" style="7" width="16"/>
    <col customWidth="1" max="14" min="14" style="7" width="4.7109375"/>
    <col customWidth="1" max="15" min="15" style="7" width="16"/>
    <col customWidth="1" max="16384" min="16" style="7" width="8.710937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I1" s="63" t="inlineStr">
        <is>
          <t>Invoice Date:</t>
        </is>
      </c>
      <c r="J1" s="243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63" t="inlineStr">
        <is>
          <t>Invoice Number:</t>
        </is>
      </c>
      <c r="J2" s="242" t="n"/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</row>
    <row r="4">
      <c r="B4" s="144" t="n"/>
      <c r="C4" s="144" t="n"/>
      <c r="D4" s="144" t="n"/>
      <c r="E4" s="144" t="n"/>
      <c r="F4" s="136" t="inlineStr">
        <is>
          <t>INVOICE</t>
        </is>
      </c>
    </row>
    <row r="5">
      <c r="C5" s="150" t="n"/>
      <c r="D5" s="150" t="n"/>
      <c r="E5" s="150" t="n"/>
      <c r="F5" s="241" t="inlineStr">
        <is>
          <t>PLEASE REMIT TO:</t>
        </is>
      </c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135" t="inlineStr">
        <is>
          <t>Sony</t>
        </is>
      </c>
      <c r="E12" s="138" t="n"/>
      <c r="F12" s="138" t="n"/>
      <c r="G12" s="141" t="inlineStr">
        <is>
          <t>FEDERAL TAX ID : 26-2372059</t>
        </is>
      </c>
    </row>
    <row r="13">
      <c r="C13" s="138" t="n"/>
      <c r="D13" s="139" t="inlineStr">
        <is>
          <t>Attention: Christofer Frey</t>
        </is>
      </c>
      <c r="E13" s="138" t="n"/>
      <c r="F13" s="138" t="n"/>
      <c r="G13" s="140" t="inlineStr">
        <is>
          <t>Invoice # is required on all remittances</t>
        </is>
      </c>
    </row>
    <row r="14">
      <c r="C14" s="138" t="n"/>
      <c r="D14" s="134" t="inlineStr">
        <is>
          <t>christofer_frey@spe.sony.com</t>
        </is>
      </c>
      <c r="E14" s="281" t="n"/>
      <c r="F14" s="281" t="n"/>
      <c r="G14" s="283" t="n"/>
      <c r="H14" s="283" t="n"/>
      <c r="I14" s="283" t="n"/>
      <c r="J14" s="283" t="n"/>
    </row>
    <row r="15">
      <c r="A15" s="7" t="inlineStr">
        <is>
          <t xml:space="preserve"> </t>
        </is>
      </c>
      <c r="C15" s="281" t="n"/>
      <c r="D15" s="240" t="n"/>
      <c r="E15" s="281" t="n"/>
      <c r="F15" s="136" t="inlineStr">
        <is>
          <t>RATE CARD (current Tier in yellow)</t>
        </is>
      </c>
    </row>
    <row r="16">
      <c r="D16" s="203" t="n"/>
      <c r="E16" s="281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81" t="n"/>
      <c r="D17" s="79" t="n"/>
      <c r="E17" s="281" t="n"/>
      <c r="F17" s="120" t="n"/>
      <c r="G17" s="119" t="inlineStr">
        <is>
          <t xml:space="preserve">    0M - 200M</t>
        </is>
      </c>
      <c r="H17" s="304" t="n">
        <v>1.42</v>
      </c>
      <c r="I17" s="171" t="n"/>
      <c r="J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119" t="inlineStr">
        <is>
          <t>200M - 400M</t>
        </is>
      </c>
      <c r="H18" s="304" t="n">
        <v>1.35</v>
      </c>
      <c r="J18" s="126" t="n"/>
    </row>
    <row r="19">
      <c r="B19" s="133" t="inlineStr">
        <is>
          <t>Invoice Period End:</t>
        </is>
      </c>
      <c r="D19" s="132" t="n"/>
      <c r="E19" s="281" t="n"/>
      <c r="F19" s="281" t="n"/>
      <c r="G19" s="119" t="inlineStr">
        <is>
          <t>400M - 600M</t>
        </is>
      </c>
      <c r="H19" s="304" t="n">
        <v>1.28</v>
      </c>
      <c r="J19" s="126" t="n"/>
    </row>
    <row r="20">
      <c r="B20" s="131" t="inlineStr">
        <is>
          <t>Programming Group:</t>
        </is>
      </c>
      <c r="D20" s="201" t="inlineStr">
        <is>
          <t>Sony</t>
        </is>
      </c>
      <c r="E20" s="281" t="n"/>
      <c r="F20" s="281" t="n"/>
      <c r="G20" s="119" t="inlineStr">
        <is>
          <t>600M - 800M</t>
        </is>
      </c>
      <c r="H20" s="304" t="n">
        <v>1.21</v>
      </c>
      <c r="J20" s="126" t="n"/>
    </row>
    <row r="21">
      <c r="B21" s="131" t="inlineStr">
        <is>
          <t>Network(s):</t>
        </is>
      </c>
      <c r="D21" s="201" t="inlineStr">
        <is>
          <t>Cine Sony</t>
        </is>
      </c>
      <c r="F21" s="281" t="n"/>
      <c r="G21" s="119" t="inlineStr">
        <is>
          <t xml:space="preserve">  800M - 2B        </t>
        </is>
      </c>
      <c r="H21" s="304" t="n">
        <v>1.13</v>
      </c>
      <c r="J21" s="126" t="n"/>
    </row>
    <row r="22">
      <c r="B22" s="26" t="inlineStr">
        <is>
          <t>Previous YTD Impressions:</t>
        </is>
      </c>
      <c r="D22" s="49" t="n"/>
      <c r="E22" s="281" t="n"/>
      <c r="F22" s="281" t="n"/>
      <c r="G22" s="119" t="inlineStr">
        <is>
          <t>2B - 3B</t>
        </is>
      </c>
      <c r="H22" s="304" t="n">
        <v>1.06</v>
      </c>
      <c r="J22" s="305" t="n"/>
    </row>
    <row r="23">
      <c r="B23" s="26" t="n"/>
      <c r="D23" s="49" t="n"/>
      <c r="E23" s="281" t="n"/>
      <c r="F23" s="281" t="n"/>
      <c r="G23" s="119" t="inlineStr">
        <is>
          <t>3B - 4B</t>
        </is>
      </c>
      <c r="H23" s="304" t="n">
        <v>1.03</v>
      </c>
      <c r="J23" s="305" t="n"/>
    </row>
    <row r="24">
      <c r="B24" s="26" t="n"/>
      <c r="D24" s="49" t="n"/>
      <c r="E24" s="281" t="n"/>
      <c r="F24" s="281" t="n"/>
      <c r="G24" s="119" t="inlineStr">
        <is>
          <t>4B - 5B</t>
        </is>
      </c>
      <c r="H24" s="304" t="n">
        <v>0.9899999999999995</v>
      </c>
      <c r="J24" s="305" t="n"/>
    </row>
    <row r="25">
      <c r="B25" s="26" t="n"/>
      <c r="D25" s="49" t="n"/>
      <c r="E25" s="281" t="n"/>
      <c r="F25" s="281" t="n"/>
      <c r="G25" s="119" t="inlineStr">
        <is>
          <t>5B+</t>
        </is>
      </c>
      <c r="H25" s="304" t="n">
        <v>0.9399999999999995</v>
      </c>
      <c r="J25" s="305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I26" s="281" t="n"/>
      <c r="K26" s="283" t="n"/>
      <c r="L26" s="283" t="n"/>
      <c r="M26" s="283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Current Billed Impressions</t>
        </is>
      </c>
      <c r="I27" s="275" t="inlineStr">
        <is>
          <t>CPM</t>
        </is>
      </c>
      <c r="J27" s="275" t="inlineStr">
        <is>
          <t>Total</t>
        </is>
      </c>
    </row>
    <row r="28">
      <c r="B28" s="110" t="n"/>
      <c r="C28" s="110" t="n"/>
      <c r="E28" s="274" t="n"/>
      <c r="F28" s="306" t="n"/>
      <c r="G28" s="306" t="n"/>
      <c r="H28" s="64" t="n"/>
      <c r="I28" s="322" t="n"/>
      <c r="J28" s="339" t="n"/>
      <c r="L28" s="239" t="n"/>
    </row>
    <row customHeight="1" ht="16.5" r="29" s="62" thickBot="1">
      <c r="B29" s="110" t="n"/>
      <c r="C29" s="107" t="n"/>
      <c r="E29" s="50" t="n"/>
      <c r="F29" s="50" t="n"/>
      <c r="G29" s="51" t="n"/>
      <c r="H29" s="50" t="n"/>
      <c r="I29" s="318" t="n"/>
      <c r="J29" s="319" t="n"/>
    </row>
    <row customHeight="1" ht="16.5" r="30" s="62" thickTop="1">
      <c r="B30" s="110" t="n"/>
      <c r="C30" s="107" t="n"/>
      <c r="F30" s="64" t="n"/>
      <c r="H30" s="64" t="n"/>
      <c r="I30" s="322" t="n"/>
      <c r="J30" s="323" t="n"/>
    </row>
    <row r="31">
      <c r="B31" s="110" t="n"/>
      <c r="C31" s="107" t="n"/>
      <c r="F31" s="115" t="inlineStr">
        <is>
          <t>Sub-totals by Network:</t>
        </is>
      </c>
      <c r="G31" s="274" t="inlineStr">
        <is>
          <t>Cine</t>
        </is>
      </c>
      <c r="H31" s="273">
        <f>SUMIF(E28:E29,G31,H28:H28)</f>
        <v/>
      </c>
      <c r="I31" s="320" t="n"/>
      <c r="J31" s="323">
        <f>SUMIF(E28:E29,G31,J28:J28)</f>
        <v/>
      </c>
    </row>
    <row r="32">
      <c r="B32" s="110" t="n"/>
      <c r="C32" s="107" t="n"/>
      <c r="F32" s="115" t="n"/>
      <c r="G32" s="274" t="inlineStr">
        <is>
          <t>Backfill Campaigns</t>
        </is>
      </c>
      <c r="H32" s="273">
        <f>SUMIF(E28:E29,G32,H28:H28)</f>
        <v/>
      </c>
      <c r="I32" s="320" t="n"/>
      <c r="J32" s="329" t="inlineStr">
        <is>
          <t>Not Billed</t>
        </is>
      </c>
    </row>
    <row customHeight="1" ht="16.5" r="33" s="62" thickBot="1">
      <c r="B33" s="110" t="n"/>
      <c r="C33" s="107" t="n"/>
      <c r="E33" s="50" t="n"/>
      <c r="F33" s="50" t="n"/>
      <c r="G33" s="51" t="n"/>
      <c r="H33" s="50" t="n"/>
      <c r="I33" s="318" t="n"/>
      <c r="J33" s="319" t="n"/>
    </row>
    <row customHeight="1" ht="16.5" r="34" s="62" thickTop="1">
      <c r="B34" s="110" t="n"/>
      <c r="C34" s="107" t="n"/>
      <c r="F34" s="64" t="n"/>
      <c r="H34" s="64" t="n"/>
      <c r="I34" s="322" t="n"/>
      <c r="J34" s="323" t="n"/>
    </row>
    <row r="35">
      <c r="B35" s="110" t="n"/>
      <c r="C35" s="107" t="n"/>
      <c r="F35" s="115" t="inlineStr">
        <is>
          <t>TOTAL:</t>
        </is>
      </c>
      <c r="H35" s="64">
        <f>SUM(H31)</f>
        <v/>
      </c>
      <c r="I35" s="322" t="n"/>
      <c r="J35" s="323">
        <f>SUM(J31)</f>
        <v/>
      </c>
    </row>
    <row r="36">
      <c r="B36" s="110" t="n"/>
      <c r="C36" s="107" t="n"/>
      <c r="F36" s="306" t="n"/>
      <c r="G36" s="274" t="n"/>
      <c r="H36" s="64" t="n"/>
      <c r="J36" s="322" t="n"/>
    </row>
    <row customHeight="1" ht="15.75" r="37" s="62">
      <c r="B37" s="77" t="inlineStr">
        <is>
          <t xml:space="preserve">Invoice Comments:
</t>
        </is>
      </c>
      <c r="C37" s="69" t="n"/>
      <c r="D37" s="82" t="n"/>
      <c r="E37" s="69" t="n"/>
      <c r="F37" s="69" t="n"/>
      <c r="G37" s="69" t="n"/>
      <c r="H37" s="69" t="n"/>
      <c r="I37" s="69" t="n"/>
      <c r="J37" s="70" t="n"/>
    </row>
    <row r="38">
      <c r="B38" s="197" t="n"/>
      <c r="C38" s="196" t="n"/>
      <c r="D38" s="206" t="n"/>
      <c r="E38" s="206" t="n"/>
      <c r="F38" s="206" t="n"/>
      <c r="G38" s="206" t="n"/>
      <c r="H38" s="206" t="n"/>
      <c r="I38" s="206" t="n"/>
      <c r="J38" s="205" t="n"/>
    </row>
    <row customHeight="1" ht="16.5" r="39" s="62" thickBot="1">
      <c r="B39" s="193" t="n"/>
      <c r="C39" s="193" t="n"/>
      <c r="D39" s="193" t="n"/>
      <c r="E39" s="193" t="n"/>
      <c r="F39" s="193" t="n"/>
      <c r="G39" s="193" t="n"/>
      <c r="H39" s="193" t="n"/>
      <c r="I39" s="193" t="n"/>
      <c r="J39" s="193" t="n"/>
    </row>
    <row r="40">
      <c r="B40" s="26" t="inlineStr">
        <is>
          <t>Please detach this portion and return with your remittance to:</t>
        </is>
      </c>
      <c r="O40" s="274" t="n"/>
    </row>
    <row r="42">
      <c r="C42" s="32" t="inlineStr">
        <is>
          <t>Canoe Ventures, LLC</t>
        </is>
      </c>
      <c r="D42" s="155" t="n"/>
      <c r="E42" s="30" t="inlineStr">
        <is>
          <t>Invoice Date:</t>
        </is>
      </c>
      <c r="F42" s="28">
        <f>J1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J2</f>
        <v/>
      </c>
    </row>
    <row r="44">
      <c r="C44" s="33" t="inlineStr">
        <is>
          <t>200 Union Boulevard, Suite 201</t>
        </is>
      </c>
      <c r="D44" s="154" t="n"/>
      <c r="E44" s="61" t="inlineStr">
        <is>
          <t>Programmer:</t>
        </is>
      </c>
      <c r="F44" s="29">
        <f>D20</f>
        <v/>
      </c>
      <c r="I44" s="27" t="inlineStr">
        <is>
          <t>Amount Due:</t>
        </is>
      </c>
      <c r="J44" s="330">
        <f>J35</f>
        <v/>
      </c>
    </row>
    <row customHeight="1" ht="15.75" r="45" s="62">
      <c r="C45" s="34" t="inlineStr">
        <is>
          <t>Lakewood, CO  80228</t>
        </is>
      </c>
      <c r="D45" s="153" t="n"/>
      <c r="E45" s="191" t="inlineStr">
        <is>
          <t>Network(s):</t>
        </is>
      </c>
      <c r="F45" s="201">
        <f>D21</f>
        <v/>
      </c>
      <c r="M45" s="189" t="n"/>
      <c r="N45" s="244" t="n"/>
    </row>
    <row r="46">
      <c r="C46" s="19" t="n"/>
      <c r="D46" s="19" t="n"/>
      <c r="E46" s="18" t="n"/>
      <c r="F46" s="189" t="n"/>
      <c r="G46" s="189" t="n"/>
      <c r="H46" s="189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mergeCells count="12">
    <mergeCell ref="F45:G45"/>
    <mergeCell ref="G13:J13"/>
    <mergeCell ref="F15:J15"/>
    <mergeCell ref="G11:J11"/>
    <mergeCell ref="G9:J9"/>
    <mergeCell ref="G12:J12"/>
    <mergeCell ref="F4:J4"/>
    <mergeCell ref="F5:J5"/>
    <mergeCell ref="D21:E21"/>
    <mergeCell ref="G6:J6"/>
    <mergeCell ref="G7:J7"/>
    <mergeCell ref="G8:J8"/>
  </mergeCells>
  <hyperlinks>
    <hyperlink ref="B10" r:id="rId1"/>
    <hyperlink ref="D14" r:id="rId2"/>
  </hyperlinks>
  <printOptions horizontalCentered="1"/>
  <pageMargins bottom="0.6" footer="0.2" header="0.2" left="0.5" right="0.5" top="0.5"/>
  <pageSetup fitToHeight="0" orientation="landscape" scale="7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O57"/>
  <sheetViews>
    <sheetView showGridLines="0" workbookViewId="0" zoomScale="90" zoomScaleNormal="90" zoomScalePageLayoutView="90">
      <selection activeCell="N30" sqref="N30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8" min="6" style="7" width="11.7109375"/>
    <col customWidth="1" max="9" min="9" style="7" width="20"/>
    <col customWidth="1" max="10" min="10" style="7" width="13.7109375"/>
    <col customWidth="1" max="12" min="11" style="7" width="12.7109375"/>
    <col customWidth="1" max="13" min="13" style="7" width="3.4257812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60 DAYS      </t>
        </is>
      </c>
    </row>
    <row r="12">
      <c r="B12" s="131" t="inlineStr">
        <is>
          <t>Bill To:</t>
        </is>
      </c>
      <c r="C12" s="138" t="n"/>
      <c r="D12" s="203" t="inlineStr">
        <is>
          <t>Starz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Stephen Montgomery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240" t="inlineStr">
        <is>
          <t>Stephen.Montgomery@starz.com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17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Starz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Starz, Starz Encore, MoviePlex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36.4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C27" s="110" t="n"/>
      <c r="F27" s="224" t="n"/>
      <c r="G27" s="224" t="n"/>
      <c r="H27" s="273" t="n"/>
      <c r="I27" s="64" t="n"/>
      <c r="J27" s="64" t="n"/>
      <c r="K27" s="322" t="n"/>
      <c r="L27" s="323" t="n"/>
    </row>
    <row customHeight="1" ht="16.5" r="28" s="62" thickBot="1">
      <c r="B28" s="110" t="n"/>
      <c r="C28" s="107" t="n"/>
      <c r="F28" s="306" t="n"/>
      <c r="G28" s="274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27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Starz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inlineStr">
        <is>
          <t>MoviePlex</t>
        </is>
      </c>
      <c r="J31" s="273">
        <f>SUMIF($E$27:$E$28,$I31,$J$27:$J$28)</f>
        <v/>
      </c>
      <c r="K31" s="320" t="n"/>
      <c r="L31" s="321">
        <f>SUMIF($E$27:$E$28,$I31,$L$27:$L$28)</f>
        <v/>
      </c>
    </row>
    <row r="32">
      <c r="B32" s="110" t="n"/>
      <c r="C32" s="107" t="n"/>
      <c r="F32" s="306" t="n"/>
      <c r="G32" s="274" t="n"/>
      <c r="H32" s="115" t="n"/>
      <c r="I32" s="274" t="inlineStr">
        <is>
          <t>Starz Encore</t>
        </is>
      </c>
      <c r="J32" s="273">
        <f>SUMIF($E$27:$E$28,$I32,$J$27:$J$28)</f>
        <v/>
      </c>
      <c r="K32" s="320" t="n"/>
      <c r="L32" s="321">
        <f>SUMIF($E$27:$E$28,$I32,$L$27:$L$28)</f>
        <v/>
      </c>
    </row>
    <row customHeight="1" ht="16.5" r="33" s="62" thickBot="1">
      <c r="B33" s="110" t="n"/>
      <c r="C33" s="107" t="n"/>
      <c r="F33" s="306" t="n"/>
      <c r="G33" s="274" t="n"/>
      <c r="H33" s="50" t="n"/>
      <c r="I33" s="51" t="n"/>
      <c r="J33" s="50" t="n"/>
      <c r="K33" s="318" t="n"/>
      <c r="L33" s="319" t="n"/>
    </row>
    <row customHeight="1" ht="16.5" r="34" s="62" thickTop="1">
      <c r="B34" s="110" t="n"/>
      <c r="C34" s="107" t="n"/>
      <c r="F34" s="306" t="n"/>
      <c r="G34" s="274" t="n"/>
      <c r="H34" s="64" t="n"/>
      <c r="J34" s="64" t="n"/>
      <c r="K34" s="322" t="n"/>
      <c r="L34" s="323" t="n"/>
    </row>
    <row r="35">
      <c r="B35" s="110" t="n"/>
      <c r="C35" s="107" t="n"/>
      <c r="F35" s="306" t="n"/>
      <c r="G35" s="274" t="n"/>
      <c r="H35" s="115" t="inlineStr">
        <is>
          <t>TOTAL:</t>
        </is>
      </c>
      <c r="J35" s="64">
        <f>SUM($J$30:$J$32)</f>
        <v/>
      </c>
      <c r="K35" s="322" t="n"/>
      <c r="L35" s="332">
        <f>SUM(L30:L32)</f>
        <v/>
      </c>
    </row>
    <row customHeight="1" ht="16.5" r="36" s="62" thickBot="1">
      <c r="B36" s="219" t="n"/>
      <c r="C36" s="219" t="n"/>
      <c r="D36" s="219" t="n"/>
      <c r="E36" s="219" t="n"/>
      <c r="F36" s="219" t="n"/>
      <c r="G36" s="219" t="n"/>
      <c r="H36" s="219" t="n"/>
      <c r="I36" s="219" t="n"/>
      <c r="J36" s="219" t="n"/>
      <c r="K36" s="219" t="n"/>
      <c r="L36" s="219" t="n"/>
    </row>
    <row r="37">
      <c r="B37" s="192" t="n"/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</row>
    <row r="38">
      <c r="B38" s="26" t="inlineStr">
        <is>
          <t>Please detach this portion and return with your remittance to:</t>
        </is>
      </c>
      <c r="K38" s="274" t="n"/>
      <c r="L38" s="321" t="n"/>
    </row>
    <row r="39">
      <c r="B39" s="26" t="n"/>
      <c r="K39" s="274" t="n"/>
      <c r="L39" s="321" t="n"/>
    </row>
    <row r="40">
      <c r="C40" s="32" t="inlineStr">
        <is>
          <t>Canoe Ventures, LLC</t>
        </is>
      </c>
      <c r="D40" s="155" t="n"/>
      <c r="E40" s="30" t="inlineStr">
        <is>
          <t>Invoice Date:</t>
        </is>
      </c>
      <c r="F40" s="28">
        <f>L1</f>
        <v/>
      </c>
    </row>
    <row r="41">
      <c r="C41" s="25" t="inlineStr">
        <is>
          <t>Attention: Accounting Department</t>
        </is>
      </c>
      <c r="D41" s="75" t="n"/>
      <c r="E41" s="61" t="inlineStr">
        <is>
          <t>Invoice Number:</t>
        </is>
      </c>
      <c r="F41" s="29">
        <f>L2</f>
        <v/>
      </c>
    </row>
    <row r="42">
      <c r="C42" s="33" t="inlineStr">
        <is>
          <t>200 Union Boulevard, Suite 201</t>
        </is>
      </c>
      <c r="D42" s="154" t="n"/>
      <c r="E42" s="61" t="inlineStr">
        <is>
          <t>Programmer:</t>
        </is>
      </c>
      <c r="F42" s="29">
        <f>D20</f>
        <v/>
      </c>
    </row>
    <row r="43">
      <c r="C43" s="34" t="inlineStr">
        <is>
          <t>Lakewood, CO  80228</t>
        </is>
      </c>
      <c r="D43" s="153" t="n"/>
      <c r="E43" s="191" t="inlineStr">
        <is>
          <t>Network(s):</t>
        </is>
      </c>
      <c r="F43" s="264">
        <f>D21</f>
        <v/>
      </c>
      <c r="K43" s="27" t="inlineStr">
        <is>
          <t>Amount Due:</t>
        </is>
      </c>
      <c r="L43" s="330">
        <f>L35</f>
        <v/>
      </c>
    </row>
    <row r="44">
      <c r="C44" s="19" t="n"/>
      <c r="D44" s="19" t="n"/>
      <c r="E44" s="18" t="n"/>
      <c r="F44" s="189" t="n"/>
      <c r="G44" s="189" t="n"/>
      <c r="H44" s="189" t="n"/>
      <c r="I44" s="189" t="n"/>
    </row>
    <row customHeight="1" ht="15.75" r="45" s="62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</sheetData>
  <autoFilter ref="B26:L27"/>
  <mergeCells count="12">
    <mergeCell ref="D21:E21"/>
    <mergeCell ref="H5:L5"/>
    <mergeCell ref="H6:L6"/>
    <mergeCell ref="H7:L7"/>
    <mergeCell ref="H13:L13"/>
    <mergeCell ref="H15:L15"/>
    <mergeCell ref="F43:I43"/>
    <mergeCell ref="H4:L4"/>
    <mergeCell ref="H11:L11"/>
    <mergeCell ref="H9:L9"/>
    <mergeCell ref="H8:L8"/>
    <mergeCell ref="H12:L12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6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70"/>
  <sheetViews>
    <sheetView showGridLines="0" workbookViewId="0" zoomScale="70" zoomScaleNormal="70" zoomScalePageLayoutView="90">
      <selection activeCell="D9" sqref="D9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85546875"/>
    <col customWidth="1" max="4" min="4" style="7" width="112.5703125"/>
    <col customWidth="1" max="5" min="5" style="7" width="20.7109375"/>
    <col customWidth="1" max="6" min="6" style="7" width="12.5703125"/>
    <col customWidth="1" max="7" min="7" style="7" width="18.140625"/>
    <col customWidth="1" max="8" min="8" style="7" width="14.42578125"/>
    <col bestFit="1" customWidth="1" max="9" min="9" style="7" width="16.7109375"/>
    <col customWidth="1" max="10" min="10" style="7" width="16.5703125"/>
    <col customWidth="1" max="11" min="11" style="7" width="2.7109375"/>
    <col bestFit="1" customWidth="1" max="12" min="12" style="7" width="15.140625"/>
    <col customWidth="1" max="13" min="13" style="7" width="16"/>
    <col bestFit="1" customWidth="1" max="14" min="14" style="7" width="14.140625"/>
    <col bestFit="1" customWidth="1" max="15" min="15" style="7" width="15.28515625"/>
    <col bestFit="1" customWidth="1" max="16" min="16" style="7" width="13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I1" s="63" t="inlineStr">
        <is>
          <t>Invoice Date:</t>
        </is>
      </c>
      <c r="J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63" t="inlineStr">
        <is>
          <t>Invoice Number:</t>
        </is>
      </c>
      <c r="J2" s="172" t="n"/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</row>
    <row r="4">
      <c r="B4" s="144" t="n"/>
      <c r="C4" s="144" t="n"/>
      <c r="D4" s="144" t="n"/>
      <c r="E4" s="144" t="n"/>
      <c r="F4" s="278" t="inlineStr">
        <is>
          <t>INVOICE</t>
        </is>
      </c>
      <c r="G4" s="278" t="n"/>
      <c r="H4" s="278" t="n"/>
      <c r="I4" s="278" t="n"/>
      <c r="J4" s="278" t="n"/>
    </row>
    <row r="5">
      <c r="C5" s="150" t="n"/>
      <c r="D5" s="150" t="n"/>
      <c r="E5" s="150" t="n"/>
      <c r="F5" s="241" t="inlineStr">
        <is>
          <t>PLEASE REMIT TO:</t>
        </is>
      </c>
    </row>
    <row r="6">
      <c r="B6" s="149" t="inlineStr">
        <is>
          <t>Canoe Ventures, LLC</t>
        </is>
      </c>
      <c r="C6" s="144" t="n"/>
      <c r="D6" s="144" t="n"/>
      <c r="E6" s="144" t="n"/>
      <c r="F6" s="283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284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283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</row>
    <row r="11">
      <c r="C11" s="143" t="n"/>
      <c r="D11" s="138" t="n"/>
      <c r="E11" s="138" t="n"/>
      <c r="F11" s="282" t="inlineStr">
        <is>
          <t xml:space="preserve">TERMS                 : NET 60 DAYS      </t>
        </is>
      </c>
    </row>
    <row r="12">
      <c r="B12" s="131" t="inlineStr">
        <is>
          <t>Bill To:</t>
        </is>
      </c>
      <c r="C12" s="138" t="n"/>
      <c r="D12" s="279" t="inlineStr">
        <is>
          <t>Turner Broadcasting System</t>
        </is>
      </c>
      <c r="E12" s="138" t="n"/>
      <c r="F12" s="281" t="inlineStr">
        <is>
          <t>FEDERAL TAX ID : 26-2372059</t>
        </is>
      </c>
    </row>
    <row r="13">
      <c r="C13" s="138" t="n"/>
      <c r="D13" s="279" t="inlineStr">
        <is>
          <t>Dan Kopp</t>
        </is>
      </c>
      <c r="E13" s="138" t="n"/>
      <c r="F13" s="280" t="inlineStr">
        <is>
          <t>Invoice # is required on all remittances</t>
        </is>
      </c>
    </row>
    <row r="14">
      <c r="C14" s="138" t="n"/>
      <c r="D14" s="279" t="inlineStr">
        <is>
          <t>P. O. Box 5520</t>
        </is>
      </c>
      <c r="E14" s="281" t="n"/>
      <c r="F14" s="281" t="n"/>
      <c r="G14" s="283" t="n"/>
      <c r="H14" s="283" t="n"/>
      <c r="I14" s="283" t="n"/>
      <c r="J14" s="283" t="n"/>
    </row>
    <row r="15">
      <c r="A15" s="7" t="inlineStr">
        <is>
          <t xml:space="preserve"> </t>
        </is>
      </c>
      <c r="C15" s="281" t="n"/>
      <c r="D15" s="279" t="inlineStr">
        <is>
          <t>Portland, OR  97228-5520</t>
        </is>
      </c>
      <c r="E15" s="281" t="n"/>
      <c r="F15" s="278" t="inlineStr">
        <is>
          <t>RATE CARD (current Tier in yellow)</t>
        </is>
      </c>
      <c r="G15" s="278" t="n"/>
      <c r="H15" s="278" t="n"/>
      <c r="I15" s="278" t="n"/>
      <c r="J15" s="278" t="n"/>
      <c r="L15" s="302" t="n"/>
      <c r="M15" s="302" t="n"/>
      <c r="N15" s="49" t="n"/>
      <c r="O15" s="64" t="n"/>
      <c r="P15" s="64" t="n"/>
    </row>
    <row r="16">
      <c r="D16" s="134" t="n"/>
      <c r="E16" s="281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  <c r="L16" s="302" t="n"/>
      <c r="M16" s="302" t="n"/>
      <c r="N16" s="302" t="n"/>
    </row>
    <row r="17">
      <c r="C17" s="281" t="n"/>
      <c r="E17" s="281" t="n"/>
      <c r="F17" s="120" t="n"/>
      <c r="G17" s="119" t="inlineStr">
        <is>
          <t xml:space="preserve">    0M - 200M</t>
        </is>
      </c>
      <c r="H17" s="304" t="n">
        <v>1.28</v>
      </c>
      <c r="I17" s="126" t="n"/>
      <c r="J17" s="116" t="n"/>
      <c r="L17" s="302" t="n"/>
      <c r="M17" s="302" t="n"/>
    </row>
    <row r="18">
      <c r="B18" s="133" t="inlineStr">
        <is>
          <t>Invoice Period Start:</t>
        </is>
      </c>
      <c r="D18" s="132" t="n"/>
      <c r="E18" s="281" t="n"/>
      <c r="F18" s="120" t="n"/>
      <c r="G18" s="119" t="inlineStr">
        <is>
          <t>200M - 400M</t>
        </is>
      </c>
      <c r="H18" s="304" t="n">
        <v>1.13</v>
      </c>
      <c r="I18" s="126" t="n"/>
      <c r="J18" s="116" t="n"/>
      <c r="L18" s="302" t="n"/>
      <c r="M18" s="302" t="n"/>
    </row>
    <row r="19">
      <c r="B19" s="133" t="inlineStr">
        <is>
          <t>Invoice Period End:</t>
        </is>
      </c>
      <c r="D19" s="132" t="n"/>
      <c r="E19" s="281" t="n"/>
      <c r="F19" s="120" t="n"/>
      <c r="G19" s="119" t="inlineStr">
        <is>
          <t>400M - 600M</t>
        </is>
      </c>
      <c r="H19" s="304" t="n">
        <v>0.9900000000000001</v>
      </c>
      <c r="I19" s="126" t="n"/>
      <c r="J19" s="116" t="n"/>
      <c r="L19" s="303" t="n"/>
      <c r="M19" s="303" t="n"/>
    </row>
    <row r="20">
      <c r="B20" s="131" t="inlineStr">
        <is>
          <t>Programming Group:</t>
        </is>
      </c>
      <c r="D20" s="201" t="inlineStr">
        <is>
          <t>Turner</t>
        </is>
      </c>
      <c r="E20" s="281" t="n"/>
      <c r="F20" s="120" t="n"/>
      <c r="G20" s="119" t="inlineStr">
        <is>
          <t>600M - 800M</t>
        </is>
      </c>
      <c r="H20" s="304" t="n">
        <v>0.8500000000000001</v>
      </c>
      <c r="I20" s="126" t="n"/>
      <c r="J20" s="116" t="n"/>
      <c r="L20" s="64" t="n"/>
      <c r="M20" s="64" t="n"/>
    </row>
    <row r="21">
      <c r="B21" s="131" t="inlineStr">
        <is>
          <t>Network(s):</t>
        </is>
      </c>
      <c r="D21" s="201" t="inlineStr">
        <is>
          <t>TBS, TNT, Adult Swim, Boomerang, Cartoon Network, HLN, truTV, CNN</t>
        </is>
      </c>
      <c r="F21" s="120" t="n"/>
      <c r="G21" s="119" t="inlineStr">
        <is>
          <t xml:space="preserve">  800M - 2B        </t>
        </is>
      </c>
      <c r="H21" s="304" t="n">
        <v>0.7100000000000001</v>
      </c>
      <c r="I21" s="126" t="n"/>
      <c r="J21" s="116" t="n"/>
      <c r="L21" s="303" t="n"/>
      <c r="M21" s="303" t="n"/>
    </row>
    <row r="22">
      <c r="B22" s="26" t="inlineStr">
        <is>
          <t>Previous YTD Impressions:</t>
        </is>
      </c>
      <c r="D22" s="49" t="n"/>
      <c r="E22" s="281" t="n"/>
      <c r="F22" s="120" t="n"/>
      <c r="G22" s="119" t="inlineStr">
        <is>
          <t>2B - 3B</t>
        </is>
      </c>
      <c r="H22" s="304" t="n">
        <v>0.6100000000000001</v>
      </c>
      <c r="I22" s="126" t="n"/>
      <c r="J22" s="116" t="n"/>
      <c r="L22" s="303" t="n"/>
      <c r="M22" s="303" t="n"/>
    </row>
    <row r="23">
      <c r="B23" s="26" t="n"/>
      <c r="D23" s="49" t="n"/>
      <c r="E23" s="281" t="n"/>
      <c r="F23" s="120" t="n"/>
      <c r="G23" s="119" t="inlineStr">
        <is>
          <t>3B - 4B</t>
        </is>
      </c>
      <c r="H23" s="304" t="n">
        <v>0.5800000000000001</v>
      </c>
      <c r="I23" s="126" t="n"/>
      <c r="J23" s="116" t="n"/>
      <c r="L23" s="64" t="n"/>
      <c r="M23" s="303" t="n"/>
    </row>
    <row r="24">
      <c r="B24" s="26" t="n"/>
      <c r="D24" s="49" t="n"/>
      <c r="E24" s="281" t="n"/>
      <c r="F24" s="120" t="n"/>
      <c r="G24" s="284" t="inlineStr">
        <is>
          <t>4B - 5B</t>
        </is>
      </c>
      <c r="H24" s="316" t="n">
        <v>0.55</v>
      </c>
      <c r="I24" s="305" t="n"/>
      <c r="L24" s="303" t="n"/>
      <c r="M24" s="303" t="n"/>
    </row>
    <row r="25">
      <c r="B25" s="26" t="n"/>
      <c r="D25" s="49" t="n"/>
      <c r="E25" s="281" t="n"/>
      <c r="F25" s="120" t="n"/>
      <c r="G25" s="284" t="inlineStr">
        <is>
          <t>5B+</t>
        </is>
      </c>
      <c r="H25" s="316" t="n">
        <v>0.5</v>
      </c>
      <c r="I25" s="305" t="n"/>
      <c r="L25" s="303" t="n"/>
      <c r="M25" s="303" t="n"/>
    </row>
    <row r="26">
      <c r="B26" s="281" t="n"/>
      <c r="C26" s="281" t="n"/>
      <c r="D26" s="281" t="n"/>
      <c r="E26" s="281" t="n"/>
      <c r="F26" s="283" t="n"/>
      <c r="G26" s="334" t="n"/>
      <c r="I26" s="303" t="n"/>
    </row>
    <row customHeight="1" ht="46.9" r="27" s="62">
      <c r="B27" s="277" t="inlineStr">
        <is>
          <t>Invoice Line #</t>
        </is>
      </c>
      <c r="C27" s="340" t="n"/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Billed Impressions</t>
        </is>
      </c>
      <c r="I27" s="341" t="n"/>
      <c r="J27" s="268" t="inlineStr">
        <is>
          <t>Total</t>
        </is>
      </c>
    </row>
    <row r="28">
      <c r="B28" s="167">
        <f>"001"&amp;"A"</f>
        <v/>
      </c>
      <c r="C28" s="107" t="n"/>
      <c r="D28" s="7">
        <f>E28&amp;" March 19 Campaigns"</f>
        <v/>
      </c>
      <c r="E28" s="7" t="inlineStr">
        <is>
          <t>truTV</t>
        </is>
      </c>
      <c r="F28" s="306">
        <f>$D$18</f>
        <v/>
      </c>
      <c r="G28" s="306">
        <f>$D$19</f>
        <v/>
      </c>
      <c r="H28" s="273">
        <f>H45</f>
        <v/>
      </c>
      <c r="J28" s="321">
        <f>J45</f>
        <v/>
      </c>
      <c r="M28" s="303" t="n"/>
    </row>
    <row r="29">
      <c r="B29" s="167">
        <f>"002"&amp;"A"</f>
        <v/>
      </c>
      <c r="C29" s="107" t="n"/>
      <c r="D29" s="7">
        <f>E29&amp;" March 19 Campaigns"</f>
        <v/>
      </c>
      <c r="E29" s="7" t="inlineStr">
        <is>
          <t>Adult Swim</t>
        </is>
      </c>
      <c r="F29" s="306">
        <f>$D$18</f>
        <v/>
      </c>
      <c r="G29" s="306">
        <f>$D$19</f>
        <v/>
      </c>
      <c r="H29" s="273">
        <f>H46</f>
        <v/>
      </c>
      <c r="J29" s="321">
        <f>J46</f>
        <v/>
      </c>
    </row>
    <row r="30">
      <c r="B30" s="167">
        <f>"003"&amp;"A"</f>
        <v/>
      </c>
      <c r="C30" s="107" t="n"/>
      <c r="D30" s="7">
        <f>E30&amp;" March 19 Campaigns"</f>
        <v/>
      </c>
      <c r="E30" s="7" t="inlineStr">
        <is>
          <t>TBS</t>
        </is>
      </c>
      <c r="F30" s="306">
        <f>$D$18</f>
        <v/>
      </c>
      <c r="G30" s="306">
        <f>$D$19</f>
        <v/>
      </c>
      <c r="H30" s="273">
        <f>H47</f>
        <v/>
      </c>
      <c r="J30" s="321">
        <f>J47</f>
        <v/>
      </c>
      <c r="M30" s="303" t="n"/>
    </row>
    <row r="31">
      <c r="B31" s="167">
        <f>"004"&amp;"A"</f>
        <v/>
      </c>
      <c r="C31" s="107" t="n"/>
      <c r="D31" s="7">
        <f>E31&amp;" March 19 Campaigns"</f>
        <v/>
      </c>
      <c r="E31" s="7" t="inlineStr">
        <is>
          <t>Boomerang</t>
        </is>
      </c>
      <c r="F31" s="306">
        <f>$D$18</f>
        <v/>
      </c>
      <c r="G31" s="306">
        <f>$D$19</f>
        <v/>
      </c>
      <c r="H31" s="273">
        <f>H48</f>
        <v/>
      </c>
      <c r="J31" s="321">
        <f>J48</f>
        <v/>
      </c>
    </row>
    <row r="32">
      <c r="B32" s="167">
        <f>"005"&amp;"A"</f>
        <v/>
      </c>
      <c r="C32" s="107" t="n"/>
      <c r="D32" s="7">
        <f>E32&amp;" March 19 Campaigns"</f>
        <v/>
      </c>
      <c r="E32" s="7" t="inlineStr">
        <is>
          <t>Cartoon Network</t>
        </is>
      </c>
      <c r="F32" s="306">
        <f>$D$18</f>
        <v/>
      </c>
      <c r="G32" s="306">
        <f>$D$19</f>
        <v/>
      </c>
      <c r="H32" s="273">
        <f>H49</f>
        <v/>
      </c>
      <c r="J32" s="321">
        <f>J49</f>
        <v/>
      </c>
    </row>
    <row r="33">
      <c r="B33" s="167">
        <f>"006"&amp;"A"</f>
        <v/>
      </c>
      <c r="C33" s="107" t="n"/>
      <c r="D33" s="7">
        <f>E33&amp;" March 19 Campaigns"</f>
        <v/>
      </c>
      <c r="E33" s="7" t="inlineStr">
        <is>
          <t>Cartoon Network ESP</t>
        </is>
      </c>
      <c r="F33" s="306">
        <f>$D$18</f>
        <v/>
      </c>
      <c r="G33" s="306">
        <f>$D$19</f>
        <v/>
      </c>
      <c r="H33" s="273">
        <f>H50</f>
        <v/>
      </c>
      <c r="J33" s="321">
        <f>J50</f>
        <v/>
      </c>
    </row>
    <row r="34">
      <c r="B34" s="167">
        <f>"007"&amp;"A"</f>
        <v/>
      </c>
      <c r="C34" s="107" t="n"/>
      <c r="D34" s="7">
        <f>E34&amp;" March 19 Campaigns"</f>
        <v/>
      </c>
      <c r="E34" s="7" t="inlineStr">
        <is>
          <t>CNN</t>
        </is>
      </c>
      <c r="F34" s="306">
        <f>$D$18</f>
        <v/>
      </c>
      <c r="G34" s="306">
        <f>$D$19</f>
        <v/>
      </c>
      <c r="H34" s="273">
        <f>H51</f>
        <v/>
      </c>
      <c r="J34" s="321">
        <f>J51</f>
        <v/>
      </c>
    </row>
    <row r="35">
      <c r="B35" s="167">
        <f>"008"&amp;"A"</f>
        <v/>
      </c>
      <c r="C35" s="107" t="n"/>
      <c r="D35" s="7">
        <f>E35&amp;" March 19 Campaigns"</f>
        <v/>
      </c>
      <c r="E35" s="7" t="inlineStr">
        <is>
          <t>HLN</t>
        </is>
      </c>
      <c r="F35" s="306">
        <f>$D$18</f>
        <v/>
      </c>
      <c r="G35" s="306">
        <f>$D$19</f>
        <v/>
      </c>
      <c r="H35" s="273">
        <f>H52</f>
        <v/>
      </c>
      <c r="J35" s="321">
        <f>J52</f>
        <v/>
      </c>
    </row>
    <row r="36">
      <c r="B36" s="167">
        <f>"009"&amp;"A"</f>
        <v/>
      </c>
      <c r="C36" s="107" t="n"/>
      <c r="D36" s="7">
        <f>E36&amp;" March 19 Campaigns"</f>
        <v/>
      </c>
      <c r="E36" s="7" t="inlineStr">
        <is>
          <t>TNT</t>
        </is>
      </c>
      <c r="F36" s="306">
        <f>$D$18</f>
        <v/>
      </c>
      <c r="G36" s="306">
        <f>$D$19</f>
        <v/>
      </c>
      <c r="H36" s="273">
        <f>H53</f>
        <v/>
      </c>
      <c r="J36" s="321">
        <f>J53</f>
        <v/>
      </c>
    </row>
    <row r="37">
      <c r="B37" s="167">
        <f>"010"&amp;"A"</f>
        <v/>
      </c>
      <c r="C37" s="107" t="n"/>
      <c r="D37" s="7">
        <f>E37&amp;" March 19 Campaigns"</f>
        <v/>
      </c>
      <c r="E37" s="7" t="inlineStr">
        <is>
          <t>March Madness</t>
        </is>
      </c>
      <c r="F37" s="306">
        <f>$D$18</f>
        <v/>
      </c>
      <c r="G37" s="306">
        <f>$D$19</f>
        <v/>
      </c>
      <c r="H37" s="273">
        <f>H54</f>
        <v/>
      </c>
      <c r="J37" s="321">
        <f>J54</f>
        <v/>
      </c>
    </row>
    <row r="38">
      <c r="B38" s="110" t="n"/>
      <c r="C38" s="107" t="n"/>
      <c r="F38" s="306" t="n"/>
      <c r="G38" s="306" t="n"/>
      <c r="H38" s="321" t="n"/>
      <c r="I38" s="329" t="n"/>
      <c r="J38" s="329" t="n"/>
    </row>
    <row r="39">
      <c r="B39" s="110" t="n"/>
      <c r="C39" s="107" t="n"/>
      <c r="F39" s="306" t="n"/>
      <c r="G39" s="306" t="n"/>
      <c r="H39" s="321" t="n"/>
      <c r="I39" s="342" t="inlineStr">
        <is>
          <t>TOTAL DUE:</t>
        </is>
      </c>
      <c r="J39" s="343">
        <f>SUM(J28:J37)</f>
        <v/>
      </c>
    </row>
    <row r="40">
      <c r="B40" s="110" t="n"/>
      <c r="C40" s="107" t="n"/>
      <c r="F40" s="306" t="n"/>
      <c r="G40" s="306" t="n"/>
      <c r="H40" s="64" t="n"/>
      <c r="I40" s="344" t="n"/>
      <c r="J40" s="323" t="n"/>
    </row>
    <row customHeight="1" ht="47.25" r="41" s="62">
      <c r="B41" s="270" t="inlineStr">
        <is>
          <t>Invoice Line #</t>
        </is>
      </c>
      <c r="C41" s="20" t="inlineStr">
        <is>
          <t>Campaign Reference ID</t>
        </is>
      </c>
      <c r="D41" s="20" t="inlineStr">
        <is>
          <t>Campaign Name</t>
        </is>
      </c>
      <c r="E41" s="20" t="inlineStr">
        <is>
          <t>Network</t>
        </is>
      </c>
      <c r="F41" s="269" t="inlineStr">
        <is>
          <t>Start Date</t>
        </is>
      </c>
      <c r="G41" s="269" t="inlineStr">
        <is>
          <t>End Date</t>
        </is>
      </c>
      <c r="H41" s="275" t="inlineStr">
        <is>
          <t>Current Billed Impressions</t>
        </is>
      </c>
      <c r="I41" s="275" t="inlineStr">
        <is>
          <t>CPM</t>
        </is>
      </c>
      <c r="J41" s="268" t="inlineStr">
        <is>
          <t>Total</t>
        </is>
      </c>
    </row>
    <row r="42">
      <c r="B42" s="110" t="n"/>
      <c r="C42" s="110" t="n"/>
      <c r="F42" s="345" t="n"/>
      <c r="G42" s="345" t="n"/>
      <c r="H42" s="64" t="n"/>
      <c r="I42" s="344" t="n"/>
      <c r="J42" s="323" t="n"/>
    </row>
    <row customHeight="1" ht="16.5" r="43" s="62" thickBot="1">
      <c r="B43" s="110" t="n"/>
      <c r="C43" s="107" t="n"/>
      <c r="E43" s="50" t="n"/>
      <c r="F43" s="50" t="n"/>
      <c r="G43" s="51" t="n"/>
      <c r="H43" s="50" t="n"/>
      <c r="I43" s="318" t="n"/>
      <c r="J43" s="319" t="n"/>
      <c r="K43" s="318" t="n"/>
    </row>
    <row customHeight="1" ht="16.5" r="44" s="62" thickTop="1">
      <c r="B44" s="110" t="n"/>
      <c r="C44" s="107" t="n"/>
      <c r="E44" s="306" t="n"/>
      <c r="F44" s="64" t="n"/>
      <c r="H44" s="64" t="n"/>
      <c r="I44" s="322" t="n"/>
      <c r="J44" s="323" t="n"/>
    </row>
    <row r="45">
      <c r="B45" s="110" t="n"/>
      <c r="C45" s="107" t="n"/>
      <c r="E45" s="306" t="n"/>
      <c r="F45" s="115" t="inlineStr">
        <is>
          <t>Sub-totals by Network:</t>
        </is>
      </c>
      <c r="G45" s="274" t="inlineStr">
        <is>
          <t>truTV</t>
        </is>
      </c>
      <c r="H45" s="273">
        <f>SUMIF($E$42:$E$43,$G45,$H$42:$H$43)</f>
        <v/>
      </c>
      <c r="I45" s="320" t="n"/>
      <c r="J45" s="321">
        <f>SUMIF($E$42:$E$43,$G45,$J$42:$J$43)</f>
        <v/>
      </c>
    </row>
    <row r="46">
      <c r="B46" s="110" t="n"/>
      <c r="C46" s="107" t="n"/>
      <c r="E46" s="306" t="n"/>
      <c r="F46" s="115" t="n"/>
      <c r="G46" s="274" t="inlineStr">
        <is>
          <t>Adult Swim</t>
        </is>
      </c>
      <c r="H46" s="273">
        <f>SUMIF($E$42:$E$43,$G46,$H$42:$H$43)</f>
        <v/>
      </c>
      <c r="I46" s="320" t="n"/>
      <c r="J46" s="321">
        <f>SUMIF($E$42:$E$43,$G46,$J$42:$J$43)</f>
        <v/>
      </c>
    </row>
    <row r="47">
      <c r="B47" s="110" t="n"/>
      <c r="C47" s="107" t="n"/>
      <c r="E47" s="306" t="n"/>
      <c r="F47" s="115" t="n"/>
      <c r="G47" s="274" t="inlineStr">
        <is>
          <t>TBS</t>
        </is>
      </c>
      <c r="H47" s="273">
        <f>SUMIF($E$42:$E$43,$G47,$H$42:$H$43)</f>
        <v/>
      </c>
      <c r="I47" s="320" t="n"/>
      <c r="J47" s="321">
        <f>SUMIF($E$42:$E$43,$G47,$J$42:$J$43)</f>
        <v/>
      </c>
    </row>
    <row r="48">
      <c r="B48" s="110" t="n"/>
      <c r="C48" s="107" t="n"/>
      <c r="E48" s="306" t="n"/>
      <c r="F48" s="115" t="n"/>
      <c r="G48" s="274" t="inlineStr">
        <is>
          <t>Boomerang</t>
        </is>
      </c>
      <c r="H48" s="273">
        <f>SUMIF($E$42:$E$43,$G48,$H$42:$H$43)</f>
        <v/>
      </c>
      <c r="I48" s="320" t="n"/>
      <c r="J48" s="321">
        <f>SUMIF($E$42:$E$43,$G48,$J$42:$J$43)</f>
        <v/>
      </c>
    </row>
    <row r="49">
      <c r="B49" s="110" t="n"/>
      <c r="C49" s="107" t="n"/>
      <c r="E49" s="306" t="n"/>
      <c r="F49" s="115" t="n"/>
      <c r="G49" s="274" t="inlineStr">
        <is>
          <t>Cartoon Network</t>
        </is>
      </c>
      <c r="H49" s="273">
        <f>SUMIF($E$42:$E$43,$G49,$H$42:$H$43)</f>
        <v/>
      </c>
      <c r="I49" s="320" t="n"/>
      <c r="J49" s="321">
        <f>SUMIF($E$42:$E$43,$G49,$J$42:$J$43)</f>
        <v/>
      </c>
    </row>
    <row r="50">
      <c r="B50" s="110" t="n"/>
      <c r="C50" s="107" t="n"/>
      <c r="E50" s="306" t="n"/>
      <c r="F50" s="115" t="n"/>
      <c r="G50" s="274" t="inlineStr">
        <is>
          <t>Cartoon Network ESP</t>
        </is>
      </c>
      <c r="H50" s="273">
        <f>SUMIF($E$42:$E$43,$G50,$H$42:$H$43)</f>
        <v/>
      </c>
      <c r="I50" s="320" t="n"/>
      <c r="J50" s="321">
        <f>SUMIF($E$42:$E$43,$G50,$J$42:$J$43)</f>
        <v/>
      </c>
    </row>
    <row r="51">
      <c r="B51" s="110" t="n"/>
      <c r="C51" s="107" t="n"/>
      <c r="E51" s="306" t="n"/>
      <c r="F51" s="115" t="n"/>
      <c r="G51" s="274" t="inlineStr">
        <is>
          <t>CNN</t>
        </is>
      </c>
      <c r="H51" s="273">
        <f>SUMIF($E$42:$E$43,$G51,$H$42:$H$43)</f>
        <v/>
      </c>
      <c r="I51" s="320" t="n"/>
      <c r="J51" s="321">
        <f>SUMIF($E$42:$E$43,$G51,$J$42:$J$43)</f>
        <v/>
      </c>
    </row>
    <row r="52">
      <c r="B52" s="110" t="n"/>
      <c r="C52" s="107" t="n"/>
      <c r="E52" s="306" t="n"/>
      <c r="F52" s="115" t="n"/>
      <c r="G52" s="274" t="inlineStr">
        <is>
          <t>HLN</t>
        </is>
      </c>
      <c r="H52" s="273">
        <f>SUMIF($E$42:$E$43,$G52,$H$42:$H$43)</f>
        <v/>
      </c>
      <c r="I52" s="320" t="n"/>
      <c r="J52" s="321">
        <f>SUMIF($E$42:$E$43,$G52,$J$42:$J$43)</f>
        <v/>
      </c>
    </row>
    <row r="53">
      <c r="B53" s="110" t="n"/>
      <c r="C53" s="107" t="n"/>
      <c r="E53" s="306" t="n"/>
      <c r="F53" s="115" t="n"/>
      <c r="G53" s="274" t="inlineStr">
        <is>
          <t>TNT</t>
        </is>
      </c>
      <c r="H53" s="273">
        <f>SUMIF($E$42:$E$43,$G53,$H$42:$H$43)</f>
        <v/>
      </c>
      <c r="I53" s="320" t="n"/>
      <c r="J53" s="321">
        <f>SUMIF($E$42:$E$43,$G53,$J$42:$J$43)</f>
        <v/>
      </c>
    </row>
    <row r="54">
      <c r="B54" s="110" t="n"/>
      <c r="C54" s="107" t="n"/>
      <c r="E54" s="306" t="n"/>
      <c r="F54" s="115" t="n"/>
      <c r="G54" s="274" t="inlineStr">
        <is>
          <t>March Madness</t>
        </is>
      </c>
      <c r="H54" s="273">
        <f>SUMIF($E$42:$E$43,$G54,$H$42:$H$43)</f>
        <v/>
      </c>
      <c r="I54" s="320" t="n"/>
      <c r="J54" s="321">
        <f>SUMIF($E$42:$E$43,$G54,$J$42:$J$43)</f>
        <v/>
      </c>
    </row>
    <row customHeight="1" ht="16.5" r="55" s="62" thickBot="1">
      <c r="B55" s="110" t="n"/>
      <c r="C55" s="107" t="n"/>
      <c r="E55" s="50" t="n"/>
      <c r="F55" s="50" t="n"/>
      <c r="G55" s="51" t="n"/>
      <c r="H55" s="50" t="n"/>
      <c r="I55" s="318" t="n"/>
      <c r="J55" s="319" t="n"/>
    </row>
    <row customHeight="1" ht="16.5" r="56" s="62" thickTop="1">
      <c r="B56" s="110" t="n"/>
      <c r="C56" s="107" t="n"/>
      <c r="E56" s="306" t="n"/>
      <c r="F56" s="64" t="n"/>
      <c r="H56" s="64" t="n"/>
      <c r="I56" s="322" t="n"/>
      <c r="J56" s="323" t="n"/>
      <c r="L56" s="324" t="n"/>
    </row>
    <row r="57">
      <c r="B57" s="110" t="n"/>
      <c r="C57" s="107" t="n"/>
      <c r="E57" s="306" t="n"/>
      <c r="F57" s="115" t="inlineStr">
        <is>
          <t>TOTAL:</t>
        </is>
      </c>
      <c r="H57" s="64">
        <f>SUM(H45:H55)</f>
        <v/>
      </c>
      <c r="I57" s="322" t="n"/>
      <c r="J57" s="324">
        <f>SUM(J45:J55)</f>
        <v/>
      </c>
    </row>
    <row r="58">
      <c r="L58" s="324" t="n"/>
      <c r="M58" s="324" t="n"/>
    </row>
    <row r="59">
      <c r="B59" s="77" t="inlineStr">
        <is>
          <t xml:space="preserve">Invoice Comments:
</t>
        </is>
      </c>
      <c r="C59" s="69" t="n"/>
      <c r="D59" s="265" t="inlineStr">
        <is>
          <t>March Madness March Impressions billed in April - billing missed for March period</t>
        </is>
      </c>
      <c r="E59" s="69" t="n"/>
      <c r="F59" s="69" t="n"/>
      <c r="G59" s="69" t="n"/>
      <c r="H59" s="69" t="n"/>
      <c r="I59" s="69" t="n"/>
      <c r="J59" s="69" t="n"/>
      <c r="K59" s="70" t="n"/>
    </row>
    <row r="60">
      <c r="B60" s="71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3" t="n"/>
    </row>
    <row customHeight="1" ht="15.75" r="61" s="62" thickBot="1"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</row>
    <row r="63">
      <c r="B63" s="26" t="inlineStr">
        <is>
          <t>Please detach this portion and return with your remittance to:</t>
        </is>
      </c>
      <c r="J63" s="274" t="n"/>
    </row>
    <row r="65">
      <c r="C65" s="32" t="inlineStr">
        <is>
          <t>Canoe Ventures, LLC</t>
        </is>
      </c>
      <c r="D65" s="155" t="n"/>
      <c r="E65" s="30" t="inlineStr">
        <is>
          <t>Invoice Date:</t>
        </is>
      </c>
      <c r="F65" s="28">
        <f>J1</f>
        <v/>
      </c>
    </row>
    <row r="66">
      <c r="C66" s="25" t="inlineStr">
        <is>
          <t>Attention: Accounting Department</t>
        </is>
      </c>
      <c r="D66" s="75" t="n"/>
      <c r="E66" s="61" t="inlineStr">
        <is>
          <t>Invoice Number:</t>
        </is>
      </c>
      <c r="F66" s="29">
        <f>J2</f>
        <v/>
      </c>
    </row>
    <row r="67">
      <c r="C67" s="33" t="inlineStr">
        <is>
          <t>200 Union Boulevard, Suite 201</t>
        </is>
      </c>
      <c r="D67" s="154" t="n"/>
      <c r="E67" s="61" t="inlineStr">
        <is>
          <t>Programmer:</t>
        </is>
      </c>
      <c r="F67" s="29" t="inlineStr">
        <is>
          <t>Turner</t>
        </is>
      </c>
    </row>
    <row r="68">
      <c r="C68" s="34" t="inlineStr">
        <is>
          <t>Lakewood, CO  80228</t>
        </is>
      </c>
      <c r="D68" s="153" t="n"/>
      <c r="E68" s="191" t="inlineStr">
        <is>
          <t>Network(s):</t>
        </is>
      </c>
      <c r="F68" s="244">
        <f>D21</f>
        <v/>
      </c>
      <c r="I68" s="27" t="inlineStr">
        <is>
          <t>Amount Due:</t>
        </is>
      </c>
      <c r="J68" s="314">
        <f>SUM(J56:J57)</f>
        <v/>
      </c>
    </row>
    <row r="69">
      <c r="C69" s="19" t="n"/>
      <c r="D69" s="19" t="n"/>
      <c r="E69" s="18" t="n"/>
    </row>
    <row customHeight="1" ht="15.75" r="70" s="62">
      <c r="C70" s="19" t="n"/>
      <c r="D70" s="19" t="n"/>
      <c r="E70" s="18" t="n"/>
      <c r="F70" s="18" t="n"/>
      <c r="G70" s="18" t="n"/>
    </row>
  </sheetData>
  <autoFilter ref="B41:J42"/>
  <mergeCells count="22">
    <mergeCell ref="H31:I31"/>
    <mergeCell ref="H30:I30"/>
    <mergeCell ref="H29:I29"/>
    <mergeCell ref="H28:I28"/>
    <mergeCell ref="D21:E21"/>
    <mergeCell ref="F68:H69"/>
    <mergeCell ref="B27:C27"/>
    <mergeCell ref="H27:I27"/>
    <mergeCell ref="H37:I37"/>
    <mergeCell ref="H36:I36"/>
    <mergeCell ref="H35:I35"/>
    <mergeCell ref="H34:I34"/>
    <mergeCell ref="H33:I33"/>
    <mergeCell ref="H32:I32"/>
    <mergeCell ref="F5:J5"/>
    <mergeCell ref="F13:J13"/>
    <mergeCell ref="F12:J12"/>
    <mergeCell ref="F11:J11"/>
    <mergeCell ref="F9:J9"/>
    <mergeCell ref="F8:J8"/>
    <mergeCell ref="F7:J7"/>
    <mergeCell ref="F6:J6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39" man="1" max="16383" min="0"/>
  </rowBreaks>
  <colBreaks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O55"/>
  <sheetViews>
    <sheetView showGridLines="0" workbookViewId="0" zoomScale="85" zoomScaleNormal="85" zoomScalePageLayoutView="90">
      <selection activeCell="E32" sqref="E32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"/>
    <col bestFit="1" customWidth="1" max="7" min="7" style="7" width="11.7109375"/>
    <col bestFit="1" customWidth="1" max="8" min="8" style="7" width="14"/>
    <col customWidth="1" max="9" min="9" style="7" width="20.28515625"/>
    <col customWidth="1" max="10" min="10" style="7" width="16.140625"/>
    <col customWidth="1" max="11" min="11" style="7" width="12.7109375"/>
    <col bestFit="1" customWidth="1" max="12" min="12" style="7" width="12.7109375"/>
    <col customWidth="1" max="13" min="13" style="7" width="2.14062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285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TV One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John Fant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4" t="inlineStr">
        <is>
          <t>jfant@tvone.tv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33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TV One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TV One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31.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C27" s="110" t="n"/>
      <c r="E27" s="29" t="n"/>
      <c r="F27" s="224" t="n"/>
      <c r="G27" s="224" t="n"/>
      <c r="H27" s="333" t="n"/>
      <c r="I27" s="273" t="n"/>
      <c r="J27" s="273" t="n"/>
      <c r="K27" s="322" t="n"/>
      <c r="L27" s="323" t="n"/>
    </row>
    <row customHeight="1" ht="16.5" r="28" s="62" thickBot="1">
      <c r="B28" s="110" t="n"/>
      <c r="C28" s="107" t="n"/>
      <c r="F28" s="306" t="n"/>
      <c r="G28" s="50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27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TV One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inlineStr">
        <is>
          <t>Backfill Campaigns</t>
        </is>
      </c>
      <c r="J31" s="273">
        <f>SUMIF($E$27:$E$28,$I31,$J$27:$J$28)</f>
        <v/>
      </c>
      <c r="K31" s="320" t="n"/>
      <c r="L31" s="321" t="inlineStr">
        <is>
          <t>(Not Billed)</t>
        </is>
      </c>
    </row>
    <row customHeight="1" ht="16.5" r="32" s="62" thickBot="1">
      <c r="B32" s="110" t="n"/>
      <c r="C32" s="107" t="n"/>
      <c r="F32" s="306" t="n"/>
      <c r="G32" s="50" t="n"/>
      <c r="H32" s="50" t="n"/>
      <c r="I32" s="51" t="n"/>
      <c r="J32" s="50" t="n"/>
      <c r="K32" s="318" t="n"/>
      <c r="L32" s="319" t="n"/>
    </row>
    <row customHeight="1" ht="16.5" r="33" s="62" thickTop="1">
      <c r="B33" s="110" t="n"/>
      <c r="C33" s="107" t="n"/>
      <c r="F33" s="306" t="n"/>
      <c r="G33" s="274" t="n"/>
      <c r="H33" s="64" t="n"/>
      <c r="J33" s="64" t="n"/>
      <c r="K33" s="322" t="n"/>
      <c r="L33" s="323" t="n"/>
    </row>
    <row r="34">
      <c r="B34" s="110" t="n"/>
      <c r="C34" s="107" t="n"/>
      <c r="F34" s="306" t="n"/>
      <c r="G34" s="274" t="n"/>
      <c r="H34" s="115" t="inlineStr">
        <is>
          <t>Total:</t>
        </is>
      </c>
      <c r="J34" s="64">
        <f>SUM(J30:J30)</f>
        <v/>
      </c>
      <c r="K34" s="322" t="n"/>
      <c r="L34" s="332">
        <f>SUM(L30:L30)</f>
        <v/>
      </c>
    </row>
    <row customHeight="1" ht="16.5" r="35" s="62" thickBot="1">
      <c r="B35" s="219" t="n"/>
      <c r="C35" s="219" t="n"/>
      <c r="D35" s="219" t="n"/>
      <c r="E35" s="219" t="n"/>
      <c r="F35" s="219" t="n"/>
      <c r="G35" s="219" t="n"/>
      <c r="H35" s="219" t="n"/>
      <c r="I35" s="219" t="n"/>
      <c r="J35" s="219" t="n"/>
      <c r="K35" s="219" t="n"/>
      <c r="L35" s="219" t="n"/>
    </row>
    <row r="36">
      <c r="B36" s="26" t="inlineStr">
        <is>
          <t>Please detach this portion and return with your remittance to:</t>
        </is>
      </c>
      <c r="K36" s="274" t="n"/>
      <c r="L36" s="321" t="n"/>
    </row>
    <row r="37">
      <c r="L37" s="323" t="n"/>
    </row>
    <row r="38">
      <c r="C38" s="32" t="inlineStr">
        <is>
          <t>Canoe Ventures, LLC</t>
        </is>
      </c>
      <c r="D38" s="155" t="n"/>
      <c r="E38" s="30" t="inlineStr">
        <is>
          <t>Invoice Date:</t>
        </is>
      </c>
      <c r="F38" s="28">
        <f>L1</f>
        <v/>
      </c>
    </row>
    <row r="39">
      <c r="C39" s="25" t="inlineStr">
        <is>
          <t>Attention: Accounting Department</t>
        </is>
      </c>
      <c r="D39" s="75" t="n"/>
      <c r="E39" s="61" t="inlineStr">
        <is>
          <t>Invoice Number:</t>
        </is>
      </c>
      <c r="F39" s="29">
        <f>L2</f>
        <v/>
      </c>
    </row>
    <row r="40">
      <c r="C40" s="33" t="inlineStr">
        <is>
          <t>200 Union Boulevard, Suite 201</t>
        </is>
      </c>
      <c r="D40" s="154" t="n"/>
      <c r="E40" s="61" t="inlineStr">
        <is>
          <t>Programmer:</t>
        </is>
      </c>
      <c r="F40" s="29" t="inlineStr">
        <is>
          <t>TV One</t>
        </is>
      </c>
    </row>
    <row customHeight="1" ht="15.75" r="41" s="62">
      <c r="C41" s="34" t="inlineStr">
        <is>
          <t>Lakewood, CO  80228</t>
        </is>
      </c>
      <c r="D41" s="153" t="n"/>
      <c r="E41" s="191" t="inlineStr">
        <is>
          <t>Network(s):</t>
        </is>
      </c>
      <c r="F41" s="201" t="inlineStr">
        <is>
          <t>TV One</t>
        </is>
      </c>
      <c r="H41" s="189" t="n"/>
      <c r="I41" s="244" t="n"/>
      <c r="K41" s="27" t="inlineStr">
        <is>
          <t>Amount Due:</t>
        </is>
      </c>
      <c r="L41" s="330">
        <f>L34</f>
        <v/>
      </c>
    </row>
    <row r="42">
      <c r="C42" s="19" t="n"/>
      <c r="D42" s="19" t="n"/>
      <c r="E42" s="18" t="n"/>
      <c r="F42" s="189" t="n"/>
      <c r="G42" s="189" t="n"/>
      <c r="H42" s="189" t="n"/>
      <c r="I42" s="189" t="n"/>
    </row>
    <row r="43">
      <c r="C43" s="19" t="n"/>
      <c r="D43" s="19" t="n"/>
      <c r="E43" s="18" t="n"/>
      <c r="F43" s="18" t="n"/>
      <c r="G43" s="18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</sheetData>
  <mergeCells count="12">
    <mergeCell ref="F41:G41"/>
    <mergeCell ref="H13:L13"/>
    <mergeCell ref="H15:L15"/>
    <mergeCell ref="H4:L4"/>
    <mergeCell ref="H11:L11"/>
    <mergeCell ref="H9:L9"/>
    <mergeCell ref="H8:L8"/>
    <mergeCell ref="H12:L12"/>
    <mergeCell ref="D21:E21"/>
    <mergeCell ref="H5:L5"/>
    <mergeCell ref="H6:L6"/>
    <mergeCell ref="H7:L7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Q61"/>
  <sheetViews>
    <sheetView showGridLines="0" workbookViewId="0" zoomScale="90" zoomScaleNormal="90" zoomScalePageLayoutView="90">
      <selection activeCell="D10" sqref="D10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"/>
    <col bestFit="1" customWidth="1" max="7" min="7" style="7" width="11.7109375"/>
    <col customWidth="1" max="8" min="8" style="7" width="13.7109375"/>
    <col customWidth="1" max="9" min="9" style="7" width="12.7109375"/>
    <col bestFit="1" customWidth="1" max="10" min="10" style="7" width="12.7109375"/>
    <col customWidth="1" max="11" min="11" style="7" width="3.140625"/>
    <col customWidth="1" max="12" min="12" style="7" width="12.28515625"/>
    <col customWidth="1" max="13" min="13" style="7" width="16"/>
    <col customWidth="1" max="14" min="14" style="7" width="4.7109375"/>
    <col customWidth="1" max="16384" min="15" style="7" width="8.7109375"/>
  </cols>
  <sheetData>
    <row r="1">
      <c r="B1" s="144" t="n"/>
      <c r="C1" s="144" t="n"/>
      <c r="D1" s="144" t="n"/>
      <c r="E1" s="144" t="n"/>
      <c r="F1" s="281" t="n"/>
      <c r="G1" s="281" t="n"/>
      <c r="I1" s="63" t="inlineStr">
        <is>
          <t>Invoice Date:</t>
        </is>
      </c>
      <c r="J1" s="152" t="n"/>
    </row>
    <row r="2">
      <c r="B2" s="144" t="n"/>
      <c r="C2" s="144" t="n"/>
      <c r="D2" s="144" t="n"/>
      <c r="E2" s="144" t="n"/>
      <c r="F2" s="144" t="n"/>
      <c r="G2" s="144" t="n"/>
      <c r="I2" s="63" t="inlineStr">
        <is>
          <t>Invoice Number:</t>
        </is>
      </c>
      <c r="J2" s="172" t="n"/>
    </row>
    <row r="3">
      <c r="B3" s="144" t="n"/>
      <c r="C3" s="144" t="n"/>
      <c r="D3" s="144" t="n"/>
      <c r="E3" s="144" t="n"/>
      <c r="F3" s="283" t="n"/>
      <c r="G3" s="283" t="n"/>
      <c r="H3" s="283" t="n"/>
      <c r="I3" s="283" t="n"/>
      <c r="J3" s="283" t="n"/>
    </row>
    <row r="4">
      <c r="B4" s="144" t="n"/>
      <c r="C4" s="144" t="n"/>
      <c r="D4" s="144" t="n"/>
      <c r="E4" s="144" t="n"/>
      <c r="F4" s="92" t="inlineStr">
        <is>
          <t>INVOICE</t>
        </is>
      </c>
      <c r="G4" s="299" t="n"/>
      <c r="H4" s="299" t="n"/>
      <c r="I4" s="299" t="n"/>
      <c r="J4" s="299" t="n"/>
    </row>
    <row r="5">
      <c r="C5" s="150" t="n"/>
      <c r="D5" s="150" t="n"/>
      <c r="E5" s="150" t="n"/>
      <c r="F5" s="89" t="inlineStr">
        <is>
          <t>PLEASE REMIT TO:</t>
        </is>
      </c>
      <c r="G5" s="300" t="n"/>
      <c r="H5" s="300" t="n"/>
      <c r="I5" s="300" t="n"/>
      <c r="J5" s="300" t="n"/>
    </row>
    <row r="6">
      <c r="B6" s="149" t="inlineStr">
        <is>
          <t>Canoe Ventures, LLC</t>
        </is>
      </c>
      <c r="C6" s="144" t="n"/>
      <c r="D6" s="144" t="n"/>
      <c r="E6" s="144" t="n"/>
      <c r="F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</row>
    <row r="11">
      <c r="C11" s="143" t="n"/>
      <c r="D11" s="138" t="n"/>
      <c r="E11" s="138" t="n"/>
      <c r="F11" s="142" t="inlineStr">
        <is>
          <t xml:space="preserve">TERMS                 : NET 60 DAYS      </t>
        </is>
      </c>
    </row>
    <row r="12">
      <c r="B12" s="131" t="inlineStr">
        <is>
          <t>Bill To:</t>
        </is>
      </c>
      <c r="C12" s="138" t="n"/>
      <c r="D12" s="203" t="inlineStr">
        <is>
          <t>Univision</t>
        </is>
      </c>
      <c r="E12" s="138" t="n"/>
      <c r="F12" s="141" t="inlineStr">
        <is>
          <t>FEDERAL TAX ID : 26-2372059</t>
        </is>
      </c>
    </row>
    <row r="13">
      <c r="C13" s="138" t="n"/>
      <c r="D13" s="135" t="inlineStr">
        <is>
          <t>Attention: interactiveAPinvoices</t>
        </is>
      </c>
      <c r="E13" s="138" t="n"/>
      <c r="F13" s="140" t="inlineStr">
        <is>
          <t>Invoice # is required on all remittances</t>
        </is>
      </c>
    </row>
    <row r="14">
      <c r="C14" s="138" t="n"/>
      <c r="D14" s="203" t="n"/>
      <c r="E14" s="281" t="n"/>
      <c r="F14" s="283" t="n"/>
      <c r="G14" s="283" t="n"/>
      <c r="H14" s="283" t="n"/>
      <c r="I14" s="283" t="n"/>
      <c r="J14" s="283" t="n"/>
    </row>
    <row r="15">
      <c r="A15" s="7" t="inlineStr">
        <is>
          <t xml:space="preserve"> </t>
        </is>
      </c>
      <c r="C15" s="281" t="n"/>
      <c r="D15" s="240" t="inlineStr">
        <is>
          <t>interactiveAPinvoices@univision.net</t>
        </is>
      </c>
      <c r="E15" s="281" t="n"/>
      <c r="F15" s="136" t="inlineStr">
        <is>
          <t>RATE CARD (current Tier in yellow)</t>
        </is>
      </c>
    </row>
    <row r="16">
      <c r="D16" s="203" t="n"/>
      <c r="E16" s="281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81" t="n"/>
      <c r="D17" s="79" t="n"/>
      <c r="E17" s="281" t="n"/>
      <c r="F17" s="120" t="n"/>
      <c r="G17" s="119" t="inlineStr">
        <is>
          <t xml:space="preserve">    0M - 200M</t>
        </is>
      </c>
      <c r="H17" s="304" t="n">
        <v>1.42</v>
      </c>
      <c r="I17" s="171" t="n"/>
      <c r="J17" s="116" t="n"/>
    </row>
    <row r="18">
      <c r="B18" s="133" t="inlineStr">
        <is>
          <t>Invoice Period Start:</t>
        </is>
      </c>
      <c r="D18" s="132" t="n"/>
      <c r="E18" s="281" t="n"/>
      <c r="F18" s="120" t="n"/>
      <c r="G18" s="119" t="inlineStr">
        <is>
          <t>200M - 400M</t>
        </is>
      </c>
      <c r="H18" s="304" t="n">
        <v>1.35</v>
      </c>
      <c r="I18" s="126" t="n"/>
      <c r="J18" s="116" t="n"/>
    </row>
    <row r="19">
      <c r="B19" s="133" t="inlineStr">
        <is>
          <t>Invoice Period End:</t>
        </is>
      </c>
      <c r="D19" s="132" t="n"/>
      <c r="E19" s="281" t="n"/>
      <c r="F19" s="120" t="n"/>
      <c r="G19" s="119" t="inlineStr">
        <is>
          <t>400M - 600M</t>
        </is>
      </c>
      <c r="H19" s="304" t="n">
        <v>1.28</v>
      </c>
      <c r="I19" s="126" t="n"/>
      <c r="J19" s="116" t="n"/>
    </row>
    <row r="20">
      <c r="B20" s="131" t="inlineStr">
        <is>
          <t>Programming Group:</t>
        </is>
      </c>
      <c r="D20" s="201" t="inlineStr">
        <is>
          <t>Univision</t>
        </is>
      </c>
      <c r="E20" s="281" t="n"/>
      <c r="F20" s="120" t="n"/>
      <c r="G20" s="119" t="inlineStr">
        <is>
          <t>600M - 800M</t>
        </is>
      </c>
      <c r="H20" s="304" t="n">
        <v>1.21</v>
      </c>
      <c r="I20" s="126" t="n"/>
      <c r="J20" s="116" t="n"/>
    </row>
    <row r="21">
      <c r="B21" s="131" t="inlineStr">
        <is>
          <t>Network(s):</t>
        </is>
      </c>
      <c r="D21" s="201" t="inlineStr">
        <is>
          <t>Univision, Galavision, Unimas, Univision Deportes</t>
        </is>
      </c>
      <c r="F21" s="120" t="n"/>
      <c r="G21" s="119" t="inlineStr">
        <is>
          <t xml:space="preserve">  800M - 2B        </t>
        </is>
      </c>
      <c r="H21" s="304" t="n">
        <v>1.13</v>
      </c>
      <c r="I21" s="126" t="n"/>
      <c r="J21" s="116" t="n"/>
    </row>
    <row r="22">
      <c r="B22" s="26" t="inlineStr">
        <is>
          <t>Previous YTD Impressions:</t>
        </is>
      </c>
      <c r="D22" s="49" t="n"/>
      <c r="E22" s="281" t="n"/>
      <c r="F22" s="120" t="n"/>
      <c r="G22" s="119" t="inlineStr">
        <is>
          <t>2B - 3B</t>
        </is>
      </c>
      <c r="H22" s="304" t="n">
        <v>1.06</v>
      </c>
      <c r="I22" s="305" t="n"/>
      <c r="J22" s="116" t="n"/>
    </row>
    <row r="23">
      <c r="B23" s="26" t="n"/>
      <c r="D23" s="49" t="n"/>
      <c r="E23" s="281" t="n"/>
      <c r="F23" s="120" t="n"/>
      <c r="G23" s="119" t="inlineStr">
        <is>
          <t>3B - 4B</t>
        </is>
      </c>
      <c r="H23" s="304" t="n">
        <v>1.03</v>
      </c>
      <c r="I23" s="305" t="n"/>
      <c r="J23" s="116" t="n"/>
    </row>
    <row r="24">
      <c r="B24" s="26" t="n"/>
      <c r="D24" s="49" t="n"/>
      <c r="E24" s="281" t="n"/>
      <c r="F24" s="120" t="n"/>
      <c r="G24" s="119" t="inlineStr">
        <is>
          <t>4B - 5B</t>
        </is>
      </c>
      <c r="H24" s="304" t="n">
        <v>0.9899999999999995</v>
      </c>
      <c r="I24" s="305" t="n"/>
      <c r="J24" s="116" t="n"/>
    </row>
    <row r="25">
      <c r="B25" s="26" t="n"/>
      <c r="D25" s="49" t="n"/>
      <c r="E25" s="281" t="n"/>
      <c r="F25" s="120" t="n"/>
      <c r="G25" s="119" t="inlineStr">
        <is>
          <t>5B +</t>
        </is>
      </c>
      <c r="H25" s="304" t="n">
        <v>0.9399999999999995</v>
      </c>
      <c r="I25" s="305" t="n"/>
      <c r="J25" s="116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J26" s="283" t="n"/>
      <c r="K26" s="283" t="n"/>
      <c r="L26" s="283" t="n"/>
      <c r="M26" s="283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Current Billed Impressions</t>
        </is>
      </c>
      <c r="I27" s="275" t="inlineStr">
        <is>
          <t>CPM</t>
        </is>
      </c>
      <c r="J27" s="275" t="inlineStr">
        <is>
          <t>Total</t>
        </is>
      </c>
    </row>
    <row r="28">
      <c r="B28" s="110" t="n"/>
      <c r="C28" s="110" t="n"/>
      <c r="E28" s="29" t="n"/>
      <c r="F28" s="224" t="n"/>
      <c r="G28" s="224" t="n"/>
      <c r="H28" s="64" t="n"/>
      <c r="I28" s="322" t="n"/>
      <c r="J28" s="323" t="n"/>
    </row>
    <row customHeight="1" ht="16.5" r="29" s="62" thickBot="1">
      <c r="B29" s="110" t="n"/>
      <c r="C29" s="107" t="n"/>
      <c r="F29" s="50" t="n"/>
      <c r="G29" s="50" t="n"/>
      <c r="H29" s="318" t="n"/>
      <c r="I29" s="319" t="n"/>
      <c r="J29" s="319" t="n"/>
    </row>
    <row customHeight="1" ht="16.5" r="30" s="62" thickTop="1">
      <c r="B30" s="110" t="n"/>
      <c r="C30" s="107" t="n"/>
      <c r="F30" s="64" t="n"/>
      <c r="H30" s="64" t="n"/>
      <c r="I30" s="322" t="n"/>
      <c r="J30" s="323" t="n"/>
    </row>
    <row r="31">
      <c r="B31" s="110" t="n"/>
      <c r="C31" s="107" t="n"/>
      <c r="F31" s="115" t="inlineStr">
        <is>
          <t>Sub-totals by Network:</t>
        </is>
      </c>
      <c r="G31" s="274" t="inlineStr">
        <is>
          <t>Univision</t>
        </is>
      </c>
      <c r="H31" s="273">
        <f>SUMIF($E$28:$E$29,$G31,$H$28:$H$29)</f>
        <v/>
      </c>
      <c r="I31" s="320" t="n"/>
      <c r="J31" s="321">
        <f>SUMIF($E$28:$E$29,$G31,$J$28:$J$29)</f>
        <v/>
      </c>
    </row>
    <row r="32">
      <c r="B32" s="110" t="n"/>
      <c r="C32" s="107" t="n"/>
      <c r="F32" s="115" t="n"/>
      <c r="G32" s="274" t="inlineStr">
        <is>
          <t>Galavision</t>
        </is>
      </c>
      <c r="H32" s="273">
        <f>SUMIF($E$28:$E$29,$G32,$H$28:$H$29)</f>
        <v/>
      </c>
      <c r="I32" s="320" t="n"/>
      <c r="J32" s="321">
        <f>SUMIF($E$28:$E$29,$G32,$J$28:$J$29)</f>
        <v/>
      </c>
    </row>
    <row r="33">
      <c r="B33" s="110" t="n"/>
      <c r="C33" s="107" t="n"/>
      <c r="F33" s="115" t="n"/>
      <c r="G33" s="274" t="inlineStr">
        <is>
          <t>Unimas</t>
        </is>
      </c>
      <c r="H33" s="273">
        <f>SUMIF($E$28:$E$29,$G33,$H$28:$H$29)</f>
        <v/>
      </c>
      <c r="I33" s="320" t="n"/>
      <c r="J33" s="321">
        <f>SUMIF($E$28:$E$29,$G33,$J$28:$J$29)</f>
        <v/>
      </c>
    </row>
    <row r="34">
      <c r="B34" s="110" t="n"/>
      <c r="C34" s="107" t="n"/>
      <c r="F34" s="115" t="n"/>
      <c r="G34" s="274" t="inlineStr">
        <is>
          <t>Univision Deportes</t>
        </is>
      </c>
      <c r="H34" s="273">
        <f>SUMIF($E$28:$E$29,$G34,$H$28:$H$29)</f>
        <v/>
      </c>
      <c r="I34" s="320" t="n"/>
      <c r="J34" s="321">
        <f>SUMIF($E$28:$E$29,$G34,$J$28:$J$29)</f>
        <v/>
      </c>
    </row>
    <row r="35">
      <c r="B35" s="110" t="n"/>
      <c r="C35" s="107" t="n"/>
      <c r="F35" s="115" t="n"/>
      <c r="G35" s="274" t="inlineStr">
        <is>
          <t>El Rey</t>
        </is>
      </c>
      <c r="H35" s="273">
        <f>SUMIF($E$28:$E$29,$G35,$H$28:$H$29)</f>
        <v/>
      </c>
      <c r="I35" s="320" t="n"/>
      <c r="J35" s="321">
        <f>SUMIF($E$28:$E$29,$G35,$J$28:$J$29)</f>
        <v/>
      </c>
    </row>
    <row r="36">
      <c r="B36" s="110" t="n"/>
      <c r="C36" s="107" t="n"/>
      <c r="F36" s="115" t="n"/>
      <c r="G36" s="274" t="inlineStr">
        <is>
          <t>Bandamax</t>
        </is>
      </c>
      <c r="H36" s="273">
        <f>SUMIF($E$28:$E$29,$G36,$H$28:$H$29)</f>
        <v/>
      </c>
      <c r="I36" s="320" t="n"/>
      <c r="J36" s="321">
        <f>SUMIF($E$28:$E$29,$G36,$J$28:$J$29)</f>
        <v/>
      </c>
    </row>
    <row r="37">
      <c r="B37" s="110" t="n"/>
      <c r="C37" s="107" t="n"/>
      <c r="F37" s="115" t="n"/>
      <c r="G37" s="274" t="inlineStr">
        <is>
          <t>TuTv (De Pelicula)</t>
        </is>
      </c>
      <c r="H37" s="273">
        <f>SUMIF($E$28:$E$29,$G37,$H$28:$H$29)</f>
        <v/>
      </c>
      <c r="I37" s="320" t="n"/>
      <c r="J37" s="321">
        <f>SUMIF($E$28:$E$29,$G37,$J$28:$J$29)</f>
        <v/>
      </c>
    </row>
    <row customHeight="1" ht="16.5" r="38" s="62" thickBot="1">
      <c r="B38" s="110" t="n"/>
      <c r="C38" s="107" t="n"/>
      <c r="F38" s="50" t="n"/>
      <c r="G38" s="51" t="n"/>
      <c r="H38" s="50" t="n"/>
      <c r="I38" s="318" t="n"/>
      <c r="J38" s="319" t="n"/>
    </row>
    <row customHeight="1" ht="16.5" r="39" s="62" thickTop="1">
      <c r="B39" s="110" t="n"/>
      <c r="C39" s="107" t="n"/>
      <c r="F39" s="64" t="n"/>
      <c r="H39" s="64" t="n"/>
      <c r="I39" s="322" t="n"/>
      <c r="J39" s="323" t="n"/>
    </row>
    <row r="40">
      <c r="B40" s="110" t="n"/>
      <c r="C40" s="107" t="n"/>
      <c r="F40" s="115" t="inlineStr">
        <is>
          <t>TOTAL:</t>
        </is>
      </c>
      <c r="H40" s="64">
        <f>SUM($H$31:$H$38)</f>
        <v/>
      </c>
      <c r="I40" s="322" t="n"/>
      <c r="J40" s="332">
        <f>SUM(J31:J38)</f>
        <v/>
      </c>
    </row>
    <row customHeight="1" ht="16.5" r="41" s="62" thickBot="1">
      <c r="B41" s="219" t="n"/>
      <c r="C41" s="219" t="n"/>
      <c r="D41" s="219" t="n"/>
      <c r="E41" s="219" t="n"/>
      <c r="F41" s="219" t="n"/>
      <c r="G41" s="219" t="n"/>
      <c r="H41" s="219" t="n"/>
      <c r="I41" s="219" t="n"/>
      <c r="J41" s="219" t="n"/>
    </row>
    <row r="42">
      <c r="B42" s="192" t="n"/>
      <c r="C42" s="192" t="n"/>
      <c r="D42" s="192" t="n"/>
      <c r="E42" s="192" t="n"/>
      <c r="F42" s="192" t="n"/>
      <c r="G42" s="192" t="n"/>
      <c r="H42" s="192" t="n"/>
      <c r="I42" s="192" t="n"/>
      <c r="J42" s="192" t="n"/>
    </row>
    <row r="43">
      <c r="B43" s="26" t="inlineStr">
        <is>
          <t>Please detach this portion and return with your remittance to:</t>
        </is>
      </c>
      <c r="P43" s="274" t="n"/>
      <c r="Q43" s="321" t="n"/>
    </row>
    <row r="44">
      <c r="C44" s="32" t="inlineStr">
        <is>
          <t>Canoe Ventures, LLC</t>
        </is>
      </c>
      <c r="D44" s="155" t="n"/>
      <c r="E44" s="30" t="inlineStr">
        <is>
          <t>Invoice Date:</t>
        </is>
      </c>
      <c r="F44" s="28">
        <f>J1</f>
        <v/>
      </c>
      <c r="G44" s="28" t="n"/>
      <c r="H44" s="28" t="n"/>
      <c r="I44" s="28" t="n"/>
      <c r="J44" s="28" t="n"/>
      <c r="K44" s="28" t="n"/>
    </row>
    <row r="45">
      <c r="C45" s="25" t="inlineStr">
        <is>
          <t>Attention: Accounting Department</t>
        </is>
      </c>
      <c r="D45" s="75" t="n"/>
      <c r="E45" s="61" t="inlineStr">
        <is>
          <t>Invoice Number:</t>
        </is>
      </c>
      <c r="F45" s="29">
        <f>J2</f>
        <v/>
      </c>
      <c r="G45" s="29" t="n"/>
      <c r="H45" s="29" t="n"/>
      <c r="I45" s="29" t="n"/>
      <c r="J45" s="29" t="n"/>
      <c r="K45" s="29" t="n"/>
    </row>
    <row r="46">
      <c r="C46" s="33" t="inlineStr">
        <is>
          <t>200 Union Boulevard, Suite 201</t>
        </is>
      </c>
      <c r="D46" s="154" t="n"/>
      <c r="E46" s="61" t="inlineStr">
        <is>
          <t>Programmer:</t>
        </is>
      </c>
      <c r="F46" s="29">
        <f>D20</f>
        <v/>
      </c>
      <c r="G46" s="29" t="n"/>
      <c r="H46" s="29" t="n"/>
      <c r="I46" s="29" t="n"/>
      <c r="J46" s="29" t="n"/>
      <c r="K46" s="29" t="n"/>
    </row>
    <row customHeight="1" ht="15.75" r="47" s="62">
      <c r="C47" s="34" t="inlineStr">
        <is>
          <t>Lakewood, CO  80228</t>
        </is>
      </c>
      <c r="D47" s="153" t="n"/>
      <c r="E47" s="191" t="inlineStr">
        <is>
          <t>Network(s):</t>
        </is>
      </c>
      <c r="F47" s="264">
        <f>D21</f>
        <v/>
      </c>
      <c r="I47" s="27" t="inlineStr">
        <is>
          <t>Amount Due:</t>
        </is>
      </c>
      <c r="J47" s="314">
        <f>J40</f>
        <v/>
      </c>
    </row>
    <row r="48">
      <c r="C48" s="19" t="n"/>
      <c r="D48" s="19" t="n"/>
      <c r="E48" s="18" t="n"/>
      <c r="F48" s="189" t="n"/>
      <c r="G48" s="189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</sheetData>
  <autoFilter ref="B27:J28"/>
  <mergeCells count="12">
    <mergeCell ref="F47:G47"/>
    <mergeCell ref="F4:J4"/>
    <mergeCell ref="F11:J11"/>
    <mergeCell ref="F9:J9"/>
    <mergeCell ref="F8:J8"/>
    <mergeCell ref="F12:J12"/>
    <mergeCell ref="D21:E21"/>
    <mergeCell ref="F5:J5"/>
    <mergeCell ref="F6:J6"/>
    <mergeCell ref="F7:J7"/>
    <mergeCell ref="F13:J13"/>
    <mergeCell ref="F15:J15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S52"/>
  <sheetViews>
    <sheetView showGridLines="0" workbookViewId="0" zoomScale="85" zoomScaleNormal="85" zoomScalePageLayoutView="80">
      <selection activeCell="O43" sqref="O43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0.7109375"/>
    <col customWidth="1" max="5" min="5" style="7" width="20.7109375"/>
    <col bestFit="1" customWidth="1" max="6" min="6" style="7" width="17.140625"/>
    <col bestFit="1" customWidth="1" max="7" min="7" style="7" width="14.7109375"/>
    <col customWidth="1" max="8" min="8" style="7" width="16.140625"/>
    <col customWidth="1" max="9" min="9" style="7" width="16"/>
    <col customWidth="1" max="10" min="10" style="7" width="13.7109375"/>
    <col bestFit="1" customWidth="1" max="11" min="11" style="7" width="15.140625"/>
    <col customWidth="1" max="12" min="12" style="7" width="2.42578125"/>
    <col bestFit="1" customWidth="1" max="13" min="13" style="7" width="15"/>
    <col bestFit="1" customWidth="1" max="14" min="14" style="7" width="18.140625"/>
    <col customWidth="1" max="15" min="15" style="7" width="16"/>
    <col bestFit="1" customWidth="1" max="16" min="16" style="7" width="16.28515625"/>
    <col customWidth="1" max="17" min="17" style="7" width="8.7109375"/>
    <col bestFit="1" customWidth="1" max="18" min="18" style="7" width="17"/>
    <col customWidth="1" max="16384" min="19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J1" s="63" t="inlineStr">
        <is>
          <t>Invoice Date:</t>
        </is>
      </c>
      <c r="K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J2" s="63" t="inlineStr">
        <is>
          <t>Invoice Number:</t>
        </is>
      </c>
      <c r="K2" s="151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  <c r="K4" s="299" t="n"/>
      <c r="L4" s="144" t="n"/>
    </row>
    <row r="5">
      <c r="C5" s="150" t="n"/>
      <c r="D5" s="150" t="n"/>
      <c r="E5" s="150" t="n"/>
      <c r="F5" s="150" t="n"/>
      <c r="G5" s="89" t="inlineStr">
        <is>
          <t>PLEASE REMIT TO:</t>
        </is>
      </c>
      <c r="H5" s="300" t="n"/>
      <c r="I5" s="300" t="n"/>
      <c r="J5" s="300" t="n"/>
      <c r="K5" s="300" t="n"/>
      <c r="L5" s="15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6" t="inlineStr">
        <is>
          <t>Canoe Ventures, LLC</t>
        </is>
      </c>
      <c r="L6" s="144" t="n"/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  <c r="L7" s="144" t="n"/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  <c r="L8" s="283" t="n"/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6" t="inlineStr">
        <is>
          <t>Lakewood, CO  80228</t>
        </is>
      </c>
      <c r="L9" s="144" t="n"/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L10" s="14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60 DAYS      </t>
        </is>
      </c>
      <c r="L11" s="138" t="n"/>
    </row>
    <row r="12">
      <c r="B12" s="131" t="inlineStr">
        <is>
          <t>Bill To:</t>
        </is>
      </c>
      <c r="C12" s="138" t="n"/>
      <c r="D12" s="135" t="inlineStr">
        <is>
          <t>ABC</t>
        </is>
      </c>
      <c r="E12" s="135" t="n"/>
      <c r="F12" s="135" t="n"/>
      <c r="G12" s="141" t="inlineStr">
        <is>
          <t>FEDERAL TAX ID : 26-2372059</t>
        </is>
      </c>
      <c r="L12" s="135" t="n"/>
    </row>
    <row r="13">
      <c r="C13" s="138" t="n"/>
      <c r="D13" s="139" t="inlineStr">
        <is>
          <t>Attention: Karl Reece</t>
        </is>
      </c>
      <c r="E13" s="139" t="n"/>
      <c r="F13" s="139" t="n"/>
      <c r="G13" s="140" t="inlineStr">
        <is>
          <t>Invoice # is required on all remittances</t>
        </is>
      </c>
      <c r="L13" s="139" t="n"/>
    </row>
    <row r="14">
      <c r="C14" s="138" t="n"/>
      <c r="D14" s="135" t="inlineStr">
        <is>
          <t xml:space="preserve">PO# 4505708578 </t>
        </is>
      </c>
      <c r="E14" s="135" t="n"/>
      <c r="F14" s="135" t="n"/>
      <c r="G14" s="283" t="n"/>
      <c r="H14" s="283" t="n"/>
      <c r="I14" s="283" t="n"/>
      <c r="J14" s="283" t="n"/>
      <c r="K14" s="283" t="n"/>
      <c r="L14" s="135" t="n"/>
      <c r="P14" s="64" t="n"/>
    </row>
    <row r="15">
      <c r="A15" s="7" t="inlineStr">
        <is>
          <t xml:space="preserve"> </t>
        </is>
      </c>
      <c r="C15" s="281" t="n"/>
      <c r="D15" s="135" t="n"/>
      <c r="E15" s="135" t="n"/>
      <c r="F15" s="135" t="n"/>
      <c r="G15" s="136" t="inlineStr">
        <is>
          <t>RATE CARD (current Tier in yellow)</t>
        </is>
      </c>
      <c r="L15" s="135" t="n"/>
      <c r="O15" s="302" t="n"/>
      <c r="P15" s="303" t="n"/>
    </row>
    <row r="16">
      <c r="D16" s="79" t="inlineStr">
        <is>
          <t>Karl.Reece@disney.com</t>
        </is>
      </c>
      <c r="E16" s="134" t="n"/>
      <c r="F16" s="134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134" t="n"/>
      <c r="N16" s="302" t="n"/>
      <c r="P16" s="303" t="n"/>
    </row>
    <row r="17">
      <c r="C17" s="281" t="n"/>
      <c r="G17" s="120" t="n"/>
      <c r="H17" s="119" t="inlineStr">
        <is>
          <t xml:space="preserve">    0M - 200M</t>
        </is>
      </c>
      <c r="I17" s="304" t="n">
        <v>1.28</v>
      </c>
      <c r="J17" s="126" t="n"/>
      <c r="K17" s="116" t="n"/>
      <c r="N17" s="302" t="n"/>
      <c r="O17" s="303" t="n"/>
      <c r="P17" s="303" t="n"/>
      <c r="Q17" s="303" t="n"/>
      <c r="R17" s="302" t="n"/>
    </row>
    <row r="18">
      <c r="B18" s="133" t="inlineStr">
        <is>
          <t>Invoice Period Start:</t>
        </is>
      </c>
      <c r="D18" s="132" t="n"/>
      <c r="E18" s="132" t="n"/>
      <c r="F18" s="132" t="n"/>
      <c r="G18" s="120" t="n"/>
      <c r="H18" s="119" t="inlineStr">
        <is>
          <t>200M - 400M</t>
        </is>
      </c>
      <c r="I18" s="304" t="n">
        <v>1.13</v>
      </c>
      <c r="J18" s="126" t="n"/>
      <c r="K18" s="116" t="n"/>
      <c r="L18" s="132" t="n"/>
      <c r="N18" s="273" t="n"/>
      <c r="O18" s="120" t="n"/>
      <c r="P18" s="119" t="n"/>
      <c r="Q18" s="304" t="n"/>
      <c r="R18" s="126" t="n"/>
      <c r="S18" s="116" t="n"/>
    </row>
    <row r="19">
      <c r="B19" s="133" t="inlineStr">
        <is>
          <t>Invoice Period End:</t>
        </is>
      </c>
      <c r="D19" s="132" t="n"/>
      <c r="E19" s="132" t="n"/>
      <c r="F19" s="132" t="n"/>
      <c r="G19" s="120" t="n"/>
      <c r="H19" s="119" t="inlineStr">
        <is>
          <t>400M - 600M</t>
        </is>
      </c>
      <c r="I19" s="304" t="n">
        <v>0.9900000000000001</v>
      </c>
      <c r="J19" s="126" t="n"/>
      <c r="K19" s="116" t="n"/>
      <c r="L19" s="132" t="n"/>
      <c r="N19" s="273" t="n"/>
      <c r="O19" s="64" t="n"/>
      <c r="R19" s="303" t="n"/>
    </row>
    <row r="20">
      <c r="B20" s="131" t="inlineStr">
        <is>
          <t>Programming Group:</t>
        </is>
      </c>
      <c r="D20" s="201" t="inlineStr">
        <is>
          <t>ABC</t>
        </is>
      </c>
      <c r="E20" s="201" t="n"/>
      <c r="F20" s="201" t="n"/>
      <c r="G20" s="120" t="n"/>
      <c r="H20" s="119" t="inlineStr">
        <is>
          <t>600M - 800M</t>
        </is>
      </c>
      <c r="I20" s="304" t="n">
        <v>0.8500000000000001</v>
      </c>
      <c r="J20" s="126" t="n"/>
      <c r="K20" s="116" t="n"/>
      <c r="L20" s="201" t="n"/>
      <c r="N20" s="273" t="n"/>
      <c r="O20" s="64" t="n"/>
      <c r="P20" s="64" t="n"/>
      <c r="Q20" s="303" t="n"/>
    </row>
    <row r="21">
      <c r="B21" s="131" t="inlineStr">
        <is>
          <t>Network(s):</t>
        </is>
      </c>
      <c r="D21" s="201" t="inlineStr">
        <is>
          <t>ABC, Disney XD, ABC Oscars, FreeForm, Disney Junior</t>
        </is>
      </c>
      <c r="E21" s="201" t="n"/>
      <c r="F21" s="201" t="n"/>
      <c r="G21" s="120" t="n"/>
      <c r="H21" s="119" t="inlineStr">
        <is>
          <t xml:space="preserve">  800M - 2B        </t>
        </is>
      </c>
      <c r="I21" s="304" t="n">
        <v>0.7100000000000001</v>
      </c>
      <c r="J21" s="315" t="n"/>
      <c r="K21" s="116" t="n"/>
      <c r="L21" s="201" t="n"/>
      <c r="M21" s="304" t="n"/>
      <c r="N21" s="273" t="n"/>
      <c r="O21" s="128" t="n"/>
    </row>
    <row r="22">
      <c r="B22" s="26" t="inlineStr">
        <is>
          <t>Previous YTD Impressions:</t>
        </is>
      </c>
      <c r="D22" s="49" t="n"/>
      <c r="E22" s="49" t="n"/>
      <c r="F22" s="49" t="n"/>
      <c r="G22" s="120" t="n"/>
      <c r="H22" s="119" t="inlineStr">
        <is>
          <t>2B - 3B</t>
        </is>
      </c>
      <c r="I22" s="304" t="n">
        <v>0.6100000000000001</v>
      </c>
      <c r="J22" s="126" t="n"/>
      <c r="K22" s="116" t="n"/>
      <c r="L22" s="49" t="n"/>
      <c r="N22" s="64" t="n"/>
      <c r="O22" s="64" t="n"/>
      <c r="P22" s="127" t="n"/>
      <c r="Q22" s="64" t="n"/>
    </row>
    <row r="23">
      <c r="B23" s="26" t="n"/>
      <c r="D23" s="49" t="n"/>
      <c r="E23" s="49" t="n"/>
      <c r="F23" s="49" t="n"/>
      <c r="G23" s="120" t="n"/>
      <c r="H23" s="119" t="inlineStr">
        <is>
          <t>3B - 4B</t>
        </is>
      </c>
      <c r="I23" s="304" t="n">
        <v>0.5800000000000001</v>
      </c>
      <c r="J23" s="126" t="n"/>
      <c r="K23" s="116" t="n"/>
      <c r="L23" s="49" t="n"/>
      <c r="N23" s="64" t="n"/>
      <c r="O23" s="64" t="n"/>
      <c r="P23" s="64" t="n"/>
      <c r="Q23" s="64" t="n"/>
    </row>
    <row r="24">
      <c r="B24" s="26" t="n"/>
      <c r="D24" s="49" t="n"/>
      <c r="E24" s="49" t="n"/>
      <c r="F24" s="49" t="n"/>
      <c r="G24" s="120" t="n"/>
      <c r="H24" s="119" t="inlineStr">
        <is>
          <t>4B - 5B</t>
        </is>
      </c>
      <c r="I24" s="304" t="n">
        <v>0.55</v>
      </c>
      <c r="J24" s="126" t="n"/>
      <c r="K24" s="116" t="n"/>
      <c r="L24" s="49" t="n"/>
      <c r="N24" s="64" t="n"/>
      <c r="O24" s="64" t="n"/>
      <c r="P24" s="64" t="n"/>
      <c r="Q24" s="64" t="n"/>
    </row>
    <row r="25">
      <c r="B25" s="26" t="n"/>
      <c r="D25" s="49" t="n"/>
      <c r="E25" s="49" t="n"/>
      <c r="F25" s="49" t="n"/>
      <c r="G25" s="26" t="n"/>
      <c r="H25" s="284" t="inlineStr">
        <is>
          <t>5B +</t>
        </is>
      </c>
      <c r="I25" s="316" t="n">
        <v>0.5</v>
      </c>
      <c r="J25" s="317" t="n"/>
      <c r="K25" s="122" t="n"/>
      <c r="L25" s="49" t="n"/>
      <c r="N25" s="64" t="n"/>
      <c r="O25" s="64" t="n"/>
      <c r="P25" s="64" t="n"/>
      <c r="Q25" s="64" t="n"/>
    </row>
    <row r="26">
      <c r="B26" s="26" t="n"/>
      <c r="D26" s="49" t="n"/>
      <c r="E26" s="49" t="n"/>
      <c r="F26" s="49" t="n"/>
      <c r="G26" s="281" t="n"/>
      <c r="H26" s="120" t="n"/>
      <c r="I26" s="119" t="n"/>
      <c r="J26" s="304" t="n"/>
      <c r="K26" s="305" t="n"/>
      <c r="L26" s="116" t="n"/>
      <c r="N26" s="64" t="n"/>
      <c r="P26" s="64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Network(s)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Total Impressions</t>
        </is>
      </c>
      <c r="I27" s="275" t="inlineStr">
        <is>
          <t>Current Billed Impressions</t>
        </is>
      </c>
      <c r="J27" s="275" t="inlineStr">
        <is>
          <t>CPM</t>
        </is>
      </c>
      <c r="K27" s="275" t="inlineStr">
        <is>
          <t>Total</t>
        </is>
      </c>
      <c r="O27" s="274" t="n"/>
    </row>
    <row customHeight="1" ht="16.5" r="29" s="62" thickBot="1">
      <c r="F29" s="50" t="n"/>
      <c r="G29" s="50" t="n"/>
      <c r="H29" s="51" t="n"/>
      <c r="I29" s="50" t="n"/>
      <c r="J29" s="318" t="n"/>
      <c r="K29" s="319" t="n"/>
    </row>
    <row customHeight="1" ht="16.5" r="30" s="62" thickTop="1"/>
    <row r="31">
      <c r="B31" s="110" t="n"/>
      <c r="C31" s="107" t="n"/>
      <c r="D31" s="107" t="n"/>
      <c r="E31" s="107" t="n"/>
      <c r="G31" s="115" t="inlineStr">
        <is>
          <t>Sub-totals by Network:</t>
        </is>
      </c>
      <c r="H31" s="274" t="inlineStr">
        <is>
          <t>ABC</t>
        </is>
      </c>
      <c r="I31" s="273" t="n"/>
      <c r="J31" s="320" t="n"/>
      <c r="K31" s="321" t="n"/>
      <c r="L31" s="107" t="n"/>
    </row>
    <row r="32">
      <c r="B32" s="110" t="n"/>
      <c r="C32" s="107" t="n"/>
      <c r="D32" s="107" t="n"/>
      <c r="E32" s="107" t="n"/>
      <c r="G32" s="64" t="n"/>
      <c r="H32" s="274" t="inlineStr">
        <is>
          <t>Disney Junior</t>
        </is>
      </c>
      <c r="I32" s="273" t="n"/>
      <c r="J32" s="320" t="n"/>
      <c r="K32" s="321" t="n"/>
      <c r="L32" s="107" t="n"/>
    </row>
    <row r="33">
      <c r="B33" s="110" t="n"/>
      <c r="C33" s="107" t="n"/>
      <c r="D33" s="107" t="n"/>
      <c r="E33" s="107" t="n"/>
      <c r="G33" s="64" t="n"/>
      <c r="H33" s="274" t="inlineStr">
        <is>
          <t>Freeform</t>
        </is>
      </c>
      <c r="I33" s="273" t="n"/>
      <c r="J33" s="320" t="n"/>
      <c r="K33" s="321" t="n"/>
      <c r="L33" s="107" t="n"/>
    </row>
    <row r="34">
      <c r="B34" s="110" t="n"/>
      <c r="C34" s="107" t="n"/>
      <c r="D34" s="107" t="n"/>
      <c r="E34" s="107" t="n"/>
      <c r="G34" s="64" t="n"/>
      <c r="H34" s="274" t="inlineStr">
        <is>
          <t>Disney Channel</t>
        </is>
      </c>
      <c r="I34" s="273" t="n"/>
      <c r="J34" s="320" t="n"/>
      <c r="K34" s="321" t="n"/>
      <c r="L34" s="107" t="n"/>
      <c r="N34" s="64" t="n"/>
    </row>
    <row r="35">
      <c r="B35" s="110" t="n"/>
      <c r="C35" s="107" t="n"/>
      <c r="D35" s="107" t="n"/>
      <c r="E35" s="107" t="n"/>
      <c r="G35" s="64" t="n"/>
      <c r="H35" s="274" t="inlineStr">
        <is>
          <t>Disney XD</t>
        </is>
      </c>
      <c r="I35" s="273" t="n"/>
      <c r="J35" s="320" t="n"/>
      <c r="K35" s="321" t="n"/>
      <c r="L35" s="107" t="n"/>
    </row>
    <row customHeight="1" ht="16.5" r="36" s="62" thickBot="1">
      <c r="B36" s="110" t="n"/>
      <c r="C36" s="107" t="n"/>
      <c r="D36" s="107" t="n"/>
      <c r="E36" s="107" t="n"/>
      <c r="F36" s="50" t="n"/>
      <c r="G36" s="50" t="n"/>
      <c r="H36" s="51" t="n"/>
      <c r="I36" s="50" t="n"/>
      <c r="J36" s="318" t="n"/>
      <c r="K36" s="319" t="n"/>
      <c r="L36" s="107" t="n"/>
    </row>
    <row customHeight="1" ht="16.5" r="37" s="62" thickTop="1">
      <c r="B37" s="110" t="n"/>
      <c r="C37" s="107" t="n"/>
      <c r="D37" s="107" t="n"/>
      <c r="E37" s="107" t="n"/>
      <c r="G37" s="64" t="n"/>
      <c r="I37" s="64" t="n"/>
      <c r="J37" s="322" t="n"/>
      <c r="K37" s="323" t="n"/>
      <c r="L37" s="107" t="n"/>
    </row>
    <row r="38">
      <c r="G38" s="63" t="inlineStr">
        <is>
          <t>Total:</t>
        </is>
      </c>
      <c r="H38" s="64" t="n"/>
      <c r="I38" s="64" t="n"/>
      <c r="K38" s="324" t="n"/>
    </row>
    <row r="39">
      <c r="M39" s="106" t="n"/>
    </row>
    <row r="40">
      <c r="B40" s="77" t="inlineStr">
        <is>
          <t xml:space="preserve">Invoice Comments:
</t>
        </is>
      </c>
      <c r="C40" s="105" t="n"/>
      <c r="D40" s="104" t="n"/>
      <c r="E40" s="69" t="n"/>
      <c r="F40" s="69" t="n"/>
      <c r="G40" s="69" t="n"/>
      <c r="H40" s="69" t="n"/>
      <c r="I40" s="69" t="n"/>
      <c r="J40" s="69" t="n"/>
      <c r="K40" s="70" t="n"/>
      <c r="L40" s="103" t="n"/>
    </row>
    <row r="41">
      <c r="B41" s="71" t="n"/>
      <c r="C41" s="72" t="n"/>
      <c r="D41" s="72" t="n"/>
      <c r="E41" s="72" t="n"/>
      <c r="F41" s="72" t="n"/>
      <c r="G41" s="72" t="n"/>
      <c r="H41" s="72" t="n"/>
      <c r="I41" s="72" t="n"/>
      <c r="J41" s="72" t="n"/>
      <c r="K41" s="73" t="n"/>
      <c r="L41" s="102" t="n"/>
    </row>
    <row customHeight="1" ht="16.5" r="42" s="62" thickBot="1"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</row>
    <row r="44">
      <c r="B44" s="26" t="inlineStr">
        <is>
          <t>Please detach this portion and return with your remittance to:</t>
        </is>
      </c>
      <c r="J44" s="274" t="inlineStr">
        <is>
          <t>ABC</t>
        </is>
      </c>
      <c r="K44" s="324" t="n"/>
    </row>
    <row r="45">
      <c r="B45" s="26" t="n"/>
      <c r="J45" s="274" t="inlineStr">
        <is>
          <t>Disney Junior</t>
        </is>
      </c>
      <c r="K45" s="324" t="n"/>
    </row>
    <row r="46">
      <c r="J46" s="274" t="inlineStr">
        <is>
          <t>FreeForm</t>
        </is>
      </c>
      <c r="K46" s="324" t="n"/>
    </row>
    <row r="47">
      <c r="C47" s="32" t="inlineStr">
        <is>
          <t>Canoe Ventures, LLC</t>
        </is>
      </c>
      <c r="D47" s="74" t="n"/>
      <c r="J47" s="274" t="inlineStr">
        <is>
          <t>Disney Channel</t>
        </is>
      </c>
      <c r="K47" s="324" t="n"/>
    </row>
    <row r="48">
      <c r="C48" s="25" t="inlineStr">
        <is>
          <t>Attention: Accounting Department</t>
        </is>
      </c>
      <c r="D48" s="75" t="n"/>
      <c r="F48" s="100" t="inlineStr">
        <is>
          <t>Invoice Date:</t>
        </is>
      </c>
      <c r="G48" s="28">
        <f>K1</f>
        <v/>
      </c>
      <c r="J48" s="274" t="inlineStr">
        <is>
          <t>Disney XD</t>
        </is>
      </c>
      <c r="K48" s="324" t="n"/>
    </row>
    <row customHeight="1" ht="16.5" r="49" s="62" thickBot="1">
      <c r="C49" s="33" t="inlineStr">
        <is>
          <t>200 Union Boulevard, Suite 201</t>
        </is>
      </c>
      <c r="D49" s="75" t="n"/>
      <c r="F49" s="100" t="inlineStr">
        <is>
          <t>Invoice #:</t>
        </is>
      </c>
      <c r="G49" s="29">
        <f>K2</f>
        <v/>
      </c>
      <c r="K49" s="51" t="n"/>
    </row>
    <row customHeight="1" ht="16.5" r="50" s="62" thickTop="1">
      <c r="C50" s="99" t="inlineStr">
        <is>
          <t>Lakewood, CO  80228</t>
        </is>
      </c>
      <c r="D50" s="76" t="n"/>
      <c r="F50" s="274" t="inlineStr">
        <is>
          <t>Programmer:</t>
        </is>
      </c>
      <c r="G50" s="29" t="inlineStr">
        <is>
          <t>ABC</t>
        </is>
      </c>
    </row>
    <row r="51">
      <c r="C51" s="19" t="n"/>
      <c r="D51" s="19" t="n"/>
      <c r="F51" s="98" t="inlineStr">
        <is>
          <t>Network(s):</t>
        </is>
      </c>
      <c r="G51" s="97">
        <f>D21</f>
        <v/>
      </c>
      <c r="J51" s="96" t="inlineStr">
        <is>
          <t>Amount Due:</t>
        </is>
      </c>
      <c r="K51" s="325" t="n"/>
    </row>
    <row r="52">
      <c r="C52" s="19" t="n"/>
      <c r="D52" s="19" t="n"/>
      <c r="E52" s="19" t="n"/>
      <c r="F52" s="18" t="n"/>
    </row>
  </sheetData>
  <mergeCells count="11">
    <mergeCell ref="G4:K4"/>
    <mergeCell ref="G11:K11"/>
    <mergeCell ref="G9:K9"/>
    <mergeCell ref="G8:K8"/>
    <mergeCell ref="G12:K12"/>
    <mergeCell ref="G51:H51"/>
    <mergeCell ref="G13:K13"/>
    <mergeCell ref="G15:K15"/>
    <mergeCell ref="G5:K5"/>
    <mergeCell ref="G6:K6"/>
    <mergeCell ref="G7:K7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T865"/>
  <sheetViews>
    <sheetView showGridLines="0" tabSelected="1" workbookViewId="0" zoomScale="70" zoomScaleNormal="70" zoomScalePageLayoutView="80">
      <selection activeCell="R16" sqref="R1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78.7109375"/>
    <col customWidth="1" max="5" min="5" style="7" width="20.7109375"/>
    <col bestFit="1" customWidth="1" max="6" min="6" style="7" width="13"/>
    <col bestFit="1" customWidth="1" max="8" min="7" style="7" width="24.42578125"/>
    <col bestFit="1" customWidth="1" max="9" min="9" style="7" width="18.42578125"/>
    <col customWidth="1" max="10" min="10" style="7" width="16.42578125"/>
    <col bestFit="1" customWidth="1" max="11" min="11" style="7" width="14.42578125"/>
    <col customWidth="1" max="12" min="12" style="7" width="3.7109375"/>
    <col bestFit="1" customWidth="1" max="13" min="13" style="7" width="15.140625"/>
    <col bestFit="1" customWidth="1" max="14" min="14" style="7" width="17.28515625"/>
    <col bestFit="1" customWidth="1" max="15" min="15" style="7" width="17"/>
    <col bestFit="1" customWidth="1" max="16" min="16" style="7" width="20.140625"/>
    <col bestFit="1" customWidth="1" max="17" min="17" style="7" width="15.7109375"/>
    <col bestFit="1" customWidth="1" max="18" min="18" style="7" width="13.7109375"/>
    <col customWidth="1" max="21" min="19" style="7" width="8.7109375"/>
    <col customWidth="1" max="22" min="22" style="7" width="15.28515625"/>
    <col customWidth="1" max="16384" min="23" style="7" width="8.710937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J1" s="63" t="inlineStr">
        <is>
          <t>Invoice Date:</t>
        </is>
      </c>
      <c r="K1" s="152" t="inlineStr">
        <is>
          <t>06/03/2019</t>
        </is>
      </c>
    </row>
    <row r="2">
      <c r="B2" s="144" t="n"/>
      <c r="C2" s="144" t="n"/>
      <c r="D2" s="144" t="n"/>
      <c r="E2" s="144" t="n"/>
      <c r="F2" s="144" t="n"/>
      <c r="G2" s="144" t="n"/>
      <c r="H2" s="144" t="n"/>
      <c r="J2" s="63" t="inlineStr">
        <is>
          <t>Invoice Number:</t>
        </is>
      </c>
      <c r="K2" s="172" t="n">
        <v>8515</v>
      </c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  <c r="K3" s="283" t="n"/>
    </row>
    <row r="4"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  <c r="K4" s="299" t="n"/>
    </row>
    <row r="5">
      <c r="C5" s="150" t="n"/>
      <c r="D5" s="150" t="n"/>
      <c r="E5" s="150" t="n"/>
      <c r="F5" s="144" t="n"/>
      <c r="G5" s="89" t="inlineStr">
        <is>
          <t>PLEASE REMIT TO:</t>
        </is>
      </c>
      <c r="H5" s="300" t="n"/>
      <c r="I5" s="300" t="n"/>
      <c r="J5" s="300" t="n"/>
      <c r="K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60 DAYS      </t>
        </is>
      </c>
      <c r="N11" s="127" t="n"/>
    </row>
    <row r="12">
      <c r="B12" s="131" t="inlineStr">
        <is>
          <t>Bill To:</t>
        </is>
      </c>
      <c r="C12" s="138" t="n"/>
      <c r="D12" s="135" t="inlineStr">
        <is>
          <t>Viacom</t>
        </is>
      </c>
      <c r="E12" s="138" t="n"/>
      <c r="F12" s="138" t="n"/>
      <c r="G12" s="141" t="inlineStr">
        <is>
          <t>FEDERAL TAX ID : 26-2372059</t>
        </is>
      </c>
      <c r="N12" s="64" t="n"/>
    </row>
    <row r="13">
      <c r="C13" s="138" t="n"/>
      <c r="D13" s="135" t="inlineStr">
        <is>
          <t>Attention: Kelly Smith</t>
        </is>
      </c>
      <c r="E13" s="138" t="n"/>
      <c r="F13" s="138" t="n"/>
      <c r="G13" s="140" t="inlineStr">
        <is>
          <t>Invoice # is required on all remittances</t>
        </is>
      </c>
    </row>
    <row r="14">
      <c r="C14" s="138" t="n"/>
      <c r="D14" s="135" t="n"/>
      <c r="E14" s="281" t="n"/>
      <c r="F14" s="281" t="n"/>
      <c r="G14" s="283" t="n"/>
      <c r="H14" s="283" t="n"/>
      <c r="I14" s="283" t="n"/>
      <c r="J14" s="283" t="n"/>
      <c r="K14" s="283" t="n"/>
      <c r="M14" s="302" t="n"/>
      <c r="N14" s="322" t="n"/>
      <c r="O14" s="323" t="n"/>
    </row>
    <row r="15">
      <c r="A15" s="7" t="inlineStr">
        <is>
          <t xml:space="preserve"> </t>
        </is>
      </c>
      <c r="C15" s="281" t="n"/>
      <c r="D15" s="135" t="inlineStr">
        <is>
          <t>PO: 4500011856</t>
        </is>
      </c>
      <c r="E15" s="281" t="n"/>
      <c r="F15" s="281" t="n"/>
      <c r="G15" s="136" t="inlineStr">
        <is>
          <t>RATE CARD (current Tier in yellow)</t>
        </is>
      </c>
    </row>
    <row r="16">
      <c r="D16" s="79" t="inlineStr">
        <is>
          <t>kelly.smith@viacom.com</t>
        </is>
      </c>
      <c r="E16" s="281" t="n"/>
      <c r="F16" s="281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M16" s="303" t="n"/>
    </row>
    <row r="17">
      <c r="C17" s="281" t="n"/>
      <c r="E17" s="281" t="n"/>
      <c r="F17" s="281" t="n"/>
      <c r="G17" s="26" t="n"/>
      <c r="H17" s="284" t="inlineStr">
        <is>
          <t xml:space="preserve">    0M - 200M</t>
        </is>
      </c>
      <c r="I17" s="316" t="n">
        <v>1.28</v>
      </c>
      <c r="J17" s="182" t="n"/>
      <c r="K17" s="122" t="n"/>
      <c r="M17" s="303" t="n"/>
      <c r="N17" s="302" t="n"/>
    </row>
    <row r="18">
      <c r="B18" s="133" t="inlineStr">
        <is>
          <t>Invoice Period Start:</t>
        </is>
      </c>
      <c r="D18" s="132" t="n">
        <v>43586</v>
      </c>
      <c r="E18" s="281" t="n"/>
      <c r="F18" s="281" t="n"/>
      <c r="G18" s="26" t="n"/>
      <c r="H18" s="284" t="inlineStr">
        <is>
          <t>200M - 400M</t>
        </is>
      </c>
      <c r="I18" s="316" t="n">
        <v>1.13</v>
      </c>
      <c r="J18" s="182" t="n"/>
      <c r="K18" s="122" t="n"/>
      <c r="O18" s="302" t="n"/>
    </row>
    <row r="19">
      <c r="B19" s="133" t="inlineStr">
        <is>
          <t>Invoice Period End:</t>
        </is>
      </c>
      <c r="D19" s="132" t="n">
        <v>43616</v>
      </c>
      <c r="E19" s="281" t="n"/>
      <c r="F19" s="281" t="n"/>
      <c r="G19" s="26" t="n"/>
      <c r="H19" s="284" t="inlineStr">
        <is>
          <t>400M - 600M</t>
        </is>
      </c>
      <c r="I19" s="316" t="n">
        <v>0.9900000000000001</v>
      </c>
      <c r="J19" s="182" t="n"/>
      <c r="K19" s="122" t="n"/>
      <c r="M19" s="303" t="n"/>
      <c r="N19" s="302" t="n"/>
      <c r="O19" s="64" t="n"/>
      <c r="P19" s="303" t="n"/>
    </row>
    <row r="20">
      <c r="B20" s="131" t="inlineStr">
        <is>
          <t>Programming Group:</t>
        </is>
      </c>
      <c r="D20" s="201" t="inlineStr">
        <is>
          <t>Viacom</t>
        </is>
      </c>
      <c r="E20" s="281" t="n"/>
      <c r="F20" s="281" t="n"/>
      <c r="G20" s="298" t="n"/>
      <c r="H20" s="119" t="inlineStr">
        <is>
          <t>600M - 800M</t>
        </is>
      </c>
      <c r="I20" s="304" t="n">
        <v>0.8500000000000001</v>
      </c>
      <c r="J20" s="126" t="n"/>
      <c r="K20" s="183" t="n"/>
      <c r="M20" s="64" t="n"/>
      <c r="N20" s="302" t="n"/>
      <c r="P20" s="64" t="n"/>
    </row>
    <row r="21">
      <c r="B21" s="131" t="inlineStr">
        <is>
          <t>Network(s):</t>
        </is>
      </c>
      <c r="D21" s="201" t="inlineStr">
        <is>
          <t>Nick Mom, Nick Jr, Nickelodeon, TeenNick, CMT, BET, Paramount, MTV, MTV2, Comedy Central, VH1 Classic</t>
        </is>
      </c>
      <c r="F21" s="281" t="n"/>
      <c r="G21" s="298" t="n"/>
      <c r="H21" s="119" t="inlineStr">
        <is>
          <t xml:space="preserve">  800M - 2B        </t>
        </is>
      </c>
      <c r="I21" s="304" t="n">
        <v>0.7100000000000001</v>
      </c>
      <c r="J21" s="126" t="n"/>
      <c r="K21" s="183" t="n"/>
      <c r="M21" s="303" t="n"/>
      <c r="N21" s="64" t="n"/>
      <c r="P21" s="64" t="n"/>
    </row>
    <row r="22">
      <c r="B22" s="26" t="inlineStr">
        <is>
          <t>Previous YTD Impressions:</t>
        </is>
      </c>
      <c r="D22" s="49" t="n">
        <v>716752172</v>
      </c>
      <c r="E22" s="281" t="n"/>
      <c r="F22" s="281" t="n"/>
      <c r="G22" s="26" t="n"/>
      <c r="H22" s="284" t="inlineStr">
        <is>
          <t>2B - 3B</t>
        </is>
      </c>
      <c r="I22" s="316" t="n">
        <v>0.6100000000000001</v>
      </c>
      <c r="J22" s="182" t="n"/>
      <c r="K22" s="122" t="n"/>
      <c r="M22" s="303" t="n"/>
      <c r="N22" s="302" t="n"/>
    </row>
    <row r="23">
      <c r="B23" s="26" t="n"/>
      <c r="D23" s="49" t="n"/>
      <c r="E23" s="281" t="n"/>
      <c r="F23" s="281" t="n"/>
      <c r="G23" s="120" t="n"/>
      <c r="H23" s="119" t="inlineStr">
        <is>
          <t>3B - 4B</t>
        </is>
      </c>
      <c r="I23" s="304" t="n">
        <v>0.5800000000000001</v>
      </c>
      <c r="J23" s="305" t="n"/>
      <c r="K23" s="116" t="n"/>
      <c r="M23" s="303" t="n"/>
      <c r="N23" s="346" t="n"/>
      <c r="O23" s="346" t="n"/>
    </row>
    <row r="24">
      <c r="B24" s="26" t="n"/>
      <c r="D24" s="49" t="n"/>
      <c r="E24" s="281" t="n"/>
      <c r="F24" s="281" t="n"/>
      <c r="G24" s="120" t="n"/>
      <c r="H24" s="119" t="inlineStr">
        <is>
          <t>4B - 5B</t>
        </is>
      </c>
      <c r="I24" s="304" t="n">
        <v>0.55</v>
      </c>
      <c r="J24" s="305" t="n"/>
      <c r="K24" s="116" t="n"/>
      <c r="N24" s="301" t="n"/>
      <c r="P24" s="64" t="n"/>
      <c r="Q24" s="64" t="n"/>
    </row>
    <row r="25">
      <c r="B25" s="281" t="n"/>
      <c r="C25" s="281" t="n"/>
      <c r="D25" s="281" t="n"/>
      <c r="E25" s="281" t="n"/>
      <c r="F25" s="281" t="n"/>
      <c r="G25" s="281" t="n"/>
      <c r="H25" s="119" t="inlineStr">
        <is>
          <t>5B +</t>
        </is>
      </c>
      <c r="I25" s="304" t="n">
        <v>0.5</v>
      </c>
      <c r="J25" s="283" t="n"/>
      <c r="K25" s="283" t="n"/>
      <c r="L25" s="283" t="n"/>
      <c r="M25" s="283" t="n"/>
      <c r="N25" s="296" t="n"/>
      <c r="Q25" s="49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J26" s="283" t="n"/>
      <c r="K26" s="283" t="n"/>
      <c r="L26" s="283" t="n"/>
      <c r="M26" s="283" t="n"/>
      <c r="N26" s="296" t="n"/>
      <c r="Q26" s="49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Total Impressions Delivered</t>
        </is>
      </c>
      <c r="I27" s="275" t="inlineStr">
        <is>
          <t>Current Billed Impressions</t>
        </is>
      </c>
      <c r="J27" s="275" t="inlineStr">
        <is>
          <t>CPM</t>
        </is>
      </c>
      <c r="K27" s="275" t="inlineStr">
        <is>
          <t>Total</t>
        </is>
      </c>
      <c r="O27" s="64" t="n"/>
      <c r="P27" s="322" t="n"/>
      <c r="Q27" s="323" t="n"/>
    </row>
    <row r="28">
      <c r="B28" s="347" t="n">
        <v>1</v>
      </c>
      <c r="C28" s="348" t="n">
        <v>7228740</v>
      </c>
      <c r="D28" s="348" t="inlineStr">
        <is>
          <t>Nick VOD DAI PROMO Campaign</t>
        </is>
      </c>
      <c r="E28" s="348" t="inlineStr">
        <is>
          <t>Nickelodeon</t>
        </is>
      </c>
      <c r="F28" s="349" t="n">
        <v>43549</v>
      </c>
      <c r="G28" s="349" t="n">
        <v>43592</v>
      </c>
      <c r="H28" s="348" t="n">
        <v>307963194</v>
      </c>
      <c r="I28" s="348" t="n">
        <v>5287762</v>
      </c>
      <c r="J28" s="348" t="n">
        <v>0.85</v>
      </c>
      <c r="K28" s="348">
        <f>ROUND(I28*(J28/1000),2)</f>
        <v/>
      </c>
    </row>
    <row customHeight="1" ht="16.5" r="29" s="62" thickBot="1">
      <c r="B29" s="347" t="n">
        <v>2</v>
      </c>
      <c r="C29" s="348" t="n">
        <v>16171827</v>
      </c>
      <c r="D29" s="348" t="inlineStr">
        <is>
          <t>Nick Jr. DAI VOD Promos</t>
        </is>
      </c>
      <c r="E29" s="348" t="inlineStr">
        <is>
          <t>Nick Jr (Noggin)</t>
        </is>
      </c>
      <c r="F29" s="349" t="n">
        <v>43554</v>
      </c>
      <c r="G29" s="349" t="n">
        <v>43586</v>
      </c>
      <c r="H29" s="348" t="n">
        <v>230420562</v>
      </c>
      <c r="I29" s="348" t="n">
        <v>11619012</v>
      </c>
      <c r="J29" s="348" t="n">
        <v>0.85</v>
      </c>
      <c r="K29" s="348">
        <f>ROUND(I29*(J29/1000),2)</f>
        <v/>
      </c>
    </row>
    <row customHeight="1" ht="16.5" r="30" s="62" thickTop="1">
      <c r="B30" s="347" t="n">
        <v>3</v>
      </c>
      <c r="C30" s="348" t="n">
        <v>20692127</v>
      </c>
      <c r="D30" s="348" t="inlineStr">
        <is>
          <t>Nick VOD/DAI</t>
        </is>
      </c>
      <c r="E30" s="348" t="inlineStr">
        <is>
          <t>Nickelodeon</t>
        </is>
      </c>
      <c r="F30" s="349" t="n">
        <v>43508</v>
      </c>
      <c r="G30" s="349" t="inlineStr">
        <is>
          <t>(blank)</t>
        </is>
      </c>
      <c r="H30" s="348" t="n">
        <v>75312070</v>
      </c>
      <c r="I30" s="348" t="n">
        <v>562610</v>
      </c>
      <c r="J30" s="348" t="n">
        <v>0.85</v>
      </c>
      <c r="K30" s="348">
        <f>ROUND(I30*(J30/1000),2)</f>
        <v/>
      </c>
    </row>
    <row r="31">
      <c r="B31" s="347" t="n">
        <v>4</v>
      </c>
      <c r="C31" s="348" t="n">
        <v>20692141</v>
      </c>
      <c r="D31" s="348" t="inlineStr">
        <is>
          <t>NickJr VOD/DAI</t>
        </is>
      </c>
      <c r="E31" s="348" t="inlineStr">
        <is>
          <t>Nick Jr (Noggin)</t>
        </is>
      </c>
      <c r="F31" s="349" t="n">
        <v>43531</v>
      </c>
      <c r="G31" s="349" t="inlineStr">
        <is>
          <t>(blank)</t>
        </is>
      </c>
      <c r="H31" s="348" t="n">
        <v>152437982</v>
      </c>
      <c r="I31" s="348" t="n">
        <v>5679767</v>
      </c>
      <c r="J31" s="348" t="n">
        <v>0.85</v>
      </c>
      <c r="K31" s="348">
        <f>ROUND(I31*(J31/1000),2)</f>
        <v/>
      </c>
    </row>
    <row r="32">
      <c r="B32" s="347" t="n">
        <v>5</v>
      </c>
      <c r="C32" s="348" t="n">
        <v>25156592</v>
      </c>
      <c r="D32" s="348" t="inlineStr">
        <is>
          <t>#13480_NICKJR._AGE OF LEARNING_AGE OF LEARNING_2Q18_2Q19_VOD_DAI</t>
        </is>
      </c>
      <c r="E32" s="348" t="inlineStr">
        <is>
          <t>Nick Jr (Noggin)</t>
        </is>
      </c>
      <c r="F32" s="349" t="n">
        <v>43556</v>
      </c>
      <c r="G32" s="349" t="n">
        <v>43646</v>
      </c>
      <c r="H32" s="348" t="n">
        <v>22667812</v>
      </c>
      <c r="I32" s="348" t="n">
        <v>2955629</v>
      </c>
      <c r="J32" s="348" t="n">
        <v>0.85</v>
      </c>
      <c r="K32" s="348">
        <f>ROUND(I32*(J32/1000),2)</f>
        <v/>
      </c>
    </row>
    <row r="33">
      <c r="B33" s="347" t="n">
        <v>6</v>
      </c>
      <c r="C33" s="348" t="n">
        <v>27365379</v>
      </c>
      <c r="D33" s="348" t="inlineStr">
        <is>
          <t>#14229_NICK_McDonalds_McDonalds_UF_3Q18_3Q19</t>
        </is>
      </c>
      <c r="E33" s="348" t="inlineStr">
        <is>
          <t>Nickelodeon</t>
        </is>
      </c>
      <c r="F33" s="349" t="n">
        <v>43550</v>
      </c>
      <c r="G33" s="349" t="n">
        <v>43577</v>
      </c>
      <c r="H33" s="348" t="n">
        <v>26381370</v>
      </c>
      <c r="I33" s="348" t="n">
        <v>1983113</v>
      </c>
      <c r="J33" s="348" t="n">
        <v>0.85</v>
      </c>
      <c r="K33" s="348">
        <f>ROUND(I33*(J33/1000),2)</f>
        <v/>
      </c>
    </row>
    <row r="34">
      <c r="B34" s="347" t="n">
        <v>7</v>
      </c>
      <c r="C34" s="348" t="n">
        <v>27725198</v>
      </c>
      <c r="D34" s="348" t="inlineStr">
        <is>
          <t>13973_M&amp;E_CARMAX_4Q18-3Q19_Upfront</t>
        </is>
      </c>
      <c r="E34" s="348" t="inlineStr">
        <is>
          <t>CMT</t>
        </is>
      </c>
      <c r="F34" s="349" t="n">
        <v>43563</v>
      </c>
      <c r="G34" s="349" t="n">
        <v>43583</v>
      </c>
      <c r="H34" s="348" t="n">
        <v>13192</v>
      </c>
      <c r="I34" s="348" t="n">
        <v>13192</v>
      </c>
      <c r="J34" s="348" t="n">
        <v>0.85</v>
      </c>
      <c r="K34" s="348">
        <f>ROUND(I34*(J34/1000),2)</f>
        <v/>
      </c>
    </row>
    <row r="35">
      <c r="B35" s="347" t="n">
        <v>8</v>
      </c>
      <c r="C35" s="348" t="n">
        <v>27725198</v>
      </c>
      <c r="D35" s="348" t="inlineStr">
        <is>
          <t>13973_M&amp;E_CARMAX_4Q18-3Q19_Upfront</t>
        </is>
      </c>
      <c r="E35" s="348" t="inlineStr">
        <is>
          <t>Comedy Central</t>
        </is>
      </c>
      <c r="F35" s="349" t="n">
        <v>43563</v>
      </c>
      <c r="G35" s="349" t="n">
        <v>43583</v>
      </c>
      <c r="H35" s="348" t="n">
        <v>3050063</v>
      </c>
      <c r="I35" s="348" t="n">
        <v>246910</v>
      </c>
      <c r="J35" s="348" t="n">
        <v>0.85</v>
      </c>
      <c r="K35" s="348">
        <f>ROUND(I35*(J35/1000),2)</f>
        <v/>
      </c>
    </row>
    <row r="36">
      <c r="B36" s="347" t="n">
        <v>9</v>
      </c>
      <c r="C36" s="348" t="n">
        <v>27725198</v>
      </c>
      <c r="D36" s="348" t="inlineStr">
        <is>
          <t>13973_M&amp;E_CARMAX_4Q18-3Q19_Upfront</t>
        </is>
      </c>
      <c r="E36" s="348" t="inlineStr">
        <is>
          <t>MTV</t>
        </is>
      </c>
      <c r="F36" s="349" t="n">
        <v>43563</v>
      </c>
      <c r="G36" s="349" t="n">
        <v>43583</v>
      </c>
      <c r="H36" s="348" t="n">
        <v>6045761</v>
      </c>
      <c r="I36" s="348" t="n">
        <v>645236</v>
      </c>
      <c r="J36" s="348" t="n">
        <v>0.85</v>
      </c>
      <c r="K36" s="348">
        <f>ROUND(I36*(J36/1000),2)</f>
        <v/>
      </c>
    </row>
    <row r="37">
      <c r="B37" s="347" t="n">
        <v>10</v>
      </c>
      <c r="C37" s="348" t="n">
        <v>27725198</v>
      </c>
      <c r="D37" s="348" t="inlineStr">
        <is>
          <t>13973_M&amp;E_CARMAX_4Q18-3Q19_Upfront</t>
        </is>
      </c>
      <c r="E37" s="348" t="inlineStr">
        <is>
          <t>Paramount</t>
        </is>
      </c>
      <c r="F37" s="349" t="n">
        <v>43563</v>
      </c>
      <c r="G37" s="349" t="n">
        <v>43583</v>
      </c>
      <c r="H37" s="348" t="n">
        <v>214132</v>
      </c>
      <c r="I37" s="348" t="n">
        <v>214132</v>
      </c>
      <c r="J37" s="348" t="n">
        <v>0.85</v>
      </c>
      <c r="K37" s="348">
        <f>ROUND(I37*(J37/1000),2)</f>
        <v/>
      </c>
    </row>
    <row r="38">
      <c r="B38" s="347" t="n">
        <v>11</v>
      </c>
      <c r="C38" s="348" t="n">
        <v>27725198</v>
      </c>
      <c r="D38" s="348" t="inlineStr">
        <is>
          <t>13973_M&amp;E_CARMAX_4Q18-3Q19_Upfront</t>
        </is>
      </c>
      <c r="E38" s="348" t="inlineStr">
        <is>
          <t>TV Land</t>
        </is>
      </c>
      <c r="F38" s="349" t="n">
        <v>43563</v>
      </c>
      <c r="G38" s="349" t="n">
        <v>43583</v>
      </c>
      <c r="H38" s="348" t="n">
        <v>31949</v>
      </c>
      <c r="I38" s="348" t="n">
        <v>31949</v>
      </c>
      <c r="J38" s="348" t="n">
        <v>0.85</v>
      </c>
      <c r="K38" s="348">
        <f>ROUND(I38*(J38/1000),2)</f>
        <v/>
      </c>
    </row>
    <row r="39">
      <c r="B39" s="347" t="n">
        <v>12</v>
      </c>
      <c r="C39" s="348" t="n">
        <v>27725198</v>
      </c>
      <c r="D39" s="348" t="inlineStr">
        <is>
          <t>13973_M&amp;E_CARMAX_4Q18-3Q19_Upfront</t>
        </is>
      </c>
      <c r="E39" s="348" t="inlineStr">
        <is>
          <t>VH1</t>
        </is>
      </c>
      <c r="F39" s="349" t="n">
        <v>43563</v>
      </c>
      <c r="G39" s="349" t="n">
        <v>43583</v>
      </c>
      <c r="H39" s="348" t="n">
        <v>3595391</v>
      </c>
      <c r="I39" s="348" t="n">
        <v>649349</v>
      </c>
      <c r="J39" s="348" t="n">
        <v>0.85</v>
      </c>
      <c r="K39" s="348">
        <f>ROUND(I39*(J39/1000),2)</f>
        <v/>
      </c>
    </row>
    <row r="40">
      <c r="B40" s="347" t="n">
        <v>13</v>
      </c>
      <c r="C40" s="348" t="n">
        <v>27768987</v>
      </c>
      <c r="D40" s="348" t="inlineStr">
        <is>
          <t>13940_M&amp;E_SONIC INDUSTRIES_4Q18-3Q19_Upfront</t>
        </is>
      </c>
      <c r="E40" s="348" t="inlineStr">
        <is>
          <t>CMT</t>
        </is>
      </c>
      <c r="F40" s="349" t="n">
        <v>43566</v>
      </c>
      <c r="G40" s="349" t="n">
        <v>43646</v>
      </c>
      <c r="H40" s="348" t="n">
        <v>734</v>
      </c>
      <c r="I40" s="348" t="n">
        <v>734</v>
      </c>
      <c r="J40" s="348" t="n">
        <v>0.85</v>
      </c>
      <c r="K40" s="348">
        <f>ROUND(I40*(J40/1000),2)</f>
        <v/>
      </c>
    </row>
    <row r="41">
      <c r="B41" s="347" t="n">
        <v>14</v>
      </c>
      <c r="C41" s="348" t="n">
        <v>27768987</v>
      </c>
      <c r="D41" s="348" t="inlineStr">
        <is>
          <t>13940_M&amp;E_SONIC INDUSTRIES_4Q18-3Q19_Upfront</t>
        </is>
      </c>
      <c r="E41" s="348" t="inlineStr">
        <is>
          <t>Comedy Central</t>
        </is>
      </c>
      <c r="F41" s="349" t="n">
        <v>43556</v>
      </c>
      <c r="G41" s="349" t="n">
        <v>43646</v>
      </c>
      <c r="H41" s="348" t="n">
        <v>445661</v>
      </c>
      <c r="I41" s="348" t="n">
        <v>71840</v>
      </c>
      <c r="J41" s="348" t="n">
        <v>0.85</v>
      </c>
      <c r="K41" s="348">
        <f>ROUND(I41*(J41/1000),2)</f>
        <v/>
      </c>
    </row>
    <row r="42">
      <c r="B42" s="347" t="n">
        <v>15</v>
      </c>
      <c r="C42" s="348" t="n">
        <v>27768987</v>
      </c>
      <c r="D42" s="348" t="inlineStr">
        <is>
          <t>13940_M&amp;E_SONIC INDUSTRIES_4Q18-3Q19_Upfront</t>
        </is>
      </c>
      <c r="E42" s="348" t="inlineStr">
        <is>
          <t>MTV</t>
        </is>
      </c>
      <c r="F42" s="349" t="n">
        <v>43556</v>
      </c>
      <c r="G42" s="349" t="n">
        <v>43646</v>
      </c>
      <c r="H42" s="348" t="n">
        <v>1831251</v>
      </c>
      <c r="I42" s="348" t="n">
        <v>339037</v>
      </c>
      <c r="J42" s="348" t="n">
        <v>0.85</v>
      </c>
      <c r="K42" s="348">
        <f>ROUND(I42*(J42/1000),2)</f>
        <v/>
      </c>
    </row>
    <row r="43">
      <c r="B43" s="347" t="n">
        <v>16</v>
      </c>
      <c r="C43" s="348" t="n">
        <v>27768987</v>
      </c>
      <c r="D43" s="348" t="inlineStr">
        <is>
          <t>13940_M&amp;E_SONIC INDUSTRIES_4Q18-3Q19_Upfront</t>
        </is>
      </c>
      <c r="E43" s="348" t="inlineStr">
        <is>
          <t>Paramount</t>
        </is>
      </c>
      <c r="F43" s="349" t="n">
        <v>43566</v>
      </c>
      <c r="G43" s="349" t="n">
        <v>43646</v>
      </c>
      <c r="H43" s="348" t="n">
        <v>33984</v>
      </c>
      <c r="I43" s="348" t="n">
        <v>33984</v>
      </c>
      <c r="J43" s="348" t="n">
        <v>0.85</v>
      </c>
      <c r="K43" s="348">
        <f>ROUND(I43*(J43/1000),2)</f>
        <v/>
      </c>
    </row>
    <row r="44">
      <c r="B44" s="347" t="n">
        <v>17</v>
      </c>
      <c r="C44" s="348" t="n">
        <v>27768987</v>
      </c>
      <c r="D44" s="348" t="inlineStr">
        <is>
          <t>13940_M&amp;E_SONIC INDUSTRIES_4Q18-3Q19_Upfront</t>
        </is>
      </c>
      <c r="E44" s="348" t="inlineStr">
        <is>
          <t>TV Land</t>
        </is>
      </c>
      <c r="F44" s="349" t="n">
        <v>43566</v>
      </c>
      <c r="G44" s="349" t="n">
        <v>43646</v>
      </c>
      <c r="H44" s="348" t="n">
        <v>4809</v>
      </c>
      <c r="I44" s="348" t="n">
        <v>4809</v>
      </c>
      <c r="J44" s="348" t="n">
        <v>0.85</v>
      </c>
      <c r="K44" s="348">
        <f>ROUND(I44*(J44/1000),2)</f>
        <v/>
      </c>
    </row>
    <row r="45">
      <c r="B45" s="347" t="n">
        <v>18</v>
      </c>
      <c r="C45" s="348" t="n">
        <v>27768987</v>
      </c>
      <c r="D45" s="348" t="inlineStr">
        <is>
          <t>13940_M&amp;E_SONIC INDUSTRIES_4Q18-3Q19_Upfront</t>
        </is>
      </c>
      <c r="E45" s="348" t="inlineStr">
        <is>
          <t>VH1</t>
        </is>
      </c>
      <c r="F45" s="349" t="n">
        <v>43556</v>
      </c>
      <c r="G45" s="349" t="n">
        <v>43646</v>
      </c>
      <c r="H45" s="348" t="n">
        <v>1333859</v>
      </c>
      <c r="I45" s="348" t="n">
        <v>306042</v>
      </c>
      <c r="J45" s="348" t="n">
        <v>0.85</v>
      </c>
      <c r="K45" s="348">
        <f>ROUND(I45*(J45/1000),2)</f>
        <v/>
      </c>
    </row>
    <row r="46">
      <c r="B46" s="347" t="n">
        <v>19</v>
      </c>
      <c r="C46" s="348" t="n">
        <v>27965321</v>
      </c>
      <c r="D46" s="348" t="inlineStr">
        <is>
          <t>13812_M&amp;E_BOOST MOBILE_VOD UF_FY 19</t>
        </is>
      </c>
      <c r="E46" s="348" t="inlineStr">
        <is>
          <t>CMT</t>
        </is>
      </c>
      <c r="F46" s="349" t="n">
        <v>43556</v>
      </c>
      <c r="G46" s="349" t="n">
        <v>43646</v>
      </c>
      <c r="H46" s="348" t="n">
        <v>1462</v>
      </c>
      <c r="I46" s="348" t="n">
        <v>1462</v>
      </c>
      <c r="J46" s="348" t="n">
        <v>0.85</v>
      </c>
      <c r="K46" s="348">
        <f>ROUND(I46*(J46/1000),2)</f>
        <v/>
      </c>
    </row>
    <row customHeight="1" ht="16.5" r="47" s="62" thickBot="1">
      <c r="B47" s="347" t="n">
        <v>20</v>
      </c>
      <c r="C47" s="348" t="n">
        <v>27965321</v>
      </c>
      <c r="D47" s="348" t="inlineStr">
        <is>
          <t>13812_M&amp;E_BOOST MOBILE_VOD UF_FY 19</t>
        </is>
      </c>
      <c r="E47" s="348" t="inlineStr">
        <is>
          <t>Comedy Central</t>
        </is>
      </c>
      <c r="F47" s="349" t="n">
        <v>43508</v>
      </c>
      <c r="G47" s="349" t="n">
        <v>43646</v>
      </c>
      <c r="H47" s="348" t="n">
        <v>235043</v>
      </c>
      <c r="I47" s="348" t="n">
        <v>20162</v>
      </c>
      <c r="J47" s="348" t="n">
        <v>0.85</v>
      </c>
      <c r="K47" s="348">
        <f>ROUND(I47*(J47/1000),2)</f>
        <v/>
      </c>
    </row>
    <row customHeight="1" ht="16.5" r="48" s="62" thickTop="1">
      <c r="B48" s="347" t="n">
        <v>21</v>
      </c>
      <c r="C48" s="348" t="n">
        <v>27965321</v>
      </c>
      <c r="D48" s="348" t="inlineStr">
        <is>
          <t>13812_M&amp;E_BOOST MOBILE_VOD UF_FY 19</t>
        </is>
      </c>
      <c r="E48" s="348" t="inlineStr">
        <is>
          <t>MTV</t>
        </is>
      </c>
      <c r="F48" s="349" t="n">
        <v>43466</v>
      </c>
      <c r="G48" s="349" t="n">
        <v>43646</v>
      </c>
      <c r="H48" s="348" t="n">
        <v>1441279</v>
      </c>
      <c r="I48" s="348" t="n">
        <v>151597</v>
      </c>
      <c r="J48" s="348" t="n">
        <v>0.85</v>
      </c>
      <c r="K48" s="348">
        <f>ROUND(I48*(J48/1000),2)</f>
        <v/>
      </c>
    </row>
    <row r="49">
      <c r="B49" s="347" t="n">
        <v>22</v>
      </c>
      <c r="C49" s="348" t="n">
        <v>27965321</v>
      </c>
      <c r="D49" s="348" t="inlineStr">
        <is>
          <t>13812_M&amp;E_BOOST MOBILE_VOD UF_FY 19</t>
        </is>
      </c>
      <c r="E49" s="348" t="inlineStr">
        <is>
          <t>MTV2</t>
        </is>
      </c>
      <c r="F49" s="349" t="n">
        <v>43556</v>
      </c>
      <c r="G49" s="349" t="n">
        <v>43646</v>
      </c>
      <c r="H49" s="348" t="n">
        <v>34</v>
      </c>
      <c r="I49" s="348" t="n">
        <v>34</v>
      </c>
      <c r="J49" s="348" t="n">
        <v>0.85</v>
      </c>
      <c r="K49" s="348">
        <f>ROUND(I49*(J49/1000),2)</f>
        <v/>
      </c>
    </row>
    <row r="50">
      <c r="B50" s="347" t="n">
        <v>23</v>
      </c>
      <c r="C50" s="348" t="n">
        <v>27965321</v>
      </c>
      <c r="D50" s="348" t="inlineStr">
        <is>
          <t>13812_M&amp;E_BOOST MOBILE_VOD UF_FY 19</t>
        </is>
      </c>
      <c r="E50" s="348" t="inlineStr">
        <is>
          <t>Paramount</t>
        </is>
      </c>
      <c r="F50" s="349" t="n">
        <v>43508</v>
      </c>
      <c r="G50" s="349" t="n">
        <v>43646</v>
      </c>
      <c r="H50" s="348" t="n">
        <v>251916</v>
      </c>
      <c r="I50" s="348" t="n">
        <v>37599</v>
      </c>
      <c r="J50" s="348" t="n">
        <v>0.85</v>
      </c>
      <c r="K50" s="348">
        <f>ROUND(I50*(J50/1000),2)</f>
        <v/>
      </c>
    </row>
    <row r="51">
      <c r="B51" s="347" t="n">
        <v>24</v>
      </c>
      <c r="C51" s="348" t="n">
        <v>27965321</v>
      </c>
      <c r="D51" s="348" t="inlineStr">
        <is>
          <t>13812_M&amp;E_BOOST MOBILE_VOD UF_FY 19</t>
        </is>
      </c>
      <c r="E51" s="348" t="inlineStr">
        <is>
          <t>TV Land</t>
        </is>
      </c>
      <c r="F51" s="349" t="n">
        <v>43556</v>
      </c>
      <c r="G51" s="349" t="n">
        <v>43646</v>
      </c>
      <c r="H51" s="348" t="n">
        <v>4070</v>
      </c>
      <c r="I51" s="348" t="n">
        <v>4070</v>
      </c>
      <c r="J51" s="348" t="n">
        <v>0.85</v>
      </c>
      <c r="K51" s="348">
        <f>ROUND(I51*(J51/1000),2)</f>
        <v/>
      </c>
    </row>
    <row r="52">
      <c r="B52" s="347" t="n">
        <v>25</v>
      </c>
      <c r="C52" s="348" t="n">
        <v>27965321</v>
      </c>
      <c r="D52" s="348" t="inlineStr">
        <is>
          <t>13812_M&amp;E_BOOST MOBILE_VOD UF_FY 19</t>
        </is>
      </c>
      <c r="E52" s="348" t="inlineStr">
        <is>
          <t>VH1</t>
        </is>
      </c>
      <c r="F52" s="349" t="n">
        <v>43556</v>
      </c>
      <c r="G52" s="349" t="n">
        <v>43646</v>
      </c>
      <c r="H52" s="348" t="n">
        <v>1218892</v>
      </c>
      <c r="I52" s="348" t="n">
        <v>183360</v>
      </c>
      <c r="J52" s="348" t="n">
        <v>0.85</v>
      </c>
      <c r="K52" s="348">
        <f>ROUND(I52*(J52/1000),2)</f>
        <v/>
      </c>
    </row>
    <row r="53">
      <c r="B53" s="347" t="n">
        <v>26</v>
      </c>
      <c r="C53" s="348" t="n">
        <v>28075081</v>
      </c>
      <c r="D53" s="348" t="inlineStr">
        <is>
          <t>14370_NICK_MILK PROCESSORS EDCT_MILK_4Q18-3Q19_VOD_DAI_Upfront</t>
        </is>
      </c>
      <c r="E53" s="348" t="inlineStr">
        <is>
          <t>Nickelodeon</t>
        </is>
      </c>
      <c r="F53" s="349" t="n">
        <v>43535</v>
      </c>
      <c r="G53" s="349" t="n">
        <v>43585</v>
      </c>
      <c r="H53" s="348" t="n">
        <v>3886993</v>
      </c>
      <c r="I53" s="348" t="n">
        <v>321148</v>
      </c>
      <c r="J53" s="348" t="n">
        <v>0.85</v>
      </c>
      <c r="K53" s="348">
        <f>ROUND(I53*(J53/1000),2)</f>
        <v/>
      </c>
    </row>
    <row r="54">
      <c r="B54" s="347" t="n">
        <v>27</v>
      </c>
      <c r="C54" s="348" t="n">
        <v>28162076</v>
      </c>
      <c r="D54" s="348" t="inlineStr">
        <is>
          <t>14299_Zing_Glove A Bubble_Upfront 1Q19-2Q19</t>
        </is>
      </c>
      <c r="E54" s="348" t="inlineStr">
        <is>
          <t>Nickelodeon</t>
        </is>
      </c>
      <c r="F54" s="349" t="n">
        <v>43542</v>
      </c>
      <c r="G54" s="349" t="n">
        <v>43576</v>
      </c>
      <c r="H54" s="348" t="n">
        <v>161109</v>
      </c>
      <c r="I54" s="348" t="n">
        <v>9392</v>
      </c>
      <c r="J54" s="348" t="n">
        <v>0.85</v>
      </c>
      <c r="K54" s="348">
        <f>ROUND(I54*(J54/1000),2)</f>
        <v/>
      </c>
    </row>
    <row customHeight="1" ht="16.5" r="55" s="62" thickBot="1">
      <c r="B55" s="347" t="n">
        <v>28</v>
      </c>
      <c r="C55" s="348" t="n">
        <v>28162101</v>
      </c>
      <c r="D55" s="348" t="inlineStr">
        <is>
          <t>14365_Zing_Glove A Bubble_Nick Jr_Upfront 1Q19-2Q19</t>
        </is>
      </c>
      <c r="E55" s="348" t="inlineStr">
        <is>
          <t>Nick Jr (Noggin)</t>
        </is>
      </c>
      <c r="F55" s="349" t="n">
        <v>43542</v>
      </c>
      <c r="G55" s="349" t="n">
        <v>43576</v>
      </c>
      <c r="H55" s="348" t="n">
        <v>835266</v>
      </c>
      <c r="I55" s="348" t="n">
        <v>116852</v>
      </c>
      <c r="J55" s="348" t="n">
        <v>0.85</v>
      </c>
      <c r="K55" s="348">
        <f>ROUND(I55*(J55/1000),2)</f>
        <v/>
      </c>
    </row>
    <row r="56">
      <c r="B56" s="347" t="n">
        <v>29</v>
      </c>
      <c r="C56" s="348" t="n">
        <v>28390212</v>
      </c>
      <c r="D56" s="348" t="inlineStr">
        <is>
          <t>14369_Nick_Yulu_SnapStars_Upfront 1Q19</t>
        </is>
      </c>
      <c r="E56" s="348" t="inlineStr">
        <is>
          <t>Nickelodeon</t>
        </is>
      </c>
      <c r="F56" s="349" t="n">
        <v>43556</v>
      </c>
      <c r="G56" s="349" t="n">
        <v>43569</v>
      </c>
      <c r="H56" s="348" t="n">
        <v>393444</v>
      </c>
      <c r="I56" s="348" t="n">
        <v>235875</v>
      </c>
      <c r="J56" s="348" t="n">
        <v>0.85</v>
      </c>
      <c r="K56" s="348">
        <f>ROUND(I56*(J56/1000),2)</f>
        <v/>
      </c>
    </row>
    <row r="57">
      <c r="B57" s="347" t="n">
        <v>30</v>
      </c>
      <c r="C57" s="348" t="n">
        <v>28411339</v>
      </c>
      <c r="D57" s="348" t="inlineStr">
        <is>
          <t>BET VOD</t>
        </is>
      </c>
      <c r="E57" s="348" t="inlineStr">
        <is>
          <t>BET</t>
        </is>
      </c>
      <c r="F57" s="349" t="n">
        <v>43395</v>
      </c>
      <c r="G57" s="349" t="n">
        <v>43646</v>
      </c>
      <c r="H57" s="348" t="n">
        <v>53630281</v>
      </c>
      <c r="I57" s="348" t="n">
        <v>2514361</v>
      </c>
      <c r="J57" s="348" t="n">
        <v>0.85</v>
      </c>
      <c r="K57" s="348">
        <f>ROUND(I57*(J57/1000),2)</f>
        <v/>
      </c>
    </row>
    <row r="58">
      <c r="B58" s="347" t="n">
        <v>31</v>
      </c>
      <c r="C58" s="348" t="n">
        <v>28411339</v>
      </c>
      <c r="D58" s="348" t="inlineStr">
        <is>
          <t>BET VOD</t>
        </is>
      </c>
      <c r="E58" s="348" t="inlineStr">
        <is>
          <t>BET Her</t>
        </is>
      </c>
      <c r="F58" s="349" t="n">
        <v>43496</v>
      </c>
      <c r="G58" s="349" t="n">
        <v>43646</v>
      </c>
      <c r="H58" s="348" t="n">
        <v>844017</v>
      </c>
      <c r="I58" s="348" t="n">
        <v>206949</v>
      </c>
      <c r="J58" s="348" t="n">
        <v>0.85</v>
      </c>
      <c r="K58" s="348">
        <f>ROUND(I58*(J58/1000),2)</f>
        <v/>
      </c>
    </row>
    <row r="59">
      <c r="B59" s="347" t="n">
        <v>32</v>
      </c>
      <c r="C59" s="348" t="n">
        <v>28418928</v>
      </c>
      <c r="D59" s="348" t="inlineStr">
        <is>
          <t>13630_Nick_DISNEY_4Q18-3Q19_DISNEY PARKS AND CRUISES-PRESCHOOL PARENTS</t>
        </is>
      </c>
      <c r="E59" s="348" t="inlineStr">
        <is>
          <t>Nick Jr (Noggin)</t>
        </is>
      </c>
      <c r="F59" s="349" t="n">
        <v>43571</v>
      </c>
      <c r="G59" s="349" t="n">
        <v>43646</v>
      </c>
      <c r="H59" s="348" t="n">
        <v>89200</v>
      </c>
      <c r="I59" s="348" t="n">
        <v>89200</v>
      </c>
      <c r="J59" s="348" t="n">
        <v>0.85</v>
      </c>
      <c r="K59" s="348">
        <f>ROUND(I59*(J59/1000),2)</f>
        <v/>
      </c>
    </row>
    <row r="60">
      <c r="B60" s="347" t="n">
        <v>33</v>
      </c>
      <c r="C60" s="348" t="n">
        <v>28418928</v>
      </c>
      <c r="D60" s="348" t="inlineStr">
        <is>
          <t>13630_Nick_DISNEY_4Q18-3Q19_DISNEY PARKS AND CRUISES-PRESCHOOL PARENTS</t>
        </is>
      </c>
      <c r="E60" s="348" t="inlineStr">
        <is>
          <t>Nickelodeon</t>
        </is>
      </c>
      <c r="F60" s="349" t="n">
        <v>43556</v>
      </c>
      <c r="G60" s="349" t="n">
        <v>43646</v>
      </c>
      <c r="H60" s="348" t="n">
        <v>2601836</v>
      </c>
      <c r="I60" s="348" t="n">
        <v>146833</v>
      </c>
      <c r="J60" s="348" t="n">
        <v>0.85</v>
      </c>
      <c r="K60" s="348">
        <f>ROUND(I60*(J60/1000),2)</f>
        <v/>
      </c>
    </row>
    <row r="61">
      <c r="B61" s="347" t="n">
        <v>34</v>
      </c>
      <c r="C61" s="348" t="n">
        <v>28480780</v>
      </c>
      <c r="D61" s="348" t="inlineStr">
        <is>
          <t>14738_M&amp;E_PHE INC. - ADAM &amp; EVE_4Q18-1Q19_DR</t>
        </is>
      </c>
      <c r="E61" s="348" t="inlineStr">
        <is>
          <t>Comedy Central</t>
        </is>
      </c>
      <c r="F61" s="349" t="n">
        <v>43549</v>
      </c>
      <c r="G61" s="349" t="n">
        <v>43555</v>
      </c>
      <c r="H61" s="348" t="n">
        <v>2422661</v>
      </c>
      <c r="I61" s="348" t="n">
        <v>1154</v>
      </c>
      <c r="J61" s="348" t="n">
        <v>0.85</v>
      </c>
      <c r="K61" s="348">
        <f>ROUND(I61*(J61/1000),2)</f>
        <v/>
      </c>
    </row>
    <row r="62">
      <c r="B62" s="347" t="n">
        <v>35</v>
      </c>
      <c r="C62" s="348" t="n">
        <v>28480780</v>
      </c>
      <c r="D62" s="348" t="inlineStr">
        <is>
          <t>14738_M&amp;E_PHE INC. - ADAM &amp; EVE_4Q18-1Q19_DR</t>
        </is>
      </c>
      <c r="E62" s="348" t="inlineStr">
        <is>
          <t>Paramount</t>
        </is>
      </c>
      <c r="F62" s="349" t="n">
        <v>43549</v>
      </c>
      <c r="G62" s="349" t="n">
        <v>43555</v>
      </c>
      <c r="H62" s="348" t="n">
        <v>89376</v>
      </c>
      <c r="I62" s="348" t="n">
        <v>1150</v>
      </c>
      <c r="J62" s="348" t="n">
        <v>0.85</v>
      </c>
      <c r="K62" s="348">
        <f>ROUND(I62*(J62/1000),2)</f>
        <v/>
      </c>
    </row>
    <row r="63">
      <c r="B63" s="347" t="n">
        <v>36</v>
      </c>
      <c r="C63" s="348" t="n">
        <v>28480780</v>
      </c>
      <c r="D63" s="348" t="inlineStr">
        <is>
          <t>14738_M&amp;E_PHE INC. - ADAM &amp; EVE_4Q18-1Q19_DR</t>
        </is>
      </c>
      <c r="E63" s="348" t="inlineStr">
        <is>
          <t>VH1</t>
        </is>
      </c>
      <c r="F63" s="349" t="n">
        <v>43549</v>
      </c>
      <c r="G63" s="349" t="n">
        <v>43555</v>
      </c>
      <c r="H63" s="348" t="n">
        <v>2935255</v>
      </c>
      <c r="I63" s="348" t="n">
        <v>7</v>
      </c>
      <c r="J63" s="348" t="n">
        <v>0.85</v>
      </c>
      <c r="K63" s="348">
        <f>ROUND(I63*(J63/1000),2)</f>
        <v/>
      </c>
    </row>
    <row r="64">
      <c r="B64" s="347" t="n">
        <v>37</v>
      </c>
      <c r="C64" s="348" t="n">
        <v>29445630</v>
      </c>
      <c r="D64" s="348" t="inlineStr">
        <is>
          <t>14906_BET Digital_Straight Talk _UF_VOD DAI ONLY_4Q18_A1849</t>
        </is>
      </c>
      <c r="E64" s="348" t="inlineStr">
        <is>
          <t>BET</t>
        </is>
      </c>
      <c r="F64" s="349" t="n">
        <v>43472</v>
      </c>
      <c r="G64" s="349" t="n">
        <v>43555</v>
      </c>
      <c r="H64" s="348" t="n">
        <v>6759055</v>
      </c>
      <c r="I64" s="348" t="n">
        <v>2139</v>
      </c>
      <c r="J64" s="348" t="n">
        <v>0.85</v>
      </c>
      <c r="K64" s="348">
        <f>ROUND(I64*(J64/1000),2)</f>
        <v/>
      </c>
    </row>
    <row r="65">
      <c r="B65" s="347" t="n">
        <v>38</v>
      </c>
      <c r="C65" s="348" t="n">
        <v>29588064</v>
      </c>
      <c r="D65" s="348" t="inlineStr">
        <is>
          <t>14759_Nick_WowWee_Buttheads_1Q-2Q19</t>
        </is>
      </c>
      <c r="E65" s="348" t="inlineStr">
        <is>
          <t>Nickelodeon</t>
        </is>
      </c>
      <c r="F65" s="349" t="n">
        <v>43549</v>
      </c>
      <c r="G65" s="349" t="n">
        <v>43562</v>
      </c>
      <c r="H65" s="348" t="n">
        <v>59010</v>
      </c>
      <c r="I65" s="348" t="n">
        <v>10669</v>
      </c>
      <c r="J65" s="348" t="n">
        <v>0.85</v>
      </c>
      <c r="K65" s="348">
        <f>ROUND(I65*(J65/1000),2)</f>
        <v/>
      </c>
    </row>
    <row r="66">
      <c r="B66" s="347" t="n">
        <v>39</v>
      </c>
      <c r="C66" s="348" t="n">
        <v>29625425</v>
      </c>
      <c r="D66" s="348" t="inlineStr">
        <is>
          <t>14775_Nick_WowWee_Fingerlings Narwal_1Q-2Q19</t>
        </is>
      </c>
      <c r="E66" s="348" t="inlineStr">
        <is>
          <t>Nickelodeon</t>
        </is>
      </c>
      <c r="F66" s="349" t="n">
        <v>43549</v>
      </c>
      <c r="G66" s="349" t="n">
        <v>43569</v>
      </c>
      <c r="H66" s="348" t="n">
        <v>249546</v>
      </c>
      <c r="I66" s="348" t="n">
        <v>132903</v>
      </c>
      <c r="J66" s="348" t="n">
        <v>0.85</v>
      </c>
      <c r="K66" s="348">
        <f>ROUND(I66*(J66/1000),2)</f>
        <v/>
      </c>
    </row>
    <row r="67">
      <c r="B67" s="347" t="n">
        <v>40</v>
      </c>
      <c r="C67" s="348" t="n">
        <v>29746789</v>
      </c>
      <c r="D67" s="348" t="inlineStr">
        <is>
          <t>(14876) M&amp;E_ INTUIT - TURBOTAX_Q418-Q219_UPFRONT</t>
        </is>
      </c>
      <c r="E67" s="348" t="inlineStr">
        <is>
          <t>CMT</t>
        </is>
      </c>
      <c r="F67" s="349" t="n">
        <v>43565</v>
      </c>
      <c r="G67" s="349" t="n">
        <v>43570</v>
      </c>
      <c r="H67" s="348" t="n">
        <v>2023</v>
      </c>
      <c r="I67" s="348" t="n">
        <v>2023</v>
      </c>
      <c r="J67" s="348" t="n">
        <v>0.85</v>
      </c>
      <c r="K67" s="348">
        <f>ROUND(I67*(J67/1000),2)</f>
        <v/>
      </c>
    </row>
    <row r="68">
      <c r="B68" s="347" t="n">
        <v>41</v>
      </c>
      <c r="C68" s="348" t="n">
        <v>29746789</v>
      </c>
      <c r="D68" s="348" t="inlineStr">
        <is>
          <t>(14876) M&amp;E_ INTUIT - TURBOTAX_Q418-Q219_UPFRONT</t>
        </is>
      </c>
      <c r="E68" s="348" t="inlineStr">
        <is>
          <t>Comedy Central</t>
        </is>
      </c>
      <c r="F68" s="349" t="n">
        <v>43565</v>
      </c>
      <c r="G68" s="349" t="n">
        <v>43570</v>
      </c>
      <c r="H68" s="348" t="n">
        <v>84406</v>
      </c>
      <c r="I68" s="348" t="n">
        <v>35927</v>
      </c>
      <c r="J68" s="348" t="n">
        <v>0.85</v>
      </c>
      <c r="K68" s="348">
        <f>ROUND(I68*(J68/1000),2)</f>
        <v/>
      </c>
    </row>
    <row r="69">
      <c r="B69" s="347" t="n">
        <v>42</v>
      </c>
      <c r="C69" s="348" t="n">
        <v>29746789</v>
      </c>
      <c r="D69" s="348" t="inlineStr">
        <is>
          <t>(14876) M&amp;E_ INTUIT - TURBOTAX_Q418-Q219_UPFRONT</t>
        </is>
      </c>
      <c r="E69" s="348" t="inlineStr">
        <is>
          <t>MTV</t>
        </is>
      </c>
      <c r="F69" s="349" t="n">
        <v>43565</v>
      </c>
      <c r="G69" s="349" t="n">
        <v>43570</v>
      </c>
      <c r="H69" s="348" t="n">
        <v>1623859</v>
      </c>
      <c r="I69" s="348" t="n">
        <v>93704</v>
      </c>
      <c r="J69" s="348" t="n">
        <v>0.85</v>
      </c>
      <c r="K69" s="348">
        <f>ROUND(I69*(J69/1000),2)</f>
        <v/>
      </c>
    </row>
    <row r="70">
      <c r="B70" s="347" t="n">
        <v>43</v>
      </c>
      <c r="C70" s="348" t="n">
        <v>29746789</v>
      </c>
      <c r="D70" s="348" t="inlineStr">
        <is>
          <t>(14876) M&amp;E_ INTUIT - TURBOTAX_Q418-Q219_UPFRONT</t>
        </is>
      </c>
      <c r="E70" s="348" t="inlineStr">
        <is>
          <t>Paramount</t>
        </is>
      </c>
      <c r="F70" s="349" t="n">
        <v>43565</v>
      </c>
      <c r="G70" s="349" t="n">
        <v>43570</v>
      </c>
      <c r="H70" s="348" t="n">
        <v>105554</v>
      </c>
      <c r="I70" s="348" t="n">
        <v>41009</v>
      </c>
      <c r="J70" s="348" t="n">
        <v>0.85</v>
      </c>
      <c r="K70" s="348">
        <f>ROUND(I70*(J70/1000),2)</f>
        <v/>
      </c>
    </row>
    <row r="71">
      <c r="B71" s="347" t="n">
        <v>44</v>
      </c>
      <c r="C71" s="348" t="n">
        <v>29746789</v>
      </c>
      <c r="D71" s="348" t="inlineStr">
        <is>
          <t>(14876) M&amp;E_ INTUIT - TURBOTAX_Q418-Q219_UPFRONT</t>
        </is>
      </c>
      <c r="E71" s="348" t="inlineStr">
        <is>
          <t>TV Land</t>
        </is>
      </c>
      <c r="F71" s="349" t="n">
        <v>43565</v>
      </c>
      <c r="G71" s="349" t="n">
        <v>43570</v>
      </c>
      <c r="H71" s="348" t="n">
        <v>4641</v>
      </c>
      <c r="I71" s="348" t="n">
        <v>4641</v>
      </c>
      <c r="J71" s="348" t="n">
        <v>0.85</v>
      </c>
      <c r="K71" s="348">
        <f>ROUND(I71*(J71/1000),2)</f>
        <v/>
      </c>
    </row>
    <row r="72">
      <c r="B72" s="347" t="n">
        <v>45</v>
      </c>
      <c r="C72" s="348" t="n">
        <v>29746789</v>
      </c>
      <c r="D72" s="348" t="inlineStr">
        <is>
          <t>(14876) M&amp;E_ INTUIT - TURBOTAX_Q418-Q219_UPFRONT</t>
        </is>
      </c>
      <c r="E72" s="348" t="inlineStr">
        <is>
          <t>VH1</t>
        </is>
      </c>
      <c r="F72" s="349" t="n">
        <v>43542</v>
      </c>
      <c r="G72" s="349" t="n">
        <v>43570</v>
      </c>
      <c r="H72" s="348" t="n">
        <v>1220584</v>
      </c>
      <c r="I72" s="348" t="n">
        <v>177556</v>
      </c>
      <c r="J72" s="348" t="n">
        <v>0.85</v>
      </c>
      <c r="K72" s="348">
        <f>ROUND(I72*(J72/1000),2)</f>
        <v/>
      </c>
    </row>
    <row r="73">
      <c r="B73" s="347" t="n">
        <v>46</v>
      </c>
      <c r="C73" s="348" t="n">
        <v>29882721</v>
      </c>
      <c r="D73" s="348" t="inlineStr">
        <is>
          <t>(14278) BET_Verizon_VM1 C/O Resources_OLV_VOD DAI_A1849_1Q19</t>
        </is>
      </c>
      <c r="E73" s="348" t="inlineStr">
        <is>
          <t>BET</t>
        </is>
      </c>
      <c r="F73" s="349" t="n">
        <v>43468</v>
      </c>
      <c r="G73" s="349" t="n">
        <v>43555</v>
      </c>
      <c r="H73" s="348" t="n">
        <v>1408897</v>
      </c>
      <c r="I73" s="348" t="n">
        <v>1</v>
      </c>
      <c r="J73" s="348" t="n">
        <v>0.85</v>
      </c>
      <c r="K73" s="348">
        <f>ROUND(I73*(J73/1000),2)</f>
        <v/>
      </c>
    </row>
    <row r="74">
      <c r="B74" s="347" t="n">
        <v>47</v>
      </c>
      <c r="C74" s="348" t="n">
        <v>29933112</v>
      </c>
      <c r="D74" s="348" t="inlineStr">
        <is>
          <t>#15100 PROCTER &amp; GAMBLE_LIABILITY_WIPE_UPFRONT_Q119</t>
        </is>
      </c>
      <c r="E74" s="348" t="inlineStr">
        <is>
          <t>MTV</t>
        </is>
      </c>
      <c r="F74" s="349" t="n">
        <v>43466</v>
      </c>
      <c r="G74" s="349" t="n">
        <v>43555</v>
      </c>
      <c r="H74" s="348" t="n">
        <v>9942288</v>
      </c>
      <c r="I74" s="348" t="n">
        <v>2996</v>
      </c>
      <c r="J74" s="348" t="n">
        <v>0.85</v>
      </c>
      <c r="K74" s="348">
        <f>ROUND(I74*(J74/1000),2)</f>
        <v/>
      </c>
    </row>
    <row r="75">
      <c r="B75" s="347" t="n">
        <v>48</v>
      </c>
      <c r="C75" s="348" t="n">
        <v>29933112</v>
      </c>
      <c r="D75" s="348" t="inlineStr">
        <is>
          <t>#15100 PROCTER &amp; GAMBLE_LIABILITY_WIPE_UPFRONT_Q119</t>
        </is>
      </c>
      <c r="E75" s="348" t="inlineStr">
        <is>
          <t>VH1</t>
        </is>
      </c>
      <c r="F75" s="349" t="n">
        <v>43466</v>
      </c>
      <c r="G75" s="349" t="n">
        <v>43555</v>
      </c>
      <c r="H75" s="348" t="n">
        <v>9873491</v>
      </c>
      <c r="I75" s="348" t="n">
        <v>3940</v>
      </c>
      <c r="J75" s="348" t="n">
        <v>0.85</v>
      </c>
      <c r="K75" s="348">
        <f>ROUND(I75*(J75/1000),2)</f>
        <v/>
      </c>
    </row>
    <row r="76">
      <c r="B76" s="347" t="n">
        <v>49</v>
      </c>
      <c r="C76" s="348" t="n">
        <v>30303409</v>
      </c>
      <c r="D76" s="348" t="inlineStr">
        <is>
          <t>#15052_PROCTOR &amp; GAMBLE_DOWNY_FABRIC_ENHANCER_DY_UPFRONT_Q119</t>
        </is>
      </c>
      <c r="E76" s="348" t="inlineStr">
        <is>
          <t>MTV</t>
        </is>
      </c>
      <c r="F76" s="349" t="n">
        <v>43465</v>
      </c>
      <c r="G76" s="349" t="n">
        <v>43555</v>
      </c>
      <c r="H76" s="348" t="n">
        <v>3245775</v>
      </c>
      <c r="I76" s="348" t="n">
        <v>1225</v>
      </c>
      <c r="J76" s="348" t="n">
        <v>0.85</v>
      </c>
      <c r="K76" s="348">
        <f>ROUND(I76*(J76/1000),2)</f>
        <v/>
      </c>
    </row>
    <row r="77">
      <c r="B77" s="347" t="n">
        <v>50</v>
      </c>
      <c r="C77" s="348" t="n">
        <v>30303409</v>
      </c>
      <c r="D77" s="348" t="inlineStr">
        <is>
          <t>#15052_PROCTOR &amp; GAMBLE_DOWNY_FABRIC_ENHANCER_DY_UPFRONT_Q119</t>
        </is>
      </c>
      <c r="E77" s="348" t="inlineStr">
        <is>
          <t>VH1</t>
        </is>
      </c>
      <c r="F77" s="349" t="n">
        <v>43465</v>
      </c>
      <c r="G77" s="349" t="n">
        <v>43555</v>
      </c>
      <c r="H77" s="348" t="n">
        <v>3040950</v>
      </c>
      <c r="I77" s="348" t="n">
        <v>1688</v>
      </c>
      <c r="J77" s="348" t="n">
        <v>0.85</v>
      </c>
      <c r="K77" s="348">
        <f>ROUND(I77*(J77/1000),2)</f>
        <v/>
      </c>
    </row>
    <row r="78">
      <c r="B78" s="347" t="n">
        <v>51</v>
      </c>
      <c r="C78" s="348" t="n">
        <v>30303432</v>
      </c>
      <c r="D78" s="348" t="inlineStr">
        <is>
          <t>#15053_PROCTOR &amp; GAMBLE_GAIN_SCENT_BOOSTER_BEADS_UPFRONT_Q119_G4K</t>
        </is>
      </c>
      <c r="E78" s="348" t="inlineStr">
        <is>
          <t>MTV</t>
        </is>
      </c>
      <c r="F78" s="349" t="n">
        <v>43465</v>
      </c>
      <c r="G78" s="349" t="n">
        <v>43555</v>
      </c>
      <c r="H78" s="348" t="n">
        <v>2190734</v>
      </c>
      <c r="I78" s="348" t="n">
        <v>644</v>
      </c>
      <c r="J78" s="348" t="n">
        <v>0.85</v>
      </c>
      <c r="K78" s="348">
        <f>ROUND(I78*(J78/1000),2)</f>
        <v/>
      </c>
    </row>
    <row r="79">
      <c r="B79" s="347" t="n">
        <v>52</v>
      </c>
      <c r="C79" s="348" t="n">
        <v>30303432</v>
      </c>
      <c r="D79" s="348" t="inlineStr">
        <is>
          <t>#15053_PROCTOR &amp; GAMBLE_GAIN_SCENT_BOOSTER_BEADS_UPFRONT_Q119_G4K</t>
        </is>
      </c>
      <c r="E79" s="348" t="inlineStr">
        <is>
          <t>VH1</t>
        </is>
      </c>
      <c r="F79" s="349" t="n">
        <v>43465</v>
      </c>
      <c r="G79" s="349" t="n">
        <v>43555</v>
      </c>
      <c r="H79" s="348" t="n">
        <v>2053548</v>
      </c>
      <c r="I79" s="348" t="n">
        <v>794</v>
      </c>
      <c r="J79" s="348" t="n">
        <v>0.85</v>
      </c>
      <c r="K79" s="348">
        <f>ROUND(I79*(J79/1000),2)</f>
        <v/>
      </c>
    </row>
    <row r="80">
      <c r="B80" s="347" t="n">
        <v>53</v>
      </c>
      <c r="C80" s="348" t="n">
        <v>30303539</v>
      </c>
      <c r="D80" s="348" t="inlineStr">
        <is>
          <t>#15057_PROCTOR &amp; GAMBLE_TIDE_LAUNDRY_TB_UPFRONT_Q119</t>
        </is>
      </c>
      <c r="E80" s="348" t="inlineStr">
        <is>
          <t>CMT</t>
        </is>
      </c>
      <c r="F80" s="349" t="n">
        <v>43509</v>
      </c>
      <c r="G80" s="349" t="n">
        <v>43555</v>
      </c>
      <c r="H80" s="348" t="n">
        <v>35859</v>
      </c>
      <c r="I80" s="348" t="n">
        <v>41</v>
      </c>
      <c r="J80" s="348" t="n">
        <v>0.85</v>
      </c>
      <c r="K80" s="348">
        <f>ROUND(I80*(J80/1000),2)</f>
        <v/>
      </c>
    </row>
    <row r="81">
      <c r="B81" s="347" t="n">
        <v>54</v>
      </c>
      <c r="C81" s="348" t="n">
        <v>30303539</v>
      </c>
      <c r="D81" s="348" t="inlineStr">
        <is>
          <t>#15057_PROCTOR &amp; GAMBLE_TIDE_LAUNDRY_TB_UPFRONT_Q119</t>
        </is>
      </c>
      <c r="E81" s="348" t="inlineStr">
        <is>
          <t>VH1</t>
        </is>
      </c>
      <c r="F81" s="349" t="n">
        <v>43465</v>
      </c>
      <c r="G81" s="349" t="n">
        <v>43555</v>
      </c>
      <c r="H81" s="348" t="n">
        <v>3310210</v>
      </c>
      <c r="I81" s="348" t="n">
        <v>2082</v>
      </c>
      <c r="J81" s="348" t="n">
        <v>0.85</v>
      </c>
      <c r="K81" s="348">
        <f>ROUND(I81*(J81/1000),2)</f>
        <v/>
      </c>
    </row>
    <row r="82">
      <c r="B82" s="347" t="n">
        <v>55</v>
      </c>
      <c r="C82" s="348" t="n">
        <v>30306692</v>
      </c>
      <c r="D82" s="348" t="inlineStr">
        <is>
          <t>15232_K&amp;F_Mattel_HW Monster Truck Diescast_HMTD_1Q19 Upfront</t>
        </is>
      </c>
      <c r="E82" s="348" t="inlineStr">
        <is>
          <t>Nick Jr (Noggin)</t>
        </is>
      </c>
      <c r="F82" s="349" t="n">
        <v>43556</v>
      </c>
      <c r="G82" s="349" t="n">
        <v>43583</v>
      </c>
      <c r="H82" s="348" t="n">
        <v>4434028</v>
      </c>
      <c r="I82" s="348" t="n">
        <v>538440</v>
      </c>
      <c r="J82" s="348" t="n">
        <v>0.85</v>
      </c>
      <c r="K82" s="348">
        <f>ROUND(I82*(J82/1000),2)</f>
        <v/>
      </c>
    </row>
    <row r="83">
      <c r="B83" s="347" t="n">
        <v>56</v>
      </c>
      <c r="C83" s="348" t="n">
        <v>30306692</v>
      </c>
      <c r="D83" s="348" t="inlineStr">
        <is>
          <t>15232_K&amp;F_Mattel_HW Monster Truck Diescast_HMTD_1Q19 Upfront</t>
        </is>
      </c>
      <c r="E83" s="348" t="inlineStr">
        <is>
          <t>Nickelodeon</t>
        </is>
      </c>
      <c r="F83" s="349" t="n">
        <v>43556</v>
      </c>
      <c r="G83" s="349" t="n">
        <v>43583</v>
      </c>
      <c r="H83" s="348" t="n">
        <v>2266170</v>
      </c>
      <c r="I83" s="348" t="n">
        <v>318064</v>
      </c>
      <c r="J83" s="348" t="n">
        <v>0.85</v>
      </c>
      <c r="K83" s="348">
        <f>ROUND(I83*(J83/1000),2)</f>
        <v/>
      </c>
    </row>
    <row r="84">
      <c r="B84" s="347" t="n">
        <v>57</v>
      </c>
      <c r="C84" s="348" t="n">
        <v>30476821</v>
      </c>
      <c r="D84" s="348" t="inlineStr">
        <is>
          <t>14105_M&amp;E_AT&amp;T_VOD_1Q19_Upfront</t>
        </is>
      </c>
      <c r="E84" s="348" t="inlineStr">
        <is>
          <t>CMT</t>
        </is>
      </c>
      <c r="F84" s="349" t="n">
        <v>43503</v>
      </c>
      <c r="G84" s="349" t="n">
        <v>43555</v>
      </c>
      <c r="H84" s="348" t="n">
        <v>98929</v>
      </c>
      <c r="I84" s="348" t="n">
        <v>48</v>
      </c>
      <c r="J84" s="348" t="n">
        <v>0.85</v>
      </c>
      <c r="K84" s="348">
        <f>ROUND(I84*(J84/1000),2)</f>
        <v/>
      </c>
    </row>
    <row r="85">
      <c r="B85" s="347" t="n">
        <v>58</v>
      </c>
      <c r="C85" s="348" t="n">
        <v>30476821</v>
      </c>
      <c r="D85" s="348" t="inlineStr">
        <is>
          <t>14105_M&amp;E_AT&amp;T_VOD_1Q19_Upfront</t>
        </is>
      </c>
      <c r="E85" s="348" t="inlineStr">
        <is>
          <t>Comedy Central</t>
        </is>
      </c>
      <c r="F85" s="349" t="n">
        <v>43466</v>
      </c>
      <c r="G85" s="349" t="n">
        <v>43555</v>
      </c>
      <c r="H85" s="348" t="n">
        <v>3242793</v>
      </c>
      <c r="I85" s="348" t="n">
        <v>1396</v>
      </c>
      <c r="J85" s="348" t="n">
        <v>0.85</v>
      </c>
      <c r="K85" s="348">
        <f>ROUND(I85*(J85/1000),2)</f>
        <v/>
      </c>
    </row>
    <row r="86">
      <c r="B86" s="347" t="n">
        <v>59</v>
      </c>
      <c r="C86" s="348" t="n">
        <v>30476821</v>
      </c>
      <c r="D86" s="348" t="inlineStr">
        <is>
          <t>14105_M&amp;E_AT&amp;T_VOD_1Q19_Upfront</t>
        </is>
      </c>
      <c r="E86" s="348" t="inlineStr">
        <is>
          <t>MTV</t>
        </is>
      </c>
      <c r="F86" s="349" t="n">
        <v>43466</v>
      </c>
      <c r="G86" s="349" t="n">
        <v>43555</v>
      </c>
      <c r="H86" s="348" t="n">
        <v>3989498</v>
      </c>
      <c r="I86" s="348" t="n">
        <v>38</v>
      </c>
      <c r="J86" s="348" t="n">
        <v>0.85</v>
      </c>
      <c r="K86" s="348">
        <f>ROUND(I86*(J86/1000),2)</f>
        <v/>
      </c>
    </row>
    <row r="87">
      <c r="B87" s="347" t="n">
        <v>60</v>
      </c>
      <c r="C87" s="348" t="n">
        <v>30476821</v>
      </c>
      <c r="D87" s="348" t="inlineStr">
        <is>
          <t>14105_M&amp;E_AT&amp;T_VOD_1Q19_Upfront</t>
        </is>
      </c>
      <c r="E87" s="348" t="inlineStr">
        <is>
          <t>Paramount</t>
        </is>
      </c>
      <c r="F87" s="349" t="n">
        <v>43496</v>
      </c>
      <c r="G87" s="349" t="n">
        <v>43555</v>
      </c>
      <c r="H87" s="348" t="n">
        <v>972253</v>
      </c>
      <c r="I87" s="348" t="n">
        <v>1204</v>
      </c>
      <c r="J87" s="348" t="n">
        <v>0.85</v>
      </c>
      <c r="K87" s="348">
        <f>ROUND(I87*(J87/1000),2)</f>
        <v/>
      </c>
    </row>
    <row r="88">
      <c r="B88" s="347" t="n">
        <v>61</v>
      </c>
      <c r="C88" s="348" t="n">
        <v>30476821</v>
      </c>
      <c r="D88" s="348" t="inlineStr">
        <is>
          <t>14105_M&amp;E_AT&amp;T_VOD_1Q19_Upfront</t>
        </is>
      </c>
      <c r="E88" s="348" t="inlineStr">
        <is>
          <t>TV Land</t>
        </is>
      </c>
      <c r="F88" s="349" t="n">
        <v>43503</v>
      </c>
      <c r="G88" s="349" t="n">
        <v>43555</v>
      </c>
      <c r="H88" s="348" t="n">
        <v>187786</v>
      </c>
      <c r="I88" s="348" t="n">
        <v>86</v>
      </c>
      <c r="J88" s="348" t="n">
        <v>0.85</v>
      </c>
      <c r="K88" s="348">
        <f>ROUND(I88*(J88/1000),2)</f>
        <v/>
      </c>
    </row>
    <row r="89">
      <c r="B89" s="347" t="n">
        <v>62</v>
      </c>
      <c r="C89" s="348" t="n">
        <v>30476821</v>
      </c>
      <c r="D89" s="348" t="inlineStr">
        <is>
          <t>14105_M&amp;E_AT&amp;T_VOD_1Q19_Upfront</t>
        </is>
      </c>
      <c r="E89" s="348" t="inlineStr">
        <is>
          <t>VH1</t>
        </is>
      </c>
      <c r="F89" s="349" t="n">
        <v>43466</v>
      </c>
      <c r="G89" s="349" t="n">
        <v>43555</v>
      </c>
      <c r="H89" s="348" t="n">
        <v>4112203</v>
      </c>
      <c r="I89" s="348" t="n">
        <v>3733</v>
      </c>
      <c r="J89" s="348" t="n">
        <v>0.85</v>
      </c>
      <c r="K89" s="348">
        <f>ROUND(I89*(J89/1000),2)</f>
        <v/>
      </c>
    </row>
    <row r="90">
      <c r="B90" s="347" t="n">
        <v>63</v>
      </c>
      <c r="C90" s="348" t="n">
        <v>30544196</v>
      </c>
      <c r="D90" s="348" t="inlineStr">
        <is>
          <t>15271_BET_AT&amp;T MOBILITY_H&amp;S_VOD-DAI_A1849_1Q19</t>
        </is>
      </c>
      <c r="E90" s="348" t="inlineStr">
        <is>
          <t>BET</t>
        </is>
      </c>
      <c r="F90" s="349" t="n">
        <v>43466</v>
      </c>
      <c r="G90" s="349" t="n">
        <v>43555</v>
      </c>
      <c r="H90" s="348" t="n">
        <v>3757133</v>
      </c>
      <c r="I90" s="348" t="n">
        <v>3</v>
      </c>
      <c r="J90" s="348" t="n">
        <v>0.85</v>
      </c>
      <c r="K90" s="348">
        <f>ROUND(I90*(J90/1000),2)</f>
        <v/>
      </c>
    </row>
    <row r="91">
      <c r="B91" s="347" t="n">
        <v>64</v>
      </c>
      <c r="C91" s="348" t="n">
        <v>30549885</v>
      </c>
      <c r="D91" s="348" t="inlineStr">
        <is>
          <t>(14358) BET_Geico_HM_VOD_ A25-49_Jan-Dec 19</t>
        </is>
      </c>
      <c r="E91" s="348" t="inlineStr">
        <is>
          <t>BET</t>
        </is>
      </c>
      <c r="F91" s="349" t="n">
        <v>43466</v>
      </c>
      <c r="G91" s="349" t="n">
        <v>43646</v>
      </c>
      <c r="H91" s="348" t="n">
        <v>7002468</v>
      </c>
      <c r="I91" s="348" t="n">
        <v>955989</v>
      </c>
      <c r="J91" s="348" t="n">
        <v>0.85</v>
      </c>
      <c r="K91" s="348">
        <f>ROUND(I91*(J91/1000),2)</f>
        <v/>
      </c>
    </row>
    <row r="92">
      <c r="B92" s="347" t="n">
        <v>65</v>
      </c>
      <c r="C92" s="348" t="n">
        <v>30549885</v>
      </c>
      <c r="D92" s="348" t="inlineStr">
        <is>
          <t>(14358) BET_Geico_HM_VOD_ A25-49_Jan-Dec 19</t>
        </is>
      </c>
      <c r="E92" s="348" t="inlineStr">
        <is>
          <t>BET Her</t>
        </is>
      </c>
      <c r="F92" s="349" t="n">
        <v>43466</v>
      </c>
      <c r="G92" s="349" t="n">
        <v>43646</v>
      </c>
      <c r="H92" s="348" t="n">
        <v>192004</v>
      </c>
      <c r="I92" s="348" t="n">
        <v>37401</v>
      </c>
      <c r="J92" s="348" t="n">
        <v>0.85</v>
      </c>
      <c r="K92" s="348">
        <f>ROUND(I92*(J92/1000),2)</f>
        <v/>
      </c>
    </row>
    <row r="93">
      <c r="B93" s="347" t="n">
        <v>66</v>
      </c>
      <c r="C93" s="348" t="n">
        <v>30560162</v>
      </c>
      <c r="D93" s="348" t="inlineStr">
        <is>
          <t>15015_M&amp;E_HERSHEY_REESES_OLV/VOD Campaign_Upfront_Q119</t>
        </is>
      </c>
      <c r="E93" s="348" t="inlineStr">
        <is>
          <t>CMT</t>
        </is>
      </c>
      <c r="F93" s="349" t="n">
        <v>43556</v>
      </c>
      <c r="G93" s="349" t="n">
        <v>43585</v>
      </c>
      <c r="H93" s="348" t="n">
        <v>2788</v>
      </c>
      <c r="I93" s="348" t="n">
        <v>2788</v>
      </c>
      <c r="J93" s="348" t="n">
        <v>0.85</v>
      </c>
      <c r="K93" s="348">
        <f>ROUND(I93*(J93/1000),2)</f>
        <v/>
      </c>
    </row>
    <row r="94">
      <c r="B94" s="347" t="n">
        <v>67</v>
      </c>
      <c r="C94" s="348" t="n">
        <v>30560162</v>
      </c>
      <c r="D94" s="348" t="inlineStr">
        <is>
          <t>15015_M&amp;E_HERSHEY_REESES_OLV/VOD Campaign_Upfront_Q119</t>
        </is>
      </c>
      <c r="E94" s="348" t="inlineStr">
        <is>
          <t>Comedy Central</t>
        </is>
      </c>
      <c r="F94" s="349" t="n">
        <v>43556</v>
      </c>
      <c r="G94" s="349" t="n">
        <v>43585</v>
      </c>
      <c r="H94" s="348" t="n">
        <v>40528</v>
      </c>
      <c r="I94" s="348" t="n">
        <v>40528</v>
      </c>
      <c r="J94" s="348" t="n">
        <v>0.85</v>
      </c>
      <c r="K94" s="348">
        <f>ROUND(I94*(J94/1000),2)</f>
        <v/>
      </c>
    </row>
    <row r="95">
      <c r="B95" s="347" t="n">
        <v>68</v>
      </c>
      <c r="C95" s="348" t="n">
        <v>30560162</v>
      </c>
      <c r="D95" s="348" t="inlineStr">
        <is>
          <t>15015_M&amp;E_HERSHEY_REESES_OLV/VOD Campaign_Upfront_Q119</t>
        </is>
      </c>
      <c r="E95" s="348" t="inlineStr">
        <is>
          <t>MTV</t>
        </is>
      </c>
      <c r="F95" s="349" t="n">
        <v>43525</v>
      </c>
      <c r="G95" s="349" t="n">
        <v>43585</v>
      </c>
      <c r="H95" s="348" t="n">
        <v>827313</v>
      </c>
      <c r="I95" s="348" t="n">
        <v>199028</v>
      </c>
      <c r="J95" s="348" t="n">
        <v>0.85</v>
      </c>
      <c r="K95" s="348">
        <f>ROUND(I95*(J95/1000),2)</f>
        <v/>
      </c>
    </row>
    <row r="96">
      <c r="B96" s="347" t="n">
        <v>69</v>
      </c>
      <c r="C96" s="348" t="n">
        <v>30560162</v>
      </c>
      <c r="D96" s="348" t="inlineStr">
        <is>
          <t>15015_M&amp;E_HERSHEY_REESES_OLV/VOD Campaign_Upfront_Q119</t>
        </is>
      </c>
      <c r="E96" s="348" t="inlineStr">
        <is>
          <t>Paramount</t>
        </is>
      </c>
      <c r="F96" s="349" t="n">
        <v>43556</v>
      </c>
      <c r="G96" s="349" t="n">
        <v>43585</v>
      </c>
      <c r="H96" s="348" t="n">
        <v>80674</v>
      </c>
      <c r="I96" s="348" t="n">
        <v>80674</v>
      </c>
      <c r="J96" s="348" t="n">
        <v>0.85</v>
      </c>
      <c r="K96" s="348">
        <f>ROUND(I96*(J96/1000),2)</f>
        <v/>
      </c>
    </row>
    <row r="97">
      <c r="B97" s="347" t="n">
        <v>70</v>
      </c>
      <c r="C97" s="348" t="n">
        <v>30560162</v>
      </c>
      <c r="D97" s="348" t="inlineStr">
        <is>
          <t>15015_M&amp;E_HERSHEY_REESES_OLV/VOD Campaign_Upfront_Q119</t>
        </is>
      </c>
      <c r="E97" s="348" t="inlineStr">
        <is>
          <t>TV Land</t>
        </is>
      </c>
      <c r="F97" s="349" t="n">
        <v>43556</v>
      </c>
      <c r="G97" s="349" t="n">
        <v>43585</v>
      </c>
      <c r="H97" s="348" t="n">
        <v>10751</v>
      </c>
      <c r="I97" s="348" t="n">
        <v>10751</v>
      </c>
      <c r="J97" s="348" t="n">
        <v>0.85</v>
      </c>
      <c r="K97" s="348">
        <f>ROUND(I97*(J97/1000),2)</f>
        <v/>
      </c>
    </row>
    <row r="98">
      <c r="B98" s="347" t="n">
        <v>71</v>
      </c>
      <c r="C98" s="348" t="n">
        <v>30560162</v>
      </c>
      <c r="D98" s="348" t="inlineStr">
        <is>
          <t>15015_M&amp;E_HERSHEY_REESES_OLV/VOD Campaign_Upfront_Q119</t>
        </is>
      </c>
      <c r="E98" s="348" t="inlineStr">
        <is>
          <t>VH1</t>
        </is>
      </c>
      <c r="F98" s="349" t="n">
        <v>43556</v>
      </c>
      <c r="G98" s="349" t="n">
        <v>43585</v>
      </c>
      <c r="H98" s="348" t="n">
        <v>504492</v>
      </c>
      <c r="I98" s="348" t="n">
        <v>168333</v>
      </c>
      <c r="J98" s="348" t="n">
        <v>0.85</v>
      </c>
      <c r="K98" s="348">
        <f>ROUND(I98*(J98/1000),2)</f>
        <v/>
      </c>
    </row>
    <row r="99">
      <c r="B99" s="347" t="n">
        <v>72</v>
      </c>
      <c r="C99" s="348" t="n">
        <v>30565933</v>
      </c>
      <c r="D99" s="348" t="inlineStr">
        <is>
          <t>15014_M&amp;E_HERSHEY_KIT KAT_Upfront_Q119</t>
        </is>
      </c>
      <c r="E99" s="348" t="inlineStr">
        <is>
          <t>CMT</t>
        </is>
      </c>
      <c r="F99" s="349" t="n">
        <v>43556</v>
      </c>
      <c r="G99" s="349" t="n">
        <v>43585</v>
      </c>
      <c r="H99" s="348" t="n">
        <v>652</v>
      </c>
      <c r="I99" s="348" t="n">
        <v>652</v>
      </c>
      <c r="J99" s="348" t="n">
        <v>0.85</v>
      </c>
      <c r="K99" s="348">
        <f>ROUND(I99*(J99/1000),2)</f>
        <v/>
      </c>
    </row>
    <row r="100">
      <c r="B100" s="347" t="n">
        <v>73</v>
      </c>
      <c r="C100" s="348" t="n">
        <v>30565933</v>
      </c>
      <c r="D100" s="348" t="inlineStr">
        <is>
          <t>15014_M&amp;E_HERSHEY_KIT KAT_Upfront_Q119</t>
        </is>
      </c>
      <c r="E100" s="348" t="inlineStr">
        <is>
          <t>Comedy Central</t>
        </is>
      </c>
      <c r="F100" s="349" t="n">
        <v>43556</v>
      </c>
      <c r="G100" s="349" t="n">
        <v>43585</v>
      </c>
      <c r="H100" s="348" t="n">
        <v>8475</v>
      </c>
      <c r="I100" s="348" t="n">
        <v>8475</v>
      </c>
      <c r="J100" s="348" t="n">
        <v>0.85</v>
      </c>
      <c r="K100" s="348">
        <f>ROUND(I100*(J100/1000),2)</f>
        <v/>
      </c>
    </row>
    <row r="101">
      <c r="B101" s="347" t="n">
        <v>74</v>
      </c>
      <c r="C101" s="348" t="n">
        <v>30565933</v>
      </c>
      <c r="D101" s="348" t="inlineStr">
        <is>
          <t>15014_M&amp;E_HERSHEY_KIT KAT_Upfront_Q119</t>
        </is>
      </c>
      <c r="E101" s="348" t="inlineStr">
        <is>
          <t>MTV</t>
        </is>
      </c>
      <c r="F101" s="349" t="n">
        <v>43525</v>
      </c>
      <c r="G101" s="349" t="n">
        <v>43585</v>
      </c>
      <c r="H101" s="348" t="n">
        <v>381084</v>
      </c>
      <c r="I101" s="348" t="n">
        <v>34627</v>
      </c>
      <c r="J101" s="348" t="n">
        <v>0.85</v>
      </c>
      <c r="K101" s="348">
        <f>ROUND(I101*(J101/1000),2)</f>
        <v/>
      </c>
    </row>
    <row r="102">
      <c r="B102" s="347" t="n">
        <v>75</v>
      </c>
      <c r="C102" s="348" t="n">
        <v>30565933</v>
      </c>
      <c r="D102" s="348" t="inlineStr">
        <is>
          <t>15014_M&amp;E_HERSHEY_KIT KAT_Upfront_Q119</t>
        </is>
      </c>
      <c r="E102" s="348" t="inlineStr">
        <is>
          <t>Paramount</t>
        </is>
      </c>
      <c r="F102" s="349" t="n">
        <v>43556</v>
      </c>
      <c r="G102" s="349" t="n">
        <v>43585</v>
      </c>
      <c r="H102" s="348" t="n">
        <v>16447</v>
      </c>
      <c r="I102" s="348" t="n">
        <v>16447</v>
      </c>
      <c r="J102" s="348" t="n">
        <v>0.85</v>
      </c>
      <c r="K102" s="348">
        <f>ROUND(I102*(J102/1000),2)</f>
        <v/>
      </c>
    </row>
    <row r="103">
      <c r="B103" s="347" t="n">
        <v>76</v>
      </c>
      <c r="C103" s="348" t="n">
        <v>30565933</v>
      </c>
      <c r="D103" s="348" t="inlineStr">
        <is>
          <t>15014_M&amp;E_HERSHEY_KIT KAT_Upfront_Q119</t>
        </is>
      </c>
      <c r="E103" s="348" t="inlineStr">
        <is>
          <t>TV Land</t>
        </is>
      </c>
      <c r="F103" s="349" t="n">
        <v>43556</v>
      </c>
      <c r="G103" s="349" t="n">
        <v>43585</v>
      </c>
      <c r="H103" s="348" t="n">
        <v>3077</v>
      </c>
      <c r="I103" s="348" t="n">
        <v>3077</v>
      </c>
      <c r="J103" s="348" t="n">
        <v>0.85</v>
      </c>
      <c r="K103" s="348">
        <f>ROUND(I103*(J103/1000),2)</f>
        <v/>
      </c>
    </row>
    <row r="104">
      <c r="B104" s="347" t="n">
        <v>77</v>
      </c>
      <c r="C104" s="348" t="n">
        <v>30565933</v>
      </c>
      <c r="D104" s="348" t="inlineStr">
        <is>
          <t>15014_M&amp;E_HERSHEY_KIT KAT_Upfront_Q119</t>
        </is>
      </c>
      <c r="E104" s="348" t="inlineStr">
        <is>
          <t>VH1</t>
        </is>
      </c>
      <c r="F104" s="349" t="n">
        <v>43525</v>
      </c>
      <c r="G104" s="349" t="n">
        <v>43585</v>
      </c>
      <c r="H104" s="348" t="n">
        <v>237789</v>
      </c>
      <c r="I104" s="348" t="n">
        <v>26140</v>
      </c>
      <c r="J104" s="348" t="n">
        <v>0.85</v>
      </c>
      <c r="K104" s="348">
        <f>ROUND(I104*(J104/1000),2)</f>
        <v/>
      </c>
    </row>
    <row r="105">
      <c r="B105" s="347" t="n">
        <v>78</v>
      </c>
      <c r="C105" s="348" t="n">
        <v>30577483</v>
      </c>
      <c r="D105" s="348" t="inlineStr">
        <is>
          <t>15228_CONAGRA_MARIE CALENDAR_1Q19_UPFRONT_W25-54</t>
        </is>
      </c>
      <c r="E105" s="348" t="inlineStr">
        <is>
          <t>Comedy Central</t>
        </is>
      </c>
      <c r="F105" s="349" t="n">
        <v>43482</v>
      </c>
      <c r="G105" s="349" t="n">
        <v>43555</v>
      </c>
      <c r="H105" s="348" t="n">
        <v>46677</v>
      </c>
      <c r="I105" s="348" t="n">
        <v>27</v>
      </c>
      <c r="J105" s="348" t="n">
        <v>0.85</v>
      </c>
      <c r="K105" s="348">
        <f>ROUND(I105*(J105/1000),2)</f>
        <v/>
      </c>
    </row>
    <row r="106">
      <c r="B106" s="347" t="n">
        <v>79</v>
      </c>
      <c r="C106" s="348" t="n">
        <v>30577483</v>
      </c>
      <c r="D106" s="348" t="inlineStr">
        <is>
          <t>15228_CONAGRA_MARIE CALENDAR_1Q19_UPFRONT_W25-54</t>
        </is>
      </c>
      <c r="E106" s="348" t="inlineStr">
        <is>
          <t>MTV</t>
        </is>
      </c>
      <c r="F106" s="349" t="n">
        <v>43482</v>
      </c>
      <c r="G106" s="349" t="n">
        <v>43555</v>
      </c>
      <c r="H106" s="348" t="n">
        <v>64625</v>
      </c>
      <c r="I106" s="348" t="n">
        <v>61</v>
      </c>
      <c r="J106" s="348" t="n">
        <v>0.85</v>
      </c>
      <c r="K106" s="348">
        <f>ROUND(I106*(J106/1000),2)</f>
        <v/>
      </c>
    </row>
    <row r="107">
      <c r="B107" s="347" t="n">
        <v>80</v>
      </c>
      <c r="C107" s="348" t="n">
        <v>30577483</v>
      </c>
      <c r="D107" s="348" t="inlineStr">
        <is>
          <t>15228_CONAGRA_MARIE CALENDAR_1Q19_UPFRONT_W25-54</t>
        </is>
      </c>
      <c r="E107" s="348" t="inlineStr">
        <is>
          <t>VH1</t>
        </is>
      </c>
      <c r="F107" s="349" t="n">
        <v>43482</v>
      </c>
      <c r="G107" s="349" t="n">
        <v>43555</v>
      </c>
      <c r="H107" s="348" t="n">
        <v>45573</v>
      </c>
      <c r="I107" s="348" t="n">
        <v>32</v>
      </c>
      <c r="J107" s="348" t="n">
        <v>0.85</v>
      </c>
      <c r="K107" s="348">
        <f>ROUND(I107*(J107/1000),2)</f>
        <v/>
      </c>
    </row>
    <row r="108">
      <c r="B108" s="347" t="n">
        <v>81</v>
      </c>
      <c r="C108" s="348" t="n">
        <v>30582668</v>
      </c>
      <c r="D108" s="348" t="inlineStr">
        <is>
          <t>(15233)_NICK_TOPPS_RING POP GUMMY_1Q19_2Q19_UF</t>
        </is>
      </c>
      <c r="E108" s="348" t="inlineStr">
        <is>
          <t>Nickelodeon</t>
        </is>
      </c>
      <c r="F108" s="349" t="n">
        <v>43549</v>
      </c>
      <c r="G108" s="349" t="n">
        <v>43576</v>
      </c>
      <c r="H108" s="348" t="n">
        <v>3133960</v>
      </c>
      <c r="I108" s="348" t="n">
        <v>536925</v>
      </c>
      <c r="J108" s="348" t="n">
        <v>0.85</v>
      </c>
      <c r="K108" s="348">
        <f>ROUND(I108*(J108/1000),2)</f>
        <v/>
      </c>
    </row>
    <row r="109">
      <c r="B109" s="347" t="n">
        <v>82</v>
      </c>
      <c r="C109" s="348" t="n">
        <v>30582954</v>
      </c>
      <c r="D109" s="348" t="inlineStr">
        <is>
          <t>#15242_NICK_TOPPS_JUICY DROP POP_1Q19_2Q19</t>
        </is>
      </c>
      <c r="E109" s="348" t="inlineStr">
        <is>
          <t>Nickelodeon</t>
        </is>
      </c>
      <c r="F109" s="349" t="n">
        <v>43549</v>
      </c>
      <c r="G109" s="349" t="n">
        <v>43569</v>
      </c>
      <c r="H109" s="348" t="n">
        <v>1735028</v>
      </c>
      <c r="I109" s="348" t="n">
        <v>115066</v>
      </c>
      <c r="J109" s="348" t="n">
        <v>0.85</v>
      </c>
      <c r="K109" s="348">
        <f>ROUND(I109*(J109/1000),2)</f>
        <v/>
      </c>
    </row>
    <row r="110">
      <c r="B110" s="347" t="n">
        <v>83</v>
      </c>
      <c r="C110" s="348" t="n">
        <v>30716575</v>
      </c>
      <c r="D110" s="348" t="inlineStr">
        <is>
          <t>15253_M&amp;E_DENNYS RESTAURANT_DENNYS_FY19_A25-54</t>
        </is>
      </c>
      <c r="E110" s="348" t="inlineStr">
        <is>
          <t>Comedy Central</t>
        </is>
      </c>
      <c r="F110" s="349" t="n">
        <v>43556</v>
      </c>
      <c r="G110" s="349" t="n">
        <v>43646</v>
      </c>
      <c r="H110" s="348" t="n">
        <v>422453</v>
      </c>
      <c r="I110" s="348" t="n">
        <v>51495</v>
      </c>
      <c r="J110" s="348" t="n">
        <v>0.85</v>
      </c>
      <c r="K110" s="348">
        <f>ROUND(I110*(J110/1000),2)</f>
        <v/>
      </c>
    </row>
    <row r="111">
      <c r="B111" s="347" t="n">
        <v>84</v>
      </c>
      <c r="C111" s="348" t="n">
        <v>30716575</v>
      </c>
      <c r="D111" s="348" t="inlineStr">
        <is>
          <t>15253_M&amp;E_DENNYS RESTAURANT_DENNYS_FY19_A25-54</t>
        </is>
      </c>
      <c r="E111" s="348" t="inlineStr">
        <is>
          <t>MTV</t>
        </is>
      </c>
      <c r="F111" s="349" t="n">
        <v>43556</v>
      </c>
      <c r="G111" s="349" t="n">
        <v>43646</v>
      </c>
      <c r="H111" s="348" t="n">
        <v>856850</v>
      </c>
      <c r="I111" s="348" t="n">
        <v>117799</v>
      </c>
      <c r="J111" s="348" t="n">
        <v>0.85</v>
      </c>
      <c r="K111" s="348">
        <f>ROUND(I111*(J111/1000),2)</f>
        <v/>
      </c>
    </row>
    <row r="112">
      <c r="B112" s="347" t="n">
        <v>85</v>
      </c>
      <c r="C112" s="348" t="n">
        <v>30716575</v>
      </c>
      <c r="D112" s="348" t="inlineStr">
        <is>
          <t>15253_M&amp;E_DENNYS RESTAURANT_DENNYS_FY19_A25-54</t>
        </is>
      </c>
      <c r="E112" s="348" t="inlineStr">
        <is>
          <t>VH1</t>
        </is>
      </c>
      <c r="F112" s="349" t="n">
        <v>43556</v>
      </c>
      <c r="G112" s="349" t="n">
        <v>43646</v>
      </c>
      <c r="H112" s="348" t="n">
        <v>859802</v>
      </c>
      <c r="I112" s="348" t="n">
        <v>120505</v>
      </c>
      <c r="J112" s="348" t="n">
        <v>0.85</v>
      </c>
      <c r="K112" s="348">
        <f>ROUND(I112*(J112/1000),2)</f>
        <v/>
      </c>
    </row>
    <row r="113">
      <c r="B113" s="347" t="n">
        <v>86</v>
      </c>
      <c r="C113" s="348" t="n">
        <v>30829893</v>
      </c>
      <c r="D113" s="348" t="inlineStr">
        <is>
          <t>2Q19_DISNEY PICTURES_PENGUINS_K&amp;F_UF_#14981</t>
        </is>
      </c>
      <c r="E113" s="348" t="inlineStr">
        <is>
          <t>Nickelodeon</t>
        </is>
      </c>
      <c r="F113" s="349" t="n">
        <v>43553</v>
      </c>
      <c r="G113" s="349" t="n">
        <v>43576</v>
      </c>
      <c r="H113" s="348" t="n">
        <v>68276</v>
      </c>
      <c r="I113" s="348" t="n">
        <v>41594</v>
      </c>
      <c r="J113" s="348" t="n">
        <v>0.85</v>
      </c>
      <c r="K113" s="348">
        <f>ROUND(I113*(J113/1000),2)</f>
        <v/>
      </c>
    </row>
    <row r="114">
      <c r="B114" s="347" t="n">
        <v>87</v>
      </c>
      <c r="C114" s="348" t="n">
        <v>30831493</v>
      </c>
      <c r="D114" s="348" t="inlineStr">
        <is>
          <t>15017_M&amp;E_QUICKEN LOANS_OLV Campaign_Q1-Q419</t>
        </is>
      </c>
      <c r="E114" s="348" t="inlineStr">
        <is>
          <t>Comedy Central</t>
        </is>
      </c>
      <c r="F114" s="349" t="n">
        <v>43525</v>
      </c>
      <c r="G114" s="349" t="n">
        <v>43585</v>
      </c>
      <c r="H114" s="348" t="n">
        <v>119549</v>
      </c>
      <c r="I114" s="348" t="n">
        <v>33962</v>
      </c>
      <c r="J114" s="348" t="n">
        <v>0.85</v>
      </c>
      <c r="K114" s="348">
        <f>ROUND(I114*(J114/1000),2)</f>
        <v/>
      </c>
    </row>
    <row r="115">
      <c r="B115" s="347" t="n">
        <v>88</v>
      </c>
      <c r="C115" s="348" t="n">
        <v>30831493</v>
      </c>
      <c r="D115" s="348" t="inlineStr">
        <is>
          <t>15017_M&amp;E_QUICKEN LOANS_OLV Campaign_Q1-Q419</t>
        </is>
      </c>
      <c r="E115" s="348" t="inlineStr">
        <is>
          <t>MTV</t>
        </is>
      </c>
      <c r="F115" s="349" t="n">
        <v>43525</v>
      </c>
      <c r="G115" s="349" t="n">
        <v>43585</v>
      </c>
      <c r="H115" s="348" t="n">
        <v>587268</v>
      </c>
      <c r="I115" s="348" t="n">
        <v>73576</v>
      </c>
      <c r="J115" s="348" t="n">
        <v>0.85</v>
      </c>
      <c r="K115" s="348">
        <f>ROUND(I115*(J115/1000),2)</f>
        <v/>
      </c>
    </row>
    <row r="116">
      <c r="B116" s="347" t="n">
        <v>89</v>
      </c>
      <c r="C116" s="348" t="n">
        <v>30831493</v>
      </c>
      <c r="D116" s="348" t="inlineStr">
        <is>
          <t>15017_M&amp;E_QUICKEN LOANS_OLV Campaign_Q1-Q419</t>
        </is>
      </c>
      <c r="E116" s="348" t="inlineStr">
        <is>
          <t>VH1</t>
        </is>
      </c>
      <c r="F116" s="349" t="n">
        <v>43556</v>
      </c>
      <c r="G116" s="349" t="n">
        <v>43585</v>
      </c>
      <c r="H116" s="348" t="n">
        <v>347195</v>
      </c>
      <c r="I116" s="348" t="n">
        <v>103710</v>
      </c>
      <c r="J116" s="348" t="n">
        <v>0.85</v>
      </c>
      <c r="K116" s="348">
        <f>ROUND(I116*(J116/1000),2)</f>
        <v/>
      </c>
    </row>
    <row r="117">
      <c r="B117" s="347" t="n">
        <v>90</v>
      </c>
      <c r="C117" s="348" t="n">
        <v>30888250</v>
      </c>
      <c r="D117" s="348" t="inlineStr">
        <is>
          <t>(14884) M&amp;E_ TRACFONE_SIMPLE MOBILE_Q119-Q319_VOD DAI_Upfront</t>
        </is>
      </c>
      <c r="E117" s="348" t="inlineStr">
        <is>
          <t>CMT</t>
        </is>
      </c>
      <c r="F117" s="349" t="n">
        <v>43531</v>
      </c>
      <c r="G117" s="349" t="n">
        <v>43646</v>
      </c>
      <c r="H117" s="348" t="n">
        <v>77295</v>
      </c>
      <c r="I117" s="348" t="n">
        <v>7387</v>
      </c>
      <c r="J117" s="348" t="n">
        <v>0.85</v>
      </c>
      <c r="K117" s="348">
        <f>ROUND(I117*(J117/1000),2)</f>
        <v/>
      </c>
    </row>
    <row r="118">
      <c r="B118" s="347" t="n">
        <v>91</v>
      </c>
      <c r="C118" s="348" t="n">
        <v>30888250</v>
      </c>
      <c r="D118" s="348" t="inlineStr">
        <is>
          <t>(14884) M&amp;E_ TRACFONE_SIMPLE MOBILE_Q119-Q319_VOD DAI_Upfront</t>
        </is>
      </c>
      <c r="E118" s="348" t="inlineStr">
        <is>
          <t>Comedy Central</t>
        </is>
      </c>
      <c r="F118" s="349" t="n">
        <v>43531</v>
      </c>
      <c r="G118" s="349" t="n">
        <v>43646</v>
      </c>
      <c r="H118" s="348" t="n">
        <v>913808</v>
      </c>
      <c r="I118" s="348" t="n">
        <v>40718</v>
      </c>
      <c r="J118" s="348" t="n">
        <v>0.85</v>
      </c>
      <c r="K118" s="348">
        <f>ROUND(I118*(J118/1000),2)</f>
        <v/>
      </c>
    </row>
    <row r="119">
      <c r="B119" s="347" t="n">
        <v>92</v>
      </c>
      <c r="C119" s="348" t="n">
        <v>30888250</v>
      </c>
      <c r="D119" s="348" t="inlineStr">
        <is>
          <t>(14884) M&amp;E_ TRACFONE_SIMPLE MOBILE_Q119-Q319_VOD DAI_Upfront</t>
        </is>
      </c>
      <c r="E119" s="348" t="inlineStr">
        <is>
          <t>MTV</t>
        </is>
      </c>
      <c r="F119" s="349" t="n">
        <v>43531</v>
      </c>
      <c r="G119" s="349" t="n">
        <v>43646</v>
      </c>
      <c r="H119" s="348" t="n">
        <v>4874841</v>
      </c>
      <c r="I119" s="348" t="n">
        <v>715518</v>
      </c>
      <c r="J119" s="348" t="n">
        <v>0.85</v>
      </c>
      <c r="K119" s="348">
        <f>ROUND(I119*(J119/1000),2)</f>
        <v/>
      </c>
    </row>
    <row r="120">
      <c r="B120" s="347" t="n">
        <v>93</v>
      </c>
      <c r="C120" s="348" t="n">
        <v>30888250</v>
      </c>
      <c r="D120" s="348" t="inlineStr">
        <is>
          <t>(14884) M&amp;E_ TRACFONE_SIMPLE MOBILE_Q119-Q319_VOD DAI_Upfront</t>
        </is>
      </c>
      <c r="E120" s="348" t="inlineStr">
        <is>
          <t>Paramount</t>
        </is>
      </c>
      <c r="F120" s="349" t="n">
        <v>43531</v>
      </c>
      <c r="G120" s="349" t="n">
        <v>43646</v>
      </c>
      <c r="H120" s="348" t="n">
        <v>1157932</v>
      </c>
      <c r="I120" s="348" t="n">
        <v>227430</v>
      </c>
      <c r="J120" s="348" t="n">
        <v>0.85</v>
      </c>
      <c r="K120" s="348">
        <f>ROUND(I120*(J120/1000),2)</f>
        <v/>
      </c>
    </row>
    <row r="121">
      <c r="B121" s="347" t="n">
        <v>94</v>
      </c>
      <c r="C121" s="348" t="n">
        <v>30888250</v>
      </c>
      <c r="D121" s="348" t="inlineStr">
        <is>
          <t>(14884) M&amp;E_ TRACFONE_SIMPLE MOBILE_Q119-Q319_VOD DAI_Upfront</t>
        </is>
      </c>
      <c r="E121" s="348" t="inlineStr">
        <is>
          <t>TV Land</t>
        </is>
      </c>
      <c r="F121" s="349" t="n">
        <v>43556</v>
      </c>
      <c r="G121" s="349" t="n">
        <v>43646</v>
      </c>
      <c r="H121" s="348" t="n">
        <v>158037</v>
      </c>
      <c r="I121" s="348" t="n">
        <v>16035</v>
      </c>
      <c r="J121" s="348" t="n">
        <v>0.85</v>
      </c>
      <c r="K121" s="348">
        <f>ROUND(I121*(J121/1000),2)</f>
        <v/>
      </c>
    </row>
    <row r="122">
      <c r="B122" s="347" t="n">
        <v>95</v>
      </c>
      <c r="C122" s="348" t="n">
        <v>30888250</v>
      </c>
      <c r="D122" s="348" t="inlineStr">
        <is>
          <t>(14884) M&amp;E_ TRACFONE_SIMPLE MOBILE_Q119-Q319_VOD DAI_Upfront</t>
        </is>
      </c>
      <c r="E122" s="348" t="inlineStr">
        <is>
          <t>VH1</t>
        </is>
      </c>
      <c r="F122" s="349" t="n">
        <v>43531</v>
      </c>
      <c r="G122" s="349" t="n">
        <v>43646</v>
      </c>
      <c r="H122" s="348" t="n">
        <v>3075863</v>
      </c>
      <c r="I122" s="348" t="n">
        <v>896296</v>
      </c>
      <c r="J122" s="348" t="n">
        <v>0.85</v>
      </c>
      <c r="K122" s="348">
        <f>ROUND(I122*(J122/1000),2)</f>
        <v/>
      </c>
    </row>
    <row r="123">
      <c r="B123" s="347" t="n">
        <v>96</v>
      </c>
      <c r="C123" s="348" t="n">
        <v>30930967</v>
      </c>
      <c r="D123" s="348" t="inlineStr">
        <is>
          <t>#15238_NICK_TOPPS_BABY BOTTLE POPS_1Q19_2Q19</t>
        </is>
      </c>
      <c r="E123" s="348" t="inlineStr">
        <is>
          <t>Nickelodeon</t>
        </is>
      </c>
      <c r="F123" s="349" t="n">
        <v>43563</v>
      </c>
      <c r="G123" s="349" t="n">
        <v>43569</v>
      </c>
      <c r="H123" s="348" t="n">
        <v>1555188</v>
      </c>
      <c r="I123" s="348" t="n">
        <v>174857</v>
      </c>
      <c r="J123" s="348" t="n">
        <v>0.85</v>
      </c>
      <c r="K123" s="348">
        <f>ROUND(I123*(J123/1000),2)</f>
        <v/>
      </c>
    </row>
    <row r="124">
      <c r="B124" s="347" t="n">
        <v>97</v>
      </c>
      <c r="C124" s="348" t="n">
        <v>30932313</v>
      </c>
      <c r="D124" s="348" t="inlineStr">
        <is>
          <t>#15240_NICK_TOPPS_JUICY DROP GUMMIES_1Q19_2Q19</t>
        </is>
      </c>
      <c r="E124" s="348" t="inlineStr">
        <is>
          <t>Nickelodeon</t>
        </is>
      </c>
      <c r="F124" s="349" t="n">
        <v>43556</v>
      </c>
      <c r="G124" s="349" t="n">
        <v>43576</v>
      </c>
      <c r="H124" s="348" t="n">
        <v>1851651</v>
      </c>
      <c r="I124" s="348" t="n">
        <v>182435</v>
      </c>
      <c r="J124" s="348" t="n">
        <v>0.85</v>
      </c>
      <c r="K124" s="348">
        <f>ROUND(I124*(J124/1000),2)</f>
        <v/>
      </c>
    </row>
    <row r="125">
      <c r="B125" s="347" t="n">
        <v>98</v>
      </c>
      <c r="C125" s="348" t="n">
        <v>30932469</v>
      </c>
      <c r="D125" s="348" t="inlineStr">
        <is>
          <t>#15244_NICK_TOPPS_MATCH-EMS_1Q19_2Q19</t>
        </is>
      </c>
      <c r="E125" s="348" t="inlineStr">
        <is>
          <t>Nickelodeon</t>
        </is>
      </c>
      <c r="F125" s="349" t="n">
        <v>43556</v>
      </c>
      <c r="G125" s="349" t="n">
        <v>43576</v>
      </c>
      <c r="H125" s="348" t="n">
        <v>2324537</v>
      </c>
      <c r="I125" s="348" t="n">
        <v>471840</v>
      </c>
      <c r="J125" s="348" t="n">
        <v>0.85</v>
      </c>
      <c r="K125" s="348">
        <f>ROUND(I125*(J125/1000),2)</f>
        <v/>
      </c>
    </row>
    <row r="126">
      <c r="B126" s="347" t="n">
        <v>99</v>
      </c>
      <c r="C126" s="348" t="n">
        <v>30932685</v>
      </c>
      <c r="D126" s="348" t="inlineStr">
        <is>
          <t>(15256)_NICK_TOPPS_JUICY DROP GUM_1Q19_2Q19</t>
        </is>
      </c>
      <c r="E126" s="348" t="inlineStr">
        <is>
          <t>Nickelodeon</t>
        </is>
      </c>
      <c r="F126" s="349" t="n">
        <v>43549</v>
      </c>
      <c r="G126" s="349" t="n">
        <v>43569</v>
      </c>
      <c r="H126" s="348" t="n">
        <v>1393614</v>
      </c>
      <c r="I126" s="348" t="n">
        <v>80776</v>
      </c>
      <c r="J126" s="348" t="n">
        <v>0.85</v>
      </c>
      <c r="K126" s="348">
        <f>ROUND(I126*(J126/1000),2)</f>
        <v/>
      </c>
    </row>
    <row r="127">
      <c r="B127" s="347" t="n">
        <v>100</v>
      </c>
      <c r="C127" s="348" t="n">
        <v>30933597</v>
      </c>
      <c r="D127" s="348" t="inlineStr">
        <is>
          <t>15270_M&amp;E_UNILEVER - TRESEMME PINEAPPLE (TRE)_1Q19</t>
        </is>
      </c>
      <c r="E127" s="348" t="inlineStr">
        <is>
          <t>MTV</t>
        </is>
      </c>
      <c r="F127" s="349" t="n">
        <v>43472</v>
      </c>
      <c r="G127" s="349" t="n">
        <v>43555</v>
      </c>
      <c r="H127" s="348" t="n">
        <v>2381774</v>
      </c>
      <c r="I127" s="348" t="n">
        <v>1623</v>
      </c>
      <c r="J127" s="348" t="n">
        <v>0.85</v>
      </c>
      <c r="K127" s="348">
        <f>ROUND(I127*(J127/1000),2)</f>
        <v/>
      </c>
    </row>
    <row r="128">
      <c r="B128" s="347" t="n">
        <v>101</v>
      </c>
      <c r="C128" s="348" t="n">
        <v>30933597</v>
      </c>
      <c r="D128" s="348" t="inlineStr">
        <is>
          <t>15270_M&amp;E_UNILEVER - TRESEMME PINEAPPLE (TRE)_1Q19</t>
        </is>
      </c>
      <c r="E128" s="348" t="inlineStr">
        <is>
          <t>VH1</t>
        </is>
      </c>
      <c r="F128" s="349" t="n">
        <v>43472</v>
      </c>
      <c r="G128" s="349" t="n">
        <v>43555</v>
      </c>
      <c r="H128" s="348" t="n">
        <v>1436568</v>
      </c>
      <c r="I128" s="348" t="n">
        <v>1418</v>
      </c>
      <c r="J128" s="348" t="n">
        <v>0.85</v>
      </c>
      <c r="K128" s="348">
        <f>ROUND(I128*(J128/1000),2)</f>
        <v/>
      </c>
    </row>
    <row r="129">
      <c r="B129" s="347" t="n">
        <v>102</v>
      </c>
      <c r="C129" s="348" t="n">
        <v>30939793</v>
      </c>
      <c r="D129" s="348" t="inlineStr">
        <is>
          <t>15205_M&amp;E_GENERAL MOTORS CORP_CHEVY_1Q19_UPFRONT</t>
        </is>
      </c>
      <c r="E129" s="348" t="inlineStr">
        <is>
          <t>Comedy Central</t>
        </is>
      </c>
      <c r="F129" s="349" t="n">
        <v>43469</v>
      </c>
      <c r="G129" s="349" t="n">
        <v>43555</v>
      </c>
      <c r="H129" s="348" t="n">
        <v>143132</v>
      </c>
      <c r="I129" s="348" t="n">
        <v>12</v>
      </c>
      <c r="J129" s="348" t="n">
        <v>0.85</v>
      </c>
      <c r="K129" s="348">
        <f>ROUND(I129*(J129/1000),2)</f>
        <v/>
      </c>
    </row>
    <row r="130">
      <c r="B130" s="347" t="n">
        <v>103</v>
      </c>
      <c r="C130" s="348" t="n">
        <v>30939793</v>
      </c>
      <c r="D130" s="348" t="inlineStr">
        <is>
          <t>15205_M&amp;E_GENERAL MOTORS CORP_CHEVY_1Q19_UPFRONT</t>
        </is>
      </c>
      <c r="E130" s="348" t="inlineStr">
        <is>
          <t>MTV</t>
        </is>
      </c>
      <c r="F130" s="349" t="n">
        <v>43469</v>
      </c>
      <c r="G130" s="349" t="n">
        <v>43555</v>
      </c>
      <c r="H130" s="348" t="n">
        <v>322409</v>
      </c>
      <c r="I130" s="348" t="n">
        <v>1</v>
      </c>
      <c r="J130" s="348" t="n">
        <v>0.85</v>
      </c>
      <c r="K130" s="348">
        <f>ROUND(I130*(J130/1000),2)</f>
        <v/>
      </c>
    </row>
    <row r="131">
      <c r="B131" s="347" t="n">
        <v>104</v>
      </c>
      <c r="C131" s="348" t="n">
        <v>30939793</v>
      </c>
      <c r="D131" s="348" t="inlineStr">
        <is>
          <t>15205_M&amp;E_GENERAL MOTORS CORP_CHEVY_1Q19_UPFRONT</t>
        </is>
      </c>
      <c r="E131" s="348" t="inlineStr">
        <is>
          <t>VH1</t>
        </is>
      </c>
      <c r="F131" s="349" t="n">
        <v>43469</v>
      </c>
      <c r="G131" s="349" t="n">
        <v>43555</v>
      </c>
      <c r="H131" s="348" t="n">
        <v>199282</v>
      </c>
      <c r="I131" s="348" t="n">
        <v>2</v>
      </c>
      <c r="J131" s="348" t="n">
        <v>0.85</v>
      </c>
      <c r="K131" s="348">
        <f>ROUND(I131*(J131/1000),2)</f>
        <v/>
      </c>
    </row>
    <row r="132">
      <c r="B132" s="347" t="n">
        <v>105</v>
      </c>
      <c r="C132" s="348" t="n">
        <v>30940085</v>
      </c>
      <c r="D132" s="348" t="inlineStr">
        <is>
          <t>15264_M&amp;E_GEICO INSURANCE_GEICO INSURANCE_FY19_VOD DAI</t>
        </is>
      </c>
      <c r="E132" s="348" t="inlineStr">
        <is>
          <t>CMT</t>
        </is>
      </c>
      <c r="F132" s="349" t="n">
        <v>43469</v>
      </c>
      <c r="G132" s="349" t="n">
        <v>43646</v>
      </c>
      <c r="H132" s="348" t="n">
        <v>227855</v>
      </c>
      <c r="I132" s="348" t="n">
        <v>4394</v>
      </c>
      <c r="J132" s="348" t="n">
        <v>0.85</v>
      </c>
      <c r="K132" s="348">
        <f>ROUND(I132*(J132/1000),2)</f>
        <v/>
      </c>
    </row>
    <row r="133">
      <c r="B133" s="347" t="n">
        <v>106</v>
      </c>
      <c r="C133" s="348" t="n">
        <v>30940085</v>
      </c>
      <c r="D133" s="348" t="inlineStr">
        <is>
          <t>15264_M&amp;E_GEICO INSURANCE_GEICO INSURANCE_FY19_VOD DAI</t>
        </is>
      </c>
      <c r="E133" s="348" t="inlineStr">
        <is>
          <t>Comedy Central</t>
        </is>
      </c>
      <c r="F133" s="349" t="n">
        <v>43469</v>
      </c>
      <c r="G133" s="349" t="n">
        <v>43646</v>
      </c>
      <c r="H133" s="348" t="n">
        <v>3041918</v>
      </c>
      <c r="I133" s="348" t="n">
        <v>401597</v>
      </c>
      <c r="J133" s="348" t="n">
        <v>0.85</v>
      </c>
      <c r="K133" s="348">
        <f>ROUND(I133*(J133/1000),2)</f>
        <v/>
      </c>
    </row>
    <row r="134">
      <c r="B134" s="347" t="n">
        <v>107</v>
      </c>
      <c r="C134" s="348" t="n">
        <v>30940085</v>
      </c>
      <c r="D134" s="348" t="inlineStr">
        <is>
          <t>15264_M&amp;E_GEICO INSURANCE_GEICO INSURANCE_FY19_VOD DAI</t>
        </is>
      </c>
      <c r="E134" s="348" t="inlineStr">
        <is>
          <t>MTV</t>
        </is>
      </c>
      <c r="F134" s="349" t="n">
        <v>43469</v>
      </c>
      <c r="G134" s="349" t="n">
        <v>43646</v>
      </c>
      <c r="H134" s="348" t="n">
        <v>5463552</v>
      </c>
      <c r="I134" s="348" t="n">
        <v>1265270</v>
      </c>
      <c r="J134" s="348" t="n">
        <v>0.85</v>
      </c>
      <c r="K134" s="348">
        <f>ROUND(I134*(J134/1000),2)</f>
        <v/>
      </c>
    </row>
    <row r="135">
      <c r="B135" s="347" t="n">
        <v>108</v>
      </c>
      <c r="C135" s="348" t="n">
        <v>30940085</v>
      </c>
      <c r="D135" s="348" t="inlineStr">
        <is>
          <t>15264_M&amp;E_GEICO INSURANCE_GEICO INSURANCE_FY19_VOD DAI</t>
        </is>
      </c>
      <c r="E135" s="348" t="inlineStr">
        <is>
          <t>MTV2</t>
        </is>
      </c>
      <c r="F135" s="349" t="n">
        <v>43574</v>
      </c>
      <c r="G135" s="349" t="n">
        <v>43646</v>
      </c>
      <c r="H135" s="348" t="n">
        <v>408</v>
      </c>
      <c r="I135" s="348" t="n">
        <v>408</v>
      </c>
      <c r="J135" s="348" t="n">
        <v>0.85</v>
      </c>
      <c r="K135" s="348">
        <f>ROUND(I135*(J135/1000),2)</f>
        <v/>
      </c>
    </row>
    <row r="136">
      <c r="B136" s="347" t="n">
        <v>109</v>
      </c>
      <c r="C136" s="348" t="n">
        <v>30940085</v>
      </c>
      <c r="D136" s="348" t="inlineStr">
        <is>
          <t>15264_M&amp;E_GEICO INSURANCE_GEICO INSURANCE_FY19_VOD DAI</t>
        </is>
      </c>
      <c r="E136" s="348" t="inlineStr">
        <is>
          <t>Paramount</t>
        </is>
      </c>
      <c r="F136" s="349" t="n">
        <v>43469</v>
      </c>
      <c r="G136" s="349" t="n">
        <v>43646</v>
      </c>
      <c r="H136" s="348" t="n">
        <v>1686246</v>
      </c>
      <c r="I136" s="348" t="n">
        <v>508200</v>
      </c>
      <c r="J136" s="348" t="n">
        <v>0.85</v>
      </c>
      <c r="K136" s="348">
        <f>ROUND(I136*(J136/1000),2)</f>
        <v/>
      </c>
    </row>
    <row r="137">
      <c r="B137" s="347" t="n">
        <v>110</v>
      </c>
      <c r="C137" s="348" t="n">
        <v>30940085</v>
      </c>
      <c r="D137" s="348" t="inlineStr">
        <is>
          <t>15264_M&amp;E_GEICO INSURANCE_GEICO INSURANCE_FY19_VOD DAI</t>
        </is>
      </c>
      <c r="E137" s="348" t="inlineStr">
        <is>
          <t>TV Land</t>
        </is>
      </c>
      <c r="F137" s="349" t="n">
        <v>43469</v>
      </c>
      <c r="G137" s="349" t="n">
        <v>43646</v>
      </c>
      <c r="H137" s="348" t="n">
        <v>464675</v>
      </c>
      <c r="I137" s="348" t="n">
        <v>67043</v>
      </c>
      <c r="J137" s="348" t="n">
        <v>0.85</v>
      </c>
      <c r="K137" s="348">
        <f>ROUND(I137*(J137/1000),2)</f>
        <v/>
      </c>
    </row>
    <row r="138">
      <c r="B138" s="347" t="n">
        <v>111</v>
      </c>
      <c r="C138" s="348" t="n">
        <v>30940085</v>
      </c>
      <c r="D138" s="348" t="inlineStr">
        <is>
          <t>15264_M&amp;E_GEICO INSURANCE_GEICO INSURANCE_FY19_VOD DAI</t>
        </is>
      </c>
      <c r="E138" s="348" t="inlineStr">
        <is>
          <t>VH1</t>
        </is>
      </c>
      <c r="F138" s="349" t="n">
        <v>43556</v>
      </c>
      <c r="G138" s="349" t="n">
        <v>43646</v>
      </c>
      <c r="H138" s="348" t="n">
        <v>4779966</v>
      </c>
      <c r="I138" s="348" t="n">
        <v>1759392</v>
      </c>
      <c r="J138" s="348" t="n">
        <v>0.85</v>
      </c>
      <c r="K138" s="348">
        <f>ROUND(I138*(J138/1000),2)</f>
        <v/>
      </c>
    </row>
    <row r="139">
      <c r="B139" s="347" t="n">
        <v>112</v>
      </c>
      <c r="C139" s="348" t="n">
        <v>30940238</v>
      </c>
      <c r="D139" s="348" t="inlineStr">
        <is>
          <t>#15297_NICK JR_CLOROX_GLAD TRASH OTHER_UPFRONT_1Q19_VOD DAI</t>
        </is>
      </c>
      <c r="E139" s="348" t="inlineStr">
        <is>
          <t>Nick Jr (Noggin)</t>
        </is>
      </c>
      <c r="F139" s="349" t="n">
        <v>43525</v>
      </c>
      <c r="G139" s="349" t="n">
        <v>43555</v>
      </c>
      <c r="H139" s="348" t="n">
        <v>308714</v>
      </c>
      <c r="I139" s="348" t="n">
        <v>2</v>
      </c>
      <c r="J139" s="348" t="n">
        <v>0.85</v>
      </c>
      <c r="K139" s="348">
        <f>ROUND(I139*(J139/1000),2)</f>
        <v/>
      </c>
    </row>
    <row r="140">
      <c r="B140" s="347" t="n">
        <v>113</v>
      </c>
      <c r="C140" s="348" t="n">
        <v>30941425</v>
      </c>
      <c r="D140" s="348" t="inlineStr">
        <is>
          <t>13962_M&amp;E_GENERAL MOTORS CORP_CADILLAC_1Q19_Upfront</t>
        </is>
      </c>
      <c r="E140" s="348" t="inlineStr">
        <is>
          <t>Comedy Central</t>
        </is>
      </c>
      <c r="F140" s="349" t="n">
        <v>43469</v>
      </c>
      <c r="G140" s="349" t="n">
        <v>43555</v>
      </c>
      <c r="H140" s="348" t="n">
        <v>432937</v>
      </c>
      <c r="I140" s="348" t="n">
        <v>8</v>
      </c>
      <c r="J140" s="348" t="n">
        <v>0.85</v>
      </c>
      <c r="K140" s="348">
        <f>ROUND(I140*(J140/1000),2)</f>
        <v/>
      </c>
    </row>
    <row r="141">
      <c r="B141" s="347" t="n">
        <v>114</v>
      </c>
      <c r="C141" s="348" t="n">
        <v>30941425</v>
      </c>
      <c r="D141" s="348" t="inlineStr">
        <is>
          <t>13962_M&amp;E_GENERAL MOTORS CORP_CADILLAC_1Q19_Upfront</t>
        </is>
      </c>
      <c r="E141" s="348" t="inlineStr">
        <is>
          <t>MTV</t>
        </is>
      </c>
      <c r="F141" s="349" t="n">
        <v>43469</v>
      </c>
      <c r="G141" s="349" t="n">
        <v>43555</v>
      </c>
      <c r="H141" s="348" t="n">
        <v>942201</v>
      </c>
      <c r="I141" s="348" t="n">
        <v>13</v>
      </c>
      <c r="J141" s="348" t="n">
        <v>0.85</v>
      </c>
      <c r="K141" s="348">
        <f>ROUND(I141*(J141/1000),2)</f>
        <v/>
      </c>
    </row>
    <row r="142">
      <c r="B142" s="347" t="n">
        <v>115</v>
      </c>
      <c r="C142" s="348" t="n">
        <v>30941425</v>
      </c>
      <c r="D142" s="348" t="inlineStr">
        <is>
          <t>13962_M&amp;E_GENERAL MOTORS CORP_CADILLAC_1Q19_Upfront</t>
        </is>
      </c>
      <c r="E142" s="348" t="inlineStr">
        <is>
          <t>VH1</t>
        </is>
      </c>
      <c r="F142" s="349" t="n">
        <v>43469</v>
      </c>
      <c r="G142" s="349" t="n">
        <v>43555</v>
      </c>
      <c r="H142" s="348" t="n">
        <v>510017</v>
      </c>
      <c r="I142" s="348" t="n">
        <v>6</v>
      </c>
      <c r="J142" s="348" t="n">
        <v>0.85</v>
      </c>
      <c r="K142" s="348">
        <f>ROUND(I142*(J142/1000),2)</f>
        <v/>
      </c>
    </row>
    <row r="143">
      <c r="B143" s="347" t="n">
        <v>116</v>
      </c>
      <c r="C143" s="348" t="n">
        <v>30943032</v>
      </c>
      <c r="D143" s="348" t="inlineStr">
        <is>
          <t>15280_M&amp;E_UNILEVER - TRESEMME WASH &amp; CARE (TRE)_1Q19</t>
        </is>
      </c>
      <c r="E143" s="348" t="inlineStr">
        <is>
          <t>MTV</t>
        </is>
      </c>
      <c r="F143" s="349" t="n">
        <v>43472</v>
      </c>
      <c r="G143" s="349" t="n">
        <v>43555</v>
      </c>
      <c r="H143" s="348" t="n">
        <v>2724726</v>
      </c>
      <c r="I143" s="348" t="n">
        <v>1573</v>
      </c>
      <c r="J143" s="348" t="n">
        <v>0.85</v>
      </c>
      <c r="K143" s="348">
        <f>ROUND(I143*(J143/1000),2)</f>
        <v/>
      </c>
    </row>
    <row r="144">
      <c r="B144" s="347" t="n">
        <v>117</v>
      </c>
      <c r="C144" s="348" t="n">
        <v>30943032</v>
      </c>
      <c r="D144" s="348" t="inlineStr">
        <is>
          <t>15280_M&amp;E_UNILEVER - TRESEMME WASH &amp; CARE (TRE)_1Q19</t>
        </is>
      </c>
      <c r="E144" s="348" t="inlineStr">
        <is>
          <t>VH1</t>
        </is>
      </c>
      <c r="F144" s="349" t="n">
        <v>43472</v>
      </c>
      <c r="G144" s="349" t="n">
        <v>43555</v>
      </c>
      <c r="H144" s="348" t="n">
        <v>1438644</v>
      </c>
      <c r="I144" s="348" t="n">
        <v>1442</v>
      </c>
      <c r="J144" s="348" t="n">
        <v>0.85</v>
      </c>
      <c r="K144" s="348">
        <f>ROUND(I144*(J144/1000),2)</f>
        <v/>
      </c>
    </row>
    <row r="145">
      <c r="B145" s="347" t="n">
        <v>118</v>
      </c>
      <c r="C145" s="348" t="n">
        <v>31013812</v>
      </c>
      <c r="D145" s="348" t="inlineStr">
        <is>
          <t>14921_BET Digital_TRACFONE_Simple Mobile_UF_VOD DAI ONLY_1Q19_A1849</t>
        </is>
      </c>
      <c r="E145" s="348" t="inlineStr">
        <is>
          <t>BET</t>
        </is>
      </c>
      <c r="F145" s="349" t="n">
        <v>43556</v>
      </c>
      <c r="G145" s="349" t="n">
        <v>43640</v>
      </c>
      <c r="H145" s="348" t="n">
        <v>4919612</v>
      </c>
      <c r="I145" s="348" t="n">
        <v>1002312</v>
      </c>
      <c r="J145" s="348" t="n">
        <v>0.85</v>
      </c>
      <c r="K145" s="348">
        <f>ROUND(I145*(J145/1000),2)</f>
        <v/>
      </c>
    </row>
    <row r="146">
      <c r="B146" s="347" t="n">
        <v>119</v>
      </c>
      <c r="C146" s="348" t="n">
        <v>31013812</v>
      </c>
      <c r="D146" s="348" t="inlineStr">
        <is>
          <t>14921_BET Digital_TRACFONE_Simple Mobile_UF_VOD DAI ONLY_1Q19_A1849</t>
        </is>
      </c>
      <c r="E146" s="348" t="inlineStr">
        <is>
          <t>BET Her</t>
        </is>
      </c>
      <c r="F146" s="349" t="n">
        <v>43556</v>
      </c>
      <c r="G146" s="349" t="n">
        <v>43640</v>
      </c>
      <c r="H146" s="348" t="n">
        <v>38083</v>
      </c>
      <c r="I146" s="348" t="n">
        <v>38083</v>
      </c>
      <c r="J146" s="348" t="n">
        <v>0.85</v>
      </c>
      <c r="K146" s="348">
        <f>ROUND(I146*(J146/1000),2)</f>
        <v/>
      </c>
    </row>
    <row r="147">
      <c r="B147" s="347" t="n">
        <v>120</v>
      </c>
      <c r="C147" s="348" t="n">
        <v>31038741</v>
      </c>
      <c r="D147" s="348" t="inlineStr">
        <is>
          <t>15294_MTV_VH1_CC_PARA_CLOROX_SCENTIVA_1Q19_VOD-DAI_Upfront</t>
        </is>
      </c>
      <c r="E147" s="348" t="inlineStr">
        <is>
          <t>Comedy Central</t>
        </is>
      </c>
      <c r="F147" s="349" t="n">
        <v>43479</v>
      </c>
      <c r="G147" s="349" t="n">
        <v>43555</v>
      </c>
      <c r="H147" s="348" t="n">
        <v>959424</v>
      </c>
      <c r="I147" s="348" t="n">
        <v>7</v>
      </c>
      <c r="J147" s="348" t="n">
        <v>0.85</v>
      </c>
      <c r="K147" s="348">
        <f>ROUND(I147*(J147/1000),2)</f>
        <v/>
      </c>
    </row>
    <row r="148">
      <c r="B148" s="347" t="n">
        <v>121</v>
      </c>
      <c r="C148" s="348" t="n">
        <v>31038741</v>
      </c>
      <c r="D148" s="348" t="inlineStr">
        <is>
          <t>15294_MTV_VH1_CC_PARA_CLOROX_SCENTIVA_1Q19_VOD-DAI_Upfront</t>
        </is>
      </c>
      <c r="E148" s="348" t="inlineStr">
        <is>
          <t>MTV</t>
        </is>
      </c>
      <c r="F148" s="349" t="n">
        <v>43479</v>
      </c>
      <c r="G148" s="349" t="n">
        <v>43555</v>
      </c>
      <c r="H148" s="348" t="n">
        <v>1816380</v>
      </c>
      <c r="I148" s="348" t="n">
        <v>6</v>
      </c>
      <c r="J148" s="348" t="n">
        <v>0.85</v>
      </c>
      <c r="K148" s="348">
        <f>ROUND(I148*(J148/1000),2)</f>
        <v/>
      </c>
    </row>
    <row r="149">
      <c r="B149" s="347" t="n">
        <v>122</v>
      </c>
      <c r="C149" s="348" t="n">
        <v>31038741</v>
      </c>
      <c r="D149" s="348" t="inlineStr">
        <is>
          <t>15294_MTV_VH1_CC_PARA_CLOROX_SCENTIVA_1Q19_VOD-DAI_Upfront</t>
        </is>
      </c>
      <c r="E149" s="348" t="inlineStr">
        <is>
          <t>Paramount</t>
        </is>
      </c>
      <c r="F149" s="349" t="n">
        <v>43479</v>
      </c>
      <c r="G149" s="349" t="n">
        <v>43555</v>
      </c>
      <c r="H149" s="348" t="n">
        <v>585177</v>
      </c>
      <c r="I149" s="348" t="n">
        <v>4</v>
      </c>
      <c r="J149" s="348" t="n">
        <v>0.85</v>
      </c>
      <c r="K149" s="348">
        <f>ROUND(I149*(J149/1000),2)</f>
        <v/>
      </c>
    </row>
    <row r="150">
      <c r="B150" s="347" t="n">
        <v>123</v>
      </c>
      <c r="C150" s="348" t="n">
        <v>31038741</v>
      </c>
      <c r="D150" s="348" t="inlineStr">
        <is>
          <t>15294_MTV_VH1_CC_PARA_CLOROX_SCENTIVA_1Q19_VOD-DAI_Upfront</t>
        </is>
      </c>
      <c r="E150" s="348" t="inlineStr">
        <is>
          <t>TV Land</t>
        </is>
      </c>
      <c r="F150" s="349" t="n">
        <v>43503</v>
      </c>
      <c r="G150" s="349" t="n">
        <v>43555</v>
      </c>
      <c r="H150" s="348" t="n">
        <v>107116</v>
      </c>
      <c r="I150" s="348" t="n">
        <v>2</v>
      </c>
      <c r="J150" s="348" t="n">
        <v>0.85</v>
      </c>
      <c r="K150" s="348">
        <f>ROUND(I150*(J150/1000),2)</f>
        <v/>
      </c>
    </row>
    <row r="151">
      <c r="B151" s="347" t="n">
        <v>124</v>
      </c>
      <c r="C151" s="348" t="n">
        <v>31046460</v>
      </c>
      <c r="D151" s="348" t="inlineStr">
        <is>
          <t>(15290)_NICK_TOPPS_PUSH POP_APP_VOD_1_2Q19_UPFRONT</t>
        </is>
      </c>
      <c r="E151" s="348" t="inlineStr">
        <is>
          <t>Nickelodeon</t>
        </is>
      </c>
      <c r="F151" s="349" t="n">
        <v>43556</v>
      </c>
      <c r="G151" s="349" t="n">
        <v>43562</v>
      </c>
      <c r="H151" s="348" t="n">
        <v>1303428</v>
      </c>
      <c r="I151" s="348" t="n">
        <v>160270</v>
      </c>
      <c r="J151" s="348" t="n">
        <v>0.85</v>
      </c>
      <c r="K151" s="348">
        <f>ROUND(I151*(J151/1000),2)</f>
        <v/>
      </c>
    </row>
    <row r="152">
      <c r="B152" s="347" t="n">
        <v>125</v>
      </c>
      <c r="C152" s="348" t="n">
        <v>31046905</v>
      </c>
      <c r="D152" s="348" t="inlineStr">
        <is>
          <t>(15291)_NICK_TOPPS_FINDERS KEEPERS_1Q19_2Q19_UPFRONT_VOD DAI</t>
        </is>
      </c>
      <c r="E152" s="348" t="inlineStr">
        <is>
          <t>Nickelodeon</t>
        </is>
      </c>
      <c r="F152" s="349" t="n">
        <v>43549</v>
      </c>
      <c r="G152" s="349" t="n">
        <v>43576</v>
      </c>
      <c r="H152" s="348" t="n">
        <v>2265874</v>
      </c>
      <c r="I152" s="348" t="n">
        <v>275991</v>
      </c>
      <c r="J152" s="348" t="n">
        <v>0.85</v>
      </c>
      <c r="K152" s="348">
        <f>ROUND(I152*(J152/1000),2)</f>
        <v/>
      </c>
    </row>
    <row r="153">
      <c r="B153" s="347" t="n">
        <v>126</v>
      </c>
      <c r="C153" s="348" t="n">
        <v>31109319</v>
      </c>
      <c r="D153" s="348" t="inlineStr">
        <is>
          <t>14311_BET_OMD_Clorox_OLV_Glad Trash_W2554_1Q19</t>
        </is>
      </c>
      <c r="E153" s="348" t="inlineStr">
        <is>
          <t>BET</t>
        </is>
      </c>
      <c r="F153" s="349" t="n">
        <v>43479</v>
      </c>
      <c r="G153" s="349" t="n">
        <v>43555</v>
      </c>
      <c r="H153" s="348" t="n">
        <v>986761</v>
      </c>
      <c r="I153" s="348" t="n">
        <v>1</v>
      </c>
      <c r="J153" s="348" t="n">
        <v>0.85</v>
      </c>
      <c r="K153" s="348">
        <f>ROUND(I153*(J153/1000),2)</f>
        <v/>
      </c>
    </row>
    <row r="154">
      <c r="B154" s="347" t="n">
        <v>127</v>
      </c>
      <c r="C154" s="348" t="n">
        <v>31115551</v>
      </c>
      <c r="D154" s="348" t="inlineStr">
        <is>
          <t>#15287_NICK_TOPPS_RING POP_1_2Q19_UPFRONT_APP_VOD</t>
        </is>
      </c>
      <c r="E154" s="348" t="inlineStr">
        <is>
          <t>Nickelodeon</t>
        </is>
      </c>
      <c r="F154" s="349" t="n">
        <v>43556</v>
      </c>
      <c r="G154" s="349" t="n">
        <v>43562</v>
      </c>
      <c r="H154" s="348" t="n">
        <v>2884036</v>
      </c>
      <c r="I154" s="348" t="n">
        <v>261195</v>
      </c>
      <c r="J154" s="348" t="n">
        <v>0.85</v>
      </c>
      <c r="K154" s="348">
        <f>ROUND(I154*(J154/1000),2)</f>
        <v/>
      </c>
    </row>
    <row r="155">
      <c r="B155" s="347" t="n">
        <v>128</v>
      </c>
      <c r="C155" s="348" t="n">
        <v>31123457</v>
      </c>
      <c r="D155" s="348" t="inlineStr">
        <is>
          <t>15278_BET_GILEAD_HORIZON_VOD_UF_Q1 19</t>
        </is>
      </c>
      <c r="E155" s="348" t="inlineStr">
        <is>
          <t>BET</t>
        </is>
      </c>
      <c r="F155" s="349" t="n">
        <v>43563</v>
      </c>
      <c r="G155" s="349" t="n">
        <v>43646</v>
      </c>
      <c r="H155" s="348" t="n">
        <v>1782958</v>
      </c>
      <c r="I155" s="348" t="n">
        <v>465801</v>
      </c>
      <c r="J155" s="348" t="n">
        <v>0.85</v>
      </c>
      <c r="K155" s="348">
        <f>ROUND(I155*(J155/1000),2)</f>
        <v/>
      </c>
    </row>
    <row r="156">
      <c r="B156" s="347" t="n">
        <v>129</v>
      </c>
      <c r="C156" s="348" t="n">
        <v>31123457</v>
      </c>
      <c r="D156" s="348" t="inlineStr">
        <is>
          <t>15278_BET_GILEAD_HORIZON_VOD_UF_Q1 19</t>
        </is>
      </c>
      <c r="E156" s="348" t="inlineStr">
        <is>
          <t>BET Her</t>
        </is>
      </c>
      <c r="F156" s="349" t="n">
        <v>43563</v>
      </c>
      <c r="G156" s="349" t="n">
        <v>43646</v>
      </c>
      <c r="H156" s="348" t="n">
        <v>47113</v>
      </c>
      <c r="I156" s="348" t="n">
        <v>16471</v>
      </c>
      <c r="J156" s="348" t="n">
        <v>0.85</v>
      </c>
      <c r="K156" s="348">
        <f>ROUND(I156*(J156/1000),2)</f>
        <v/>
      </c>
    </row>
    <row r="157">
      <c r="B157" s="347" t="n">
        <v>130</v>
      </c>
      <c r="C157" s="348" t="n">
        <v>31178649</v>
      </c>
      <c r="D157" s="348" t="inlineStr">
        <is>
          <t>#15308_NICK_NICKJR_PLAYMONSTER_ORANGUTWANG_1_2Q19_UPFRONT_VOD DAI_APP_OTT</t>
        </is>
      </c>
      <c r="E157" s="348" t="inlineStr">
        <is>
          <t>Nick Jr (Noggin)</t>
        </is>
      </c>
      <c r="F157" s="349" t="n">
        <v>43549</v>
      </c>
      <c r="G157" s="349" t="n">
        <v>43576</v>
      </c>
      <c r="H157" s="348" t="n">
        <v>1028657</v>
      </c>
      <c r="I157" s="348" t="n">
        <v>409805</v>
      </c>
      <c r="J157" s="348" t="n">
        <v>0.85</v>
      </c>
      <c r="K157" s="348">
        <f>ROUND(I157*(J157/1000),2)</f>
        <v/>
      </c>
    </row>
    <row r="158">
      <c r="B158" s="347" t="n">
        <v>131</v>
      </c>
      <c r="C158" s="348" t="n">
        <v>31178649</v>
      </c>
      <c r="D158" s="348" t="inlineStr">
        <is>
          <t>#15308_NICK_NICKJR_PLAYMONSTER_ORANGUTWANG_1_2Q19_UPFRONT_VOD DAI_APP_OTT</t>
        </is>
      </c>
      <c r="E158" s="348" t="inlineStr">
        <is>
          <t>Nickelodeon</t>
        </is>
      </c>
      <c r="F158" s="349" t="n">
        <v>43549</v>
      </c>
      <c r="G158" s="349" t="n">
        <v>43576</v>
      </c>
      <c r="H158" s="348" t="n">
        <v>1032807</v>
      </c>
      <c r="I158" s="348" t="n">
        <v>412239</v>
      </c>
      <c r="J158" s="348" t="n">
        <v>0.85</v>
      </c>
      <c r="K158" s="348">
        <f>ROUND(I158*(J158/1000),2)</f>
        <v/>
      </c>
    </row>
    <row r="159">
      <c r="B159" s="347" t="n">
        <v>132</v>
      </c>
      <c r="C159" s="348" t="n">
        <v>31178921</v>
      </c>
      <c r="D159" s="348" t="inlineStr">
        <is>
          <t>15321_BET_OMD_Powerful_Bleach_Clean_OLV_W2554_1Q19</t>
        </is>
      </c>
      <c r="E159" s="348" t="inlineStr">
        <is>
          <t>BET</t>
        </is>
      </c>
      <c r="F159" s="349" t="n">
        <v>43482</v>
      </c>
      <c r="G159" s="349" t="n">
        <v>43555</v>
      </c>
      <c r="H159" s="348" t="n">
        <v>1113786</v>
      </c>
      <c r="I159" s="348" t="n">
        <v>1875</v>
      </c>
      <c r="J159" s="348" t="n">
        <v>0.85</v>
      </c>
      <c r="K159" s="348">
        <f>ROUND(I159*(J159/1000),2)</f>
        <v/>
      </c>
    </row>
    <row r="160">
      <c r="B160" s="347" t="n">
        <v>133</v>
      </c>
      <c r="C160" s="348" t="n">
        <v>31181451</v>
      </c>
      <c r="D160" s="348" t="inlineStr">
        <is>
          <t>MTV Promos VOD Q2 2019</t>
        </is>
      </c>
      <c r="E160" s="348" t="inlineStr">
        <is>
          <t>MTV</t>
        </is>
      </c>
      <c r="F160" s="349" t="n">
        <v>43525</v>
      </c>
      <c r="G160" s="349" t="n">
        <v>43614</v>
      </c>
      <c r="H160" s="348" t="n">
        <v>4873979</v>
      </c>
      <c r="I160" s="348" t="n">
        <v>1464198</v>
      </c>
      <c r="J160" s="348" t="n">
        <v>0.85</v>
      </c>
      <c r="K160" s="348">
        <f>ROUND(I160*(J160/1000),2)</f>
        <v/>
      </c>
    </row>
    <row r="161">
      <c r="B161" s="347" t="n">
        <v>134</v>
      </c>
      <c r="C161" s="348" t="n">
        <v>31181451</v>
      </c>
      <c r="D161" s="348" t="inlineStr">
        <is>
          <t>MTV Promos VOD Q2 2019</t>
        </is>
      </c>
      <c r="E161" s="348" t="inlineStr">
        <is>
          <t>MTV2</t>
        </is>
      </c>
      <c r="F161" s="349" t="n">
        <v>43525</v>
      </c>
      <c r="G161" s="349" t="n">
        <v>43614</v>
      </c>
      <c r="H161" s="348" t="n">
        <v>43</v>
      </c>
      <c r="I161" s="348" t="n">
        <v>43</v>
      </c>
      <c r="J161" s="348" t="n">
        <v>0.85</v>
      </c>
      <c r="K161" s="348">
        <f>ROUND(I161*(J161/1000),2)</f>
        <v/>
      </c>
    </row>
    <row r="162">
      <c r="B162" s="347" t="n">
        <v>135</v>
      </c>
      <c r="C162" s="348" t="n">
        <v>31181451</v>
      </c>
      <c r="D162" s="348" t="inlineStr">
        <is>
          <t>MTV Promos VOD Q2 2019</t>
        </is>
      </c>
      <c r="E162" s="348" t="inlineStr">
        <is>
          <t>VH1</t>
        </is>
      </c>
      <c r="F162" s="349" t="n">
        <v>43539</v>
      </c>
      <c r="G162" s="349" t="n">
        <v>43566</v>
      </c>
      <c r="H162" s="348" t="n">
        <v>1455494</v>
      </c>
      <c r="I162" s="348" t="n">
        <v>750898</v>
      </c>
      <c r="J162" s="348" t="n">
        <v>0.85</v>
      </c>
      <c r="K162" s="348">
        <f>ROUND(I162*(J162/1000),2)</f>
        <v/>
      </c>
    </row>
    <row r="163">
      <c r="B163" s="347" t="n">
        <v>136</v>
      </c>
      <c r="C163" s="348" t="n">
        <v>31221214</v>
      </c>
      <c r="D163" s="348" t="inlineStr">
        <is>
          <t>15189_M&amp;E_ESURANCE - ESURANCE_Q119_VOD DAI_NG</t>
        </is>
      </c>
      <c r="E163" s="348" t="inlineStr">
        <is>
          <t>Comedy Central</t>
        </is>
      </c>
      <c r="F163" s="349" t="n">
        <v>43525</v>
      </c>
      <c r="G163" s="349" t="n">
        <v>43555</v>
      </c>
      <c r="H163" s="348" t="n">
        <v>1388006</v>
      </c>
      <c r="I163" s="348" t="n">
        <v>1302</v>
      </c>
      <c r="J163" s="348" t="n">
        <v>0.85</v>
      </c>
      <c r="K163" s="348">
        <f>ROUND(I163*(J163/1000),2)</f>
        <v/>
      </c>
    </row>
    <row r="164">
      <c r="B164" s="347" t="n">
        <v>137</v>
      </c>
      <c r="C164" s="348" t="n">
        <v>31221214</v>
      </c>
      <c r="D164" s="348" t="inlineStr">
        <is>
          <t>15189_M&amp;E_ESURANCE - ESURANCE_Q119_VOD DAI_NG</t>
        </is>
      </c>
      <c r="E164" s="348" t="inlineStr">
        <is>
          <t>Paramount</t>
        </is>
      </c>
      <c r="F164" s="349" t="n">
        <v>43525</v>
      </c>
      <c r="G164" s="349" t="n">
        <v>43555</v>
      </c>
      <c r="H164" s="348" t="n">
        <v>1014419</v>
      </c>
      <c r="I164" s="348" t="n">
        <v>1123</v>
      </c>
      <c r="J164" s="348" t="n">
        <v>0.85</v>
      </c>
      <c r="K164" s="348">
        <f>ROUND(I164*(J164/1000),2)</f>
        <v/>
      </c>
    </row>
    <row r="165">
      <c r="B165" s="347" t="n">
        <v>138</v>
      </c>
      <c r="C165" s="348" t="n">
        <v>31263121</v>
      </c>
      <c r="D165" s="348" t="inlineStr">
        <is>
          <t>(14996) M&amp;E_ UBER_UBER_Q119_Scatter</t>
        </is>
      </c>
      <c r="E165" s="348" t="inlineStr">
        <is>
          <t>MTV</t>
        </is>
      </c>
      <c r="F165" s="349" t="n">
        <v>43494</v>
      </c>
      <c r="G165" s="349" t="n">
        <v>43555</v>
      </c>
      <c r="H165" s="348" t="n">
        <v>749792</v>
      </c>
      <c r="I165" s="348" t="n">
        <v>4</v>
      </c>
      <c r="J165" s="348" t="n">
        <v>0.85</v>
      </c>
      <c r="K165" s="348">
        <f>ROUND(I165*(J165/1000),2)</f>
        <v/>
      </c>
    </row>
    <row r="166">
      <c r="B166" s="347" t="n">
        <v>139</v>
      </c>
      <c r="C166" s="348" t="n">
        <v>31341819</v>
      </c>
      <c r="D166" s="348" t="inlineStr">
        <is>
          <t>15352_M&amp;E_THE PROACTIV COMPANY - PROACTIV DYE3_CC_Q119_VOD DAI_NG</t>
        </is>
      </c>
      <c r="E166" s="348" t="inlineStr">
        <is>
          <t>Comedy Central</t>
        </is>
      </c>
      <c r="F166" s="349" t="n">
        <v>43521</v>
      </c>
      <c r="G166" s="349" t="n">
        <v>43555</v>
      </c>
      <c r="H166" s="348" t="n">
        <v>850676</v>
      </c>
      <c r="I166" s="348" t="n">
        <v>1263</v>
      </c>
      <c r="J166" s="348" t="n">
        <v>0.85</v>
      </c>
      <c r="K166" s="348">
        <f>ROUND(I166*(J166/1000),2)</f>
        <v/>
      </c>
    </row>
    <row r="167">
      <c r="B167" s="347" t="n">
        <v>140</v>
      </c>
      <c r="C167" s="348" t="n">
        <v>31341991</v>
      </c>
      <c r="D167" s="348" t="inlineStr">
        <is>
          <t>15351_M&amp;E_THE PROACTIV COMPANY - PROACTIV HVI3_VH1_Q119_VOD DAI_NG</t>
        </is>
      </c>
      <c r="E167" s="348" t="inlineStr">
        <is>
          <t>VH1</t>
        </is>
      </c>
      <c r="F167" s="349" t="n">
        <v>43521</v>
      </c>
      <c r="G167" s="349" t="n">
        <v>43555</v>
      </c>
      <c r="H167" s="348" t="n">
        <v>1570264</v>
      </c>
      <c r="I167" s="348" t="n">
        <v>2672</v>
      </c>
      <c r="J167" s="348" t="n">
        <v>0.85</v>
      </c>
      <c r="K167" s="348">
        <f>ROUND(I167*(J167/1000),2)</f>
        <v/>
      </c>
    </row>
    <row r="168">
      <c r="B168" s="347" t="n">
        <v>141</v>
      </c>
      <c r="C168" s="348" t="n">
        <v>31342018</v>
      </c>
      <c r="D168" s="348" t="inlineStr">
        <is>
          <t>15350_M&amp;E_THE PROACTIV COMPANY - PROACTIV VTZ3_MTV_Q119_VOD DAI_NG</t>
        </is>
      </c>
      <c r="E168" s="348" t="inlineStr">
        <is>
          <t>MTV</t>
        </is>
      </c>
      <c r="F168" s="349" t="n">
        <v>43521</v>
      </c>
      <c r="G168" s="349" t="n">
        <v>43555</v>
      </c>
      <c r="H168" s="348" t="n">
        <v>1766831</v>
      </c>
      <c r="I168" s="348" t="n">
        <v>4</v>
      </c>
      <c r="J168" s="348" t="n">
        <v>0.85</v>
      </c>
      <c r="K168" s="348">
        <f>ROUND(I168*(J168/1000),2)</f>
        <v/>
      </c>
    </row>
    <row r="169">
      <c r="B169" s="347" t="n">
        <v>142</v>
      </c>
      <c r="C169" s="348" t="n">
        <v>31343529</v>
      </c>
      <c r="D169" s="348" t="inlineStr">
        <is>
          <t>13875_M&amp;E_ Autozone_1Q19-2Q19_Upfront</t>
        </is>
      </c>
      <c r="E169" s="348" t="inlineStr">
        <is>
          <t>Paramount</t>
        </is>
      </c>
      <c r="F169" s="349" t="n">
        <v>43549</v>
      </c>
      <c r="G169" s="349" t="n">
        <v>43590</v>
      </c>
      <c r="H169" s="348" t="n">
        <v>381096</v>
      </c>
      <c r="I169" s="348" t="n">
        <v>115726</v>
      </c>
      <c r="J169" s="348" t="n">
        <v>0.85</v>
      </c>
      <c r="K169" s="348">
        <f>ROUND(I169*(J169/1000),2)</f>
        <v/>
      </c>
    </row>
    <row r="170">
      <c r="B170" s="347" t="n">
        <v>143</v>
      </c>
      <c r="C170" s="348" t="n">
        <v>31350288</v>
      </c>
      <c r="D170" s="348" t="inlineStr">
        <is>
          <t>K&amp;F_DISNEY PICTURES_DUMBO_1Q19_UF (14866)</t>
        </is>
      </c>
      <c r="E170" s="348" t="inlineStr">
        <is>
          <t>Nickelodeon</t>
        </is>
      </c>
      <c r="F170" s="349" t="n">
        <v>43525</v>
      </c>
      <c r="G170" s="349" t="n">
        <v>43555</v>
      </c>
      <c r="H170" s="348" t="n">
        <v>1072393</v>
      </c>
      <c r="I170" s="348" t="n">
        <v>4</v>
      </c>
      <c r="J170" s="348" t="n">
        <v>0.85</v>
      </c>
      <c r="K170" s="348">
        <f>ROUND(I170*(J170/1000),2)</f>
        <v/>
      </c>
    </row>
    <row r="171">
      <c r="B171" s="347" t="n">
        <v>144</v>
      </c>
      <c r="C171" s="348" t="n">
        <v>31364618</v>
      </c>
      <c r="D171" s="348" t="inlineStr">
        <is>
          <t>(15007)_CC_W+K_Old Spice_Men Have Skin Too_1Q19</t>
        </is>
      </c>
      <c r="E171" s="348" t="inlineStr">
        <is>
          <t>Comedy Central</t>
        </is>
      </c>
      <c r="F171" s="349" t="n">
        <v>43490</v>
      </c>
      <c r="G171" s="349" t="n">
        <v>43555</v>
      </c>
      <c r="H171" s="348" t="n">
        <v>1306093</v>
      </c>
      <c r="I171" s="348" t="n">
        <v>22</v>
      </c>
      <c r="J171" s="348" t="n">
        <v>0.85</v>
      </c>
      <c r="K171" s="348">
        <f>ROUND(I171*(J171/1000),2)</f>
        <v/>
      </c>
    </row>
    <row r="172">
      <c r="B172" s="347" t="n">
        <v>145</v>
      </c>
      <c r="C172" s="348" t="n">
        <v>31428955</v>
      </c>
      <c r="D172" s="348" t="inlineStr">
        <is>
          <t>#15365_NICK_JAKKS PACIFIC_MORFBOARD_2Q19_UPFRONT_FLUID VOD/APP</t>
        </is>
      </c>
      <c r="E172" s="348" t="inlineStr">
        <is>
          <t>Nickelodeon</t>
        </is>
      </c>
      <c r="F172" s="349" t="n">
        <v>43549</v>
      </c>
      <c r="G172" s="349" t="n">
        <v>43576</v>
      </c>
      <c r="H172" s="348" t="n">
        <v>1185264</v>
      </c>
      <c r="I172" s="348" t="n">
        <v>888711</v>
      </c>
      <c r="J172" s="348" t="n">
        <v>0.85</v>
      </c>
      <c r="K172" s="348">
        <f>ROUND(I172*(J172/1000),2)</f>
        <v/>
      </c>
    </row>
    <row r="173">
      <c r="B173" s="347" t="n">
        <v>146</v>
      </c>
      <c r="C173" s="348" t="n">
        <v>31431615</v>
      </c>
      <c r="D173" s="348" t="inlineStr">
        <is>
          <t>#15411_M&amp;E_PEPSI COLA_GAMEFUEL_VOD_UF_Q119</t>
        </is>
      </c>
      <c r="E173" s="348" t="inlineStr">
        <is>
          <t>Comedy Central</t>
        </is>
      </c>
      <c r="F173" s="349" t="n">
        <v>43531</v>
      </c>
      <c r="G173" s="349" t="n">
        <v>43555</v>
      </c>
      <c r="H173" s="348" t="n">
        <v>259735</v>
      </c>
      <c r="I173" s="348" t="n">
        <v>9</v>
      </c>
      <c r="J173" s="348" t="n">
        <v>0.85</v>
      </c>
      <c r="K173" s="348">
        <f>ROUND(I173*(J173/1000),2)</f>
        <v/>
      </c>
    </row>
    <row r="174">
      <c r="B174" s="347" t="n">
        <v>147</v>
      </c>
      <c r="C174" s="348" t="n">
        <v>31431615</v>
      </c>
      <c r="D174" s="348" t="inlineStr">
        <is>
          <t>#15411_M&amp;E_PEPSI COLA_GAMEFUEL_VOD_UF_Q119</t>
        </is>
      </c>
      <c r="E174" s="348" t="inlineStr">
        <is>
          <t>MTV</t>
        </is>
      </c>
      <c r="F174" s="349" t="n">
        <v>43531</v>
      </c>
      <c r="G174" s="349" t="n">
        <v>43555</v>
      </c>
      <c r="H174" s="348" t="n">
        <v>790205</v>
      </c>
      <c r="I174" s="348" t="n">
        <v>33</v>
      </c>
      <c r="J174" s="348" t="n">
        <v>0.85</v>
      </c>
      <c r="K174" s="348">
        <f>ROUND(I174*(J174/1000),2)</f>
        <v/>
      </c>
    </row>
    <row r="175">
      <c r="B175" s="347" t="n">
        <v>148</v>
      </c>
      <c r="C175" s="348" t="n">
        <v>31431615</v>
      </c>
      <c r="D175" s="348" t="inlineStr">
        <is>
          <t>#15411_M&amp;E_PEPSI COLA_GAMEFUEL_VOD_UF_Q119</t>
        </is>
      </c>
      <c r="E175" s="348" t="inlineStr">
        <is>
          <t>Paramount</t>
        </is>
      </c>
      <c r="F175" s="349" t="n">
        <v>43531</v>
      </c>
      <c r="G175" s="349" t="n">
        <v>43555</v>
      </c>
      <c r="H175" s="348" t="n">
        <v>288262</v>
      </c>
      <c r="I175" s="348" t="n">
        <v>10</v>
      </c>
      <c r="J175" s="348" t="n">
        <v>0.85</v>
      </c>
      <c r="K175" s="348">
        <f>ROUND(I175*(J175/1000),2)</f>
        <v/>
      </c>
    </row>
    <row r="176">
      <c r="B176" s="347" t="n">
        <v>149</v>
      </c>
      <c r="C176" s="348" t="n">
        <v>31431615</v>
      </c>
      <c r="D176" s="348" t="inlineStr">
        <is>
          <t>#15411_M&amp;E_PEPSI COLA_GAMEFUEL_VOD_UF_Q119</t>
        </is>
      </c>
      <c r="E176" s="348" t="inlineStr">
        <is>
          <t>VH1</t>
        </is>
      </c>
      <c r="F176" s="349" t="n">
        <v>43531</v>
      </c>
      <c r="G176" s="349" t="n">
        <v>43555</v>
      </c>
      <c r="H176" s="348" t="n">
        <v>424089</v>
      </c>
      <c r="I176" s="348" t="n">
        <v>7</v>
      </c>
      <c r="J176" s="348" t="n">
        <v>0.85</v>
      </c>
      <c r="K176" s="348">
        <f>ROUND(I176*(J176/1000),2)</f>
        <v/>
      </c>
    </row>
    <row r="177">
      <c r="B177" s="347" t="n">
        <v>150</v>
      </c>
      <c r="C177" s="348" t="n">
        <v>31431635</v>
      </c>
      <c r="D177" s="348" t="inlineStr">
        <is>
          <t>#15413_M&amp;E_PEPSI COLA_PEPSI_VOD_UF_Q119</t>
        </is>
      </c>
      <c r="E177" s="348" t="inlineStr">
        <is>
          <t>CMT</t>
        </is>
      </c>
      <c r="F177" s="349" t="n">
        <v>43518</v>
      </c>
      <c r="G177" s="349" t="n">
        <v>43555</v>
      </c>
      <c r="H177" s="348" t="n">
        <v>47686</v>
      </c>
      <c r="I177" s="348" t="n">
        <v>68</v>
      </c>
      <c r="J177" s="348" t="n">
        <v>0.85</v>
      </c>
      <c r="K177" s="348">
        <f>ROUND(I177*(J177/1000),2)</f>
        <v/>
      </c>
    </row>
    <row r="178">
      <c r="B178" s="347" t="n">
        <v>151</v>
      </c>
      <c r="C178" s="348" t="n">
        <v>31431635</v>
      </c>
      <c r="D178" s="348" t="inlineStr">
        <is>
          <t>#15413_M&amp;E_PEPSI COLA_PEPSI_VOD_UF_Q119</t>
        </is>
      </c>
      <c r="E178" s="348" t="inlineStr">
        <is>
          <t>Comedy Central</t>
        </is>
      </c>
      <c r="F178" s="349" t="n">
        <v>43483</v>
      </c>
      <c r="G178" s="349" t="n">
        <v>43555</v>
      </c>
      <c r="H178" s="348" t="n">
        <v>666652</v>
      </c>
      <c r="I178" s="348" t="n">
        <v>2</v>
      </c>
      <c r="J178" s="348" t="n">
        <v>0.85</v>
      </c>
      <c r="K178" s="348">
        <f>ROUND(I178*(J178/1000),2)</f>
        <v/>
      </c>
    </row>
    <row r="179">
      <c r="B179" s="347" t="n">
        <v>152</v>
      </c>
      <c r="C179" s="348" t="n">
        <v>31431635</v>
      </c>
      <c r="D179" s="348" t="inlineStr">
        <is>
          <t>#15413_M&amp;E_PEPSI COLA_PEPSI_VOD_UF_Q119</t>
        </is>
      </c>
      <c r="E179" s="348" t="inlineStr">
        <is>
          <t>MTV</t>
        </is>
      </c>
      <c r="F179" s="349" t="n">
        <v>43483</v>
      </c>
      <c r="G179" s="349" t="n">
        <v>43555</v>
      </c>
      <c r="H179" s="348" t="n">
        <v>2689138</v>
      </c>
      <c r="I179" s="348" t="n">
        <v>17</v>
      </c>
      <c r="J179" s="348" t="n">
        <v>0.85</v>
      </c>
      <c r="K179" s="348">
        <f>ROUND(I179*(J179/1000),2)</f>
        <v/>
      </c>
    </row>
    <row r="180">
      <c r="B180" s="347" t="n">
        <v>153</v>
      </c>
      <c r="C180" s="348" t="n">
        <v>31431635</v>
      </c>
      <c r="D180" s="348" t="inlineStr">
        <is>
          <t>#15413_M&amp;E_PEPSI COLA_PEPSI_VOD_UF_Q119</t>
        </is>
      </c>
      <c r="E180" s="348" t="inlineStr">
        <is>
          <t>Paramount</t>
        </is>
      </c>
      <c r="F180" s="349" t="n">
        <v>43483</v>
      </c>
      <c r="G180" s="349" t="n">
        <v>43555</v>
      </c>
      <c r="H180" s="348" t="n">
        <v>666695</v>
      </c>
      <c r="I180" s="348" t="n">
        <v>5</v>
      </c>
      <c r="J180" s="348" t="n">
        <v>0.85</v>
      </c>
      <c r="K180" s="348">
        <f>ROUND(I180*(J180/1000),2)</f>
        <v/>
      </c>
    </row>
    <row r="181">
      <c r="B181" s="347" t="n">
        <v>154</v>
      </c>
      <c r="C181" s="348" t="n">
        <v>31431635</v>
      </c>
      <c r="D181" s="348" t="inlineStr">
        <is>
          <t>#15413_M&amp;E_PEPSI COLA_PEPSI_VOD_UF_Q119</t>
        </is>
      </c>
      <c r="E181" s="348" t="inlineStr">
        <is>
          <t>TV Land</t>
        </is>
      </c>
      <c r="F181" s="349" t="n">
        <v>43518</v>
      </c>
      <c r="G181" s="349" t="n">
        <v>43555</v>
      </c>
      <c r="H181" s="348" t="n">
        <v>140628</v>
      </c>
      <c r="I181" s="348" t="n">
        <v>109</v>
      </c>
      <c r="J181" s="348" t="n">
        <v>0.85</v>
      </c>
      <c r="K181" s="348">
        <f>ROUND(I181*(J181/1000),2)</f>
        <v/>
      </c>
    </row>
    <row r="182">
      <c r="B182" s="347" t="n">
        <v>155</v>
      </c>
      <c r="C182" s="348" t="n">
        <v>31431635</v>
      </c>
      <c r="D182" s="348" t="inlineStr">
        <is>
          <t>#15413_M&amp;E_PEPSI COLA_PEPSI_VOD_UF_Q119</t>
        </is>
      </c>
      <c r="E182" s="348" t="inlineStr">
        <is>
          <t>VH1</t>
        </is>
      </c>
      <c r="F182" s="349" t="n">
        <v>43483</v>
      </c>
      <c r="G182" s="349" t="n">
        <v>43555</v>
      </c>
      <c r="H182" s="348" t="n">
        <v>1571949</v>
      </c>
      <c r="I182" s="348" t="n">
        <v>11</v>
      </c>
      <c r="J182" s="348" t="n">
        <v>0.85</v>
      </c>
      <c r="K182" s="348">
        <f>ROUND(I182*(J182/1000),2)</f>
        <v/>
      </c>
    </row>
    <row r="183">
      <c r="B183" s="347" t="n">
        <v>156</v>
      </c>
      <c r="C183" s="348" t="n">
        <v>31466785</v>
      </c>
      <c r="D183" s="348" t="inlineStr">
        <is>
          <t>15187_M&amp;E_AMGEN_AIMOVIG_FEP_1Q19_Scatter</t>
        </is>
      </c>
      <c r="E183" s="348" t="inlineStr">
        <is>
          <t>MTV</t>
        </is>
      </c>
      <c r="F183" s="349" t="n">
        <v>43496</v>
      </c>
      <c r="G183" s="349" t="n">
        <v>43555</v>
      </c>
      <c r="H183" s="348" t="n">
        <v>1235860</v>
      </c>
      <c r="I183" s="348" t="n">
        <v>4</v>
      </c>
      <c r="J183" s="348" t="n">
        <v>0.85</v>
      </c>
      <c r="K183" s="348">
        <f>ROUND(I183*(J183/1000),2)</f>
        <v/>
      </c>
    </row>
    <row r="184">
      <c r="B184" s="347" t="n">
        <v>157</v>
      </c>
      <c r="C184" s="348" t="n">
        <v>31498327</v>
      </c>
      <c r="D184" s="348" t="inlineStr">
        <is>
          <t>15326_M&amp;E_Coca Cola_Diet Coke_Viacom OLV/VOD_Q1-Q319_Upfront</t>
        </is>
      </c>
      <c r="E184" s="348" t="inlineStr">
        <is>
          <t>CMT</t>
        </is>
      </c>
      <c r="F184" s="349" t="n">
        <v>43556</v>
      </c>
      <c r="G184" s="349" t="n">
        <v>43585</v>
      </c>
      <c r="H184" s="348" t="n">
        <v>3644</v>
      </c>
      <c r="I184" s="348" t="n">
        <v>3644</v>
      </c>
      <c r="J184" s="348" t="n">
        <v>0.85</v>
      </c>
      <c r="K184" s="348">
        <f>ROUND(I184*(J184/1000),2)</f>
        <v/>
      </c>
    </row>
    <row r="185">
      <c r="B185" s="347" t="n">
        <v>158</v>
      </c>
      <c r="C185" s="348" t="n">
        <v>31498327</v>
      </c>
      <c r="D185" s="348" t="inlineStr">
        <is>
          <t>15326_M&amp;E_Coca Cola_Diet Coke_Viacom OLV/VOD_Q1-Q319_Upfront</t>
        </is>
      </c>
      <c r="E185" s="348" t="inlineStr">
        <is>
          <t>Comedy Central</t>
        </is>
      </c>
      <c r="F185" s="349" t="n">
        <v>43556</v>
      </c>
      <c r="G185" s="349" t="n">
        <v>43585</v>
      </c>
      <c r="H185" s="348" t="n">
        <v>30643</v>
      </c>
      <c r="I185" s="348" t="n">
        <v>30643</v>
      </c>
      <c r="J185" s="348" t="n">
        <v>0.85</v>
      </c>
      <c r="K185" s="348">
        <f>ROUND(I185*(J185/1000),2)</f>
        <v/>
      </c>
    </row>
    <row r="186">
      <c r="B186" s="347" t="n">
        <v>159</v>
      </c>
      <c r="C186" s="348" t="n">
        <v>31498327</v>
      </c>
      <c r="D186" s="348" t="inlineStr">
        <is>
          <t>15326_M&amp;E_Coca Cola_Diet Coke_Viacom OLV/VOD_Q1-Q319_Upfront</t>
        </is>
      </c>
      <c r="E186" s="348" t="inlineStr">
        <is>
          <t>MTV</t>
        </is>
      </c>
      <c r="F186" s="349" t="n">
        <v>43488</v>
      </c>
      <c r="G186" s="349" t="n">
        <v>43585</v>
      </c>
      <c r="H186" s="348" t="n">
        <v>575250</v>
      </c>
      <c r="I186" s="348" t="n">
        <v>271444</v>
      </c>
      <c r="J186" s="348" t="n">
        <v>0.85</v>
      </c>
      <c r="K186" s="348">
        <f>ROUND(I186*(J186/1000),2)</f>
        <v/>
      </c>
    </row>
    <row r="187">
      <c r="B187" s="347" t="n">
        <v>160</v>
      </c>
      <c r="C187" s="348" t="n">
        <v>31498327</v>
      </c>
      <c r="D187" s="348" t="inlineStr">
        <is>
          <t>15326_M&amp;E_Coca Cola_Diet Coke_Viacom OLV/VOD_Q1-Q319_Upfront</t>
        </is>
      </c>
      <c r="E187" s="348" t="inlineStr">
        <is>
          <t>Paramount</t>
        </is>
      </c>
      <c r="F187" s="349" t="n">
        <v>43556</v>
      </c>
      <c r="G187" s="349" t="n">
        <v>43585</v>
      </c>
      <c r="H187" s="348" t="n">
        <v>92164</v>
      </c>
      <c r="I187" s="348" t="n">
        <v>92164</v>
      </c>
      <c r="J187" s="348" t="n">
        <v>0.85</v>
      </c>
      <c r="K187" s="348">
        <f>ROUND(I187*(J187/1000),2)</f>
        <v/>
      </c>
    </row>
    <row r="188">
      <c r="B188" s="347" t="n">
        <v>161</v>
      </c>
      <c r="C188" s="348" t="n">
        <v>31498327</v>
      </c>
      <c r="D188" s="348" t="inlineStr">
        <is>
          <t>15326_M&amp;E_Coca Cola_Diet Coke_Viacom OLV/VOD_Q1-Q319_Upfront</t>
        </is>
      </c>
      <c r="E188" s="348" t="inlineStr">
        <is>
          <t>TV Land</t>
        </is>
      </c>
      <c r="F188" s="349" t="n">
        <v>43556</v>
      </c>
      <c r="G188" s="349" t="n">
        <v>43585</v>
      </c>
      <c r="H188" s="348" t="n">
        <v>7103</v>
      </c>
      <c r="I188" s="348" t="n">
        <v>7103</v>
      </c>
      <c r="J188" s="348" t="n">
        <v>0.85</v>
      </c>
      <c r="K188" s="348">
        <f>ROUND(I188*(J188/1000),2)</f>
        <v/>
      </c>
    </row>
    <row r="189">
      <c r="B189" s="347" t="n">
        <v>162</v>
      </c>
      <c r="C189" s="348" t="n">
        <v>31498327</v>
      </c>
      <c r="D189" s="348" t="inlineStr">
        <is>
          <t>15326_M&amp;E_Coca Cola_Diet Coke_Viacom OLV/VOD_Q1-Q319_Upfront</t>
        </is>
      </c>
      <c r="E189" s="348" t="inlineStr">
        <is>
          <t>VH1</t>
        </is>
      </c>
      <c r="F189" s="349" t="n">
        <v>43488</v>
      </c>
      <c r="G189" s="349" t="n">
        <v>43585</v>
      </c>
      <c r="H189" s="348" t="n">
        <v>408865</v>
      </c>
      <c r="I189" s="348" t="n">
        <v>148428</v>
      </c>
      <c r="J189" s="348" t="n">
        <v>0.85</v>
      </c>
      <c r="K189" s="348">
        <f>ROUND(I189*(J189/1000),2)</f>
        <v/>
      </c>
    </row>
    <row r="190">
      <c r="B190" s="347" t="n">
        <v>163</v>
      </c>
      <c r="C190" s="348" t="n">
        <v>31588586</v>
      </c>
      <c r="D190" s="348" t="inlineStr">
        <is>
          <t>15338_VH1_Hershey_Ice Breakers_Trailblazer Honors 2019 Sponsorship_Q119_Liability</t>
        </is>
      </c>
      <c r="E190" s="348" t="inlineStr">
        <is>
          <t>MTV</t>
        </is>
      </c>
      <c r="F190" s="349" t="n">
        <v>43525</v>
      </c>
      <c r="G190" s="349" t="n">
        <v>43585</v>
      </c>
      <c r="H190" s="348" t="n">
        <v>377045</v>
      </c>
      <c r="I190" s="348" t="n">
        <v>148322</v>
      </c>
      <c r="J190" s="348" t="n">
        <v>0.85</v>
      </c>
      <c r="K190" s="348">
        <f>ROUND(I190*(J190/1000),2)</f>
        <v/>
      </c>
    </row>
    <row r="191">
      <c r="B191" s="347" t="n">
        <v>164</v>
      </c>
      <c r="C191" s="348" t="n">
        <v>31588586</v>
      </c>
      <c r="D191" s="348" t="inlineStr">
        <is>
          <t>15338_VH1_Hershey_Ice Breakers_Trailblazer Honors 2019 Sponsorship_Q119_Liability</t>
        </is>
      </c>
      <c r="E191" s="348" t="inlineStr">
        <is>
          <t>VH1</t>
        </is>
      </c>
      <c r="F191" s="349" t="n">
        <v>43525</v>
      </c>
      <c r="G191" s="349" t="n">
        <v>43585</v>
      </c>
      <c r="H191" s="348" t="n">
        <v>319682</v>
      </c>
      <c r="I191" s="348" t="n">
        <v>148358</v>
      </c>
      <c r="J191" s="348" t="n">
        <v>0.85</v>
      </c>
      <c r="K191" s="348">
        <f>ROUND(I191*(J191/1000),2)</f>
        <v/>
      </c>
    </row>
    <row r="192">
      <c r="B192" s="347" t="n">
        <v>165</v>
      </c>
      <c r="C192" s="348" t="n">
        <v>31636457</v>
      </c>
      <c r="D192" s="348" t="inlineStr">
        <is>
          <t>15204_K&amp;F_Mattel_Barbie Feature Mermaid_ BFMM_1Q19 Upfront</t>
        </is>
      </c>
      <c r="E192" s="348" t="inlineStr">
        <is>
          <t>Nick Jr (Noggin)</t>
        </is>
      </c>
      <c r="F192" s="349" t="n">
        <v>43545</v>
      </c>
      <c r="G192" s="349" t="n">
        <v>43576</v>
      </c>
      <c r="H192" s="348" t="n">
        <v>5205692</v>
      </c>
      <c r="I192" s="348" t="n">
        <v>1059946</v>
      </c>
      <c r="J192" s="348" t="n">
        <v>0.85</v>
      </c>
      <c r="K192" s="348">
        <f>ROUND(I192*(J192/1000),2)</f>
        <v/>
      </c>
    </row>
    <row r="193">
      <c r="B193" s="347" t="n">
        <v>166</v>
      </c>
      <c r="C193" s="348" t="n">
        <v>31636457</v>
      </c>
      <c r="D193" s="348" t="inlineStr">
        <is>
          <t>15204_K&amp;F_Mattel_Barbie Feature Mermaid_ BFMM_1Q19 Upfront</t>
        </is>
      </c>
      <c r="E193" s="348" t="inlineStr">
        <is>
          <t>Nickelodeon</t>
        </is>
      </c>
      <c r="F193" s="349" t="n">
        <v>43545</v>
      </c>
      <c r="G193" s="349" t="n">
        <v>43576</v>
      </c>
      <c r="H193" s="348" t="n">
        <v>2607085</v>
      </c>
      <c r="I193" s="348" t="n">
        <v>532153</v>
      </c>
      <c r="J193" s="348" t="n">
        <v>0.85</v>
      </c>
      <c r="K193" s="348">
        <f>ROUND(I193*(J193/1000),2)</f>
        <v/>
      </c>
    </row>
    <row r="194">
      <c r="B194" s="347" t="n">
        <v>167</v>
      </c>
      <c r="C194" s="348" t="n">
        <v>31707495</v>
      </c>
      <c r="D194" s="348" t="inlineStr">
        <is>
          <t>15439_M&amp;E_Hershey_Seasons_OLV &amp; VOD Campaign_Q119_Upfront</t>
        </is>
      </c>
      <c r="E194" s="348" t="inlineStr">
        <is>
          <t>CMT</t>
        </is>
      </c>
      <c r="F194" s="349" t="n">
        <v>43556</v>
      </c>
      <c r="G194" s="349" t="n">
        <v>43576</v>
      </c>
      <c r="H194" s="348" t="n">
        <v>907</v>
      </c>
      <c r="I194" s="348" t="n">
        <v>907</v>
      </c>
      <c r="J194" s="348" t="n">
        <v>0.85</v>
      </c>
      <c r="K194" s="348">
        <f>ROUND(I194*(J194/1000),2)</f>
        <v/>
      </c>
    </row>
    <row r="195">
      <c r="B195" s="347" t="n">
        <v>168</v>
      </c>
      <c r="C195" s="348" t="n">
        <v>31707495</v>
      </c>
      <c r="D195" s="348" t="inlineStr">
        <is>
          <t>15439_M&amp;E_Hershey_Seasons_OLV &amp; VOD Campaign_Q119_Upfront</t>
        </is>
      </c>
      <c r="E195" s="348" t="inlineStr">
        <is>
          <t>Comedy Central</t>
        </is>
      </c>
      <c r="F195" s="349" t="n">
        <v>43525</v>
      </c>
      <c r="G195" s="349" t="n">
        <v>43576</v>
      </c>
      <c r="H195" s="348" t="n">
        <v>405793</v>
      </c>
      <c r="I195" s="348" t="n">
        <v>18311</v>
      </c>
      <c r="J195" s="348" t="n">
        <v>0.85</v>
      </c>
      <c r="K195" s="348">
        <f>ROUND(I195*(J195/1000),2)</f>
        <v/>
      </c>
    </row>
    <row r="196">
      <c r="B196" s="347" t="n">
        <v>169</v>
      </c>
      <c r="C196" s="348" t="n">
        <v>31707495</v>
      </c>
      <c r="D196" s="348" t="inlineStr">
        <is>
          <t>15439_M&amp;E_Hershey_Seasons_OLV &amp; VOD Campaign_Q119_Upfront</t>
        </is>
      </c>
      <c r="E196" s="348" t="inlineStr">
        <is>
          <t>MTV</t>
        </is>
      </c>
      <c r="F196" s="349" t="n">
        <v>43525</v>
      </c>
      <c r="G196" s="349" t="n">
        <v>43576</v>
      </c>
      <c r="H196" s="348" t="n">
        <v>805702</v>
      </c>
      <c r="I196" s="348" t="n">
        <v>89689</v>
      </c>
      <c r="J196" s="348" t="n">
        <v>0.85</v>
      </c>
      <c r="K196" s="348">
        <f>ROUND(I196*(J196/1000),2)</f>
        <v/>
      </c>
    </row>
    <row r="197">
      <c r="B197" s="347" t="n">
        <v>170</v>
      </c>
      <c r="C197" s="348" t="n">
        <v>31707495</v>
      </c>
      <c r="D197" s="348" t="inlineStr">
        <is>
          <t>15439_M&amp;E_Hershey_Seasons_OLV &amp; VOD Campaign_Q119_Upfront</t>
        </is>
      </c>
      <c r="E197" s="348" t="inlineStr">
        <is>
          <t>Paramount</t>
        </is>
      </c>
      <c r="F197" s="349" t="n">
        <v>43556</v>
      </c>
      <c r="G197" s="349" t="n">
        <v>43576</v>
      </c>
      <c r="H197" s="348" t="n">
        <v>19852</v>
      </c>
      <c r="I197" s="348" t="n">
        <v>19852</v>
      </c>
      <c r="J197" s="348" t="n">
        <v>0.85</v>
      </c>
      <c r="K197" s="348">
        <f>ROUND(I197*(J197/1000),2)</f>
        <v/>
      </c>
    </row>
    <row r="198">
      <c r="B198" s="347" t="n">
        <v>171</v>
      </c>
      <c r="C198" s="348" t="n">
        <v>31707495</v>
      </c>
      <c r="D198" s="348" t="inlineStr">
        <is>
          <t>15439_M&amp;E_Hershey_Seasons_OLV &amp; VOD Campaign_Q119_Upfront</t>
        </is>
      </c>
      <c r="E198" s="348" t="inlineStr">
        <is>
          <t>TV Land</t>
        </is>
      </c>
      <c r="F198" s="349" t="n">
        <v>43556</v>
      </c>
      <c r="G198" s="349" t="n">
        <v>43576</v>
      </c>
      <c r="H198" s="348" t="n">
        <v>2933</v>
      </c>
      <c r="I198" s="348" t="n">
        <v>2933</v>
      </c>
      <c r="J198" s="348" t="n">
        <v>0.85</v>
      </c>
      <c r="K198" s="348">
        <f>ROUND(I198*(J198/1000),2)</f>
        <v/>
      </c>
    </row>
    <row r="199">
      <c r="B199" s="347" t="n">
        <v>172</v>
      </c>
      <c r="C199" s="348" t="n">
        <v>31707495</v>
      </c>
      <c r="D199" s="348" t="inlineStr">
        <is>
          <t>15439_M&amp;E_Hershey_Seasons_OLV &amp; VOD Campaign_Q119_Upfront</t>
        </is>
      </c>
      <c r="E199" s="348" t="inlineStr">
        <is>
          <t>VH1</t>
        </is>
      </c>
      <c r="F199" s="349" t="n">
        <v>43546</v>
      </c>
      <c r="G199" s="349" t="n">
        <v>43576</v>
      </c>
      <c r="H199" s="348" t="n">
        <v>397426</v>
      </c>
      <c r="I199" s="348" t="n">
        <v>108794</v>
      </c>
      <c r="J199" s="348" t="n">
        <v>0.85</v>
      </c>
      <c r="K199" s="348">
        <f>ROUND(I199*(J199/1000),2)</f>
        <v/>
      </c>
    </row>
    <row r="200">
      <c r="B200" s="347" t="n">
        <v>173</v>
      </c>
      <c r="C200" s="348" t="n">
        <v>31737668</v>
      </c>
      <c r="D200" s="348" t="inlineStr">
        <is>
          <t>15255_M&amp;E_LIVING ESSENTIALS - LIVING ESSENTIALS_Q119_VOD DAI_NG</t>
        </is>
      </c>
      <c r="E200" s="348" t="inlineStr">
        <is>
          <t>Comedy Central</t>
        </is>
      </c>
      <c r="F200" s="349" t="n">
        <v>43525</v>
      </c>
      <c r="G200" s="349" t="n">
        <v>43555</v>
      </c>
      <c r="H200" s="348" t="n">
        <v>475607</v>
      </c>
      <c r="I200" s="348" t="n">
        <v>1457</v>
      </c>
      <c r="J200" s="348" t="n">
        <v>0.85</v>
      </c>
      <c r="K200" s="348">
        <f>ROUND(I200*(J200/1000),2)</f>
        <v/>
      </c>
    </row>
    <row r="201">
      <c r="B201" s="347" t="n">
        <v>174</v>
      </c>
      <c r="C201" s="348" t="n">
        <v>31737668</v>
      </c>
      <c r="D201" s="348" t="inlineStr">
        <is>
          <t>15255_M&amp;E_LIVING ESSENTIALS - LIVING ESSENTIALS_Q119_VOD DAI_NG</t>
        </is>
      </c>
      <c r="E201" s="348" t="inlineStr">
        <is>
          <t>MTV</t>
        </is>
      </c>
      <c r="F201" s="349" t="n">
        <v>43525</v>
      </c>
      <c r="G201" s="349" t="n">
        <v>43555</v>
      </c>
      <c r="H201" s="348" t="n">
        <v>773666</v>
      </c>
      <c r="I201" s="348" t="n">
        <v>11</v>
      </c>
      <c r="J201" s="348" t="n">
        <v>0.85</v>
      </c>
      <c r="K201" s="348">
        <f>ROUND(I201*(J201/1000),2)</f>
        <v/>
      </c>
    </row>
    <row r="202">
      <c r="B202" s="347" t="n">
        <v>175</v>
      </c>
      <c r="C202" s="348" t="n">
        <v>31737668</v>
      </c>
      <c r="D202" s="348" t="inlineStr">
        <is>
          <t>15255_M&amp;E_LIVING ESSENTIALS - LIVING ESSENTIALS_Q119_VOD DAI_NG</t>
        </is>
      </c>
      <c r="E202" s="348" t="inlineStr">
        <is>
          <t>Paramount</t>
        </is>
      </c>
      <c r="F202" s="349" t="n">
        <v>43525</v>
      </c>
      <c r="G202" s="349" t="n">
        <v>43555</v>
      </c>
      <c r="H202" s="348" t="n">
        <v>556459</v>
      </c>
      <c r="I202" s="348" t="n">
        <v>1264</v>
      </c>
      <c r="J202" s="348" t="n">
        <v>0.85</v>
      </c>
      <c r="K202" s="348">
        <f>ROUND(I202*(J202/1000),2)</f>
        <v/>
      </c>
    </row>
    <row r="203">
      <c r="B203" s="347" t="n">
        <v>176</v>
      </c>
      <c r="C203" s="348" t="n">
        <v>31737668</v>
      </c>
      <c r="D203" s="348" t="inlineStr">
        <is>
          <t>15255_M&amp;E_LIVING ESSENTIALS - LIVING ESSENTIALS_Q119_VOD DAI_NG</t>
        </is>
      </c>
      <c r="E203" s="348" t="inlineStr">
        <is>
          <t>VH1</t>
        </is>
      </c>
      <c r="F203" s="349" t="n">
        <v>43525</v>
      </c>
      <c r="G203" s="349" t="n">
        <v>43555</v>
      </c>
      <c r="H203" s="348" t="n">
        <v>737514</v>
      </c>
      <c r="I203" s="348" t="n">
        <v>5</v>
      </c>
      <c r="J203" s="348" t="n">
        <v>0.85</v>
      </c>
      <c r="K203" s="348">
        <f>ROUND(I203*(J203/1000),2)</f>
        <v/>
      </c>
    </row>
    <row r="204">
      <c r="B204" s="347" t="n">
        <v>177</v>
      </c>
      <c r="C204" s="348" t="n">
        <v>31740630</v>
      </c>
      <c r="D204" s="348" t="inlineStr">
        <is>
          <t>(15482) BET_WALMART_FY19-OGP-Broadband_Q1 (Feb- Apr)</t>
        </is>
      </c>
      <c r="E204" s="348" t="inlineStr">
        <is>
          <t>BET</t>
        </is>
      </c>
      <c r="F204" s="349" t="n">
        <v>43556</v>
      </c>
      <c r="G204" s="349" t="n">
        <v>43569</v>
      </c>
      <c r="H204" s="348" t="n">
        <v>447565</v>
      </c>
      <c r="I204" s="348" t="n">
        <v>76331</v>
      </c>
      <c r="J204" s="348" t="n">
        <v>0.85</v>
      </c>
      <c r="K204" s="348">
        <f>ROUND(I204*(J204/1000),2)</f>
        <v/>
      </c>
    </row>
    <row r="205">
      <c r="B205" s="347" t="n">
        <v>178</v>
      </c>
      <c r="C205" s="348" t="n">
        <v>31740630</v>
      </c>
      <c r="D205" s="348" t="inlineStr">
        <is>
          <t>(15482) BET_WALMART_FY19-OGP-Broadband_Q1 (Feb- Apr)</t>
        </is>
      </c>
      <c r="E205" s="348" t="inlineStr">
        <is>
          <t>BET Her</t>
        </is>
      </c>
      <c r="F205" s="349" t="n">
        <v>43556</v>
      </c>
      <c r="G205" s="349" t="n">
        <v>43569</v>
      </c>
      <c r="H205" s="348" t="n">
        <v>17200</v>
      </c>
      <c r="I205" s="348" t="n">
        <v>4310</v>
      </c>
      <c r="J205" s="348" t="n">
        <v>0.85</v>
      </c>
      <c r="K205" s="348">
        <f>ROUND(I205*(J205/1000),2)</f>
        <v/>
      </c>
    </row>
    <row r="206">
      <c r="B206" s="347" t="n">
        <v>179</v>
      </c>
      <c r="C206" s="348" t="n">
        <v>31750055</v>
      </c>
      <c r="D206" s="348" t="inlineStr">
        <is>
          <t>15455_M&amp;E_VAN MELL_ AIRHEADS_Q119-Q419_VOD_Upfront</t>
        </is>
      </c>
      <c r="E206" s="348" t="inlineStr">
        <is>
          <t>MTV</t>
        </is>
      </c>
      <c r="F206" s="349" t="n">
        <v>43556</v>
      </c>
      <c r="G206" s="349" t="n">
        <v>43646</v>
      </c>
      <c r="H206" s="348" t="n">
        <v>6018524</v>
      </c>
      <c r="I206" s="348" t="n">
        <v>1729332</v>
      </c>
      <c r="J206" s="348" t="n">
        <v>0.85</v>
      </c>
      <c r="K206" s="348">
        <f>ROUND(I206*(J206/1000),2)</f>
        <v/>
      </c>
    </row>
    <row r="207">
      <c r="B207" s="347" t="n">
        <v>180</v>
      </c>
      <c r="C207" s="348" t="n">
        <v>31750455</v>
      </c>
      <c r="D207" s="348" t="inlineStr">
        <is>
          <t>14864_M&amp;E_US ARMY_OLV Upfront_1Q19</t>
        </is>
      </c>
      <c r="E207" s="348" t="inlineStr">
        <is>
          <t>Comedy Central</t>
        </is>
      </c>
      <c r="F207" s="349" t="n">
        <v>43500</v>
      </c>
      <c r="G207" s="349" t="n">
        <v>43646</v>
      </c>
      <c r="H207" s="348" t="n">
        <v>316958</v>
      </c>
      <c r="I207" s="348" t="n">
        <v>131858</v>
      </c>
      <c r="J207" s="348" t="n">
        <v>0.85</v>
      </c>
      <c r="K207" s="348">
        <f>ROUND(I207*(J207/1000),2)</f>
        <v/>
      </c>
    </row>
    <row r="208">
      <c r="B208" s="347" t="n">
        <v>181</v>
      </c>
      <c r="C208" s="348" t="n">
        <v>31750455</v>
      </c>
      <c r="D208" s="348" t="inlineStr">
        <is>
          <t>14864_M&amp;E_US ARMY_OLV Upfront_1Q19</t>
        </is>
      </c>
      <c r="E208" s="348" t="inlineStr">
        <is>
          <t>MTV</t>
        </is>
      </c>
      <c r="F208" s="349" t="n">
        <v>43500</v>
      </c>
      <c r="G208" s="349" t="n">
        <v>43646</v>
      </c>
      <c r="H208" s="348" t="n">
        <v>876832</v>
      </c>
      <c r="I208" s="348" t="n">
        <v>226460</v>
      </c>
      <c r="J208" s="348" t="n">
        <v>0.85</v>
      </c>
      <c r="K208" s="348">
        <f>ROUND(I208*(J208/1000),2)</f>
        <v/>
      </c>
    </row>
    <row r="209">
      <c r="B209" s="347" t="n">
        <v>182</v>
      </c>
      <c r="C209" s="348" t="n">
        <v>31750455</v>
      </c>
      <c r="D209" s="348" t="inlineStr">
        <is>
          <t>14864_M&amp;E_US ARMY_OLV Upfront_1Q19</t>
        </is>
      </c>
      <c r="E209" s="348" t="inlineStr">
        <is>
          <t>VH1</t>
        </is>
      </c>
      <c r="F209" s="349" t="n">
        <v>43500</v>
      </c>
      <c r="G209" s="349" t="n">
        <v>43646</v>
      </c>
      <c r="H209" s="348" t="n">
        <v>674054</v>
      </c>
      <c r="I209" s="348" t="n">
        <v>234433</v>
      </c>
      <c r="J209" s="348" t="n">
        <v>0.85</v>
      </c>
      <c r="K209" s="348">
        <f>ROUND(I209*(J209/1000),2)</f>
        <v/>
      </c>
    </row>
    <row r="210">
      <c r="B210" s="347" t="n">
        <v>183</v>
      </c>
      <c r="C210" s="348" t="n">
        <v>31808982</v>
      </c>
      <c r="D210" s="348" t="inlineStr">
        <is>
          <t>15225_Nick_Zuru_Rainbocorns_1Q-2Q19</t>
        </is>
      </c>
      <c r="E210" s="348" t="inlineStr">
        <is>
          <t>Nickelodeon</t>
        </is>
      </c>
      <c r="F210" s="349" t="n">
        <v>43556</v>
      </c>
      <c r="G210" s="349" t="n">
        <v>43576</v>
      </c>
      <c r="H210" s="348" t="n">
        <v>285760</v>
      </c>
      <c r="I210" s="348" t="n">
        <v>187950</v>
      </c>
      <c r="J210" s="348" t="n">
        <v>0.85</v>
      </c>
      <c r="K210" s="348">
        <f>ROUND(I210*(J210/1000),2)</f>
        <v/>
      </c>
    </row>
    <row r="211">
      <c r="B211" s="347" t="n">
        <v>184</v>
      </c>
      <c r="C211" s="348" t="n">
        <v>31838156</v>
      </c>
      <c r="D211" s="348" t="inlineStr">
        <is>
          <t>15535_CLOROX_GLAD_TRASH_BAG_1Q19_Upfront_VOD-DAI</t>
        </is>
      </c>
      <c r="E211" s="348" t="inlineStr">
        <is>
          <t>CMT</t>
        </is>
      </c>
      <c r="F211" s="349" t="n">
        <v>43529</v>
      </c>
      <c r="G211" s="349" t="n">
        <v>43555</v>
      </c>
      <c r="H211" s="348" t="n">
        <v>26185</v>
      </c>
      <c r="I211" s="348" t="n">
        <v>1</v>
      </c>
      <c r="J211" s="348" t="n">
        <v>0.85</v>
      </c>
      <c r="K211" s="348">
        <f>ROUND(I211*(J211/1000),2)</f>
        <v/>
      </c>
    </row>
    <row r="212">
      <c r="B212" s="347" t="n">
        <v>185</v>
      </c>
      <c r="C212" s="348" t="n">
        <v>31838156</v>
      </c>
      <c r="D212" s="348" t="inlineStr">
        <is>
          <t>15535_CLOROX_GLAD_TRASH_BAG_1Q19_Upfront_VOD-DAI</t>
        </is>
      </c>
      <c r="E212" s="348" t="inlineStr">
        <is>
          <t>Comedy Central</t>
        </is>
      </c>
      <c r="F212" s="349" t="n">
        <v>43529</v>
      </c>
      <c r="G212" s="349" t="n">
        <v>43555</v>
      </c>
      <c r="H212" s="348" t="n">
        <v>155407</v>
      </c>
      <c r="I212" s="348" t="n">
        <v>7</v>
      </c>
      <c r="J212" s="348" t="n">
        <v>0.85</v>
      </c>
      <c r="K212" s="348">
        <f>ROUND(I212*(J212/1000),2)</f>
        <v/>
      </c>
    </row>
    <row r="213">
      <c r="B213" s="347" t="n">
        <v>186</v>
      </c>
      <c r="C213" s="348" t="n">
        <v>31838156</v>
      </c>
      <c r="D213" s="348" t="inlineStr">
        <is>
          <t>15535_CLOROX_GLAD_TRASH_BAG_1Q19_Upfront_VOD-DAI</t>
        </is>
      </c>
      <c r="E213" s="348" t="inlineStr">
        <is>
          <t>MTV</t>
        </is>
      </c>
      <c r="F213" s="349" t="n">
        <v>43529</v>
      </c>
      <c r="G213" s="349" t="n">
        <v>43555</v>
      </c>
      <c r="H213" s="348" t="n">
        <v>537199</v>
      </c>
      <c r="I213" s="348" t="n">
        <v>13</v>
      </c>
      <c r="J213" s="348" t="n">
        <v>0.85</v>
      </c>
      <c r="K213" s="348">
        <f>ROUND(I213*(J213/1000),2)</f>
        <v/>
      </c>
    </row>
    <row r="214">
      <c r="B214" s="347" t="n">
        <v>187</v>
      </c>
      <c r="C214" s="348" t="n">
        <v>31838156</v>
      </c>
      <c r="D214" s="348" t="inlineStr">
        <is>
          <t>15535_CLOROX_GLAD_TRASH_BAG_1Q19_Upfront_VOD-DAI</t>
        </is>
      </c>
      <c r="E214" s="348" t="inlineStr">
        <is>
          <t>Paramount</t>
        </is>
      </c>
      <c r="F214" s="349" t="n">
        <v>43529</v>
      </c>
      <c r="G214" s="349" t="n">
        <v>43555</v>
      </c>
      <c r="H214" s="348" t="n">
        <v>493008</v>
      </c>
      <c r="I214" s="348" t="n">
        <v>2</v>
      </c>
      <c r="J214" s="348" t="n">
        <v>0.85</v>
      </c>
      <c r="K214" s="348">
        <f>ROUND(I214*(J214/1000),2)</f>
        <v/>
      </c>
    </row>
    <row r="215">
      <c r="B215" s="347" t="n">
        <v>188</v>
      </c>
      <c r="C215" s="348" t="n">
        <v>31842660</v>
      </c>
      <c r="D215" s="348" t="inlineStr">
        <is>
          <t>15518_BET_WALMART_FY19-Fashion-Broadband_(Mar-Apr)</t>
        </is>
      </c>
      <c r="E215" s="348" t="inlineStr">
        <is>
          <t>BET</t>
        </is>
      </c>
      <c r="F215" s="349" t="n">
        <v>43556</v>
      </c>
      <c r="G215" s="349" t="n">
        <v>43576</v>
      </c>
      <c r="H215" s="348" t="n">
        <v>250141</v>
      </c>
      <c r="I215" s="348" t="n">
        <v>141632</v>
      </c>
      <c r="J215" s="348" t="n">
        <v>0.85</v>
      </c>
      <c r="K215" s="348">
        <f>ROUND(I215*(J215/1000),2)</f>
        <v/>
      </c>
    </row>
    <row r="216">
      <c r="B216" s="347" t="n">
        <v>189</v>
      </c>
      <c r="C216" s="348" t="n">
        <v>31842660</v>
      </c>
      <c r="D216" s="348" t="inlineStr">
        <is>
          <t>15518_BET_WALMART_FY19-Fashion-Broadband_(Mar-Apr)</t>
        </is>
      </c>
      <c r="E216" s="348" t="inlineStr">
        <is>
          <t>BET Her</t>
        </is>
      </c>
      <c r="F216" s="349" t="n">
        <v>43556</v>
      </c>
      <c r="G216" s="349" t="n">
        <v>43576</v>
      </c>
      <c r="H216" s="348" t="n">
        <v>10280</v>
      </c>
      <c r="I216" s="348" t="n">
        <v>6598</v>
      </c>
      <c r="J216" s="348" t="n">
        <v>0.85</v>
      </c>
      <c r="K216" s="348">
        <f>ROUND(I216*(J216/1000),2)</f>
        <v/>
      </c>
    </row>
    <row r="217">
      <c r="B217" s="347" t="n">
        <v>190</v>
      </c>
      <c r="C217" s="348" t="n">
        <v>32012933</v>
      </c>
      <c r="D217" s="348" t="inlineStr">
        <is>
          <t>15525_BET_MATCH.COM - BLACK PEOPLE MEET_1Q19_Liability ADU Wipe</t>
        </is>
      </c>
      <c r="E217" s="348" t="inlineStr">
        <is>
          <t>BET</t>
        </is>
      </c>
      <c r="F217" s="349" t="n">
        <v>43510</v>
      </c>
      <c r="G217" s="349" t="n">
        <v>43555</v>
      </c>
      <c r="H217" s="348" t="n">
        <v>487886</v>
      </c>
      <c r="I217" s="348" t="n">
        <v>347</v>
      </c>
      <c r="J217" s="348" t="n">
        <v>0.85</v>
      </c>
      <c r="K217" s="348">
        <f>ROUND(I217*(J217/1000),2)</f>
        <v/>
      </c>
    </row>
    <row r="218">
      <c r="B218" s="347" t="n">
        <v>191</v>
      </c>
      <c r="C218" s="348" t="n">
        <v>32012933</v>
      </c>
      <c r="D218" s="348" t="inlineStr">
        <is>
          <t>15525_BET_MATCH.COM - BLACK PEOPLE MEET_1Q19_Liability ADU Wipe</t>
        </is>
      </c>
      <c r="E218" s="348" t="inlineStr">
        <is>
          <t>BET Her</t>
        </is>
      </c>
      <c r="F218" s="349" t="n">
        <v>43510</v>
      </c>
      <c r="G218" s="349" t="n">
        <v>43555</v>
      </c>
      <c r="H218" s="348" t="n">
        <v>26005</v>
      </c>
      <c r="I218" s="348" t="n">
        <v>5</v>
      </c>
      <c r="J218" s="348" t="n">
        <v>0.85</v>
      </c>
      <c r="K218" s="348">
        <f>ROUND(I218*(J218/1000),2)</f>
        <v/>
      </c>
    </row>
    <row r="219">
      <c r="B219" s="347" t="n">
        <v>192</v>
      </c>
      <c r="C219" s="348" t="n">
        <v>32022264</v>
      </c>
      <c r="D219" s="348" t="inlineStr">
        <is>
          <t>#15562_U.S. ARMY_US ARMY_OLV_VOD_DEMO GUARANTEE M18-24_Upfront_Liability_Q119</t>
        </is>
      </c>
      <c r="E219" s="348" t="inlineStr">
        <is>
          <t>CMT</t>
        </is>
      </c>
      <c r="F219" s="349" t="n">
        <v>43557</v>
      </c>
      <c r="G219" s="349" t="n">
        <v>43595</v>
      </c>
      <c r="H219" s="348" t="n">
        <v>20332</v>
      </c>
      <c r="I219" s="348" t="n">
        <v>20332</v>
      </c>
      <c r="J219" s="348" t="n">
        <v>0.85</v>
      </c>
      <c r="K219" s="348">
        <f>ROUND(I219*(J219/1000),2)</f>
        <v/>
      </c>
    </row>
    <row r="220">
      <c r="B220" s="347" t="n">
        <v>193</v>
      </c>
      <c r="C220" s="348" t="n">
        <v>32022264</v>
      </c>
      <c r="D220" s="348" t="inlineStr">
        <is>
          <t>#15562_U.S. ARMY_US ARMY_OLV_VOD_DEMO GUARANTEE M18-24_Upfront_Liability_Q119</t>
        </is>
      </c>
      <c r="E220" s="348" t="inlineStr">
        <is>
          <t>Comedy Central</t>
        </is>
      </c>
      <c r="F220" s="349" t="n">
        <v>43523</v>
      </c>
      <c r="G220" s="349" t="n">
        <v>43595</v>
      </c>
      <c r="H220" s="348" t="n">
        <v>799633</v>
      </c>
      <c r="I220" s="348" t="n">
        <v>339667</v>
      </c>
      <c r="J220" s="348" t="n">
        <v>0.85</v>
      </c>
      <c r="K220" s="348">
        <f>ROUND(I220*(J220/1000),2)</f>
        <v/>
      </c>
    </row>
    <row r="221">
      <c r="B221" s="347" t="n">
        <v>194</v>
      </c>
      <c r="C221" s="348" t="n">
        <v>32022264</v>
      </c>
      <c r="D221" s="348" t="inlineStr">
        <is>
          <t>#15562_U.S. ARMY_US ARMY_OLV_VOD_DEMO GUARANTEE M18-24_Upfront_Liability_Q119</t>
        </is>
      </c>
      <c r="E221" s="348" t="inlineStr">
        <is>
          <t>MTV</t>
        </is>
      </c>
      <c r="F221" s="349" t="n">
        <v>43523</v>
      </c>
      <c r="G221" s="349" t="n">
        <v>43595</v>
      </c>
      <c r="H221" s="348" t="n">
        <v>3156985</v>
      </c>
      <c r="I221" s="348" t="n">
        <v>970723</v>
      </c>
      <c r="J221" s="348" t="n">
        <v>0.85</v>
      </c>
      <c r="K221" s="348">
        <f>ROUND(I221*(J221/1000),2)</f>
        <v/>
      </c>
    </row>
    <row r="222">
      <c r="B222" s="347" t="n">
        <v>195</v>
      </c>
      <c r="C222" s="348" t="n">
        <v>32022264</v>
      </c>
      <c r="D222" s="348" t="inlineStr">
        <is>
          <t>#15562_U.S. ARMY_US ARMY_OLV_VOD_DEMO GUARANTEE M18-24_Upfront_Liability_Q119</t>
        </is>
      </c>
      <c r="E222" s="348" t="inlineStr">
        <is>
          <t>Paramount</t>
        </is>
      </c>
      <c r="F222" s="349" t="n">
        <v>43557</v>
      </c>
      <c r="G222" s="349" t="n">
        <v>43595</v>
      </c>
      <c r="H222" s="348" t="n">
        <v>318222</v>
      </c>
      <c r="I222" s="348" t="n">
        <v>318222</v>
      </c>
      <c r="J222" s="348" t="n">
        <v>0.85</v>
      </c>
      <c r="K222" s="348">
        <f>ROUND(I222*(J222/1000),2)</f>
        <v/>
      </c>
    </row>
    <row r="223">
      <c r="B223" s="347" t="n">
        <v>196</v>
      </c>
      <c r="C223" s="348" t="n">
        <v>32022264</v>
      </c>
      <c r="D223" s="348" t="inlineStr">
        <is>
          <t>#15562_U.S. ARMY_US ARMY_OLV_VOD_DEMO GUARANTEE M18-24_Upfront_Liability_Q119</t>
        </is>
      </c>
      <c r="E223" s="348" t="inlineStr">
        <is>
          <t>TV Land</t>
        </is>
      </c>
      <c r="F223" s="349" t="n">
        <v>43557</v>
      </c>
      <c r="G223" s="349" t="n">
        <v>43595</v>
      </c>
      <c r="H223" s="348" t="n">
        <v>49014</v>
      </c>
      <c r="I223" s="348" t="n">
        <v>49014</v>
      </c>
      <c r="J223" s="348" t="n">
        <v>0.85</v>
      </c>
      <c r="K223" s="348">
        <f>ROUND(I223*(J223/1000),2)</f>
        <v/>
      </c>
    </row>
    <row r="224">
      <c r="B224" s="347" t="n">
        <v>197</v>
      </c>
      <c r="C224" s="348" t="n">
        <v>32022264</v>
      </c>
      <c r="D224" s="348" t="inlineStr">
        <is>
          <t>#15562_U.S. ARMY_US ARMY_OLV_VOD_DEMO GUARANTEE M18-24_Upfront_Liability_Q119</t>
        </is>
      </c>
      <c r="E224" s="348" t="inlineStr">
        <is>
          <t>VH1</t>
        </is>
      </c>
      <c r="F224" s="349" t="n">
        <v>43523</v>
      </c>
      <c r="G224" s="349" t="n">
        <v>43595</v>
      </c>
      <c r="H224" s="348" t="n">
        <v>3007785</v>
      </c>
      <c r="I224" s="348" t="n">
        <v>1094661</v>
      </c>
      <c r="J224" s="348" t="n">
        <v>0.85</v>
      </c>
      <c r="K224" s="348">
        <f>ROUND(I224*(J224/1000),2)</f>
        <v/>
      </c>
    </row>
    <row r="225">
      <c r="B225" s="347" t="n">
        <v>198</v>
      </c>
      <c r="C225" s="348" t="n">
        <v>32052069</v>
      </c>
      <c r="D225" s="348" t="inlineStr">
        <is>
          <t>(15486)_NICK_NICKJR_BIG TIME TOYS_SOCKER BOPPER_2Q19_UPFRONT_APP_OTT_VOD DAI</t>
        </is>
      </c>
      <c r="E225" s="348" t="inlineStr">
        <is>
          <t>Nick Jr (Noggin)</t>
        </is>
      </c>
      <c r="F225" s="349" t="n">
        <v>43549</v>
      </c>
      <c r="G225" s="349" t="n">
        <v>43576</v>
      </c>
      <c r="H225" s="348" t="n">
        <v>259036</v>
      </c>
      <c r="I225" s="348" t="n">
        <v>193531</v>
      </c>
      <c r="J225" s="348" t="n">
        <v>0.85</v>
      </c>
      <c r="K225" s="348">
        <f>ROUND(I225*(J225/1000),2)</f>
        <v/>
      </c>
    </row>
    <row r="226">
      <c r="B226" s="347" t="n">
        <v>199</v>
      </c>
      <c r="C226" s="348" t="n">
        <v>32052069</v>
      </c>
      <c r="D226" s="348" t="inlineStr">
        <is>
          <t>(15486)_NICK_NICKJR_BIG TIME TOYS_SOCKER BOPPER_2Q19_UPFRONT_APP_OTT_VOD DAI</t>
        </is>
      </c>
      <c r="E226" s="348" t="inlineStr">
        <is>
          <t>Nickelodeon</t>
        </is>
      </c>
      <c r="F226" s="349" t="n">
        <v>43549</v>
      </c>
      <c r="G226" s="349" t="n">
        <v>43576</v>
      </c>
      <c r="H226" s="348" t="n">
        <v>430005</v>
      </c>
      <c r="I226" s="348" t="n">
        <v>322876</v>
      </c>
      <c r="J226" s="348" t="n">
        <v>0.85</v>
      </c>
      <c r="K226" s="348">
        <f>ROUND(I226*(J226/1000),2)</f>
        <v/>
      </c>
    </row>
    <row r="227">
      <c r="B227" s="347" t="n">
        <v>200</v>
      </c>
      <c r="C227" s="348" t="n">
        <v>32056353</v>
      </c>
      <c r="D227" s="348" t="inlineStr">
        <is>
          <t>15207_K&amp;F_Mattel_Barbie Doggy DayCare_BDDC_1Q19-2Q19 Upfront</t>
        </is>
      </c>
      <c r="E227" s="348" t="inlineStr">
        <is>
          <t>Nick Jr (Noggin)</t>
        </is>
      </c>
      <c r="F227" s="349" t="n">
        <v>43521</v>
      </c>
      <c r="G227" s="349" t="n">
        <v>43583</v>
      </c>
      <c r="H227" s="348" t="n">
        <v>4168669</v>
      </c>
      <c r="I227" s="348" t="n">
        <v>397634</v>
      </c>
      <c r="J227" s="348" t="n">
        <v>0.85</v>
      </c>
      <c r="K227" s="348">
        <f>ROUND(I227*(J227/1000),2)</f>
        <v/>
      </c>
    </row>
    <row r="228">
      <c r="B228" s="347" t="n">
        <v>201</v>
      </c>
      <c r="C228" s="348" t="n">
        <v>32056353</v>
      </c>
      <c r="D228" s="348" t="inlineStr">
        <is>
          <t>15207_K&amp;F_Mattel_Barbie Doggy DayCare_BDDC_1Q19-2Q19 Upfront</t>
        </is>
      </c>
      <c r="E228" s="348" t="inlineStr">
        <is>
          <t>Nickelodeon</t>
        </is>
      </c>
      <c r="F228" s="349" t="n">
        <v>43521</v>
      </c>
      <c r="G228" s="349" t="n">
        <v>43583</v>
      </c>
      <c r="H228" s="348" t="n">
        <v>2111322</v>
      </c>
      <c r="I228" s="348" t="n">
        <v>226781</v>
      </c>
      <c r="J228" s="348" t="n">
        <v>0.85</v>
      </c>
      <c r="K228" s="348">
        <f>ROUND(I228*(J228/1000),2)</f>
        <v/>
      </c>
    </row>
    <row r="229">
      <c r="B229" s="347" t="n">
        <v>202</v>
      </c>
      <c r="C229" s="348" t="n">
        <v>32155664</v>
      </c>
      <c r="D229" s="348" t="inlineStr">
        <is>
          <t>(15476)_NICK_CEPIA, LLC_CEPIA, LLC_1_2Q19_UPFRONT_VOD DAI</t>
        </is>
      </c>
      <c r="E229" s="348" t="inlineStr">
        <is>
          <t>Nick Jr (Noggin)</t>
        </is>
      </c>
      <c r="F229" s="349" t="n">
        <v>43549</v>
      </c>
      <c r="G229" s="349" t="n">
        <v>43576</v>
      </c>
      <c r="H229" s="348" t="n">
        <v>1573220</v>
      </c>
      <c r="I229" s="348" t="n">
        <v>941377</v>
      </c>
      <c r="J229" s="348" t="n">
        <v>0.85</v>
      </c>
      <c r="K229" s="348">
        <f>ROUND(I229*(J229/1000),2)</f>
        <v/>
      </c>
    </row>
    <row r="230">
      <c r="B230" s="347" t="n">
        <v>203</v>
      </c>
      <c r="C230" s="348" t="n">
        <v>32158046</v>
      </c>
      <c r="D230" s="348" t="inlineStr">
        <is>
          <t>TVLand VOD DAI Promos 2019</t>
        </is>
      </c>
      <c r="E230" s="348" t="inlineStr">
        <is>
          <t>TV Land</t>
        </is>
      </c>
      <c r="F230" s="349" t="n">
        <v>43544</v>
      </c>
      <c r="G230" s="349" t="n">
        <v>43555</v>
      </c>
      <c r="H230" s="348" t="n">
        <v>24378</v>
      </c>
      <c r="I230" s="348" t="n">
        <v>63</v>
      </c>
      <c r="J230" s="348" t="n">
        <v>0.85</v>
      </c>
      <c r="K230" s="348">
        <f>ROUND(I230*(J230/1000),2)</f>
        <v/>
      </c>
    </row>
    <row r="231">
      <c r="B231" s="347" t="n">
        <v>204</v>
      </c>
      <c r="C231" s="348" t="n">
        <v>32167381</v>
      </c>
      <c r="D231" s="348" t="inlineStr">
        <is>
          <t>#15489_NICK_NICKJR_JAZWARES_PEPPA PIG_1_2Q19_UPFRONT_APP_OTT_VOD DAI</t>
        </is>
      </c>
      <c r="E231" s="348" t="inlineStr">
        <is>
          <t>Nick Jr (Noggin)</t>
        </is>
      </c>
      <c r="F231" s="349" t="n">
        <v>43549</v>
      </c>
      <c r="G231" s="349" t="n">
        <v>43576</v>
      </c>
      <c r="H231" s="348" t="n">
        <v>391626</v>
      </c>
      <c r="I231" s="348" t="n">
        <v>234347</v>
      </c>
      <c r="J231" s="348" t="n">
        <v>0.85</v>
      </c>
      <c r="K231" s="348">
        <f>ROUND(I231*(J231/1000),2)</f>
        <v/>
      </c>
    </row>
    <row r="232">
      <c r="B232" s="347" t="n">
        <v>205</v>
      </c>
      <c r="C232" s="348" t="n">
        <v>32167381</v>
      </c>
      <c r="D232" s="348" t="inlineStr">
        <is>
          <t>#15489_NICK_NICKJR_JAZWARES_PEPPA PIG_1_2Q19_UPFRONT_APP_OTT_VOD DAI</t>
        </is>
      </c>
      <c r="E232" s="348" t="inlineStr">
        <is>
          <t>Nickelodeon</t>
        </is>
      </c>
      <c r="F232" s="349" t="n">
        <v>43549</v>
      </c>
      <c r="G232" s="349" t="n">
        <v>43576</v>
      </c>
      <c r="H232" s="348" t="n">
        <v>654440</v>
      </c>
      <c r="I232" s="348" t="n">
        <v>391433</v>
      </c>
      <c r="J232" s="348" t="n">
        <v>0.85</v>
      </c>
      <c r="K232" s="348">
        <f>ROUND(I232*(J232/1000),2)</f>
        <v/>
      </c>
    </row>
    <row r="233">
      <c r="B233" s="347" t="n">
        <v>206</v>
      </c>
      <c r="C233" s="348" t="n">
        <v>32167511</v>
      </c>
      <c r="D233" s="348" t="inlineStr">
        <is>
          <t>#15487_NICK_BIG TIME TOYS_YOYO BALL_1_2Q19_UPFRONT_APP_OTT_VOD</t>
        </is>
      </c>
      <c r="E233" s="348" t="inlineStr">
        <is>
          <t>Nickelodeon</t>
        </is>
      </c>
      <c r="F233" s="349" t="n">
        <v>43549</v>
      </c>
      <c r="G233" s="349" t="n">
        <v>43576</v>
      </c>
      <c r="H233" s="348" t="n">
        <v>576179</v>
      </c>
      <c r="I233" s="348" t="n">
        <v>430653</v>
      </c>
      <c r="J233" s="348" t="n">
        <v>0.85</v>
      </c>
      <c r="K233" s="348">
        <f>ROUND(I233*(J233/1000),2)</f>
        <v/>
      </c>
    </row>
    <row r="234">
      <c r="B234" s="347" t="n">
        <v>207</v>
      </c>
      <c r="C234" s="348" t="n">
        <v>32172582</v>
      </c>
      <c r="D234" s="348" t="inlineStr">
        <is>
          <t>#15488_NICK_INNOVATION FIRST_BATTLE BOTS_2Q19_UPFRONT_APP_OTT_VOD DAI</t>
        </is>
      </c>
      <c r="E234" s="348" t="inlineStr">
        <is>
          <t>Nickelodeon</t>
        </is>
      </c>
      <c r="F234" s="349" t="n">
        <v>43556</v>
      </c>
      <c r="G234" s="349" t="n">
        <v>43569</v>
      </c>
      <c r="H234" s="348" t="n">
        <v>385058</v>
      </c>
      <c r="I234" s="348" t="n">
        <v>385058</v>
      </c>
      <c r="J234" s="348" t="n">
        <v>0.85</v>
      </c>
      <c r="K234" s="348">
        <f>ROUND(I234*(J234/1000),2)</f>
        <v/>
      </c>
    </row>
    <row r="235">
      <c r="B235" s="347" t="n">
        <v>208</v>
      </c>
      <c r="C235" s="348" t="n">
        <v>32173862</v>
      </c>
      <c r="D235" s="348" t="inlineStr">
        <is>
          <t>2Q19_DISNEY PICTURES_DUMBO VOD_K&amp;F_UF #15324 LIABILITY WIPE</t>
        </is>
      </c>
      <c r="E235" s="348" t="inlineStr">
        <is>
          <t>Nickelodeon</t>
        </is>
      </c>
      <c r="F235" s="349" t="n">
        <v>43558</v>
      </c>
      <c r="G235" s="349" t="n">
        <v>43562</v>
      </c>
      <c r="H235" s="348" t="n">
        <v>6879348</v>
      </c>
      <c r="I235" s="348" t="n">
        <v>826873</v>
      </c>
      <c r="J235" s="348" t="n">
        <v>0.85</v>
      </c>
      <c r="K235" s="348">
        <f>ROUND(I235*(J235/1000),2)</f>
        <v/>
      </c>
    </row>
    <row r="236">
      <c r="B236" s="347" t="n">
        <v>209</v>
      </c>
      <c r="C236" s="348" t="n">
        <v>32174089</v>
      </c>
      <c r="D236" s="348" t="inlineStr">
        <is>
          <t>2Q19_DISNEY PICTURES_PENGUINS VOD_K&amp;F_UF #15325 LIABILITY WIPE</t>
        </is>
      </c>
      <c r="E236" s="348" t="inlineStr">
        <is>
          <t>Nickelodeon</t>
        </is>
      </c>
      <c r="F236" s="349" t="n">
        <v>43556</v>
      </c>
      <c r="G236" s="349" t="n">
        <v>43575</v>
      </c>
      <c r="H236" s="348" t="n">
        <v>4823508</v>
      </c>
      <c r="I236" s="348" t="n">
        <v>4823508</v>
      </c>
      <c r="J236" s="348" t="n">
        <v>0.85</v>
      </c>
      <c r="K236" s="348">
        <f>ROUND(I236*(J236/1000),2)</f>
        <v/>
      </c>
    </row>
    <row r="237">
      <c r="B237" s="347" t="n">
        <v>210</v>
      </c>
      <c r="C237" s="348" t="n">
        <v>32216631</v>
      </c>
      <c r="D237" s="348" t="inlineStr">
        <is>
          <t>(15513) Mattel_Barbie KCA_Q119 SC_15513</t>
        </is>
      </c>
      <c r="E237" s="348" t="inlineStr">
        <is>
          <t>Nickelodeon</t>
        </is>
      </c>
      <c r="F237" s="349" t="n">
        <v>43523</v>
      </c>
      <c r="G237" s="349" t="n">
        <v>43583</v>
      </c>
      <c r="H237" s="348" t="n">
        <v>2388294</v>
      </c>
      <c r="I237" s="348" t="n">
        <v>211900</v>
      </c>
      <c r="J237" s="348" t="n">
        <v>0.85</v>
      </c>
      <c r="K237" s="348">
        <f>ROUND(I237*(J237/1000),2)</f>
        <v/>
      </c>
    </row>
    <row r="238">
      <c r="B238" s="347" t="n">
        <v>211</v>
      </c>
      <c r="C238" s="348" t="n">
        <v>32225053</v>
      </c>
      <c r="D238" s="348" t="inlineStr">
        <is>
          <t>15008_M&amp;E_ BOEHRINGER/INGELHEIM - BOEHRINGER_Q219-Q319_Liability-ADU</t>
        </is>
      </c>
      <c r="E238" s="348" t="inlineStr">
        <is>
          <t>CMT</t>
        </is>
      </c>
      <c r="F238" s="349" t="n">
        <v>43558</v>
      </c>
      <c r="G238" s="349" t="n">
        <v>43646</v>
      </c>
      <c r="H238" s="348" t="n">
        <v>1518</v>
      </c>
      <c r="I238" s="348" t="n">
        <v>1518</v>
      </c>
      <c r="J238" s="348" t="n">
        <v>0.85</v>
      </c>
      <c r="K238" s="348">
        <f>ROUND(I238*(J238/1000),2)</f>
        <v/>
      </c>
    </row>
    <row r="239">
      <c r="B239" s="347" t="n">
        <v>212</v>
      </c>
      <c r="C239" s="348" t="n">
        <v>32225053</v>
      </c>
      <c r="D239" s="348" t="inlineStr">
        <is>
          <t>15008_M&amp;E_ BOEHRINGER/INGELHEIM - BOEHRINGER_Q219-Q319_Liability-ADU</t>
        </is>
      </c>
      <c r="E239" s="348" t="inlineStr">
        <is>
          <t>Comedy Central</t>
        </is>
      </c>
      <c r="F239" s="349" t="n">
        <v>43558</v>
      </c>
      <c r="G239" s="349" t="n">
        <v>43646</v>
      </c>
      <c r="H239" s="348" t="n">
        <v>27817</v>
      </c>
      <c r="I239" s="348" t="n">
        <v>27817</v>
      </c>
      <c r="J239" s="348" t="n">
        <v>0.85</v>
      </c>
      <c r="K239" s="348">
        <f>ROUND(I239*(J239/1000),2)</f>
        <v/>
      </c>
    </row>
    <row r="240">
      <c r="B240" s="347" t="n">
        <v>213</v>
      </c>
      <c r="C240" s="348" t="n">
        <v>32225053</v>
      </c>
      <c r="D240" s="348" t="inlineStr">
        <is>
          <t>15008_M&amp;E_ BOEHRINGER/INGELHEIM - BOEHRINGER_Q219-Q319_Liability-ADU</t>
        </is>
      </c>
      <c r="E240" s="348" t="inlineStr">
        <is>
          <t>MTV</t>
        </is>
      </c>
      <c r="F240" s="349" t="n">
        <v>43558</v>
      </c>
      <c r="G240" s="349" t="n">
        <v>43646</v>
      </c>
      <c r="H240" s="348" t="n">
        <v>185744</v>
      </c>
      <c r="I240" s="348" t="n">
        <v>185744</v>
      </c>
      <c r="J240" s="348" t="n">
        <v>0.85</v>
      </c>
      <c r="K240" s="348">
        <f>ROUND(I240*(J240/1000),2)</f>
        <v/>
      </c>
    </row>
    <row r="241">
      <c r="B241" s="347" t="n">
        <v>214</v>
      </c>
      <c r="C241" s="348" t="n">
        <v>32225053</v>
      </c>
      <c r="D241" s="348" t="inlineStr">
        <is>
          <t>15008_M&amp;E_ BOEHRINGER/INGELHEIM - BOEHRINGER_Q219-Q319_Liability-ADU</t>
        </is>
      </c>
      <c r="E241" s="348" t="inlineStr">
        <is>
          <t>Paramount</t>
        </is>
      </c>
      <c r="F241" s="349" t="n">
        <v>43558</v>
      </c>
      <c r="G241" s="349" t="n">
        <v>43646</v>
      </c>
      <c r="H241" s="348" t="n">
        <v>49008</v>
      </c>
      <c r="I241" s="348" t="n">
        <v>49008</v>
      </c>
      <c r="J241" s="348" t="n">
        <v>0.85</v>
      </c>
      <c r="K241" s="348">
        <f>ROUND(I241*(J241/1000),2)</f>
        <v/>
      </c>
    </row>
    <row r="242">
      <c r="B242" s="347" t="n">
        <v>215</v>
      </c>
      <c r="C242" s="348" t="n">
        <v>32225053</v>
      </c>
      <c r="D242" s="348" t="inlineStr">
        <is>
          <t>15008_M&amp;E_ BOEHRINGER/INGELHEIM - BOEHRINGER_Q219-Q319_Liability-ADU</t>
        </is>
      </c>
      <c r="E242" s="348" t="inlineStr">
        <is>
          <t>TV Land</t>
        </is>
      </c>
      <c r="F242" s="349" t="n">
        <v>43558</v>
      </c>
      <c r="G242" s="349" t="n">
        <v>43646</v>
      </c>
      <c r="H242" s="348" t="n">
        <v>5486</v>
      </c>
      <c r="I242" s="348" t="n">
        <v>5486</v>
      </c>
      <c r="J242" s="348" t="n">
        <v>0.85</v>
      </c>
      <c r="K242" s="348">
        <f>ROUND(I242*(J242/1000),2)</f>
        <v/>
      </c>
    </row>
    <row r="243">
      <c r="B243" s="347" t="n">
        <v>216</v>
      </c>
      <c r="C243" s="348" t="n">
        <v>32225053</v>
      </c>
      <c r="D243" s="348" t="inlineStr">
        <is>
          <t>15008_M&amp;E_ BOEHRINGER/INGELHEIM - BOEHRINGER_Q219-Q319_Liability-ADU</t>
        </is>
      </c>
      <c r="E243" s="348" t="inlineStr">
        <is>
          <t>VH1</t>
        </is>
      </c>
      <c r="F243" s="349" t="n">
        <v>43558</v>
      </c>
      <c r="G243" s="349" t="n">
        <v>43646</v>
      </c>
      <c r="H243" s="348" t="n">
        <v>215143</v>
      </c>
      <c r="I243" s="348" t="n">
        <v>215143</v>
      </c>
      <c r="J243" s="348" t="n">
        <v>0.85</v>
      </c>
      <c r="K243" s="348">
        <f>ROUND(I243*(J243/1000),2)</f>
        <v/>
      </c>
    </row>
    <row r="244">
      <c r="B244" s="347" t="n">
        <v>217</v>
      </c>
      <c r="C244" s="348" t="n">
        <v>32246649</v>
      </c>
      <c r="D244" s="348" t="inlineStr">
        <is>
          <t>14217_Nick_Chobani_Gimmies_Kids Choice Awards_1Q19-2Q19</t>
        </is>
      </c>
      <c r="E244" s="348" t="inlineStr">
        <is>
          <t>Nickelodeon</t>
        </is>
      </c>
      <c r="F244" s="349" t="n">
        <v>43525</v>
      </c>
      <c r="G244" s="349" t="n">
        <v>43562</v>
      </c>
      <c r="H244" s="348" t="n">
        <v>3915982</v>
      </c>
      <c r="I244" s="348" t="n">
        <v>543230</v>
      </c>
      <c r="J244" s="348" t="n">
        <v>0.85</v>
      </c>
      <c r="K244" s="348">
        <f>ROUND(I244*(J244/1000),2)</f>
        <v/>
      </c>
    </row>
    <row r="245">
      <c r="B245" s="347" t="n">
        <v>218</v>
      </c>
      <c r="C245" s="348" t="n">
        <v>32276372</v>
      </c>
      <c r="D245" s="348" t="inlineStr">
        <is>
          <t>15509_M&amp;E_VAN MELLE_MENTOS_Q119-Q4-19 VOD_UPFRONT</t>
        </is>
      </c>
      <c r="E245" s="348" t="inlineStr">
        <is>
          <t>CMT</t>
        </is>
      </c>
      <c r="F245" s="349" t="n">
        <v>43531</v>
      </c>
      <c r="G245" s="349" t="n">
        <v>43646</v>
      </c>
      <c r="H245" s="348" t="n">
        <v>13253</v>
      </c>
      <c r="I245" s="348" t="n">
        <v>6005</v>
      </c>
      <c r="J245" s="348" t="n">
        <v>0.85</v>
      </c>
      <c r="K245" s="348">
        <f>ROUND(I245*(J245/1000),2)</f>
        <v/>
      </c>
    </row>
    <row r="246">
      <c r="B246" s="347" t="n">
        <v>219</v>
      </c>
      <c r="C246" s="348" t="n">
        <v>32276372</v>
      </c>
      <c r="D246" s="348" t="inlineStr">
        <is>
          <t>15509_M&amp;E_VAN MELLE_MENTOS_Q119-Q4-19 VOD_UPFRONT</t>
        </is>
      </c>
      <c r="E246" s="348" t="inlineStr">
        <is>
          <t>Comedy Central</t>
        </is>
      </c>
      <c r="F246" s="349" t="n">
        <v>43528</v>
      </c>
      <c r="G246" s="349" t="n">
        <v>43646</v>
      </c>
      <c r="H246" s="348" t="n">
        <v>414922</v>
      </c>
      <c r="I246" s="348" t="n">
        <v>83600</v>
      </c>
      <c r="J246" s="348" t="n">
        <v>0.85</v>
      </c>
      <c r="K246" s="348">
        <f>ROUND(I246*(J246/1000),2)</f>
        <v/>
      </c>
    </row>
    <row r="247">
      <c r="B247" s="347" t="n">
        <v>220</v>
      </c>
      <c r="C247" s="348" t="n">
        <v>32276372</v>
      </c>
      <c r="D247" s="348" t="inlineStr">
        <is>
          <t>15509_M&amp;E_VAN MELLE_MENTOS_Q119-Q4-19 VOD_UPFRONT</t>
        </is>
      </c>
      <c r="E247" s="348" t="inlineStr">
        <is>
          <t>MTV</t>
        </is>
      </c>
      <c r="F247" s="349" t="n">
        <v>43528</v>
      </c>
      <c r="G247" s="349" t="n">
        <v>43646</v>
      </c>
      <c r="H247" s="348" t="n">
        <v>2538767</v>
      </c>
      <c r="I247" s="348" t="n">
        <v>658110</v>
      </c>
      <c r="J247" s="348" t="n">
        <v>0.85</v>
      </c>
      <c r="K247" s="348">
        <f>ROUND(I247*(J247/1000),2)</f>
        <v/>
      </c>
    </row>
    <row r="248">
      <c r="B248" s="347" t="n">
        <v>221</v>
      </c>
      <c r="C248" s="348" t="n">
        <v>32276372</v>
      </c>
      <c r="D248" s="348" t="inlineStr">
        <is>
          <t>15509_M&amp;E_VAN MELLE_MENTOS_Q119-Q4-19 VOD_UPFRONT</t>
        </is>
      </c>
      <c r="E248" s="348" t="inlineStr">
        <is>
          <t>Paramount</t>
        </is>
      </c>
      <c r="F248" s="349" t="n">
        <v>43528</v>
      </c>
      <c r="G248" s="349" t="n">
        <v>43646</v>
      </c>
      <c r="H248" s="348" t="n">
        <v>537170</v>
      </c>
      <c r="I248" s="348" t="n">
        <v>175685</v>
      </c>
      <c r="J248" s="348" t="n">
        <v>0.85</v>
      </c>
      <c r="K248" s="348">
        <f>ROUND(I248*(J248/1000),2)</f>
        <v/>
      </c>
    </row>
    <row r="249">
      <c r="B249" s="347" t="n">
        <v>222</v>
      </c>
      <c r="C249" s="348" t="n">
        <v>32276372</v>
      </c>
      <c r="D249" s="348" t="inlineStr">
        <is>
          <t>15509_M&amp;E_VAN MELLE_MENTOS_Q119-Q4-19 VOD_UPFRONT</t>
        </is>
      </c>
      <c r="E249" s="348" t="inlineStr">
        <is>
          <t>TV Land</t>
        </is>
      </c>
      <c r="F249" s="349" t="n">
        <v>43556</v>
      </c>
      <c r="G249" s="349" t="n">
        <v>43646</v>
      </c>
      <c r="H249" s="348" t="n">
        <v>34791</v>
      </c>
      <c r="I249" s="348" t="n">
        <v>19237</v>
      </c>
      <c r="J249" s="348" t="n">
        <v>0.85</v>
      </c>
      <c r="K249" s="348">
        <f>ROUND(I249*(J249/1000),2)</f>
        <v/>
      </c>
    </row>
    <row r="250">
      <c r="B250" s="347" t="n">
        <v>223</v>
      </c>
      <c r="C250" s="348" t="n">
        <v>32276372</v>
      </c>
      <c r="D250" s="348" t="inlineStr">
        <is>
          <t>15509_M&amp;E_VAN MELLE_MENTOS_Q119-Q4-19 VOD_UPFRONT</t>
        </is>
      </c>
      <c r="E250" s="348" t="inlineStr">
        <is>
          <t>VH1</t>
        </is>
      </c>
      <c r="F250" s="349" t="n">
        <v>43531</v>
      </c>
      <c r="G250" s="349" t="n">
        <v>43646</v>
      </c>
      <c r="H250" s="348" t="n">
        <v>1635623</v>
      </c>
      <c r="I250" s="348" t="n">
        <v>810493</v>
      </c>
      <c r="J250" s="348" t="n">
        <v>0.85</v>
      </c>
      <c r="K250" s="348">
        <f>ROUND(I250*(J250/1000),2)</f>
        <v/>
      </c>
    </row>
    <row r="251">
      <c r="B251" s="347" t="n">
        <v>224</v>
      </c>
      <c r="C251" s="348" t="n">
        <v>32277063</v>
      </c>
      <c r="D251" s="348" t="inlineStr">
        <is>
          <t>15556_M&amp;E_POPEYES CHICKEN &amp; BISCUITS - POPEYES CHICKEN &amp; BISCUITS_17/18 Paramount Liabiity_1Q19</t>
        </is>
      </c>
      <c r="E251" s="348" t="inlineStr">
        <is>
          <t>CMT</t>
        </is>
      </c>
      <c r="F251" s="349" t="n">
        <v>43556</v>
      </c>
      <c r="G251" s="349" t="n">
        <v>43585</v>
      </c>
      <c r="H251" s="348" t="n">
        <v>19390</v>
      </c>
      <c r="I251" s="348" t="n">
        <v>19390</v>
      </c>
      <c r="J251" s="348" t="n">
        <v>0.85</v>
      </c>
      <c r="K251" s="348">
        <f>ROUND(I251*(J251/1000),2)</f>
        <v/>
      </c>
    </row>
    <row r="252">
      <c r="B252" s="347" t="n">
        <v>225</v>
      </c>
      <c r="C252" s="348" t="n">
        <v>32277063</v>
      </c>
      <c r="D252" s="348" t="inlineStr">
        <is>
          <t>15556_M&amp;E_POPEYES CHICKEN &amp; BISCUITS - POPEYES CHICKEN &amp; BISCUITS_17/18 Paramount Liabiity_1Q19</t>
        </is>
      </c>
      <c r="E252" s="348" t="inlineStr">
        <is>
          <t>Comedy Central</t>
        </is>
      </c>
      <c r="F252" s="349" t="n">
        <v>43556</v>
      </c>
      <c r="G252" s="349" t="n">
        <v>43585</v>
      </c>
      <c r="H252" s="348" t="n">
        <v>297194</v>
      </c>
      <c r="I252" s="348" t="n">
        <v>297194</v>
      </c>
      <c r="J252" s="348" t="n">
        <v>0.85</v>
      </c>
      <c r="K252" s="348">
        <f>ROUND(I252*(J252/1000),2)</f>
        <v/>
      </c>
    </row>
    <row r="253">
      <c r="B253" s="347" t="n">
        <v>226</v>
      </c>
      <c r="C253" s="348" t="n">
        <v>32277063</v>
      </c>
      <c r="D253" s="348" t="inlineStr">
        <is>
          <t>15556_M&amp;E_POPEYES CHICKEN &amp; BISCUITS - POPEYES CHICKEN &amp; BISCUITS_17/18 Paramount Liabiity_1Q19</t>
        </is>
      </c>
      <c r="E253" s="348" t="inlineStr">
        <is>
          <t>MTV</t>
        </is>
      </c>
      <c r="F253" s="349" t="n">
        <v>43556</v>
      </c>
      <c r="G253" s="349" t="n">
        <v>43585</v>
      </c>
      <c r="H253" s="348" t="n">
        <v>1361385</v>
      </c>
      <c r="I253" s="348" t="n">
        <v>1339066</v>
      </c>
      <c r="J253" s="348" t="n">
        <v>0.85</v>
      </c>
      <c r="K253" s="348">
        <f>ROUND(I253*(J253/1000),2)</f>
        <v/>
      </c>
    </row>
    <row r="254">
      <c r="B254" s="347" t="n">
        <v>227</v>
      </c>
      <c r="C254" s="348" t="n">
        <v>32277063</v>
      </c>
      <c r="D254" s="348" t="inlineStr">
        <is>
          <t>15556_M&amp;E_POPEYES CHICKEN &amp; BISCUITS - POPEYES CHICKEN &amp; BISCUITS_17/18 Paramount Liabiity_1Q19</t>
        </is>
      </c>
      <c r="E254" s="348" t="inlineStr">
        <is>
          <t>MTV2</t>
        </is>
      </c>
      <c r="F254" s="349" t="n">
        <v>43556</v>
      </c>
      <c r="G254" s="349" t="n">
        <v>43585</v>
      </c>
      <c r="H254" s="348" t="n">
        <v>1839</v>
      </c>
      <c r="I254" s="348" t="n">
        <v>1839</v>
      </c>
      <c r="J254" s="348" t="n">
        <v>0.85</v>
      </c>
      <c r="K254" s="348">
        <f>ROUND(I254*(J254/1000),2)</f>
        <v/>
      </c>
    </row>
    <row r="255">
      <c r="B255" s="347" t="n">
        <v>228</v>
      </c>
      <c r="C255" s="348" t="n">
        <v>32277063</v>
      </c>
      <c r="D255" s="348" t="inlineStr">
        <is>
          <t>15556_M&amp;E_POPEYES CHICKEN &amp; BISCUITS - POPEYES CHICKEN &amp; BISCUITS_17/18 Paramount Liabiity_1Q19</t>
        </is>
      </c>
      <c r="E255" s="348" t="inlineStr">
        <is>
          <t>Paramount</t>
        </is>
      </c>
      <c r="F255" s="349" t="n">
        <v>43556</v>
      </c>
      <c r="G255" s="349" t="n">
        <v>43585</v>
      </c>
      <c r="H255" s="348" t="n">
        <v>464850</v>
      </c>
      <c r="I255" s="348" t="n">
        <v>464850</v>
      </c>
      <c r="J255" s="348" t="n">
        <v>0.85</v>
      </c>
      <c r="K255" s="348">
        <f>ROUND(I255*(J255/1000),2)</f>
        <v/>
      </c>
    </row>
    <row r="256">
      <c r="B256" s="347" t="n">
        <v>229</v>
      </c>
      <c r="C256" s="348" t="n">
        <v>32277063</v>
      </c>
      <c r="D256" s="348" t="inlineStr">
        <is>
          <t>15556_M&amp;E_POPEYES CHICKEN &amp; BISCUITS - POPEYES CHICKEN &amp; BISCUITS_17/18 Paramount Liabiity_1Q19</t>
        </is>
      </c>
      <c r="E256" s="348" t="inlineStr">
        <is>
          <t>TV Land</t>
        </is>
      </c>
      <c r="F256" s="349" t="n">
        <v>43556</v>
      </c>
      <c r="G256" s="349" t="n">
        <v>43585</v>
      </c>
      <c r="H256" s="348" t="n">
        <v>46891</v>
      </c>
      <c r="I256" s="348" t="n">
        <v>46891</v>
      </c>
      <c r="J256" s="348" t="n">
        <v>0.85</v>
      </c>
      <c r="K256" s="348">
        <f>ROUND(I256*(J256/1000),2)</f>
        <v/>
      </c>
    </row>
    <row r="257">
      <c r="B257" s="347" t="n">
        <v>230</v>
      </c>
      <c r="C257" s="348" t="n">
        <v>32277063</v>
      </c>
      <c r="D257" s="348" t="inlineStr">
        <is>
          <t>15556_M&amp;E_POPEYES CHICKEN &amp; BISCUITS - POPEYES CHICKEN &amp; BISCUITS_17/18 Paramount Liabiity_1Q19</t>
        </is>
      </c>
      <c r="E257" s="348" t="inlineStr">
        <is>
          <t>VH1</t>
        </is>
      </c>
      <c r="F257" s="349" t="n">
        <v>43556</v>
      </c>
      <c r="G257" s="349" t="n">
        <v>43585</v>
      </c>
      <c r="H257" s="348" t="n">
        <v>1500901</v>
      </c>
      <c r="I257" s="348" t="n">
        <v>1479146</v>
      </c>
      <c r="J257" s="348" t="n">
        <v>0.85</v>
      </c>
      <c r="K257" s="348">
        <f>ROUND(I257*(J257/1000),2)</f>
        <v/>
      </c>
    </row>
    <row r="258">
      <c r="B258" s="347" t="n">
        <v>231</v>
      </c>
      <c r="C258" s="348" t="n">
        <v>32277173</v>
      </c>
      <c r="D258" s="348" t="inlineStr">
        <is>
          <t>15436_CC_MTV_WARNER_BROTHERS_THEATRICAL_Shazam!_1Q19_Upfront_FEP_VOD-DAI</t>
        </is>
      </c>
      <c r="E258" s="348" t="inlineStr">
        <is>
          <t>Comedy Central</t>
        </is>
      </c>
      <c r="F258" s="349" t="n">
        <v>43528</v>
      </c>
      <c r="G258" s="349" t="n">
        <v>43562</v>
      </c>
      <c r="H258" s="348" t="n">
        <v>443617</v>
      </c>
      <c r="I258" s="348" t="n">
        <v>185591</v>
      </c>
      <c r="J258" s="348" t="n">
        <v>0.85</v>
      </c>
      <c r="K258" s="348">
        <f>ROUND(I258*(J258/1000),2)</f>
        <v/>
      </c>
    </row>
    <row r="259">
      <c r="B259" s="347" t="n">
        <v>232</v>
      </c>
      <c r="C259" s="348" t="n">
        <v>32277173</v>
      </c>
      <c r="D259" s="348" t="inlineStr">
        <is>
          <t>15436_CC_MTV_WARNER_BROTHERS_THEATRICAL_Shazam!_1Q19_Upfront_FEP_VOD-DAI</t>
        </is>
      </c>
      <c r="E259" s="348" t="inlineStr">
        <is>
          <t>MTV</t>
        </is>
      </c>
      <c r="F259" s="349" t="n">
        <v>43556</v>
      </c>
      <c r="G259" s="349" t="n">
        <v>43562</v>
      </c>
      <c r="H259" s="348" t="n">
        <v>284924</v>
      </c>
      <c r="I259" s="348" t="n">
        <v>87780</v>
      </c>
      <c r="J259" s="348" t="n">
        <v>0.85</v>
      </c>
      <c r="K259" s="348">
        <f>ROUND(I259*(J259/1000),2)</f>
        <v/>
      </c>
    </row>
    <row r="260">
      <c r="B260" s="347" t="n">
        <v>233</v>
      </c>
      <c r="C260" s="348" t="n">
        <v>32304998</v>
      </c>
      <c r="D260" s="348" t="inlineStr">
        <is>
          <t>#15614_M&amp;E_U.S. ARMY_OLV_VOD_Liability_P1849_1Q19</t>
        </is>
      </c>
      <c r="E260" s="348" t="inlineStr">
        <is>
          <t>CMT</t>
        </is>
      </c>
      <c r="F260" s="349" t="n">
        <v>43528</v>
      </c>
      <c r="G260" s="349" t="n">
        <v>43585</v>
      </c>
      <c r="H260" s="348" t="n">
        <v>94527</v>
      </c>
      <c r="I260" s="348" t="n">
        <v>11993</v>
      </c>
      <c r="J260" s="348" t="n">
        <v>0.85</v>
      </c>
      <c r="K260" s="348">
        <f>ROUND(I260*(J260/1000),2)</f>
        <v/>
      </c>
    </row>
    <row r="261">
      <c r="B261" s="347" t="n">
        <v>234</v>
      </c>
      <c r="C261" s="348" t="n">
        <v>32304998</v>
      </c>
      <c r="D261" s="348" t="inlineStr">
        <is>
          <t>#15614_M&amp;E_U.S. ARMY_OLV_VOD_Liability_P1849_1Q19</t>
        </is>
      </c>
      <c r="E261" s="348" t="inlineStr">
        <is>
          <t>Comedy Central</t>
        </is>
      </c>
      <c r="F261" s="349" t="n">
        <v>43528</v>
      </c>
      <c r="G261" s="349" t="n">
        <v>43585</v>
      </c>
      <c r="H261" s="348" t="n">
        <v>1331186</v>
      </c>
      <c r="I261" s="348" t="n">
        <v>209766</v>
      </c>
      <c r="J261" s="348" t="n">
        <v>0.85</v>
      </c>
      <c r="K261" s="348">
        <f>ROUND(I261*(J261/1000),2)</f>
        <v/>
      </c>
    </row>
    <row r="262">
      <c r="B262" s="347" t="n">
        <v>235</v>
      </c>
      <c r="C262" s="348" t="n">
        <v>32304998</v>
      </c>
      <c r="D262" s="348" t="inlineStr">
        <is>
          <t>#15614_M&amp;E_U.S. ARMY_OLV_VOD_Liability_P1849_1Q19</t>
        </is>
      </c>
      <c r="E262" s="348" t="inlineStr">
        <is>
          <t>MTV</t>
        </is>
      </c>
      <c r="F262" s="349" t="n">
        <v>43557</v>
      </c>
      <c r="G262" s="349" t="n">
        <v>43585</v>
      </c>
      <c r="H262" s="348" t="n">
        <v>723967</v>
      </c>
      <c r="I262" s="348" t="n">
        <v>723967</v>
      </c>
      <c r="J262" s="348" t="n">
        <v>0.85</v>
      </c>
      <c r="K262" s="348">
        <f>ROUND(I262*(J262/1000),2)</f>
        <v/>
      </c>
    </row>
    <row r="263">
      <c r="B263" s="347" t="n">
        <v>236</v>
      </c>
      <c r="C263" s="348" t="n">
        <v>32304998</v>
      </c>
      <c r="D263" s="348" t="inlineStr">
        <is>
          <t>#15614_M&amp;E_U.S. ARMY_OLV_VOD_Liability_P1849_1Q19</t>
        </is>
      </c>
      <c r="E263" s="348" t="inlineStr">
        <is>
          <t>Paramount</t>
        </is>
      </c>
      <c r="F263" s="349" t="n">
        <v>43528</v>
      </c>
      <c r="G263" s="349" t="n">
        <v>43585</v>
      </c>
      <c r="H263" s="348" t="n">
        <v>928617</v>
      </c>
      <c r="I263" s="348" t="n">
        <v>250030</v>
      </c>
      <c r="J263" s="348" t="n">
        <v>0.85</v>
      </c>
      <c r="K263" s="348">
        <f>ROUND(I263*(J263/1000),2)</f>
        <v/>
      </c>
    </row>
    <row r="264">
      <c r="B264" s="347" t="n">
        <v>237</v>
      </c>
      <c r="C264" s="348" t="n">
        <v>32304998</v>
      </c>
      <c r="D264" s="348" t="inlineStr">
        <is>
          <t>#15614_M&amp;E_U.S. ARMY_OLV_VOD_Liability_P1849_1Q19</t>
        </is>
      </c>
      <c r="E264" s="348" t="inlineStr">
        <is>
          <t>TV Land</t>
        </is>
      </c>
      <c r="F264" s="349" t="n">
        <v>43528</v>
      </c>
      <c r="G264" s="349" t="n">
        <v>43585</v>
      </c>
      <c r="H264" s="348" t="n">
        <v>222450</v>
      </c>
      <c r="I264" s="348" t="n">
        <v>33782</v>
      </c>
      <c r="J264" s="348" t="n">
        <v>0.85</v>
      </c>
      <c r="K264" s="348">
        <f>ROUND(I264*(J264/1000),2)</f>
        <v/>
      </c>
    </row>
    <row r="265">
      <c r="B265" s="347" t="n">
        <v>238</v>
      </c>
      <c r="C265" s="348" t="n">
        <v>32304998</v>
      </c>
      <c r="D265" s="348" t="inlineStr">
        <is>
          <t>#15614_M&amp;E_U.S. ARMY_OLV_VOD_Liability_P1849_1Q19</t>
        </is>
      </c>
      <c r="E265" s="348" t="inlineStr">
        <is>
          <t>VH1</t>
        </is>
      </c>
      <c r="F265" s="349" t="n">
        <v>43557</v>
      </c>
      <c r="G265" s="349" t="n">
        <v>43585</v>
      </c>
      <c r="H265" s="348" t="n">
        <v>891755</v>
      </c>
      <c r="I265" s="348" t="n">
        <v>891755</v>
      </c>
      <c r="J265" s="348" t="n">
        <v>0.85</v>
      </c>
      <c r="K265" s="348">
        <f>ROUND(I265*(J265/1000),2)</f>
        <v/>
      </c>
    </row>
    <row r="266">
      <c r="B266" s="347" t="n">
        <v>239</v>
      </c>
      <c r="C266" s="348" t="n">
        <v>32326863</v>
      </c>
      <c r="D266" s="348" t="inlineStr">
        <is>
          <t>(15399)_NICK_WARNER BROTHERS_SHAZAM!_2-3Q19_UPFRONT_VOD DAI</t>
        </is>
      </c>
      <c r="E266" s="348" t="inlineStr">
        <is>
          <t>Nickelodeon</t>
        </is>
      </c>
      <c r="F266" s="349" t="n">
        <v>43529</v>
      </c>
      <c r="G266" s="349" t="n">
        <v>43562</v>
      </c>
      <c r="H266" s="348" t="n">
        <v>902138</v>
      </c>
      <c r="I266" s="348" t="n">
        <v>123013</v>
      </c>
      <c r="J266" s="348" t="n">
        <v>0.85</v>
      </c>
      <c r="K266" s="348">
        <f>ROUND(I266*(J266/1000),2)</f>
        <v/>
      </c>
    </row>
    <row r="267">
      <c r="B267" s="347" t="n">
        <v>240</v>
      </c>
      <c r="C267" s="348" t="n">
        <v>32398970</v>
      </c>
      <c r="D267" s="348" t="inlineStr">
        <is>
          <t>(15709)BET_ULTA BEAUTY_W1834_1Q19</t>
        </is>
      </c>
      <c r="E267" s="348" t="inlineStr">
        <is>
          <t>BET</t>
        </is>
      </c>
      <c r="F267" s="349" t="n">
        <v>43534</v>
      </c>
      <c r="G267" s="349" t="n">
        <v>43561</v>
      </c>
      <c r="H267" s="348" t="n">
        <v>780773</v>
      </c>
      <c r="I267" s="348" t="n">
        <v>116769</v>
      </c>
      <c r="J267" s="348" t="n">
        <v>0.85</v>
      </c>
      <c r="K267" s="348">
        <f>ROUND(I267*(J267/1000),2)</f>
        <v/>
      </c>
    </row>
    <row r="268">
      <c r="B268" s="347" t="n">
        <v>241</v>
      </c>
      <c r="C268" s="348" t="n">
        <v>32398970</v>
      </c>
      <c r="D268" s="348" t="inlineStr">
        <is>
          <t>(15709)BET_ULTA BEAUTY_W1834_1Q19</t>
        </is>
      </c>
      <c r="E268" s="348" t="inlineStr">
        <is>
          <t>BET Her</t>
        </is>
      </c>
      <c r="F268" s="349" t="n">
        <v>43534</v>
      </c>
      <c r="G268" s="349" t="n">
        <v>43561</v>
      </c>
      <c r="H268" s="348" t="n">
        <v>26212</v>
      </c>
      <c r="I268" s="348" t="n">
        <v>4960</v>
      </c>
      <c r="J268" s="348" t="n">
        <v>0.85</v>
      </c>
      <c r="K268" s="348">
        <f>ROUND(I268*(J268/1000),2)</f>
        <v/>
      </c>
    </row>
    <row r="269">
      <c r="B269" s="347" t="n">
        <v>242</v>
      </c>
      <c r="C269" s="348" t="n">
        <v>32404956</v>
      </c>
      <c r="D269" s="348" t="inlineStr">
        <is>
          <t>15619_TACO BELL 18-19 LIABILITY WIPE_VOD DAI P18-49</t>
        </is>
      </c>
      <c r="E269" s="348" t="inlineStr">
        <is>
          <t>CMT</t>
        </is>
      </c>
      <c r="F269" s="349" t="n">
        <v>43532</v>
      </c>
      <c r="G269" s="349" t="n">
        <v>43585</v>
      </c>
      <c r="H269" s="348" t="n">
        <v>29973</v>
      </c>
      <c r="I269" s="348" t="n">
        <v>6950</v>
      </c>
      <c r="J269" s="348" t="n">
        <v>0.85</v>
      </c>
      <c r="K269" s="348">
        <f>ROUND(I269*(J269/1000),2)</f>
        <v/>
      </c>
    </row>
    <row r="270">
      <c r="B270" s="347" t="n">
        <v>243</v>
      </c>
      <c r="C270" s="348" t="n">
        <v>32404956</v>
      </c>
      <c r="D270" s="348" t="inlineStr">
        <is>
          <t>15619_TACO BELL 18-19 LIABILITY WIPE_VOD DAI P18-49</t>
        </is>
      </c>
      <c r="E270" s="348" t="inlineStr">
        <is>
          <t>Comedy Central</t>
        </is>
      </c>
      <c r="F270" s="349" t="n">
        <v>43532</v>
      </c>
      <c r="G270" s="349" t="n">
        <v>43585</v>
      </c>
      <c r="H270" s="348" t="n">
        <v>638934</v>
      </c>
      <c r="I270" s="348" t="n">
        <v>228785</v>
      </c>
      <c r="J270" s="348" t="n">
        <v>0.85</v>
      </c>
      <c r="K270" s="348">
        <f>ROUND(I270*(J270/1000),2)</f>
        <v/>
      </c>
    </row>
    <row r="271">
      <c r="B271" s="347" t="n">
        <v>244</v>
      </c>
      <c r="C271" s="348" t="n">
        <v>32404956</v>
      </c>
      <c r="D271" s="348" t="inlineStr">
        <is>
          <t>15619_TACO BELL 18-19 LIABILITY WIPE_VOD DAI P18-49</t>
        </is>
      </c>
      <c r="E271" s="348" t="inlineStr">
        <is>
          <t>MTV</t>
        </is>
      </c>
      <c r="F271" s="349" t="n">
        <v>43532</v>
      </c>
      <c r="G271" s="349" t="n">
        <v>43585</v>
      </c>
      <c r="H271" s="348" t="n">
        <v>1865303</v>
      </c>
      <c r="I271" s="348" t="n">
        <v>558705</v>
      </c>
      <c r="J271" s="348" t="n">
        <v>0.85</v>
      </c>
      <c r="K271" s="348">
        <f>ROUND(I271*(J271/1000),2)</f>
        <v/>
      </c>
    </row>
    <row r="272">
      <c r="B272" s="347" t="n">
        <v>245</v>
      </c>
      <c r="C272" s="348" t="n">
        <v>32404956</v>
      </c>
      <c r="D272" s="348" t="inlineStr">
        <is>
          <t>15619_TACO BELL 18-19 LIABILITY WIPE_VOD DAI P18-49</t>
        </is>
      </c>
      <c r="E272" s="348" t="inlineStr">
        <is>
          <t>MTV2</t>
        </is>
      </c>
      <c r="F272" s="349" t="n">
        <v>43565</v>
      </c>
      <c r="G272" s="349" t="n">
        <v>43585</v>
      </c>
      <c r="H272" s="348" t="n">
        <v>5341</v>
      </c>
      <c r="I272" s="348" t="n">
        <v>790</v>
      </c>
      <c r="J272" s="348" t="n">
        <v>0.85</v>
      </c>
      <c r="K272" s="348">
        <f>ROUND(I272*(J272/1000),2)</f>
        <v/>
      </c>
    </row>
    <row r="273">
      <c r="B273" s="347" t="n">
        <v>246</v>
      </c>
      <c r="C273" s="348" t="n">
        <v>32404956</v>
      </c>
      <c r="D273" s="348" t="inlineStr">
        <is>
          <t>15619_TACO BELL 18-19 LIABILITY WIPE_VOD DAI P18-49</t>
        </is>
      </c>
      <c r="E273" s="348" t="inlineStr">
        <is>
          <t>Paramount</t>
        </is>
      </c>
      <c r="F273" s="349" t="n">
        <v>43532</v>
      </c>
      <c r="G273" s="349" t="n">
        <v>43585</v>
      </c>
      <c r="H273" s="348" t="n">
        <v>391458</v>
      </c>
      <c r="I273" s="348" t="n">
        <v>200986</v>
      </c>
      <c r="J273" s="348" t="n">
        <v>0.85</v>
      </c>
      <c r="K273" s="348">
        <f>ROUND(I273*(J273/1000),2)</f>
        <v/>
      </c>
    </row>
    <row r="274">
      <c r="B274" s="347" t="n">
        <v>247</v>
      </c>
      <c r="C274" s="348" t="n">
        <v>32404956</v>
      </c>
      <c r="D274" s="348" t="inlineStr">
        <is>
          <t>15619_TACO BELL 18-19 LIABILITY WIPE_VOD DAI P18-49</t>
        </is>
      </c>
      <c r="E274" s="348" t="inlineStr">
        <is>
          <t>TV Land</t>
        </is>
      </c>
      <c r="F274" s="349" t="n">
        <v>43532</v>
      </c>
      <c r="G274" s="349" t="n">
        <v>43585</v>
      </c>
      <c r="H274" s="348" t="n">
        <v>115715</v>
      </c>
      <c r="I274" s="348" t="n">
        <v>28031</v>
      </c>
      <c r="J274" s="348" t="n">
        <v>0.85</v>
      </c>
      <c r="K274" s="348">
        <f>ROUND(I274*(J274/1000),2)</f>
        <v/>
      </c>
    </row>
    <row r="275">
      <c r="B275" s="347" t="n">
        <v>248</v>
      </c>
      <c r="C275" s="348" t="n">
        <v>32404956</v>
      </c>
      <c r="D275" s="348" t="inlineStr">
        <is>
          <t>15619_TACO BELL 18-19 LIABILITY WIPE_VOD DAI P18-49</t>
        </is>
      </c>
      <c r="E275" s="348" t="inlineStr">
        <is>
          <t>VH1</t>
        </is>
      </c>
      <c r="F275" s="349" t="n">
        <v>43532</v>
      </c>
      <c r="G275" s="349" t="n">
        <v>43585</v>
      </c>
      <c r="H275" s="348" t="n">
        <v>1694997</v>
      </c>
      <c r="I275" s="348" t="n">
        <v>700559</v>
      </c>
      <c r="J275" s="348" t="n">
        <v>0.85</v>
      </c>
      <c r="K275" s="348">
        <f>ROUND(I275*(J275/1000),2)</f>
        <v/>
      </c>
    </row>
    <row r="276">
      <c r="B276" s="347" t="n">
        <v>249</v>
      </c>
      <c r="C276" s="348" t="n">
        <v>32420633</v>
      </c>
      <c r="D276" s="348" t="inlineStr">
        <is>
          <t>15725_Mattel_K&amp;F_Lil Gleemerz_LGLM_ 1Q19-2Q19_Upfront</t>
        </is>
      </c>
      <c r="E276" s="348" t="inlineStr">
        <is>
          <t>Nick Jr (Noggin)</t>
        </is>
      </c>
      <c r="F276" s="349" t="n">
        <v>43542</v>
      </c>
      <c r="G276" s="349" t="n">
        <v>43576</v>
      </c>
      <c r="H276" s="348" t="n">
        <v>866573</v>
      </c>
      <c r="I276" s="348" t="n">
        <v>107860</v>
      </c>
      <c r="J276" s="348" t="n">
        <v>0.85</v>
      </c>
      <c r="K276" s="348">
        <f>ROUND(I276*(J276/1000),2)</f>
        <v/>
      </c>
    </row>
    <row r="277">
      <c r="B277" s="347" t="n">
        <v>250</v>
      </c>
      <c r="C277" s="348" t="n">
        <v>32420633</v>
      </c>
      <c r="D277" s="348" t="inlineStr">
        <is>
          <t>15725_Mattel_K&amp;F_Lil Gleemerz_LGLM_ 1Q19-2Q19_Upfront</t>
        </is>
      </c>
      <c r="E277" s="348" t="inlineStr">
        <is>
          <t>Nickelodeon</t>
        </is>
      </c>
      <c r="F277" s="349" t="n">
        <v>43542</v>
      </c>
      <c r="G277" s="349" t="n">
        <v>43576</v>
      </c>
      <c r="H277" s="348" t="n">
        <v>1666290</v>
      </c>
      <c r="I277" s="348" t="n">
        <v>148085</v>
      </c>
      <c r="J277" s="348" t="n">
        <v>0.85</v>
      </c>
      <c r="K277" s="348">
        <f>ROUND(I277*(J277/1000),2)</f>
        <v/>
      </c>
    </row>
    <row r="278">
      <c r="B278" s="347" t="n">
        <v>251</v>
      </c>
      <c r="C278" s="348" t="n">
        <v>32421624</v>
      </c>
      <c r="D278" s="348" t="inlineStr">
        <is>
          <t>15243_K&amp;F_Mattel_HW City Dino Triceratops_HCDT_1Q19-2Q19 Upfront</t>
        </is>
      </c>
      <c r="E278" s="348" t="inlineStr">
        <is>
          <t>Nick Jr (Noggin)</t>
        </is>
      </c>
      <c r="F278" s="349" t="n">
        <v>43549</v>
      </c>
      <c r="G278" s="349" t="n">
        <v>43576</v>
      </c>
      <c r="H278" s="348" t="n">
        <v>1573362</v>
      </c>
      <c r="I278" s="348" t="n">
        <v>1020729</v>
      </c>
      <c r="J278" s="348" t="n">
        <v>0.85</v>
      </c>
      <c r="K278" s="348">
        <f>ROUND(I278*(J278/1000),2)</f>
        <v/>
      </c>
    </row>
    <row r="279">
      <c r="B279" s="347" t="n">
        <v>252</v>
      </c>
      <c r="C279" s="348" t="n">
        <v>32421624</v>
      </c>
      <c r="D279" s="348" t="inlineStr">
        <is>
          <t>15243_K&amp;F_Mattel_HW City Dino Triceratops_HCDT_1Q19-2Q19 Upfront</t>
        </is>
      </c>
      <c r="E279" s="348" t="inlineStr">
        <is>
          <t>Nickelodeon</t>
        </is>
      </c>
      <c r="F279" s="349" t="n">
        <v>43549</v>
      </c>
      <c r="G279" s="349" t="n">
        <v>43576</v>
      </c>
      <c r="H279" s="348" t="n">
        <v>786401</v>
      </c>
      <c r="I279" s="348" t="n">
        <v>511027</v>
      </c>
      <c r="J279" s="348" t="n">
        <v>0.85</v>
      </c>
      <c r="K279" s="348">
        <f>ROUND(I279*(J279/1000),2)</f>
        <v/>
      </c>
    </row>
    <row r="280">
      <c r="B280" s="347" t="n">
        <v>253</v>
      </c>
      <c r="C280" s="348" t="n">
        <v>32443944</v>
      </c>
      <c r="D280" s="348" t="inlineStr">
        <is>
          <t>15721_Nick_Moose Toys_Moose Toys_Liability Order_1Q19</t>
        </is>
      </c>
      <c r="E280" s="348" t="inlineStr">
        <is>
          <t>Nickelodeon</t>
        </is>
      </c>
      <c r="F280" s="349" t="n">
        <v>43536</v>
      </c>
      <c r="G280" s="349" t="n">
        <v>43555</v>
      </c>
      <c r="H280" s="348" t="n">
        <v>3439466</v>
      </c>
      <c r="I280" s="348" t="n">
        <v>81</v>
      </c>
      <c r="J280" s="348" t="n">
        <v>0.85</v>
      </c>
      <c r="K280" s="348">
        <f>ROUND(I280*(J280/1000),2)</f>
        <v/>
      </c>
    </row>
    <row r="281">
      <c r="B281" s="347" t="n">
        <v>254</v>
      </c>
      <c r="C281" s="348" t="n">
        <v>32444638</v>
      </c>
      <c r="D281" s="348" t="inlineStr">
        <is>
          <t>15359_Nintendo_YOSHI CRAFTED WORLD_KCA_Q1</t>
        </is>
      </c>
      <c r="E281" s="348" t="inlineStr">
        <is>
          <t>Nickelodeon</t>
        </is>
      </c>
      <c r="F281" s="349" t="n">
        <v>43556</v>
      </c>
      <c r="G281" s="349" t="n">
        <v>43576</v>
      </c>
      <c r="H281" s="348" t="n">
        <v>5961622</v>
      </c>
      <c r="I281" s="348" t="n">
        <v>1124050</v>
      </c>
      <c r="J281" s="348" t="n">
        <v>0.85</v>
      </c>
      <c r="K281" s="348">
        <f>ROUND(I281*(J281/1000),2)</f>
        <v/>
      </c>
    </row>
    <row r="282">
      <c r="B282" s="348" t="n"/>
      <c r="C282" s="348" t="n"/>
      <c r="D282" s="348" t="n"/>
      <c r="E282" s="348" t="inlineStr">
        <is>
          <t>Nickelodeon</t>
        </is>
      </c>
      <c r="F282" s="348" t="n"/>
      <c r="G282" s="348" t="n"/>
      <c r="H282" s="348" t="n"/>
      <c r="I282" s="348" t="n">
        <v>2070963</v>
      </c>
      <c r="J282" s="348" t="n"/>
      <c r="K282" s="348">
        <f>ROUND(I282*(J282/1000),2)</f>
        <v/>
      </c>
    </row>
    <row r="283">
      <c r="B283" s="347" t="n">
        <v>255</v>
      </c>
      <c r="C283" s="348" t="n">
        <v>32450008</v>
      </c>
      <c r="D283" s="348" t="inlineStr">
        <is>
          <t>15698_M&amp;E_HERSHEY_KIT KAT_OLV/VOD_Q1-Q219_Liability</t>
        </is>
      </c>
      <c r="E283" s="348" t="inlineStr">
        <is>
          <t>CMT</t>
        </is>
      </c>
      <c r="F283" s="349" t="n">
        <v>43556</v>
      </c>
      <c r="G283" s="349" t="n">
        <v>43585</v>
      </c>
      <c r="H283" s="348" t="n">
        <v>5640</v>
      </c>
      <c r="I283" s="348" t="n">
        <v>2034</v>
      </c>
      <c r="J283" s="348" t="n"/>
      <c r="K283" s="348">
        <f>ROUND(I283*(J283/1000),2)</f>
        <v/>
      </c>
    </row>
    <row r="284">
      <c r="B284" s="347" t="n">
        <v>256</v>
      </c>
      <c r="C284" s="348" t="n">
        <v>32450008</v>
      </c>
      <c r="D284" s="348" t="inlineStr">
        <is>
          <t>15698_M&amp;E_HERSHEY_KIT KAT_OLV/VOD_Q1-Q219_Liability</t>
        </is>
      </c>
      <c r="E284" s="348" t="inlineStr">
        <is>
          <t>Comedy Central</t>
        </is>
      </c>
      <c r="F284" s="349" t="n">
        <v>43537</v>
      </c>
      <c r="G284" s="349" t="n">
        <v>43585</v>
      </c>
      <c r="H284" s="348" t="n">
        <v>33797</v>
      </c>
      <c r="I284" s="348" t="n">
        <v>22092</v>
      </c>
      <c r="J284" s="348" t="n"/>
      <c r="K284" s="348">
        <f>ROUND(I284*(J284/1000),2)</f>
        <v/>
      </c>
    </row>
    <row r="285">
      <c r="B285" s="347" t="n">
        <v>257</v>
      </c>
      <c r="C285" s="348" t="n">
        <v>32450008</v>
      </c>
      <c r="D285" s="348" t="inlineStr">
        <is>
          <t>15698_M&amp;E_HERSHEY_KIT KAT_OLV/VOD_Q1-Q219_Liability</t>
        </is>
      </c>
      <c r="E285" s="348" t="inlineStr">
        <is>
          <t>MTV</t>
        </is>
      </c>
      <c r="F285" s="349" t="n">
        <v>43537</v>
      </c>
      <c r="G285" s="349" t="n">
        <v>43585</v>
      </c>
      <c r="H285" s="348" t="n">
        <v>362819</v>
      </c>
      <c r="I285" s="348" t="n">
        <v>146386</v>
      </c>
      <c r="J285" s="348" t="n"/>
      <c r="K285" s="348">
        <f>ROUND(I285*(J285/1000),2)</f>
        <v/>
      </c>
    </row>
    <row r="286">
      <c r="B286" s="347" t="n">
        <v>258</v>
      </c>
      <c r="C286" s="348" t="n">
        <v>32450008</v>
      </c>
      <c r="D286" s="348" t="inlineStr">
        <is>
          <t>15698_M&amp;E_HERSHEY_KIT KAT_OLV/VOD_Q1-Q219_Liability</t>
        </is>
      </c>
      <c r="E286" s="348" t="inlineStr">
        <is>
          <t>Paramount</t>
        </is>
      </c>
      <c r="F286" s="349" t="n">
        <v>43537</v>
      </c>
      <c r="G286" s="349" t="n">
        <v>43585</v>
      </c>
      <c r="H286" s="348" t="n">
        <v>80536</v>
      </c>
      <c r="I286" s="348" t="n">
        <v>53308</v>
      </c>
      <c r="J286" s="348" t="n"/>
      <c r="K286" s="348">
        <f>ROUND(I286*(J286/1000),2)</f>
        <v/>
      </c>
    </row>
    <row r="287">
      <c r="B287" s="347" t="n">
        <v>259</v>
      </c>
      <c r="C287" s="348" t="n">
        <v>32450008</v>
      </c>
      <c r="D287" s="348" t="inlineStr">
        <is>
          <t>15698_M&amp;E_HERSHEY_KIT KAT_OLV/VOD_Q1-Q219_Liability</t>
        </is>
      </c>
      <c r="E287" s="348" t="inlineStr">
        <is>
          <t>TV Land</t>
        </is>
      </c>
      <c r="F287" s="349" t="n">
        <v>43556</v>
      </c>
      <c r="G287" s="349" t="n">
        <v>43585</v>
      </c>
      <c r="H287" s="348" t="n">
        <v>15893</v>
      </c>
      <c r="I287" s="348" t="n">
        <v>8792</v>
      </c>
      <c r="J287" s="348" t="n"/>
      <c r="K287" s="348">
        <f>ROUND(I287*(J287/1000),2)</f>
        <v/>
      </c>
    </row>
    <row r="288">
      <c r="B288" s="347" t="n">
        <v>260</v>
      </c>
      <c r="C288" s="348" t="n">
        <v>32450008</v>
      </c>
      <c r="D288" s="348" t="inlineStr">
        <is>
          <t>15698_M&amp;E_HERSHEY_KIT KAT_OLV/VOD_Q1-Q219_Liability</t>
        </is>
      </c>
      <c r="E288" s="348" t="inlineStr">
        <is>
          <t>VH1</t>
        </is>
      </c>
      <c r="F288" s="349" t="n">
        <v>43556</v>
      </c>
      <c r="G288" s="349" t="n">
        <v>43585</v>
      </c>
      <c r="H288" s="348" t="n">
        <v>119620</v>
      </c>
      <c r="I288" s="348" t="n">
        <v>109102</v>
      </c>
      <c r="J288" s="348" t="n"/>
      <c r="K288" s="348">
        <f>ROUND(I288*(J288/1000),2)</f>
        <v/>
      </c>
    </row>
    <row r="289">
      <c r="B289" s="347" t="n">
        <v>261</v>
      </c>
      <c r="C289" s="348" t="n">
        <v>32486742</v>
      </c>
      <c r="D289" s="348" t="inlineStr">
        <is>
          <t>15784_CC_TRUECAR.COM - TRUECAR.COM_Q219_VOD DAI_NG</t>
        </is>
      </c>
      <c r="E289" s="348" t="inlineStr">
        <is>
          <t>Comedy Central</t>
        </is>
      </c>
      <c r="F289" s="349" t="n">
        <v>43556</v>
      </c>
      <c r="G289" s="349" t="n">
        <v>43611</v>
      </c>
      <c r="H289" s="348" t="n">
        <v>133379</v>
      </c>
      <c r="I289" s="348" t="n">
        <v>133379</v>
      </c>
      <c r="J289" s="348" t="n"/>
      <c r="K289" s="348">
        <f>ROUND(I289*(J289/1000),2)</f>
        <v/>
      </c>
    </row>
    <row r="290">
      <c r="B290" s="347" t="n">
        <v>262</v>
      </c>
      <c r="C290" s="348" t="n">
        <v>32490074</v>
      </c>
      <c r="D290" s="348" t="inlineStr">
        <is>
          <t>15807_M&amp;E_MIDAS_MIDAS_Q219_UPFRONT</t>
        </is>
      </c>
      <c r="E290" s="348" t="inlineStr">
        <is>
          <t>CMT</t>
        </is>
      </c>
      <c r="F290" s="349" t="n">
        <v>43556</v>
      </c>
      <c r="G290" s="349" t="n">
        <v>43576</v>
      </c>
      <c r="H290" s="348" t="n">
        <v>6104</v>
      </c>
      <c r="I290" s="348" t="n">
        <v>6104</v>
      </c>
      <c r="J290" s="348" t="n"/>
      <c r="K290" s="348">
        <f>ROUND(I290*(J290/1000),2)</f>
        <v/>
      </c>
    </row>
    <row r="291">
      <c r="B291" s="347" t="n">
        <v>263</v>
      </c>
      <c r="C291" s="348" t="n">
        <v>32490074</v>
      </c>
      <c r="D291" s="348" t="inlineStr">
        <is>
          <t>15807_M&amp;E_MIDAS_MIDAS_Q219_UPFRONT</t>
        </is>
      </c>
      <c r="E291" s="348" t="inlineStr">
        <is>
          <t>Comedy Central</t>
        </is>
      </c>
      <c r="F291" s="349" t="n">
        <v>43556</v>
      </c>
      <c r="G291" s="349" t="n">
        <v>43576</v>
      </c>
      <c r="H291" s="348" t="n">
        <v>134823</v>
      </c>
      <c r="I291" s="348" t="n">
        <v>134823</v>
      </c>
      <c r="J291" s="348" t="n"/>
      <c r="K291" s="348">
        <f>ROUND(I291*(J291/1000),2)</f>
        <v/>
      </c>
    </row>
    <row r="292">
      <c r="B292" s="347" t="n">
        <v>264</v>
      </c>
      <c r="C292" s="348" t="n">
        <v>32490074</v>
      </c>
      <c r="D292" s="348" t="inlineStr">
        <is>
          <t>15807_M&amp;E_MIDAS_MIDAS_Q219_UPFRONT</t>
        </is>
      </c>
      <c r="E292" s="348" t="inlineStr">
        <is>
          <t>MTV</t>
        </is>
      </c>
      <c r="F292" s="349" t="n">
        <v>43556</v>
      </c>
      <c r="G292" s="349" t="n">
        <v>43576</v>
      </c>
      <c r="H292" s="348" t="n">
        <v>657004</v>
      </c>
      <c r="I292" s="348" t="n">
        <v>657004</v>
      </c>
      <c r="J292" s="348" t="n"/>
      <c r="K292" s="348">
        <f>ROUND(I292*(J292/1000),2)</f>
        <v/>
      </c>
    </row>
    <row r="293">
      <c r="B293" s="347" t="n">
        <v>265</v>
      </c>
      <c r="C293" s="348" t="n">
        <v>32490074</v>
      </c>
      <c r="D293" s="348" t="inlineStr">
        <is>
          <t>15807_M&amp;E_MIDAS_MIDAS_Q219_UPFRONT</t>
        </is>
      </c>
      <c r="E293" s="348" t="inlineStr">
        <is>
          <t>Paramount</t>
        </is>
      </c>
      <c r="F293" s="349" t="n">
        <v>43556</v>
      </c>
      <c r="G293" s="349" t="n">
        <v>43576</v>
      </c>
      <c r="H293" s="348" t="n">
        <v>157676</v>
      </c>
      <c r="I293" s="348" t="n">
        <v>157676</v>
      </c>
      <c r="J293" s="348" t="n"/>
      <c r="K293" s="348">
        <f>ROUND(I293*(J293/1000),2)</f>
        <v/>
      </c>
    </row>
    <row r="294">
      <c r="B294" s="347" t="n">
        <v>266</v>
      </c>
      <c r="C294" s="348" t="n">
        <v>32490074</v>
      </c>
      <c r="D294" s="348" t="inlineStr">
        <is>
          <t>15807_M&amp;E_MIDAS_MIDAS_Q219_UPFRONT</t>
        </is>
      </c>
      <c r="E294" s="348" t="inlineStr">
        <is>
          <t>TV Land</t>
        </is>
      </c>
      <c r="F294" s="349" t="n">
        <v>43556</v>
      </c>
      <c r="G294" s="349" t="n">
        <v>43576</v>
      </c>
      <c r="H294" s="348" t="n">
        <v>20754</v>
      </c>
      <c r="I294" s="348" t="n">
        <v>20754</v>
      </c>
      <c r="J294" s="348" t="n"/>
      <c r="K294" s="348">
        <f>ROUND(I294*(J294/1000),2)</f>
        <v/>
      </c>
    </row>
    <row r="295">
      <c r="B295" s="347" t="n">
        <v>267</v>
      </c>
      <c r="C295" s="348" t="n">
        <v>32490074</v>
      </c>
      <c r="D295" s="348" t="inlineStr">
        <is>
          <t>15807_M&amp;E_MIDAS_MIDAS_Q219_UPFRONT</t>
        </is>
      </c>
      <c r="E295" s="348" t="inlineStr">
        <is>
          <t>VH1</t>
        </is>
      </c>
      <c r="F295" s="349" t="n">
        <v>43556</v>
      </c>
      <c r="G295" s="349" t="n">
        <v>43576</v>
      </c>
      <c r="H295" s="348" t="n">
        <v>701010</v>
      </c>
      <c r="I295" s="348" t="n">
        <v>701010</v>
      </c>
      <c r="J295" s="348" t="n"/>
      <c r="K295" s="348">
        <f>ROUND(I295*(J295/1000),2)</f>
        <v/>
      </c>
    </row>
    <row r="296">
      <c r="B296" s="347" t="n">
        <v>268</v>
      </c>
      <c r="C296" s="348" t="n">
        <v>32496303</v>
      </c>
      <c r="D296" s="348" t="inlineStr">
        <is>
          <t>15432_M&amp;E_AMGEN_AIMOVIG_2Q19_Scatter_FEP_VOD-DAI</t>
        </is>
      </c>
      <c r="E296" s="348" t="inlineStr">
        <is>
          <t>CMT</t>
        </is>
      </c>
      <c r="F296" s="349" t="n">
        <v>43556</v>
      </c>
      <c r="G296" s="349" t="n">
        <v>43646</v>
      </c>
      <c r="H296" s="348" t="n">
        <v>12523</v>
      </c>
      <c r="I296" s="348" t="n">
        <v>12523</v>
      </c>
      <c r="J296" s="348" t="n"/>
      <c r="K296" s="348">
        <f>ROUND(I296*(J296/1000),2)</f>
        <v/>
      </c>
    </row>
    <row r="297">
      <c r="B297" s="347" t="n">
        <v>269</v>
      </c>
      <c r="C297" s="348" t="n">
        <v>32496303</v>
      </c>
      <c r="D297" s="348" t="inlineStr">
        <is>
          <t>15432_M&amp;E_AMGEN_AIMOVIG_2Q19_Scatter_FEP_VOD-DAI</t>
        </is>
      </c>
      <c r="E297" s="348" t="inlineStr">
        <is>
          <t>Comedy Central</t>
        </is>
      </c>
      <c r="F297" s="349" t="n">
        <v>43556</v>
      </c>
      <c r="G297" s="349" t="n">
        <v>43646</v>
      </c>
      <c r="H297" s="348" t="n">
        <v>175041</v>
      </c>
      <c r="I297" s="348" t="n">
        <v>175041</v>
      </c>
      <c r="J297" s="348" t="n"/>
      <c r="K297" s="348">
        <f>ROUND(I297*(J297/1000),2)</f>
        <v/>
      </c>
    </row>
    <row r="298">
      <c r="B298" s="347" t="n">
        <v>270</v>
      </c>
      <c r="C298" s="348" t="n">
        <v>32496303</v>
      </c>
      <c r="D298" s="348" t="inlineStr">
        <is>
          <t>15432_M&amp;E_AMGEN_AIMOVIG_2Q19_Scatter_FEP_VOD-DAI</t>
        </is>
      </c>
      <c r="E298" s="348" t="inlineStr">
        <is>
          <t>MTV</t>
        </is>
      </c>
      <c r="F298" s="349" t="n">
        <v>43556</v>
      </c>
      <c r="G298" s="349" t="n">
        <v>43646</v>
      </c>
      <c r="H298" s="348" t="n">
        <v>893883</v>
      </c>
      <c r="I298" s="348" t="n">
        <v>893883</v>
      </c>
      <c r="J298" s="348" t="n"/>
      <c r="K298" s="348">
        <f>ROUND(I298*(J298/1000),2)</f>
        <v/>
      </c>
    </row>
    <row r="299">
      <c r="B299" s="347" t="n">
        <v>271</v>
      </c>
      <c r="C299" s="348" t="n">
        <v>32496303</v>
      </c>
      <c r="D299" s="348" t="inlineStr">
        <is>
          <t>15432_M&amp;E_AMGEN_AIMOVIG_2Q19_Scatter_FEP_VOD-DAI</t>
        </is>
      </c>
      <c r="E299" s="348" t="inlineStr">
        <is>
          <t>Paramount</t>
        </is>
      </c>
      <c r="F299" s="349" t="n">
        <v>43556</v>
      </c>
      <c r="G299" s="349" t="n">
        <v>43646</v>
      </c>
      <c r="H299" s="348" t="n">
        <v>371762</v>
      </c>
      <c r="I299" s="348" t="n">
        <v>371762</v>
      </c>
      <c r="J299" s="348" t="n"/>
      <c r="K299" s="348">
        <f>ROUND(I299*(J299/1000),2)</f>
        <v/>
      </c>
    </row>
    <row r="300">
      <c r="B300" s="347" t="n">
        <v>272</v>
      </c>
      <c r="C300" s="348" t="n">
        <v>32496303</v>
      </c>
      <c r="D300" s="348" t="inlineStr">
        <is>
          <t>15432_M&amp;E_AMGEN_AIMOVIG_2Q19_Scatter_FEP_VOD-DAI</t>
        </is>
      </c>
      <c r="E300" s="348" t="inlineStr">
        <is>
          <t>TV Land</t>
        </is>
      </c>
      <c r="F300" s="349" t="n">
        <v>43556</v>
      </c>
      <c r="G300" s="349" t="n">
        <v>43646</v>
      </c>
      <c r="H300" s="348" t="n">
        <v>39984</v>
      </c>
      <c r="I300" s="348" t="n">
        <v>39984</v>
      </c>
      <c r="J300" s="348" t="n"/>
      <c r="K300" s="348">
        <f>ROUND(I300*(J300/1000),2)</f>
        <v/>
      </c>
    </row>
    <row r="301">
      <c r="B301" s="347" t="n">
        <v>273</v>
      </c>
      <c r="C301" s="348" t="n">
        <v>32496303</v>
      </c>
      <c r="D301" s="348" t="inlineStr">
        <is>
          <t>15432_M&amp;E_AMGEN_AIMOVIG_2Q19_Scatter_FEP_VOD-DAI</t>
        </is>
      </c>
      <c r="E301" s="348" t="inlineStr">
        <is>
          <t>VH1</t>
        </is>
      </c>
      <c r="F301" s="349" t="n">
        <v>43556</v>
      </c>
      <c r="G301" s="349" t="n">
        <v>43646</v>
      </c>
      <c r="H301" s="348" t="n">
        <v>1159738</v>
      </c>
      <c r="I301" s="348" t="n">
        <v>1159738</v>
      </c>
      <c r="J301" s="348" t="n"/>
      <c r="K301" s="348">
        <f>ROUND(I301*(J301/1000),2)</f>
        <v/>
      </c>
    </row>
    <row r="302">
      <c r="B302" s="347" t="n">
        <v>274</v>
      </c>
      <c r="C302" s="348" t="n">
        <v>32496829</v>
      </c>
      <c r="D302" s="348" t="inlineStr">
        <is>
          <t>(15801) DISNEY PICTURES_CAPTAIN MARVEL BW3_K&amp;F_UF_1Q19</t>
        </is>
      </c>
      <c r="E302" s="348" t="inlineStr">
        <is>
          <t>Nickelodeon</t>
        </is>
      </c>
      <c r="F302" s="349" t="n">
        <v>43556</v>
      </c>
      <c r="G302" s="349" t="n">
        <v>43562</v>
      </c>
      <c r="H302" s="348" t="n">
        <v>482459</v>
      </c>
      <c r="I302" s="348" t="n">
        <v>43437</v>
      </c>
      <c r="J302" s="348" t="n"/>
      <c r="K302" s="348">
        <f>ROUND(I302*(J302/1000),2)</f>
        <v/>
      </c>
    </row>
    <row r="303">
      <c r="B303" s="347" t="n">
        <v>275</v>
      </c>
      <c r="C303" s="348" t="n">
        <v>32504663</v>
      </c>
      <c r="D303" s="348" t="inlineStr">
        <is>
          <t>15224_K&amp;F_Mattel_Mega Construx_MGC_1Q19-2Q19 Upfront</t>
        </is>
      </c>
      <c r="E303" s="348" t="inlineStr">
        <is>
          <t>Nick Jr (Noggin)</t>
        </is>
      </c>
      <c r="F303" s="349" t="n">
        <v>43542</v>
      </c>
      <c r="G303" s="349" t="n">
        <v>43576</v>
      </c>
      <c r="H303" s="348" t="n">
        <v>2274885</v>
      </c>
      <c r="I303" s="348" t="n">
        <v>1072732</v>
      </c>
      <c r="J303" s="348" t="n"/>
      <c r="K303" s="348">
        <f>ROUND(I303*(J303/1000),2)</f>
        <v/>
      </c>
    </row>
    <row r="304">
      <c r="B304" s="347" t="n">
        <v>276</v>
      </c>
      <c r="C304" s="348" t="n">
        <v>32504663</v>
      </c>
      <c r="D304" s="348" t="inlineStr">
        <is>
          <t>15224_K&amp;F_Mattel_Mega Construx_MGC_1Q19-2Q19 Upfront</t>
        </is>
      </c>
      <c r="E304" s="348" t="inlineStr">
        <is>
          <t>Nickelodeon</t>
        </is>
      </c>
      <c r="F304" s="349" t="n">
        <v>43542</v>
      </c>
      <c r="G304" s="349" t="n">
        <v>43576</v>
      </c>
      <c r="H304" s="348" t="n">
        <v>1073732</v>
      </c>
      <c r="I304" s="348" t="n">
        <v>474209</v>
      </c>
      <c r="J304" s="348" t="n"/>
      <c r="K304" s="348">
        <f>ROUND(I304*(J304/1000),2)</f>
        <v/>
      </c>
    </row>
    <row r="305">
      <c r="B305" s="347" t="n">
        <v>277</v>
      </c>
      <c r="C305" s="348" t="n">
        <v>32515712</v>
      </c>
      <c r="D305" s="348" t="inlineStr">
        <is>
          <t>15738_K&amp;F_SKECHERS_Energy_lights_Q219</t>
        </is>
      </c>
      <c r="E305" s="348" t="inlineStr">
        <is>
          <t>Nickelodeon</t>
        </is>
      </c>
      <c r="F305" s="349" t="n">
        <v>43556</v>
      </c>
      <c r="G305" s="349" t="n">
        <v>43585</v>
      </c>
      <c r="H305" s="348" t="n">
        <v>1025594</v>
      </c>
      <c r="I305" s="348" t="n">
        <v>1025594</v>
      </c>
      <c r="J305" s="348" t="n"/>
      <c r="K305" s="348">
        <f>ROUND(I305*(J305/1000),2)</f>
        <v/>
      </c>
    </row>
    <row r="306">
      <c r="B306" s="347" t="n">
        <v>278</v>
      </c>
      <c r="C306" s="348" t="n">
        <v>32516265</v>
      </c>
      <c r="D306" s="348" t="inlineStr">
        <is>
          <t>15737_K&amp;F_SKECHERS_Twinkle_Toes_Q219</t>
        </is>
      </c>
      <c r="E306" s="348" t="inlineStr">
        <is>
          <t>Nickelodeon</t>
        </is>
      </c>
      <c r="F306" s="349" t="n">
        <v>43556</v>
      </c>
      <c r="G306" s="349" t="n">
        <v>43585</v>
      </c>
      <c r="H306" s="348" t="n">
        <v>1026784</v>
      </c>
      <c r="I306" s="348" t="n">
        <v>1026784</v>
      </c>
      <c r="J306" s="348" t="n"/>
      <c r="K306" s="348">
        <f>ROUND(I306*(J306/1000),2)</f>
        <v/>
      </c>
    </row>
    <row r="307">
      <c r="B307" s="347" t="n">
        <v>279</v>
      </c>
      <c r="C307" s="348" t="n">
        <v>32516300</v>
      </c>
      <c r="D307" s="348" t="inlineStr">
        <is>
          <t>15736_K&amp;F_SKECHERS_Heart_lights_Q219</t>
        </is>
      </c>
      <c r="E307" s="348" t="inlineStr">
        <is>
          <t>Nickelodeon</t>
        </is>
      </c>
      <c r="F307" s="349" t="n">
        <v>43556</v>
      </c>
      <c r="G307" s="349" t="n">
        <v>43585</v>
      </c>
      <c r="H307" s="348" t="n">
        <v>1137124</v>
      </c>
      <c r="I307" s="348" t="n">
        <v>1137124</v>
      </c>
      <c r="J307" s="348" t="n"/>
      <c r="K307" s="348">
        <f>ROUND(I307*(J307/1000),2)</f>
        <v/>
      </c>
    </row>
    <row r="308">
      <c r="B308" s="347" t="n">
        <v>280</v>
      </c>
      <c r="C308" s="348" t="n">
        <v>32517802</v>
      </c>
      <c r="D308" s="348" t="inlineStr">
        <is>
          <t>15454_M&amp;E_DR PEPPER SNAPPLE GROUP - SNAPPLE_2Q 3Q19_Demo A18-49</t>
        </is>
      </c>
      <c r="E308" s="348" t="inlineStr">
        <is>
          <t>CMT</t>
        </is>
      </c>
      <c r="F308" s="349" t="n">
        <v>43584</v>
      </c>
      <c r="G308" s="349" t="n">
        <v>43611</v>
      </c>
      <c r="H308" s="348" t="n">
        <v>29</v>
      </c>
      <c r="I308" s="348" t="n">
        <v>29</v>
      </c>
      <c r="J308" s="348" t="n"/>
      <c r="K308" s="348">
        <f>ROUND(I308*(J308/1000),2)</f>
        <v/>
      </c>
    </row>
    <row r="309">
      <c r="B309" s="347" t="n">
        <v>281</v>
      </c>
      <c r="C309" s="348" t="n">
        <v>32517802</v>
      </c>
      <c r="D309" s="348" t="inlineStr">
        <is>
          <t>15454_M&amp;E_DR PEPPER SNAPPLE GROUP - SNAPPLE_2Q 3Q19_Demo A18-49</t>
        </is>
      </c>
      <c r="E309" s="348" t="inlineStr">
        <is>
          <t>Comedy Central</t>
        </is>
      </c>
      <c r="F309" s="349" t="n">
        <v>43584</v>
      </c>
      <c r="G309" s="349" t="n">
        <v>43611</v>
      </c>
      <c r="H309" s="348" t="n">
        <v>432</v>
      </c>
      <c r="I309" s="348" t="n">
        <v>432</v>
      </c>
      <c r="J309" s="348" t="n"/>
      <c r="K309" s="348">
        <f>ROUND(I309*(J309/1000),2)</f>
        <v/>
      </c>
    </row>
    <row r="310">
      <c r="B310" s="347" t="n">
        <v>282</v>
      </c>
      <c r="C310" s="348" t="n">
        <v>32517802</v>
      </c>
      <c r="D310" s="348" t="inlineStr">
        <is>
          <t>15454_M&amp;E_DR PEPPER SNAPPLE GROUP - SNAPPLE_2Q 3Q19_Demo A18-49</t>
        </is>
      </c>
      <c r="E310" s="348" t="inlineStr">
        <is>
          <t>MTV</t>
        </is>
      </c>
      <c r="F310" s="349" t="n">
        <v>43584</v>
      </c>
      <c r="G310" s="349" t="n">
        <v>43611</v>
      </c>
      <c r="H310" s="348" t="n">
        <v>6214</v>
      </c>
      <c r="I310" s="348" t="n">
        <v>6214</v>
      </c>
      <c r="J310" s="348" t="n"/>
      <c r="K310" s="348">
        <f>ROUND(I310*(J310/1000),2)</f>
        <v/>
      </c>
    </row>
    <row r="311">
      <c r="B311" s="347" t="n">
        <v>283</v>
      </c>
      <c r="C311" s="348" t="n">
        <v>32517802</v>
      </c>
      <c r="D311" s="348" t="inlineStr">
        <is>
          <t>15454_M&amp;E_DR PEPPER SNAPPLE GROUP - SNAPPLE_2Q 3Q19_Demo A18-49</t>
        </is>
      </c>
      <c r="E311" s="348" t="inlineStr">
        <is>
          <t>Paramount</t>
        </is>
      </c>
      <c r="F311" s="349" t="n">
        <v>43584</v>
      </c>
      <c r="G311" s="349" t="n">
        <v>43611</v>
      </c>
      <c r="H311" s="348" t="n">
        <v>3354</v>
      </c>
      <c r="I311" s="348" t="n">
        <v>3354</v>
      </c>
      <c r="J311" s="348" t="n"/>
      <c r="K311" s="348">
        <f>ROUND(I311*(J311/1000),2)</f>
        <v/>
      </c>
    </row>
    <row r="312">
      <c r="B312" s="347" t="n">
        <v>284</v>
      </c>
      <c r="C312" s="348" t="n">
        <v>32517802</v>
      </c>
      <c r="D312" s="348" t="inlineStr">
        <is>
          <t>15454_M&amp;E_DR PEPPER SNAPPLE GROUP - SNAPPLE_2Q 3Q19_Demo A18-49</t>
        </is>
      </c>
      <c r="E312" s="348" t="inlineStr">
        <is>
          <t>TV Land</t>
        </is>
      </c>
      <c r="F312" s="349" t="n">
        <v>43584</v>
      </c>
      <c r="G312" s="349" t="n">
        <v>43611</v>
      </c>
      <c r="H312" s="348" t="n">
        <v>192</v>
      </c>
      <c r="I312" s="348" t="n">
        <v>192</v>
      </c>
      <c r="J312" s="348" t="n"/>
      <c r="K312" s="348">
        <f>ROUND(I312*(J312/1000),2)</f>
        <v/>
      </c>
    </row>
    <row r="313">
      <c r="B313" s="347" t="n">
        <v>285</v>
      </c>
      <c r="C313" s="348" t="n">
        <v>32517802</v>
      </c>
      <c r="D313" s="348" t="inlineStr">
        <is>
          <t>15454_M&amp;E_DR PEPPER SNAPPLE GROUP - SNAPPLE_2Q 3Q19_Demo A18-49</t>
        </is>
      </c>
      <c r="E313" s="348" t="inlineStr">
        <is>
          <t>VH1</t>
        </is>
      </c>
      <c r="F313" s="349" t="n">
        <v>43584</v>
      </c>
      <c r="G313" s="349" t="n">
        <v>43611</v>
      </c>
      <c r="H313" s="348" t="n">
        <v>15884</v>
      </c>
      <c r="I313" s="348" t="n">
        <v>15884</v>
      </c>
      <c r="J313" s="348" t="n"/>
      <c r="K313" s="348">
        <f>ROUND(I313*(J313/1000),2)</f>
        <v/>
      </c>
    </row>
    <row r="314">
      <c r="B314" s="347" t="n">
        <v>286</v>
      </c>
      <c r="C314" s="348" t="n">
        <v>32517973</v>
      </c>
      <c r="D314" s="348" t="inlineStr">
        <is>
          <t>15453_M&amp;E_DR PEPPER SNAPPLE GROUP - DR. PEPPER_2Q 3Q19_DEMO A18-49</t>
        </is>
      </c>
      <c r="E314" s="348" t="inlineStr">
        <is>
          <t>CMT</t>
        </is>
      </c>
      <c r="F314" s="349" t="n">
        <v>43584</v>
      </c>
      <c r="G314" s="349" t="n">
        <v>43611</v>
      </c>
      <c r="H314" s="348" t="n">
        <v>79</v>
      </c>
      <c r="I314" s="348" t="n">
        <v>79</v>
      </c>
      <c r="J314" s="348" t="n"/>
      <c r="K314" s="348">
        <f>ROUND(I314*(J314/1000),2)</f>
        <v/>
      </c>
    </row>
    <row r="315">
      <c r="B315" s="347" t="n">
        <v>287</v>
      </c>
      <c r="C315" s="348" t="n">
        <v>32517973</v>
      </c>
      <c r="D315" s="348" t="inlineStr">
        <is>
          <t>15453_M&amp;E_DR PEPPER SNAPPLE GROUP - DR. PEPPER_2Q 3Q19_DEMO A18-49</t>
        </is>
      </c>
      <c r="E315" s="348" t="inlineStr">
        <is>
          <t>Comedy Central</t>
        </is>
      </c>
      <c r="F315" s="349" t="n">
        <v>43584</v>
      </c>
      <c r="G315" s="349" t="n">
        <v>43611</v>
      </c>
      <c r="H315" s="348" t="n">
        <v>1507</v>
      </c>
      <c r="I315" s="348" t="n">
        <v>1507</v>
      </c>
      <c r="J315" s="348" t="n"/>
      <c r="K315" s="348">
        <f>ROUND(I315*(J315/1000),2)</f>
        <v/>
      </c>
    </row>
    <row r="316">
      <c r="B316" s="347" t="n">
        <v>288</v>
      </c>
      <c r="C316" s="348" t="n">
        <v>32517973</v>
      </c>
      <c r="D316" s="348" t="inlineStr">
        <is>
          <t>15453_M&amp;E_DR PEPPER SNAPPLE GROUP - DR. PEPPER_2Q 3Q19_DEMO A18-49</t>
        </is>
      </c>
      <c r="E316" s="348" t="inlineStr">
        <is>
          <t>MTV</t>
        </is>
      </c>
      <c r="F316" s="349" t="n">
        <v>43584</v>
      </c>
      <c r="G316" s="349" t="n">
        <v>43611</v>
      </c>
      <c r="H316" s="348" t="n">
        <v>16199</v>
      </c>
      <c r="I316" s="348" t="n">
        <v>16199</v>
      </c>
      <c r="J316" s="348" t="n"/>
      <c r="K316" s="348">
        <f>ROUND(I316*(J316/1000),2)</f>
        <v/>
      </c>
    </row>
    <row r="317">
      <c r="B317" s="347" t="n">
        <v>289</v>
      </c>
      <c r="C317" s="348" t="n">
        <v>32517973</v>
      </c>
      <c r="D317" s="348" t="inlineStr">
        <is>
          <t>15453_M&amp;E_DR PEPPER SNAPPLE GROUP - DR. PEPPER_2Q 3Q19_DEMO A18-49</t>
        </is>
      </c>
      <c r="E317" s="348" t="inlineStr">
        <is>
          <t>Paramount</t>
        </is>
      </c>
      <c r="F317" s="349" t="n">
        <v>43584</v>
      </c>
      <c r="G317" s="349" t="n">
        <v>43611</v>
      </c>
      <c r="H317" s="348" t="n">
        <v>9288</v>
      </c>
      <c r="I317" s="348" t="n">
        <v>9288</v>
      </c>
      <c r="J317" s="348" t="n"/>
      <c r="K317" s="348">
        <f>ROUND(I317*(J317/1000),2)</f>
        <v/>
      </c>
    </row>
    <row r="318">
      <c r="B318" s="347" t="n">
        <v>290</v>
      </c>
      <c r="C318" s="348" t="n">
        <v>32517973</v>
      </c>
      <c r="D318" s="348" t="inlineStr">
        <is>
          <t>15453_M&amp;E_DR PEPPER SNAPPLE GROUP - DR. PEPPER_2Q 3Q19_DEMO A18-49</t>
        </is>
      </c>
      <c r="E318" s="348" t="inlineStr">
        <is>
          <t>TV Land</t>
        </is>
      </c>
      <c r="F318" s="349" t="n">
        <v>43584</v>
      </c>
      <c r="G318" s="349" t="n">
        <v>43611</v>
      </c>
      <c r="H318" s="348" t="n">
        <v>634</v>
      </c>
      <c r="I318" s="348" t="n">
        <v>634</v>
      </c>
      <c r="J318" s="348" t="n"/>
      <c r="K318" s="348">
        <f>ROUND(I318*(J318/1000),2)</f>
        <v/>
      </c>
    </row>
    <row r="319">
      <c r="B319" s="347" t="n">
        <v>291</v>
      </c>
      <c r="C319" s="348" t="n">
        <v>32517973</v>
      </c>
      <c r="D319" s="348" t="inlineStr">
        <is>
          <t>15453_M&amp;E_DR PEPPER SNAPPLE GROUP - DR. PEPPER_2Q 3Q19_DEMO A18-49</t>
        </is>
      </c>
      <c r="E319" s="348" t="inlineStr">
        <is>
          <t>VH1</t>
        </is>
      </c>
      <c r="F319" s="349" t="n">
        <v>43584</v>
      </c>
      <c r="G319" s="349" t="n">
        <v>43611</v>
      </c>
      <c r="H319" s="348" t="n">
        <v>41997</v>
      </c>
      <c r="I319" s="348" t="n">
        <v>41997</v>
      </c>
      <c r="J319" s="348" t="n"/>
      <c r="K319" s="348">
        <f>ROUND(I319*(J319/1000),2)</f>
        <v/>
      </c>
    </row>
    <row r="320">
      <c r="B320" s="347" t="n">
        <v>292</v>
      </c>
      <c r="C320" s="348" t="n">
        <v>32518028</v>
      </c>
      <c r="D320" s="348" t="inlineStr">
        <is>
          <t>15452_M&amp;E_DR PEPPER SNAPPLE GROUP - 7UP_2Q 3Q19_Demo A18-49</t>
        </is>
      </c>
      <c r="E320" s="348" t="inlineStr">
        <is>
          <t>CMT</t>
        </is>
      </c>
      <c r="F320" s="349" t="n">
        <v>43570</v>
      </c>
      <c r="G320" s="349" t="n">
        <v>43590</v>
      </c>
      <c r="H320" s="348" t="n">
        <v>4454</v>
      </c>
      <c r="I320" s="348" t="n">
        <v>4454</v>
      </c>
      <c r="J320" s="348" t="n"/>
      <c r="K320" s="348">
        <f>ROUND(I320*(J320/1000),2)</f>
        <v/>
      </c>
    </row>
    <row r="321">
      <c r="B321" s="347" t="n">
        <v>293</v>
      </c>
      <c r="C321" s="348" t="n">
        <v>32518028</v>
      </c>
      <c r="D321" s="348" t="inlineStr">
        <is>
          <t>15452_M&amp;E_DR PEPPER SNAPPLE GROUP - 7UP_2Q 3Q19_Demo A18-49</t>
        </is>
      </c>
      <c r="E321" s="348" t="inlineStr">
        <is>
          <t>Comedy Central</t>
        </is>
      </c>
      <c r="F321" s="349" t="n">
        <v>43570</v>
      </c>
      <c r="G321" s="349" t="n">
        <v>43590</v>
      </c>
      <c r="H321" s="348" t="n">
        <v>75877</v>
      </c>
      <c r="I321" s="348" t="n">
        <v>75877</v>
      </c>
      <c r="J321" s="348" t="n"/>
      <c r="K321" s="348">
        <f>ROUND(I321*(J321/1000),2)</f>
        <v/>
      </c>
    </row>
    <row r="322">
      <c r="B322" s="347" t="n">
        <v>294</v>
      </c>
      <c r="C322" s="348" t="n">
        <v>32518028</v>
      </c>
      <c r="D322" s="348" t="inlineStr">
        <is>
          <t>15452_M&amp;E_DR PEPPER SNAPPLE GROUP - 7UP_2Q 3Q19_Demo A18-49</t>
        </is>
      </c>
      <c r="E322" s="348" t="inlineStr">
        <is>
          <t>MTV</t>
        </is>
      </c>
      <c r="F322" s="349" t="n">
        <v>43570</v>
      </c>
      <c r="G322" s="349" t="n">
        <v>43590</v>
      </c>
      <c r="H322" s="348" t="n">
        <v>190427</v>
      </c>
      <c r="I322" s="348" t="n">
        <v>190427</v>
      </c>
      <c r="J322" s="348" t="n"/>
      <c r="K322" s="348">
        <f>ROUND(I322*(J322/1000),2)</f>
        <v/>
      </c>
    </row>
    <row r="323">
      <c r="B323" s="347" t="n">
        <v>295</v>
      </c>
      <c r="C323" s="348" t="n">
        <v>32518028</v>
      </c>
      <c r="D323" s="348" t="inlineStr">
        <is>
          <t>15452_M&amp;E_DR PEPPER SNAPPLE GROUP - 7UP_2Q 3Q19_Demo A18-49</t>
        </is>
      </c>
      <c r="E323" s="348" t="inlineStr">
        <is>
          <t>MTV2</t>
        </is>
      </c>
      <c r="F323" s="349" t="n">
        <v>43570</v>
      </c>
      <c r="G323" s="349" t="n">
        <v>43590</v>
      </c>
      <c r="H323" s="348" t="n">
        <v>299</v>
      </c>
      <c r="I323" s="348" t="n">
        <v>299</v>
      </c>
      <c r="J323" s="348" t="n"/>
      <c r="K323" s="348">
        <f>ROUND(I323*(J323/1000),2)</f>
        <v/>
      </c>
    </row>
    <row r="324">
      <c r="B324" s="347" t="n">
        <v>296</v>
      </c>
      <c r="C324" s="348" t="n">
        <v>32518028</v>
      </c>
      <c r="D324" s="348" t="inlineStr">
        <is>
          <t>15452_M&amp;E_DR PEPPER SNAPPLE GROUP - 7UP_2Q 3Q19_Demo A18-49</t>
        </is>
      </c>
      <c r="E324" s="348" t="inlineStr">
        <is>
          <t>Paramount</t>
        </is>
      </c>
      <c r="F324" s="349" t="n">
        <v>43570</v>
      </c>
      <c r="G324" s="349" t="n">
        <v>43590</v>
      </c>
      <c r="H324" s="348" t="n">
        <v>60734</v>
      </c>
      <c r="I324" s="348" t="n">
        <v>60734</v>
      </c>
      <c r="J324" s="348" t="n"/>
      <c r="K324" s="348">
        <f>ROUND(I324*(J324/1000),2)</f>
        <v/>
      </c>
    </row>
    <row r="325">
      <c r="B325" s="347" t="n">
        <v>297</v>
      </c>
      <c r="C325" s="348" t="n">
        <v>32518028</v>
      </c>
      <c r="D325" s="348" t="inlineStr">
        <is>
          <t>15452_M&amp;E_DR PEPPER SNAPPLE GROUP - 7UP_2Q 3Q19_Demo A18-49</t>
        </is>
      </c>
      <c r="E325" s="348" t="inlineStr">
        <is>
          <t>TV Land</t>
        </is>
      </c>
      <c r="F325" s="349" t="n">
        <v>43570</v>
      </c>
      <c r="G325" s="349" t="n">
        <v>43590</v>
      </c>
      <c r="H325" s="348" t="n">
        <v>9777</v>
      </c>
      <c r="I325" s="348" t="n">
        <v>9777</v>
      </c>
      <c r="J325" s="348" t="n"/>
      <c r="K325" s="348">
        <f>ROUND(I325*(J325/1000),2)</f>
        <v/>
      </c>
    </row>
    <row r="326">
      <c r="B326" s="347" t="n">
        <v>298</v>
      </c>
      <c r="C326" s="348" t="n">
        <v>32518028</v>
      </c>
      <c r="D326" s="348" t="inlineStr">
        <is>
          <t>15452_M&amp;E_DR PEPPER SNAPPLE GROUP - 7UP_2Q 3Q19_Demo A18-49</t>
        </is>
      </c>
      <c r="E326" s="348" t="inlineStr">
        <is>
          <t>VH1</t>
        </is>
      </c>
      <c r="F326" s="349" t="n">
        <v>43570</v>
      </c>
      <c r="G326" s="349" t="n">
        <v>43590</v>
      </c>
      <c r="H326" s="348" t="n">
        <v>216092</v>
      </c>
      <c r="I326" s="348" t="n">
        <v>216092</v>
      </c>
      <c r="J326" s="348" t="n"/>
      <c r="K326" s="348">
        <f>ROUND(I326*(J326/1000),2)</f>
        <v/>
      </c>
    </row>
    <row r="327">
      <c r="B327" s="347" t="n">
        <v>299</v>
      </c>
      <c r="C327" s="348" t="n">
        <v>32523320</v>
      </c>
      <c r="D327" s="348" t="inlineStr">
        <is>
          <t>14012_M&amp;E_MICROSOFT_SURFACE TABLET_2Q19_Upfront</t>
        </is>
      </c>
      <c r="E327" s="348" t="inlineStr">
        <is>
          <t>CMT</t>
        </is>
      </c>
      <c r="F327" s="349" t="n">
        <v>43584</v>
      </c>
      <c r="G327" s="349" t="n">
        <v>43604</v>
      </c>
      <c r="H327" s="348" t="n">
        <v>5</v>
      </c>
      <c r="I327" s="348" t="n">
        <v>5</v>
      </c>
      <c r="J327" s="348" t="n"/>
      <c r="K327" s="348">
        <f>ROUND(I327*(J327/1000),2)</f>
        <v/>
      </c>
    </row>
    <row r="328">
      <c r="B328" s="347" t="n">
        <v>300</v>
      </c>
      <c r="C328" s="348" t="n">
        <v>32523320</v>
      </c>
      <c r="D328" s="348" t="inlineStr">
        <is>
          <t>14012_M&amp;E_MICROSOFT_SURFACE TABLET_2Q19_Upfront</t>
        </is>
      </c>
      <c r="E328" s="348" t="inlineStr">
        <is>
          <t>Comedy Central</t>
        </is>
      </c>
      <c r="F328" s="349" t="n">
        <v>43584</v>
      </c>
      <c r="G328" s="349" t="n">
        <v>43604</v>
      </c>
      <c r="H328" s="348" t="n">
        <v>4671</v>
      </c>
      <c r="I328" s="348" t="n">
        <v>4671</v>
      </c>
      <c r="J328" s="348" t="n"/>
      <c r="K328" s="348">
        <f>ROUND(I328*(J328/1000),2)</f>
        <v/>
      </c>
    </row>
    <row r="329">
      <c r="B329" s="347" t="n">
        <v>301</v>
      </c>
      <c r="C329" s="348" t="n">
        <v>32523320</v>
      </c>
      <c r="D329" s="348" t="inlineStr">
        <is>
          <t>14012_M&amp;E_MICROSOFT_SURFACE TABLET_2Q19_Upfront</t>
        </is>
      </c>
      <c r="E329" s="348" t="inlineStr">
        <is>
          <t>MTV</t>
        </is>
      </c>
      <c r="F329" s="349" t="n">
        <v>43584</v>
      </c>
      <c r="G329" s="349" t="n">
        <v>43604</v>
      </c>
      <c r="H329" s="348" t="n">
        <v>18201</v>
      </c>
      <c r="I329" s="348" t="n">
        <v>18201</v>
      </c>
      <c r="J329" s="348" t="n"/>
      <c r="K329" s="348">
        <f>ROUND(I329*(J329/1000),2)</f>
        <v/>
      </c>
    </row>
    <row r="330">
      <c r="B330" s="347" t="n">
        <v>302</v>
      </c>
      <c r="C330" s="348" t="n">
        <v>32523320</v>
      </c>
      <c r="D330" s="348" t="inlineStr">
        <is>
          <t>14012_M&amp;E_MICROSOFT_SURFACE TABLET_2Q19_Upfront</t>
        </is>
      </c>
      <c r="E330" s="348" t="inlineStr">
        <is>
          <t>MTV2</t>
        </is>
      </c>
      <c r="F330" s="349" t="n">
        <v>43584</v>
      </c>
      <c r="G330" s="349" t="n">
        <v>43604</v>
      </c>
      <c r="H330" s="348" t="n">
        <v>1</v>
      </c>
      <c r="I330" s="348" t="n">
        <v>1</v>
      </c>
      <c r="J330" s="348" t="n"/>
      <c r="K330" s="348">
        <f>ROUND(I330*(J330/1000),2)</f>
        <v/>
      </c>
    </row>
    <row r="331">
      <c r="B331" s="347" t="n">
        <v>303</v>
      </c>
      <c r="C331" s="348" t="n">
        <v>32523320</v>
      </c>
      <c r="D331" s="348" t="inlineStr">
        <is>
          <t>14012_M&amp;E_MICROSOFT_SURFACE TABLET_2Q19_Upfront</t>
        </is>
      </c>
      <c r="E331" s="348" t="inlineStr">
        <is>
          <t>Paramount</t>
        </is>
      </c>
      <c r="F331" s="349" t="n">
        <v>43584</v>
      </c>
      <c r="G331" s="349" t="n">
        <v>43604</v>
      </c>
      <c r="H331" s="348" t="n">
        <v>8924</v>
      </c>
      <c r="I331" s="348" t="n">
        <v>8924</v>
      </c>
      <c r="J331" s="348" t="n"/>
      <c r="K331" s="348">
        <f>ROUND(I331*(J331/1000),2)</f>
        <v/>
      </c>
    </row>
    <row r="332">
      <c r="B332" s="347" t="n">
        <v>304</v>
      </c>
      <c r="C332" s="348" t="n">
        <v>32523320</v>
      </c>
      <c r="D332" s="348" t="inlineStr">
        <is>
          <t>14012_M&amp;E_MICROSOFT_SURFACE TABLET_2Q19_Upfront</t>
        </is>
      </c>
      <c r="E332" s="348" t="inlineStr">
        <is>
          <t>TV Land</t>
        </is>
      </c>
      <c r="F332" s="349" t="n">
        <v>43584</v>
      </c>
      <c r="G332" s="349" t="n">
        <v>43604</v>
      </c>
      <c r="H332" s="348" t="n">
        <v>45</v>
      </c>
      <c r="I332" s="348" t="n">
        <v>45</v>
      </c>
      <c r="J332" s="348" t="n"/>
      <c r="K332" s="348">
        <f>ROUND(I332*(J332/1000),2)</f>
        <v/>
      </c>
    </row>
    <row r="333">
      <c r="B333" s="347" t="n">
        <v>305</v>
      </c>
      <c r="C333" s="348" t="n">
        <v>32523320</v>
      </c>
      <c r="D333" s="348" t="inlineStr">
        <is>
          <t>14012_M&amp;E_MICROSOFT_SURFACE TABLET_2Q19_Upfront</t>
        </is>
      </c>
      <c r="E333" s="348" t="inlineStr">
        <is>
          <t>VH1</t>
        </is>
      </c>
      <c r="F333" s="349" t="n">
        <v>43584</v>
      </c>
      <c r="G333" s="349" t="n">
        <v>43604</v>
      </c>
      <c r="H333" s="348" t="n">
        <v>29734</v>
      </c>
      <c r="I333" s="348" t="n">
        <v>29734</v>
      </c>
      <c r="J333" s="348" t="n"/>
      <c r="K333" s="348">
        <f>ROUND(I333*(J333/1000),2)</f>
        <v/>
      </c>
    </row>
    <row r="334">
      <c r="B334" s="347" t="n">
        <v>306</v>
      </c>
      <c r="C334" s="348" t="n">
        <v>32556830</v>
      </c>
      <c r="D334" s="348" t="inlineStr">
        <is>
          <t>15811_K&amp;F_Mattel_LinearADU 1Q19</t>
        </is>
      </c>
      <c r="E334" s="348" t="inlineStr">
        <is>
          <t>Nick Jr (Noggin)</t>
        </is>
      </c>
      <c r="F334" s="349" t="n">
        <v>43549</v>
      </c>
      <c r="G334" s="349" t="n">
        <v>43555</v>
      </c>
      <c r="H334" s="348" t="n">
        <v>1446864</v>
      </c>
      <c r="I334" s="348" t="n">
        <v>85</v>
      </c>
      <c r="J334" s="348" t="n"/>
      <c r="K334" s="348">
        <f>ROUND(I334*(J334/1000),2)</f>
        <v/>
      </c>
    </row>
    <row r="335">
      <c r="B335" s="347" t="n">
        <v>307</v>
      </c>
      <c r="C335" s="348" t="n">
        <v>32556830</v>
      </c>
      <c r="D335" s="348" t="inlineStr">
        <is>
          <t>15811_K&amp;F_Mattel_LinearADU 1Q19</t>
        </is>
      </c>
      <c r="E335" s="348" t="inlineStr">
        <is>
          <t>Nickelodeon</t>
        </is>
      </c>
      <c r="F335" s="349" t="n">
        <v>43549</v>
      </c>
      <c r="G335" s="349" t="n">
        <v>43555</v>
      </c>
      <c r="H335" s="348" t="n">
        <v>965451</v>
      </c>
      <c r="I335" s="348" t="n">
        <v>48</v>
      </c>
      <c r="J335" s="348" t="n"/>
      <c r="K335" s="348">
        <f>ROUND(I335*(J335/1000),2)</f>
        <v/>
      </c>
    </row>
    <row r="336">
      <c r="B336" s="347" t="n">
        <v>308</v>
      </c>
      <c r="C336" s="348" t="n">
        <v>32571629</v>
      </c>
      <c r="D336" s="348" t="inlineStr">
        <is>
          <t>15683_Campbells_Goldfish_Liability Order_1Q-2Q19</t>
        </is>
      </c>
      <c r="E336" s="348" t="inlineStr">
        <is>
          <t>Nickelodeon</t>
        </is>
      </c>
      <c r="F336" s="349" t="n">
        <v>43556</v>
      </c>
      <c r="G336" s="349" t="n">
        <v>43737</v>
      </c>
      <c r="H336" s="348" t="n">
        <v>3554003</v>
      </c>
      <c r="I336" s="348" t="n">
        <v>3554003</v>
      </c>
      <c r="J336" s="348" t="n"/>
      <c r="K336" s="348">
        <f>ROUND(I336*(J336/1000),2)</f>
        <v/>
      </c>
    </row>
    <row r="337">
      <c r="B337" s="347" t="n">
        <v>309</v>
      </c>
      <c r="C337" s="348" t="n">
        <v>32584705</v>
      </c>
      <c r="D337" s="348" t="inlineStr">
        <is>
          <t>15245_K&amp;F_Mattel_Jurassic Bite N Fight T-Rex_JBFT_1Q19-2Q19 Upfront</t>
        </is>
      </c>
      <c r="E337" s="348" t="inlineStr">
        <is>
          <t>Nickelodeon</t>
        </is>
      </c>
      <c r="F337" s="349" t="n">
        <v>43549</v>
      </c>
      <c r="G337" s="349" t="n">
        <v>43576</v>
      </c>
      <c r="H337" s="348" t="n">
        <v>2285626</v>
      </c>
      <c r="I337" s="348" t="n">
        <v>1540695</v>
      </c>
      <c r="J337" s="348" t="n"/>
      <c r="K337" s="348">
        <f>ROUND(I337*(J337/1000),2)</f>
        <v/>
      </c>
    </row>
    <row r="338">
      <c r="B338" s="347" t="n">
        <v>310</v>
      </c>
      <c r="C338" s="348" t="n">
        <v>32584755</v>
      </c>
      <c r="D338" s="348" t="inlineStr">
        <is>
          <t>15218_K&amp;F_Mattel_Polly World of Compact_PPWC_1Q19-2Q19 Upfront</t>
        </is>
      </c>
      <c r="E338" s="348" t="inlineStr">
        <is>
          <t>Nick Jr (Noggin)</t>
        </is>
      </c>
      <c r="F338" s="349" t="n">
        <v>43549</v>
      </c>
      <c r="G338" s="349" t="n">
        <v>43576</v>
      </c>
      <c r="H338" s="348" t="n">
        <v>2423820</v>
      </c>
      <c r="I338" s="348" t="n">
        <v>1667303</v>
      </c>
      <c r="J338" s="348" t="n"/>
      <c r="K338" s="348">
        <f>ROUND(I338*(J338/1000),2)</f>
        <v/>
      </c>
    </row>
    <row r="339">
      <c r="B339" s="347" t="n">
        <v>311</v>
      </c>
      <c r="C339" s="348" t="n">
        <v>32584755</v>
      </c>
      <c r="D339" s="348" t="inlineStr">
        <is>
          <t>15218_K&amp;F_Mattel_Polly World of Compact_PPWC_1Q19-2Q19 Upfront</t>
        </is>
      </c>
      <c r="E339" s="348" t="inlineStr">
        <is>
          <t>Nickelodeon</t>
        </is>
      </c>
      <c r="F339" s="349" t="n">
        <v>43549</v>
      </c>
      <c r="G339" s="349" t="n">
        <v>43576</v>
      </c>
      <c r="H339" s="348" t="n">
        <v>1215875</v>
      </c>
      <c r="I339" s="348" t="n">
        <v>832942</v>
      </c>
      <c r="J339" s="348" t="n"/>
      <c r="K339" s="348">
        <f>ROUND(I339*(J339/1000),2)</f>
        <v/>
      </c>
    </row>
    <row r="340">
      <c r="B340" s="347" t="n">
        <v>312</v>
      </c>
      <c r="C340" s="348" t="n">
        <v>32712528</v>
      </c>
      <c r="D340" s="348" t="inlineStr">
        <is>
          <t>(15747) BET_SHOWTIME _THE CHI_OLV &amp; VOD_P2+</t>
        </is>
      </c>
      <c r="E340" s="348" t="inlineStr">
        <is>
          <t>BET</t>
        </is>
      </c>
      <c r="F340" s="349" t="n">
        <v>43549</v>
      </c>
      <c r="G340" s="349" t="n">
        <v>43576</v>
      </c>
      <c r="H340" s="348" t="n">
        <v>337665</v>
      </c>
      <c r="I340" s="348" t="n">
        <v>212477</v>
      </c>
      <c r="J340" s="348" t="n"/>
      <c r="K340" s="348">
        <f>ROUND(I340*(J340/1000),2)</f>
        <v/>
      </c>
    </row>
    <row r="341">
      <c r="B341" s="347" t="n">
        <v>313</v>
      </c>
      <c r="C341" s="348" t="n">
        <v>32712528</v>
      </c>
      <c r="D341" s="348" t="inlineStr">
        <is>
          <t>(15747) BET_SHOWTIME _THE CHI_OLV &amp; VOD_P2+</t>
        </is>
      </c>
      <c r="E341" s="348" t="inlineStr">
        <is>
          <t>BET Her</t>
        </is>
      </c>
      <c r="F341" s="349" t="n">
        <v>43549</v>
      </c>
      <c r="G341" s="349" t="n">
        <v>43576</v>
      </c>
      <c r="H341" s="348" t="n">
        <v>12584</v>
      </c>
      <c r="I341" s="348" t="n">
        <v>8838</v>
      </c>
      <c r="J341" s="348" t="n"/>
      <c r="K341" s="348">
        <f>ROUND(I341*(J341/1000),2)</f>
        <v/>
      </c>
    </row>
    <row r="342">
      <c r="B342" s="347" t="n">
        <v>314</v>
      </c>
      <c r="C342" s="348" t="n">
        <v>32712528</v>
      </c>
      <c r="D342" s="348" t="inlineStr">
        <is>
          <t>15747_BET_SHOWTIME _THE CHI_OLV_P2+_1Q2Q19</t>
        </is>
      </c>
      <c r="E342" s="348" t="inlineStr">
        <is>
          <t>BET</t>
        </is>
      </c>
      <c r="F342" s="349" t="n">
        <v>43549</v>
      </c>
      <c r="G342" s="349" t="n">
        <v>43576</v>
      </c>
      <c r="H342" s="348" t="n">
        <v>337665</v>
      </c>
      <c r="I342" s="348" t="n">
        <v>11290</v>
      </c>
      <c r="J342" s="348" t="n"/>
      <c r="K342" s="348">
        <f>ROUND(I342*(J342/1000),2)</f>
        <v/>
      </c>
    </row>
    <row r="343">
      <c r="B343" s="347" t="n">
        <v>315</v>
      </c>
      <c r="C343" s="348" t="n">
        <v>32712528</v>
      </c>
      <c r="D343" s="348" t="inlineStr">
        <is>
          <t>15747_BET_SHOWTIME _THE CHI_OLV_P2+_1Q2Q19</t>
        </is>
      </c>
      <c r="E343" s="348" t="inlineStr">
        <is>
          <t>BET Her</t>
        </is>
      </c>
      <c r="F343" s="349" t="n">
        <v>43549</v>
      </c>
      <c r="G343" s="349" t="n">
        <v>43576</v>
      </c>
      <c r="H343" s="348" t="n">
        <v>12584</v>
      </c>
      <c r="I343" s="348" t="n">
        <v>401</v>
      </c>
      <c r="J343" s="348" t="n"/>
      <c r="K343" s="348">
        <f>ROUND(I343*(J343/1000),2)</f>
        <v/>
      </c>
    </row>
    <row r="344">
      <c r="B344" s="347" t="n">
        <v>316</v>
      </c>
      <c r="C344" s="348" t="n">
        <v>32720247</v>
      </c>
      <c r="D344" s="348" t="inlineStr">
        <is>
          <t>15246_K&amp;F_Mattel_Thomas Daring Dragon  Escape_ FTDD_ 1Q19 Upfront</t>
        </is>
      </c>
      <c r="E344" s="348" t="inlineStr">
        <is>
          <t>Nick Jr (Noggin)</t>
        </is>
      </c>
      <c r="F344" s="349" t="n">
        <v>43549</v>
      </c>
      <c r="G344" s="349" t="n">
        <v>43576</v>
      </c>
      <c r="H344" s="348" t="n">
        <v>1119565</v>
      </c>
      <c r="I344" s="348" t="n">
        <v>524116</v>
      </c>
      <c r="J344" s="348" t="n"/>
      <c r="K344" s="348">
        <f>ROUND(I344*(J344/1000),2)</f>
        <v/>
      </c>
    </row>
    <row r="345">
      <c r="B345" s="347" t="n">
        <v>317</v>
      </c>
      <c r="C345" s="348" t="n">
        <v>32720247</v>
      </c>
      <c r="D345" s="348" t="inlineStr">
        <is>
          <t>15246_K&amp;F_Mattel_Thomas Daring Dragon  Escape_ FTDD_ 1Q19 Upfront</t>
        </is>
      </c>
      <c r="E345" s="348" t="inlineStr">
        <is>
          <t>Nickelodeon</t>
        </is>
      </c>
      <c r="F345" s="349" t="n">
        <v>43549</v>
      </c>
      <c r="G345" s="349" t="n">
        <v>43576</v>
      </c>
      <c r="H345" s="348" t="n">
        <v>490907</v>
      </c>
      <c r="I345" s="348" t="n">
        <v>191493</v>
      </c>
      <c r="J345" s="348" t="n"/>
      <c r="K345" s="348">
        <f>ROUND(I345*(J345/1000),2)</f>
        <v/>
      </c>
    </row>
    <row r="346">
      <c r="B346" s="347" t="n">
        <v>318</v>
      </c>
      <c r="C346" s="348" t="n">
        <v>32726513</v>
      </c>
      <c r="D346" s="348" t="inlineStr">
        <is>
          <t>(15833)_BET_HORIZON_CARVANA_Peel_Mar-Aprl 19</t>
        </is>
      </c>
      <c r="E346" s="348" t="inlineStr">
        <is>
          <t>BET</t>
        </is>
      </c>
      <c r="F346" s="349" t="n">
        <v>43544</v>
      </c>
      <c r="G346" s="349" t="n">
        <v>43583</v>
      </c>
      <c r="H346" s="348" t="n">
        <v>749957</v>
      </c>
      <c r="I346" s="348" t="n">
        <v>377345</v>
      </c>
      <c r="J346" s="348" t="n"/>
      <c r="K346" s="348">
        <f>ROUND(I346*(J346/1000),2)</f>
        <v/>
      </c>
    </row>
    <row r="347">
      <c r="B347" s="347" t="n">
        <v>319</v>
      </c>
      <c r="C347" s="348" t="n">
        <v>32726513</v>
      </c>
      <c r="D347" s="348" t="inlineStr">
        <is>
          <t>(15833)_BET_HORIZON_CARVANA_Peel_Mar-Aprl 19</t>
        </is>
      </c>
      <c r="E347" s="348" t="inlineStr">
        <is>
          <t>BET Her</t>
        </is>
      </c>
      <c r="F347" s="349" t="n">
        <v>43544</v>
      </c>
      <c r="G347" s="349" t="n">
        <v>43583</v>
      </c>
      <c r="H347" s="348" t="n">
        <v>26691</v>
      </c>
      <c r="I347" s="348" t="n">
        <v>15391</v>
      </c>
      <c r="J347" s="348" t="n"/>
      <c r="K347" s="348">
        <f>ROUND(I347*(J347/1000),2)</f>
        <v/>
      </c>
    </row>
    <row r="348">
      <c r="B348" s="347" t="n">
        <v>320</v>
      </c>
      <c r="C348" s="348" t="n">
        <v>32731616</v>
      </c>
      <c r="D348" s="348" t="inlineStr">
        <is>
          <t>(15834)_BET_HORIZON_DRIVETIME_Peel Mar-April 19</t>
        </is>
      </c>
      <c r="E348" s="348" t="inlineStr">
        <is>
          <t>BET</t>
        </is>
      </c>
      <c r="F348" s="349" t="n">
        <v>43544</v>
      </c>
      <c r="G348" s="349" t="n">
        <v>43583</v>
      </c>
      <c r="H348" s="348" t="n">
        <v>832253</v>
      </c>
      <c r="I348" s="348" t="n">
        <v>463117</v>
      </c>
      <c r="J348" s="348" t="n"/>
      <c r="K348" s="348">
        <f>ROUND(I348*(J348/1000),2)</f>
        <v/>
      </c>
    </row>
    <row r="349">
      <c r="B349" s="347" t="n">
        <v>321</v>
      </c>
      <c r="C349" s="348" t="n">
        <v>32731616</v>
      </c>
      <c r="D349" s="348" t="inlineStr">
        <is>
          <t>(15834)_BET_HORIZON_DRIVETIME_Peel Mar-April 19</t>
        </is>
      </c>
      <c r="E349" s="348" t="inlineStr">
        <is>
          <t>BET Her</t>
        </is>
      </c>
      <c r="F349" s="349" t="n">
        <v>43544</v>
      </c>
      <c r="G349" s="349" t="n">
        <v>43583</v>
      </c>
      <c r="H349" s="348" t="n">
        <v>29883</v>
      </c>
      <c r="I349" s="348" t="n">
        <v>18673</v>
      </c>
      <c r="J349" s="348" t="n"/>
      <c r="K349" s="348">
        <f>ROUND(I349*(J349/1000),2)</f>
        <v/>
      </c>
    </row>
    <row r="350">
      <c r="B350" s="347" t="n">
        <v>322</v>
      </c>
      <c r="C350" s="348" t="n">
        <v>32739235</v>
      </c>
      <c r="D350" s="348" t="inlineStr">
        <is>
          <t>15876_M&amp;E_MCDONALDS_2Q19_Upfront_FEP_VOD</t>
        </is>
      </c>
      <c r="E350" s="348" t="inlineStr">
        <is>
          <t>CMT</t>
        </is>
      </c>
      <c r="F350" s="349" t="n">
        <v>43556</v>
      </c>
      <c r="G350" s="349" t="n">
        <v>43583</v>
      </c>
      <c r="H350" s="348" t="n">
        <v>7667</v>
      </c>
      <c r="I350" s="348" t="n">
        <v>7667</v>
      </c>
      <c r="J350" s="348" t="n"/>
      <c r="K350" s="348">
        <f>ROUND(I350*(J350/1000),2)</f>
        <v/>
      </c>
    </row>
    <row r="351">
      <c r="B351" s="347" t="n">
        <v>323</v>
      </c>
      <c r="C351" s="348" t="n">
        <v>32739235</v>
      </c>
      <c r="D351" s="348" t="inlineStr">
        <is>
          <t>15876_M&amp;E_MCDONALDS_2Q19_Upfront_FEP_VOD</t>
        </is>
      </c>
      <c r="E351" s="348" t="inlineStr">
        <is>
          <t>Comedy Central</t>
        </is>
      </c>
      <c r="F351" s="349" t="n">
        <v>43556</v>
      </c>
      <c r="G351" s="349" t="n">
        <v>43583</v>
      </c>
      <c r="H351" s="348" t="n">
        <v>153234</v>
      </c>
      <c r="I351" s="348" t="n">
        <v>153234</v>
      </c>
      <c r="J351" s="348" t="n"/>
      <c r="K351" s="348">
        <f>ROUND(I351*(J351/1000),2)</f>
        <v/>
      </c>
    </row>
    <row r="352">
      <c r="B352" s="347" t="n">
        <v>324</v>
      </c>
      <c r="C352" s="348" t="n">
        <v>32739235</v>
      </c>
      <c r="D352" s="348" t="inlineStr">
        <is>
          <t>15876_M&amp;E_MCDONALDS_2Q19_Upfront_FEP_VOD</t>
        </is>
      </c>
      <c r="E352" s="348" t="inlineStr">
        <is>
          <t>MTV</t>
        </is>
      </c>
      <c r="F352" s="349" t="n">
        <v>43556</v>
      </c>
      <c r="G352" s="349" t="n">
        <v>43583</v>
      </c>
      <c r="H352" s="348" t="n">
        <v>719561</v>
      </c>
      <c r="I352" s="348" t="n">
        <v>719561</v>
      </c>
      <c r="J352" s="348" t="n"/>
      <c r="K352" s="348">
        <f>ROUND(I352*(J352/1000),2)</f>
        <v/>
      </c>
    </row>
    <row r="353">
      <c r="B353" s="347" t="n">
        <v>325</v>
      </c>
      <c r="C353" s="348" t="n">
        <v>32739235</v>
      </c>
      <c r="D353" s="348" t="inlineStr">
        <is>
          <t>15876_M&amp;E_MCDONALDS_2Q19_Upfront_FEP_VOD</t>
        </is>
      </c>
      <c r="E353" s="348" t="inlineStr">
        <is>
          <t>Paramount</t>
        </is>
      </c>
      <c r="F353" s="349" t="n">
        <v>43556</v>
      </c>
      <c r="G353" s="349" t="n">
        <v>43583</v>
      </c>
      <c r="H353" s="348" t="n">
        <v>213225</v>
      </c>
      <c r="I353" s="348" t="n">
        <v>213225</v>
      </c>
      <c r="J353" s="348" t="n"/>
      <c r="K353" s="348">
        <f>ROUND(I353*(J353/1000),2)</f>
        <v/>
      </c>
    </row>
    <row r="354">
      <c r="B354" s="347" t="n">
        <v>326</v>
      </c>
      <c r="C354" s="348" t="n">
        <v>32739235</v>
      </c>
      <c r="D354" s="348" t="inlineStr">
        <is>
          <t>15876_M&amp;E_MCDONALDS_2Q19_Upfront_FEP_VOD</t>
        </is>
      </c>
      <c r="E354" s="348" t="inlineStr">
        <is>
          <t>TV Land</t>
        </is>
      </c>
      <c r="F354" s="349" t="n">
        <v>43556</v>
      </c>
      <c r="G354" s="349" t="n">
        <v>43583</v>
      </c>
      <c r="H354" s="348" t="n">
        <v>26084</v>
      </c>
      <c r="I354" s="348" t="n">
        <v>26084</v>
      </c>
      <c r="J354" s="348" t="n"/>
      <c r="K354" s="348">
        <f>ROUND(I354*(J354/1000),2)</f>
        <v/>
      </c>
    </row>
    <row r="355">
      <c r="B355" s="347" t="n">
        <v>327</v>
      </c>
      <c r="C355" s="348" t="n">
        <v>32739235</v>
      </c>
      <c r="D355" s="348" t="inlineStr">
        <is>
          <t>15876_M&amp;E_MCDONALDS_2Q19_Upfront_FEP_VOD</t>
        </is>
      </c>
      <c r="E355" s="348" t="inlineStr">
        <is>
          <t>VH1</t>
        </is>
      </c>
      <c r="F355" s="349" t="n">
        <v>43556</v>
      </c>
      <c r="G355" s="349" t="n">
        <v>43583</v>
      </c>
      <c r="H355" s="348" t="n">
        <v>959250</v>
      </c>
      <c r="I355" s="348" t="n">
        <v>959250</v>
      </c>
      <c r="J355" s="348" t="n"/>
      <c r="K355" s="348">
        <f>ROUND(I355*(J355/1000),2)</f>
        <v/>
      </c>
    </row>
    <row r="356">
      <c r="B356" s="347" t="n">
        <v>328</v>
      </c>
      <c r="C356" s="348" t="n">
        <v>32741363</v>
      </c>
      <c r="D356" s="348" t="inlineStr">
        <is>
          <t>(15863)BET_ HORIZON_ PENN FOSTER_1Q19</t>
        </is>
      </c>
      <c r="E356" s="348" t="inlineStr">
        <is>
          <t>BET</t>
        </is>
      </c>
      <c r="F356" s="349" t="n">
        <v>43545</v>
      </c>
      <c r="G356" s="349" t="n">
        <v>43555</v>
      </c>
      <c r="H356" s="348" t="n">
        <v>345492</v>
      </c>
      <c r="I356" s="348" t="n">
        <v>1922</v>
      </c>
      <c r="J356" s="348" t="n"/>
      <c r="K356" s="348">
        <f>ROUND(I356*(J356/1000),2)</f>
        <v/>
      </c>
    </row>
    <row r="357">
      <c r="B357" s="347" t="n">
        <v>329</v>
      </c>
      <c r="C357" s="348" t="n">
        <v>32741363</v>
      </c>
      <c r="D357" s="348" t="inlineStr">
        <is>
          <t>(15863)BET_ HORIZON_ PENN FOSTER_1Q19</t>
        </is>
      </c>
      <c r="E357" s="348" t="inlineStr">
        <is>
          <t>BET Her</t>
        </is>
      </c>
      <c r="F357" s="349" t="n">
        <v>43545</v>
      </c>
      <c r="G357" s="349" t="n">
        <v>43555</v>
      </c>
      <c r="H357" s="348" t="n">
        <v>10566</v>
      </c>
      <c r="I357" s="348" t="n">
        <v>13</v>
      </c>
      <c r="J357" s="348" t="n"/>
      <c r="K357" s="348">
        <f>ROUND(I357*(J357/1000),2)</f>
        <v/>
      </c>
    </row>
    <row r="358">
      <c r="B358" s="347" t="n">
        <v>330</v>
      </c>
      <c r="C358" s="348" t="n">
        <v>32742152</v>
      </c>
      <c r="D358" s="348" t="inlineStr">
        <is>
          <t>15735_K&amp;F_SKECHERS USA_Memory_Foam_2Q19</t>
        </is>
      </c>
      <c r="E358" s="348" t="inlineStr">
        <is>
          <t>Nickelodeon</t>
        </is>
      </c>
      <c r="F358" s="349" t="n">
        <v>43556</v>
      </c>
      <c r="G358" s="349" t="n">
        <v>43585</v>
      </c>
      <c r="H358" s="348" t="n">
        <v>1377905</v>
      </c>
      <c r="I358" s="348" t="n">
        <v>1377905</v>
      </c>
      <c r="J358" s="348" t="n"/>
      <c r="K358" s="348">
        <f>ROUND(I358*(J358/1000),2)</f>
        <v/>
      </c>
    </row>
    <row r="359">
      <c r="B359" s="347" t="n">
        <v>331</v>
      </c>
      <c r="C359" s="348" t="n">
        <v>32747586</v>
      </c>
      <c r="D359" s="348" t="inlineStr">
        <is>
          <t>(15182)_NICK_CANVAS_ANNAPURNA PICTURES_MISSING LINK_Q119</t>
        </is>
      </c>
      <c r="E359" s="348" t="inlineStr">
        <is>
          <t>Nick Jr (Noggin)</t>
        </is>
      </c>
      <c r="F359" s="349" t="n">
        <v>43550</v>
      </c>
      <c r="G359" s="349" t="n">
        <v>43569</v>
      </c>
      <c r="H359" s="348" t="n">
        <v>2563471</v>
      </c>
      <c r="I359" s="348" t="n">
        <v>1782520</v>
      </c>
      <c r="J359" s="348" t="n"/>
      <c r="K359" s="348">
        <f>ROUND(I359*(J359/1000),2)</f>
        <v/>
      </c>
    </row>
    <row r="360">
      <c r="B360" s="347" t="n">
        <v>332</v>
      </c>
      <c r="C360" s="348" t="n">
        <v>32747586</v>
      </c>
      <c r="D360" s="348" t="inlineStr">
        <is>
          <t>(15182)_NICK_CANVAS_ANNAPURNA PICTURES_MISSING LINK_Q119</t>
        </is>
      </c>
      <c r="E360" s="348" t="inlineStr">
        <is>
          <t>Nickelodeon</t>
        </is>
      </c>
      <c r="F360" s="349" t="n">
        <v>43545</v>
      </c>
      <c r="G360" s="349" t="n">
        <v>43569</v>
      </c>
      <c r="H360" s="348" t="n">
        <v>2270899</v>
      </c>
      <c r="I360" s="348" t="n">
        <v>1385306</v>
      </c>
      <c r="J360" s="348" t="n"/>
      <c r="K360" s="348">
        <f>ROUND(I360*(J360/1000),2)</f>
        <v/>
      </c>
    </row>
    <row r="361">
      <c r="B361" s="347" t="n">
        <v>333</v>
      </c>
      <c r="C361" s="348" t="n">
        <v>32749907</v>
      </c>
      <c r="D361" s="348" t="inlineStr">
        <is>
          <t>15376_M&amp;E_Spotify_Spotify + Hulu Crossover_Q219_WhoSay</t>
        </is>
      </c>
      <c r="E361" s="348" t="inlineStr">
        <is>
          <t>CMT</t>
        </is>
      </c>
      <c r="F361" s="349" t="n">
        <v>43555</v>
      </c>
      <c r="G361" s="349" t="n">
        <v>43590</v>
      </c>
      <c r="H361" s="348" t="n">
        <v>1089</v>
      </c>
      <c r="I361" s="348" t="n">
        <v>1089</v>
      </c>
      <c r="J361" s="348" t="n"/>
      <c r="K361" s="348">
        <f>ROUND(I361*(J361/1000),2)</f>
        <v/>
      </c>
    </row>
    <row r="362">
      <c r="B362" s="347" t="n">
        <v>334</v>
      </c>
      <c r="C362" s="348" t="n">
        <v>32749907</v>
      </c>
      <c r="D362" s="348" t="inlineStr">
        <is>
          <t>15376_M&amp;E_Spotify_Spotify + Hulu Crossover_Q219_WhoSay</t>
        </is>
      </c>
      <c r="E362" s="348" t="inlineStr">
        <is>
          <t>Comedy Central</t>
        </is>
      </c>
      <c r="F362" s="349" t="n">
        <v>43555</v>
      </c>
      <c r="G362" s="349" t="n">
        <v>43590</v>
      </c>
      <c r="H362" s="348" t="n">
        <v>17551</v>
      </c>
      <c r="I362" s="348" t="n">
        <v>17551</v>
      </c>
      <c r="J362" s="348" t="n"/>
      <c r="K362" s="348">
        <f>ROUND(I362*(J362/1000),2)</f>
        <v/>
      </c>
    </row>
    <row r="363">
      <c r="B363" s="347" t="n">
        <v>335</v>
      </c>
      <c r="C363" s="348" t="n">
        <v>32749907</v>
      </c>
      <c r="D363" s="348" t="inlineStr">
        <is>
          <t>15376_M&amp;E_Spotify_Spotify + Hulu Crossover_Q219_WhoSay</t>
        </is>
      </c>
      <c r="E363" s="348" t="inlineStr">
        <is>
          <t>MTV</t>
        </is>
      </c>
      <c r="F363" s="349" t="n">
        <v>43555</v>
      </c>
      <c r="G363" s="349" t="n">
        <v>43590</v>
      </c>
      <c r="H363" s="348" t="n">
        <v>209477</v>
      </c>
      <c r="I363" s="348" t="n">
        <v>209477</v>
      </c>
      <c r="J363" s="348" t="n"/>
      <c r="K363" s="348">
        <f>ROUND(I363*(J363/1000),2)</f>
        <v/>
      </c>
    </row>
    <row r="364">
      <c r="B364" s="347" t="n">
        <v>336</v>
      </c>
      <c r="C364" s="348" t="n">
        <v>32749907</v>
      </c>
      <c r="D364" s="348" t="inlineStr">
        <is>
          <t>15376_M&amp;E_Spotify_Spotify + Hulu Crossover_Q219_WhoSay</t>
        </is>
      </c>
      <c r="E364" s="348" t="inlineStr">
        <is>
          <t>Paramount</t>
        </is>
      </c>
      <c r="F364" s="349" t="n">
        <v>43555</v>
      </c>
      <c r="G364" s="349" t="n">
        <v>43590</v>
      </c>
      <c r="H364" s="348" t="n">
        <v>72790</v>
      </c>
      <c r="I364" s="348" t="n">
        <v>72790</v>
      </c>
      <c r="J364" s="348" t="n"/>
      <c r="K364" s="348">
        <f>ROUND(I364*(J364/1000),2)</f>
        <v/>
      </c>
    </row>
    <row r="365">
      <c r="B365" s="347" t="n">
        <v>337</v>
      </c>
      <c r="C365" s="348" t="n">
        <v>32749907</v>
      </c>
      <c r="D365" s="348" t="inlineStr">
        <is>
          <t>15376_M&amp;E_Spotify_Spotify + Hulu Crossover_Q219_WhoSay</t>
        </is>
      </c>
      <c r="E365" s="348" t="inlineStr">
        <is>
          <t>TV Land</t>
        </is>
      </c>
      <c r="F365" s="349" t="n">
        <v>43555</v>
      </c>
      <c r="G365" s="349" t="n">
        <v>43590</v>
      </c>
      <c r="H365" s="348" t="n">
        <v>5702</v>
      </c>
      <c r="I365" s="348" t="n">
        <v>5702</v>
      </c>
      <c r="J365" s="348" t="n"/>
      <c r="K365" s="348">
        <f>ROUND(I365*(J365/1000),2)</f>
        <v/>
      </c>
    </row>
    <row r="366">
      <c r="B366" s="347" t="n">
        <v>338</v>
      </c>
      <c r="C366" s="348" t="n">
        <v>32749907</v>
      </c>
      <c r="D366" s="348" t="inlineStr">
        <is>
          <t>15376_M&amp;E_Spotify_Spotify + Hulu Crossover_Q219_WhoSay</t>
        </is>
      </c>
      <c r="E366" s="348" t="inlineStr">
        <is>
          <t>VH1</t>
        </is>
      </c>
      <c r="F366" s="349" t="n">
        <v>43555</v>
      </c>
      <c r="G366" s="349" t="n">
        <v>43590</v>
      </c>
      <c r="H366" s="348" t="n">
        <v>306467</v>
      </c>
      <c r="I366" s="348" t="n">
        <v>306467</v>
      </c>
      <c r="J366" s="348" t="n"/>
      <c r="K366" s="348">
        <f>ROUND(I366*(J366/1000),2)</f>
        <v/>
      </c>
    </row>
    <row r="367">
      <c r="B367" s="347" t="n">
        <v>339</v>
      </c>
      <c r="C367" s="348" t="n">
        <v>32753703</v>
      </c>
      <c r="D367" s="348" t="inlineStr">
        <is>
          <t>BET_(15805) UNIVERSAL PICTURES - LITTLE_2Q19</t>
        </is>
      </c>
      <c r="E367" s="348" t="inlineStr">
        <is>
          <t>BET</t>
        </is>
      </c>
      <c r="F367" s="349" t="n">
        <v>43556</v>
      </c>
      <c r="G367" s="349" t="n">
        <v>43569</v>
      </c>
      <c r="H367" s="348" t="n">
        <v>199917</v>
      </c>
      <c r="I367" s="348" t="n">
        <v>199917</v>
      </c>
      <c r="J367" s="348" t="n"/>
      <c r="K367" s="348">
        <f>ROUND(I367*(J367/1000),2)</f>
        <v/>
      </c>
    </row>
    <row r="368">
      <c r="B368" s="347" t="n">
        <v>340</v>
      </c>
      <c r="C368" s="348" t="n">
        <v>32760676</v>
      </c>
      <c r="D368" s="348" t="inlineStr">
        <is>
          <t>(15813) APPLE_IPHONE_1Q19_VOD</t>
        </is>
      </c>
      <c r="E368" s="348" t="inlineStr">
        <is>
          <t>Comedy Central</t>
        </is>
      </c>
      <c r="F368" s="349" t="n">
        <v>43546</v>
      </c>
      <c r="G368" s="349" t="n">
        <v>43555</v>
      </c>
      <c r="H368" s="348" t="n">
        <v>138748</v>
      </c>
      <c r="I368" s="348" t="n">
        <v>523</v>
      </c>
      <c r="J368" s="348" t="n"/>
      <c r="K368" s="348">
        <f>ROUND(I368*(J368/1000),2)</f>
        <v/>
      </c>
    </row>
    <row r="369">
      <c r="B369" s="347" t="n">
        <v>341</v>
      </c>
      <c r="C369" s="348" t="n">
        <v>32760676</v>
      </c>
      <c r="D369" s="348" t="inlineStr">
        <is>
          <t>(15813) APPLE_IPHONE_1Q19_VOD</t>
        </is>
      </c>
      <c r="E369" s="348" t="inlineStr">
        <is>
          <t>MTV</t>
        </is>
      </c>
      <c r="F369" s="349" t="n">
        <v>43546</v>
      </c>
      <c r="G369" s="349" t="n">
        <v>43555</v>
      </c>
      <c r="H369" s="348" t="n">
        <v>269193</v>
      </c>
      <c r="I369" s="348" t="n">
        <v>1304</v>
      </c>
      <c r="J369" s="348" t="n"/>
      <c r="K369" s="348">
        <f>ROUND(I369*(J369/1000),2)</f>
        <v/>
      </c>
    </row>
    <row r="370">
      <c r="B370" s="347" t="n">
        <v>342</v>
      </c>
      <c r="C370" s="348" t="n">
        <v>32769759</v>
      </c>
      <c r="D370" s="348" t="inlineStr">
        <is>
          <t>#15806_M&amp;E_LIBERTY MUTUAL_Liability_Q119</t>
        </is>
      </c>
      <c r="E370" s="348" t="inlineStr">
        <is>
          <t>Comedy Central</t>
        </is>
      </c>
      <c r="F370" s="349" t="n">
        <v>43546</v>
      </c>
      <c r="G370" s="349" t="n">
        <v>43585</v>
      </c>
      <c r="H370" s="348" t="n">
        <v>846918</v>
      </c>
      <c r="I370" s="348" t="n">
        <v>555648</v>
      </c>
      <c r="J370" s="348" t="n"/>
      <c r="K370" s="348">
        <f>ROUND(I370*(J370/1000),2)</f>
        <v/>
      </c>
    </row>
    <row r="371">
      <c r="B371" s="347" t="n">
        <v>343</v>
      </c>
      <c r="C371" s="348" t="n">
        <v>32769759</v>
      </c>
      <c r="D371" s="348" t="inlineStr">
        <is>
          <t>#15806_M&amp;E_LIBERTY MUTUAL_Liability_Q119</t>
        </is>
      </c>
      <c r="E371" s="348" t="inlineStr">
        <is>
          <t>MTV</t>
        </is>
      </c>
      <c r="F371" s="349" t="n">
        <v>43546</v>
      </c>
      <c r="G371" s="349" t="n">
        <v>43585</v>
      </c>
      <c r="H371" s="348" t="n">
        <v>1281314</v>
      </c>
      <c r="I371" s="348" t="n">
        <v>291430</v>
      </c>
      <c r="J371" s="348" t="n"/>
      <c r="K371" s="348">
        <f>ROUND(I371*(J371/1000),2)</f>
        <v/>
      </c>
    </row>
    <row r="372">
      <c r="B372" s="347" t="n">
        <v>344</v>
      </c>
      <c r="C372" s="348" t="n">
        <v>32769759</v>
      </c>
      <c r="D372" s="348" t="inlineStr">
        <is>
          <t>#15806_M&amp;E_LIBERTY MUTUAL_Liability_Q119</t>
        </is>
      </c>
      <c r="E372" s="348" t="inlineStr">
        <is>
          <t>VH1</t>
        </is>
      </c>
      <c r="F372" s="349" t="n">
        <v>43546</v>
      </c>
      <c r="G372" s="349" t="n">
        <v>43585</v>
      </c>
      <c r="H372" s="348" t="n">
        <v>1950374</v>
      </c>
      <c r="I372" s="348" t="n">
        <v>1186326</v>
      </c>
      <c r="J372" s="348" t="n"/>
      <c r="K372" s="348">
        <f>ROUND(I372*(J372/1000),2)</f>
        <v/>
      </c>
    </row>
    <row r="373">
      <c r="B373" s="347" t="n">
        <v>345</v>
      </c>
      <c r="C373" s="348" t="n">
        <v>32770210</v>
      </c>
      <c r="D373" s="348" t="inlineStr">
        <is>
          <t>14009_M&amp;E_MICROSOFT_INNOVATION_2Q19_Upfront</t>
        </is>
      </c>
      <c r="E373" s="348" t="inlineStr">
        <is>
          <t>Comedy Central</t>
        </is>
      </c>
      <c r="F373" s="349" t="n">
        <v>43556</v>
      </c>
      <c r="G373" s="349" t="n">
        <v>43576</v>
      </c>
      <c r="H373" s="348" t="n">
        <v>11384</v>
      </c>
      <c r="I373" s="348" t="n">
        <v>11384</v>
      </c>
      <c r="J373" s="348" t="n"/>
      <c r="K373" s="348">
        <f>ROUND(I373*(J373/1000),2)</f>
        <v/>
      </c>
    </row>
    <row r="374">
      <c r="B374" s="347" t="n">
        <v>346</v>
      </c>
      <c r="C374" s="348" t="n">
        <v>32770210</v>
      </c>
      <c r="D374" s="348" t="inlineStr">
        <is>
          <t>14009_M&amp;E_MICROSOFT_INNOVATION_2Q19_Upfront</t>
        </is>
      </c>
      <c r="E374" s="348" t="inlineStr">
        <is>
          <t>MTV</t>
        </is>
      </c>
      <c r="F374" s="349" t="n">
        <v>43556</v>
      </c>
      <c r="G374" s="349" t="n">
        <v>43576</v>
      </c>
      <c r="H374" s="348" t="n">
        <v>251356</v>
      </c>
      <c r="I374" s="348" t="n">
        <v>251356</v>
      </c>
      <c r="J374" s="348" t="n"/>
      <c r="K374" s="348">
        <f>ROUND(I374*(J374/1000),2)</f>
        <v/>
      </c>
    </row>
    <row r="375">
      <c r="B375" s="347" t="n">
        <v>347</v>
      </c>
      <c r="C375" s="348" t="n">
        <v>32770210</v>
      </c>
      <c r="D375" s="348" t="inlineStr">
        <is>
          <t>14009_M&amp;E_MICROSOFT_INNOVATION_2Q19_Upfront</t>
        </is>
      </c>
      <c r="E375" s="348" t="inlineStr">
        <is>
          <t>Paramount</t>
        </is>
      </c>
      <c r="F375" s="349" t="n">
        <v>43556</v>
      </c>
      <c r="G375" s="349" t="n">
        <v>43576</v>
      </c>
      <c r="H375" s="348" t="n">
        <v>71274</v>
      </c>
      <c r="I375" s="348" t="n">
        <v>71274</v>
      </c>
      <c r="J375" s="348" t="n"/>
      <c r="K375" s="348">
        <f>ROUND(I375*(J375/1000),2)</f>
        <v/>
      </c>
    </row>
    <row r="376">
      <c r="B376" s="347" t="n">
        <v>348</v>
      </c>
      <c r="C376" s="348" t="n">
        <v>32770210</v>
      </c>
      <c r="D376" s="348" t="inlineStr">
        <is>
          <t>14009_M&amp;E_MICROSOFT_INNOVATION_2Q19_Upfront</t>
        </is>
      </c>
      <c r="E376" s="348" t="inlineStr">
        <is>
          <t>TV Land</t>
        </is>
      </c>
      <c r="F376" s="349" t="n">
        <v>43556</v>
      </c>
      <c r="G376" s="349" t="n">
        <v>43576</v>
      </c>
      <c r="H376" s="348" t="n">
        <v>4978</v>
      </c>
      <c r="I376" s="348" t="n">
        <v>4978</v>
      </c>
      <c r="J376" s="348" t="n"/>
      <c r="K376" s="348">
        <f>ROUND(I376*(J376/1000),2)</f>
        <v/>
      </c>
    </row>
    <row r="377">
      <c r="B377" s="347" t="n">
        <v>349</v>
      </c>
      <c r="C377" s="348" t="n">
        <v>32770210</v>
      </c>
      <c r="D377" s="348" t="inlineStr">
        <is>
          <t>14009_M&amp;E_MICROSOFT_INNOVATION_2Q19_Upfront</t>
        </is>
      </c>
      <c r="E377" s="348" t="inlineStr">
        <is>
          <t>VH1</t>
        </is>
      </c>
      <c r="F377" s="349" t="n">
        <v>43556</v>
      </c>
      <c r="G377" s="349" t="n">
        <v>43576</v>
      </c>
      <c r="H377" s="348" t="n">
        <v>293766</v>
      </c>
      <c r="I377" s="348" t="n">
        <v>293766</v>
      </c>
      <c r="J377" s="348" t="n"/>
      <c r="K377" s="348">
        <f>ROUND(I377*(J377/1000),2)</f>
        <v/>
      </c>
    </row>
    <row r="378">
      <c r="B378" s="347" t="n">
        <v>350</v>
      </c>
      <c r="C378" s="348" t="n">
        <v>32771590</v>
      </c>
      <c r="D378" s="348" t="inlineStr">
        <is>
          <t>15143_M&amp;E_CAMPARI- SKYY VODKA_2Q19_3Q10</t>
        </is>
      </c>
      <c r="E378" s="348" t="inlineStr">
        <is>
          <t>MTV</t>
        </is>
      </c>
      <c r="F378" s="349" t="n">
        <v>43556</v>
      </c>
      <c r="G378" s="349" t="n">
        <v>43585</v>
      </c>
      <c r="H378" s="348" t="n">
        <v>150510</v>
      </c>
      <c r="I378" s="348" t="n">
        <v>150510</v>
      </c>
      <c r="J378" s="348" t="n"/>
      <c r="K378" s="348">
        <f>ROUND(I378*(J378/1000),2)</f>
        <v/>
      </c>
    </row>
    <row r="379">
      <c r="B379" s="347" t="n">
        <v>351</v>
      </c>
      <c r="C379" s="348" t="n">
        <v>32771590</v>
      </c>
      <c r="D379" s="348" t="inlineStr">
        <is>
          <t>15143_M&amp;E_CAMPARI- SKYY VODKA_2Q19_3Q10</t>
        </is>
      </c>
      <c r="E379" s="348" t="inlineStr">
        <is>
          <t>VH1</t>
        </is>
      </c>
      <c r="F379" s="349" t="n">
        <v>43556</v>
      </c>
      <c r="G379" s="349" t="n">
        <v>43585</v>
      </c>
      <c r="H379" s="348" t="n">
        <v>277173</v>
      </c>
      <c r="I379" s="348" t="n">
        <v>277173</v>
      </c>
      <c r="J379" s="348" t="n"/>
      <c r="K379" s="348">
        <f>ROUND(I379*(J379/1000),2)</f>
        <v/>
      </c>
    </row>
    <row r="380">
      <c r="B380" s="347" t="n">
        <v>352</v>
      </c>
      <c r="C380" s="348" t="n">
        <v>32772061</v>
      </c>
      <c r="D380" s="348" t="inlineStr">
        <is>
          <t>15635_M&amp;E_CREDIT KARMA - CREDIT KARMA_DEMO P18-49_PMT Liability Wipe_1Q19</t>
        </is>
      </c>
      <c r="E380" s="348" t="inlineStr">
        <is>
          <t>Comedy Central</t>
        </is>
      </c>
      <c r="F380" s="349" t="n">
        <v>43556</v>
      </c>
      <c r="G380" s="349" t="n">
        <v>43590</v>
      </c>
      <c r="H380" s="348" t="n">
        <v>47252</v>
      </c>
      <c r="I380" s="348" t="n">
        <v>47252</v>
      </c>
      <c r="J380" s="348" t="n"/>
      <c r="K380" s="348">
        <f>ROUND(I380*(J380/1000),2)</f>
        <v/>
      </c>
    </row>
    <row r="381">
      <c r="B381" s="347" t="n">
        <v>353</v>
      </c>
      <c r="C381" s="348" t="n">
        <v>32772061</v>
      </c>
      <c r="D381" s="348" t="inlineStr">
        <is>
          <t>15635_M&amp;E_CREDIT KARMA - CREDIT KARMA_DEMO P18-49_PMT Liability Wipe_1Q19</t>
        </is>
      </c>
      <c r="E381" s="348" t="inlineStr">
        <is>
          <t>MTV</t>
        </is>
      </c>
      <c r="F381" s="349" t="n">
        <v>43556</v>
      </c>
      <c r="G381" s="349" t="n">
        <v>43590</v>
      </c>
      <c r="H381" s="348" t="n">
        <v>523765</v>
      </c>
      <c r="I381" s="348" t="n">
        <v>523765</v>
      </c>
      <c r="J381" s="348" t="n"/>
      <c r="K381" s="348">
        <f>ROUND(I381*(J381/1000),2)</f>
        <v/>
      </c>
    </row>
    <row r="382">
      <c r="B382" s="347" t="n">
        <v>354</v>
      </c>
      <c r="C382" s="348" t="n">
        <v>32772061</v>
      </c>
      <c r="D382" s="348" t="inlineStr">
        <is>
          <t>15635_M&amp;E_CREDIT KARMA - CREDIT KARMA_DEMO P18-49_PMT Liability Wipe_1Q19</t>
        </is>
      </c>
      <c r="E382" s="348" t="inlineStr">
        <is>
          <t>MTV2</t>
        </is>
      </c>
      <c r="F382" s="349" t="n">
        <v>43556</v>
      </c>
      <c r="G382" s="349" t="n">
        <v>43585</v>
      </c>
      <c r="H382" s="348" t="n">
        <v>459</v>
      </c>
      <c r="I382" s="348" t="n">
        <v>459</v>
      </c>
      <c r="J382" s="348" t="n"/>
      <c r="K382" s="348">
        <f>ROUND(I382*(J382/1000),2)</f>
        <v/>
      </c>
    </row>
    <row r="383">
      <c r="B383" s="347" t="n">
        <v>355</v>
      </c>
      <c r="C383" s="348" t="n">
        <v>32772061</v>
      </c>
      <c r="D383" s="348" t="inlineStr">
        <is>
          <t>15635_M&amp;E_CREDIT KARMA - CREDIT KARMA_DEMO P18-49_PMT Liability Wipe_1Q19</t>
        </is>
      </c>
      <c r="E383" s="348" t="inlineStr">
        <is>
          <t>Paramount</t>
        </is>
      </c>
      <c r="F383" s="349" t="n">
        <v>43556</v>
      </c>
      <c r="G383" s="349" t="n">
        <v>43590</v>
      </c>
      <c r="H383" s="348" t="n">
        <v>168898</v>
      </c>
      <c r="I383" s="348" t="n">
        <v>168898</v>
      </c>
      <c r="J383" s="348" t="n"/>
      <c r="K383" s="348">
        <f>ROUND(I383*(J383/1000),2)</f>
        <v/>
      </c>
    </row>
    <row r="384">
      <c r="B384" s="347" t="n">
        <v>356</v>
      </c>
      <c r="C384" s="348" t="n">
        <v>32772061</v>
      </c>
      <c r="D384" s="348" t="inlineStr">
        <is>
          <t>15635_M&amp;E_CREDIT KARMA - CREDIT KARMA_DEMO P18-49_PMT Liability Wipe_1Q19</t>
        </is>
      </c>
      <c r="E384" s="348" t="inlineStr">
        <is>
          <t>TV Land</t>
        </is>
      </c>
      <c r="F384" s="349" t="n">
        <v>43556</v>
      </c>
      <c r="G384" s="349" t="n">
        <v>43590</v>
      </c>
      <c r="H384" s="348" t="n">
        <v>16304</v>
      </c>
      <c r="I384" s="348" t="n">
        <v>16304</v>
      </c>
      <c r="J384" s="348" t="n"/>
      <c r="K384" s="348">
        <f>ROUND(I384*(J384/1000),2)</f>
        <v/>
      </c>
    </row>
    <row r="385">
      <c r="B385" s="347" t="n">
        <v>357</v>
      </c>
      <c r="C385" s="348" t="n">
        <v>32772061</v>
      </c>
      <c r="D385" s="348" t="inlineStr">
        <is>
          <t>15635_M&amp;E_CREDIT KARMA - CREDIT KARMA_DEMO P18-49_PMT Liability Wipe_1Q19</t>
        </is>
      </c>
      <c r="E385" s="348" t="inlineStr">
        <is>
          <t>VH1</t>
        </is>
      </c>
      <c r="F385" s="349" t="n">
        <v>43556</v>
      </c>
      <c r="G385" s="349" t="n">
        <v>43590</v>
      </c>
      <c r="H385" s="348" t="n">
        <v>650391</v>
      </c>
      <c r="I385" s="348" t="n">
        <v>650391</v>
      </c>
      <c r="J385" s="348" t="n"/>
      <c r="K385" s="348">
        <f>ROUND(I385*(J385/1000),2)</f>
        <v/>
      </c>
    </row>
    <row r="386">
      <c r="B386" s="347" t="n">
        <v>358</v>
      </c>
      <c r="C386" s="348" t="n">
        <v>32772979</v>
      </c>
      <c r="D386" s="348" t="inlineStr">
        <is>
          <t>Paramount VOD DAI Promos 2019</t>
        </is>
      </c>
      <c r="E386" s="348" t="inlineStr">
        <is>
          <t>Paramount</t>
        </is>
      </c>
      <c r="F386" s="349" t="n">
        <v>43549</v>
      </c>
      <c r="G386" s="349" t="n">
        <v>43555</v>
      </c>
      <c r="H386" s="348" t="n">
        <v>63967</v>
      </c>
      <c r="I386" s="348" t="n">
        <v>756</v>
      </c>
      <c r="J386" s="348" t="n"/>
      <c r="K386" s="348">
        <f>ROUND(I386*(J386/1000),2)</f>
        <v/>
      </c>
    </row>
    <row r="387">
      <c r="B387" s="347" t="n">
        <v>359</v>
      </c>
      <c r="C387" s="348" t="n">
        <v>32774444</v>
      </c>
      <c r="D387" s="348" t="inlineStr">
        <is>
          <t>15221 K&amp;F_Mattel_Cars Smash &amp; Crash_CXSC_1Q19 Upfront</t>
        </is>
      </c>
      <c r="E387" s="348" t="inlineStr">
        <is>
          <t>Nick Jr (Noggin)</t>
        </is>
      </c>
      <c r="F387" s="349" t="n">
        <v>43549</v>
      </c>
      <c r="G387" s="349" t="n">
        <v>43555</v>
      </c>
      <c r="H387" s="348" t="n">
        <v>1170728</v>
      </c>
      <c r="I387" s="348" t="n">
        <v>2140</v>
      </c>
      <c r="J387" s="348" t="n"/>
      <c r="K387" s="348">
        <f>ROUND(I387*(J387/1000),2)</f>
        <v/>
      </c>
    </row>
    <row r="388">
      <c r="B388" s="347" t="n">
        <v>360</v>
      </c>
      <c r="C388" s="348" t="n">
        <v>32774444</v>
      </c>
      <c r="D388" s="348" t="inlineStr">
        <is>
          <t>15221 K&amp;F_Mattel_Cars Smash &amp; Crash_CXSC_1Q19 Upfront</t>
        </is>
      </c>
      <c r="E388" s="348" t="inlineStr">
        <is>
          <t>Nickelodeon</t>
        </is>
      </c>
      <c r="F388" s="349" t="n">
        <v>43549</v>
      </c>
      <c r="G388" s="349" t="n">
        <v>43555</v>
      </c>
      <c r="H388" s="348" t="n">
        <v>642626</v>
      </c>
      <c r="I388" s="348" t="n">
        <v>52</v>
      </c>
      <c r="J388" s="348" t="n"/>
      <c r="K388" s="348">
        <f>ROUND(I388*(J388/1000),2)</f>
        <v/>
      </c>
    </row>
    <row r="389">
      <c r="B389" s="347" t="n">
        <v>361</v>
      </c>
      <c r="C389" s="348" t="n">
        <v>32778815</v>
      </c>
      <c r="D389" s="348" t="inlineStr">
        <is>
          <t>15230_K&amp;F_Mattel_UNO Attack_UNO_1Q19-2Q19 Upfront</t>
        </is>
      </c>
      <c r="E389" s="348" t="inlineStr">
        <is>
          <t>Nick Jr (Noggin)</t>
        </is>
      </c>
      <c r="F389" s="349" t="n">
        <v>43549</v>
      </c>
      <c r="G389" s="349" t="n">
        <v>43576</v>
      </c>
      <c r="H389" s="348" t="n">
        <v>2330178</v>
      </c>
      <c r="I389" s="348" t="n">
        <v>1734397</v>
      </c>
      <c r="J389" s="348" t="n"/>
      <c r="K389" s="348">
        <f>ROUND(I389*(J389/1000),2)</f>
        <v/>
      </c>
    </row>
    <row r="390">
      <c r="B390" s="347" t="n">
        <v>362</v>
      </c>
      <c r="C390" s="348" t="n">
        <v>32778815</v>
      </c>
      <c r="D390" s="348" t="inlineStr">
        <is>
          <t>15230_K&amp;F_Mattel_UNO Attack_UNO_1Q19-2Q19 Upfront</t>
        </is>
      </c>
      <c r="E390" s="348" t="inlineStr">
        <is>
          <t>Nickelodeon</t>
        </is>
      </c>
      <c r="F390" s="349" t="n">
        <v>43549</v>
      </c>
      <c r="G390" s="349" t="n">
        <v>43576</v>
      </c>
      <c r="H390" s="348" t="n">
        <v>1169118</v>
      </c>
      <c r="I390" s="348" t="n">
        <v>871210</v>
      </c>
      <c r="J390" s="348" t="n"/>
      <c r="K390" s="348">
        <f>ROUND(I390*(J390/1000),2)</f>
        <v/>
      </c>
    </row>
    <row r="391">
      <c r="B391" s="347" t="n">
        <v>363</v>
      </c>
      <c r="C391" s="348" t="n">
        <v>32778984</v>
      </c>
      <c r="D391" s="348" t="inlineStr">
        <is>
          <t>15880_M&amp;E_UNILEVER - DOVE WOMEN PW CORE SPARTACUS (DSP)_2Q19</t>
        </is>
      </c>
      <c r="E391" s="348" t="inlineStr">
        <is>
          <t>MTV</t>
        </is>
      </c>
      <c r="F391" s="349" t="n">
        <v>43556</v>
      </c>
      <c r="G391" s="349" t="n">
        <v>43646</v>
      </c>
      <c r="H391" s="348" t="n">
        <v>106539</v>
      </c>
      <c r="I391" s="348" t="n">
        <v>106539</v>
      </c>
      <c r="J391" s="348" t="n"/>
      <c r="K391" s="348">
        <f>ROUND(I391*(J391/1000),2)</f>
        <v/>
      </c>
    </row>
    <row r="392">
      <c r="B392" s="347" t="n">
        <v>364</v>
      </c>
      <c r="C392" s="348" t="n">
        <v>32778984</v>
      </c>
      <c r="D392" s="348" t="inlineStr">
        <is>
          <t>15880_M&amp;E_UNILEVER - DOVE WOMEN PW CORE SPARTACUS (DSP)_2Q19</t>
        </is>
      </c>
      <c r="E392" s="348" t="inlineStr">
        <is>
          <t>VH1</t>
        </is>
      </c>
      <c r="F392" s="349" t="n">
        <v>43556</v>
      </c>
      <c r="G392" s="349" t="n">
        <v>43646</v>
      </c>
      <c r="H392" s="348" t="n">
        <v>116205</v>
      </c>
      <c r="I392" s="348" t="n">
        <v>116205</v>
      </c>
      <c r="J392" s="348" t="n"/>
      <c r="K392" s="348">
        <f>ROUND(I392*(J392/1000),2)</f>
        <v/>
      </c>
    </row>
    <row r="393">
      <c r="B393" s="347" t="n">
        <v>365</v>
      </c>
      <c r="C393" s="348" t="n">
        <v>32779572</v>
      </c>
      <c r="D393" s="348" t="inlineStr">
        <is>
          <t>15883_M&amp;E_UNILEVER-DOVE DEMOCRACY (DDM)_2Q19_UF</t>
        </is>
      </c>
      <c r="E393" s="348" t="inlineStr">
        <is>
          <t>MTV</t>
        </is>
      </c>
      <c r="F393" s="349" t="n">
        <v>43556</v>
      </c>
      <c r="G393" s="349" t="n">
        <v>43611</v>
      </c>
      <c r="H393" s="348" t="n">
        <v>585237</v>
      </c>
      <c r="I393" s="348" t="n">
        <v>585237</v>
      </c>
      <c r="J393" s="348" t="n"/>
      <c r="K393" s="348">
        <f>ROUND(I393*(J393/1000),2)</f>
        <v/>
      </c>
    </row>
    <row r="394">
      <c r="B394" s="347" t="n">
        <v>366</v>
      </c>
      <c r="C394" s="348" t="n">
        <v>32779572</v>
      </c>
      <c r="D394" s="348" t="inlineStr">
        <is>
          <t>15883_M&amp;E_UNILEVER-DOVE DEMOCRACY (DDM)_2Q19_UF</t>
        </is>
      </c>
      <c r="E394" s="348" t="inlineStr">
        <is>
          <t>VH1</t>
        </is>
      </c>
      <c r="F394" s="349" t="n">
        <v>43556</v>
      </c>
      <c r="G394" s="349" t="n">
        <v>43611</v>
      </c>
      <c r="H394" s="348" t="n">
        <v>674514</v>
      </c>
      <c r="I394" s="348" t="n">
        <v>674514</v>
      </c>
      <c r="J394" s="348" t="n"/>
      <c r="K394" s="348">
        <f>ROUND(I394*(J394/1000),2)</f>
        <v/>
      </c>
    </row>
    <row r="395">
      <c r="B395" s="347" t="n">
        <v>367</v>
      </c>
      <c r="C395" s="348" t="n">
        <v>32782674</v>
      </c>
      <c r="D395" s="348" t="inlineStr">
        <is>
          <t>15932_Mattel_K&amp;F_Barbie World of Camper_BWCA_1Q19-2Q19_Upfront</t>
        </is>
      </c>
      <c r="E395" s="348" t="inlineStr">
        <is>
          <t>Nick Jr (Noggin)</t>
        </is>
      </c>
      <c r="F395" s="349" t="n">
        <v>43549</v>
      </c>
      <c r="G395" s="349" t="n">
        <v>43576</v>
      </c>
      <c r="H395" s="348" t="n">
        <v>784931</v>
      </c>
      <c r="I395" s="348" t="n">
        <v>422020</v>
      </c>
      <c r="J395" s="348" t="n"/>
      <c r="K395" s="348">
        <f>ROUND(I395*(J395/1000),2)</f>
        <v/>
      </c>
    </row>
    <row r="396">
      <c r="B396" s="347" t="n">
        <v>368</v>
      </c>
      <c r="C396" s="348" t="n">
        <v>32782674</v>
      </c>
      <c r="D396" s="348" t="inlineStr">
        <is>
          <t>15932_Mattel_K&amp;F_Barbie World of Camper_BWCA_1Q19-2Q19_Upfront</t>
        </is>
      </c>
      <c r="E396" s="348" t="inlineStr">
        <is>
          <t>Nickelodeon</t>
        </is>
      </c>
      <c r="F396" s="349" t="n">
        <v>43549</v>
      </c>
      <c r="G396" s="349" t="n">
        <v>43576</v>
      </c>
      <c r="H396" s="348" t="n">
        <v>453262</v>
      </c>
      <c r="I396" s="348" t="n">
        <v>210855</v>
      </c>
      <c r="J396" s="348" t="n"/>
      <c r="K396" s="348">
        <f>ROUND(I396*(J396/1000),2)</f>
        <v/>
      </c>
    </row>
    <row r="397">
      <c r="B397" s="347" t="n">
        <v>369</v>
      </c>
      <c r="C397" s="348" t="n">
        <v>32784309</v>
      </c>
      <c r="D397" s="348" t="inlineStr">
        <is>
          <t>(15879) 1Q19_DISNEY PICTURES_AVENGERS: ENDGAME_K&amp;F_UF</t>
        </is>
      </c>
      <c r="E397" s="348" t="inlineStr">
        <is>
          <t>Nickelodeon</t>
        </is>
      </c>
      <c r="F397" s="349" t="n">
        <v>43557</v>
      </c>
      <c r="G397" s="349" t="n">
        <v>43583</v>
      </c>
      <c r="H397" s="348" t="n">
        <v>1430590</v>
      </c>
      <c r="I397" s="348" t="n">
        <v>1028426</v>
      </c>
      <c r="J397" s="348" t="n"/>
      <c r="K397" s="348">
        <f>ROUND(I397*(J397/1000),2)</f>
        <v/>
      </c>
    </row>
    <row r="398">
      <c r="B398" s="347" t="n">
        <v>370</v>
      </c>
      <c r="C398" s="348" t="n">
        <v>32784827</v>
      </c>
      <c r="D398" s="348" t="inlineStr">
        <is>
          <t>15906_M&amp;E_Coca Cola_Equity_OTT &amp; VOD Only_Q119</t>
        </is>
      </c>
      <c r="E398" s="348" t="inlineStr">
        <is>
          <t>Comedy Central</t>
        </is>
      </c>
      <c r="F398" s="349" t="n">
        <v>43546</v>
      </c>
      <c r="G398" s="349" t="n">
        <v>43555</v>
      </c>
      <c r="H398" s="348" t="n">
        <v>6909</v>
      </c>
      <c r="I398" s="348" t="n">
        <v>5</v>
      </c>
      <c r="J398" s="348" t="n"/>
      <c r="K398" s="348">
        <f>ROUND(I398*(J398/1000),2)</f>
        <v/>
      </c>
    </row>
    <row r="399">
      <c r="B399" s="347" t="n">
        <v>371</v>
      </c>
      <c r="C399" s="348" t="n">
        <v>32784827</v>
      </c>
      <c r="D399" s="348" t="inlineStr">
        <is>
          <t>15906_M&amp;E_Coca Cola_Equity_OTT &amp; VOD Only_Q119</t>
        </is>
      </c>
      <c r="E399" s="348" t="inlineStr">
        <is>
          <t>MTV</t>
        </is>
      </c>
      <c r="F399" s="349" t="n">
        <v>43546</v>
      </c>
      <c r="G399" s="349" t="n">
        <v>43555</v>
      </c>
      <c r="H399" s="348" t="n">
        <v>62146</v>
      </c>
      <c r="I399" s="348" t="n">
        <v>3</v>
      </c>
      <c r="J399" s="348" t="n"/>
      <c r="K399" s="348">
        <f>ROUND(I399*(J399/1000),2)</f>
        <v/>
      </c>
    </row>
    <row r="400">
      <c r="B400" s="347" t="n">
        <v>372</v>
      </c>
      <c r="C400" s="348" t="n">
        <v>32784827</v>
      </c>
      <c r="D400" s="348" t="inlineStr">
        <is>
          <t>15906_M&amp;E_Coca Cola_Equity_OTT &amp; VOD Only_Q119</t>
        </is>
      </c>
      <c r="E400" s="348" t="inlineStr">
        <is>
          <t>Paramount</t>
        </is>
      </c>
      <c r="F400" s="349" t="n">
        <v>43546</v>
      </c>
      <c r="G400" s="349" t="n">
        <v>43555</v>
      </c>
      <c r="H400" s="348" t="n">
        <v>7536</v>
      </c>
      <c r="I400" s="348" t="n">
        <v>2</v>
      </c>
      <c r="J400" s="348" t="n"/>
      <c r="K400" s="348">
        <f>ROUND(I400*(J400/1000),2)</f>
        <v/>
      </c>
    </row>
    <row r="401">
      <c r="B401" s="347" t="n">
        <v>373</v>
      </c>
      <c r="C401" s="348" t="n">
        <v>32784827</v>
      </c>
      <c r="D401" s="348" t="inlineStr">
        <is>
          <t>15906_M&amp;E_Coca Cola_Equity_OTT &amp; VOD Only_Q119</t>
        </is>
      </c>
      <c r="E401" s="348" t="inlineStr">
        <is>
          <t>VH1</t>
        </is>
      </c>
      <c r="F401" s="349" t="n">
        <v>43546</v>
      </c>
      <c r="G401" s="349" t="n">
        <v>43555</v>
      </c>
      <c r="H401" s="348" t="n">
        <v>24868</v>
      </c>
      <c r="I401" s="348" t="n">
        <v>3</v>
      </c>
      <c r="J401" s="348" t="n"/>
      <c r="K401" s="348">
        <f>ROUND(I401*(J401/1000),2)</f>
        <v/>
      </c>
    </row>
    <row r="402">
      <c r="B402" s="347" t="n">
        <v>374</v>
      </c>
      <c r="C402" s="348" t="n">
        <v>32791369</v>
      </c>
      <c r="D402" s="348" t="inlineStr">
        <is>
          <t>15916_M&amp;E_GLAXOSMITHKLINE - GSK_1-2Q19_SCATTER</t>
        </is>
      </c>
      <c r="E402" s="348" t="inlineStr">
        <is>
          <t>CMT</t>
        </is>
      </c>
      <c r="F402" s="349" t="n">
        <v>43558</v>
      </c>
      <c r="G402" s="349" t="n">
        <v>43597</v>
      </c>
      <c r="H402" s="348" t="n">
        <v>5464</v>
      </c>
      <c r="I402" s="348" t="n">
        <v>5464</v>
      </c>
      <c r="J402" s="348" t="n"/>
      <c r="K402" s="348">
        <f>ROUND(I402*(J402/1000),2)</f>
        <v/>
      </c>
    </row>
    <row r="403">
      <c r="B403" s="347" t="n">
        <v>375</v>
      </c>
      <c r="C403" s="348" t="n">
        <v>32791369</v>
      </c>
      <c r="D403" s="348" t="inlineStr">
        <is>
          <t>15916_M&amp;E_GLAXOSMITHKLINE - GSK_1-2Q19_SCATTER</t>
        </is>
      </c>
      <c r="E403" s="348" t="inlineStr">
        <is>
          <t>Comedy Central</t>
        </is>
      </c>
      <c r="F403" s="349" t="n">
        <v>43558</v>
      </c>
      <c r="G403" s="349" t="n">
        <v>43597</v>
      </c>
      <c r="H403" s="348" t="n">
        <v>58833</v>
      </c>
      <c r="I403" s="348" t="n">
        <v>58833</v>
      </c>
      <c r="J403" s="348" t="n"/>
      <c r="K403" s="348">
        <f>ROUND(I403*(J403/1000),2)</f>
        <v/>
      </c>
    </row>
    <row r="404">
      <c r="B404" s="347" t="n">
        <v>376</v>
      </c>
      <c r="C404" s="348" t="n">
        <v>32791369</v>
      </c>
      <c r="D404" s="348" t="inlineStr">
        <is>
          <t>15916_M&amp;E_GLAXOSMITHKLINE - GSK_1-2Q19_SCATTER</t>
        </is>
      </c>
      <c r="E404" s="348" t="inlineStr">
        <is>
          <t>MTV</t>
        </is>
      </c>
      <c r="F404" s="349" t="n">
        <v>43558</v>
      </c>
      <c r="G404" s="349" t="n">
        <v>43597</v>
      </c>
      <c r="H404" s="348" t="n">
        <v>416143</v>
      </c>
      <c r="I404" s="348" t="n">
        <v>416143</v>
      </c>
      <c r="J404" s="348" t="n"/>
      <c r="K404" s="348">
        <f>ROUND(I404*(J404/1000),2)</f>
        <v/>
      </c>
    </row>
    <row r="405">
      <c r="B405" s="347" t="n">
        <v>377</v>
      </c>
      <c r="C405" s="348" t="n">
        <v>32791369</v>
      </c>
      <c r="D405" s="348" t="inlineStr">
        <is>
          <t>15916_M&amp;E_GLAXOSMITHKLINE - GSK_1-2Q19_SCATTER</t>
        </is>
      </c>
      <c r="E405" s="348" t="inlineStr">
        <is>
          <t>Paramount</t>
        </is>
      </c>
      <c r="F405" s="349" t="n">
        <v>43558</v>
      </c>
      <c r="G405" s="349" t="n">
        <v>43597</v>
      </c>
      <c r="H405" s="348" t="n">
        <v>209739</v>
      </c>
      <c r="I405" s="348" t="n">
        <v>209739</v>
      </c>
      <c r="J405" s="348" t="n"/>
      <c r="K405" s="348">
        <f>ROUND(I405*(J405/1000),2)</f>
        <v/>
      </c>
    </row>
    <row r="406">
      <c r="B406" s="347" t="n">
        <v>378</v>
      </c>
      <c r="C406" s="348" t="n">
        <v>32791369</v>
      </c>
      <c r="D406" s="348" t="inlineStr">
        <is>
          <t>15916_M&amp;E_GLAXOSMITHKLINE - GSK_1-2Q19_SCATTER</t>
        </is>
      </c>
      <c r="E406" s="348" t="inlineStr">
        <is>
          <t>TV Land</t>
        </is>
      </c>
      <c r="F406" s="349" t="n">
        <v>43558</v>
      </c>
      <c r="G406" s="349" t="n">
        <v>43597</v>
      </c>
      <c r="H406" s="348" t="n">
        <v>19549</v>
      </c>
      <c r="I406" s="348" t="n">
        <v>19549</v>
      </c>
      <c r="J406" s="348" t="n"/>
      <c r="K406" s="348">
        <f>ROUND(I406*(J406/1000),2)</f>
        <v/>
      </c>
    </row>
    <row r="407">
      <c r="B407" s="347" t="n">
        <v>379</v>
      </c>
      <c r="C407" s="348" t="n">
        <v>32791369</v>
      </c>
      <c r="D407" s="348" t="inlineStr">
        <is>
          <t>15916_M&amp;E_GLAXOSMITHKLINE - GSK_1-2Q19_SCATTER</t>
        </is>
      </c>
      <c r="E407" s="348" t="inlineStr">
        <is>
          <t>VH1</t>
        </is>
      </c>
      <c r="F407" s="349" t="n">
        <v>43558</v>
      </c>
      <c r="G407" s="349" t="n">
        <v>43597</v>
      </c>
      <c r="H407" s="348" t="n">
        <v>196902</v>
      </c>
      <c r="I407" s="348" t="n">
        <v>196902</v>
      </c>
      <c r="J407" s="348" t="n"/>
      <c r="K407" s="348">
        <f>ROUND(I407*(J407/1000),2)</f>
        <v/>
      </c>
    </row>
    <row r="408">
      <c r="B408" s="347" t="n">
        <v>380</v>
      </c>
      <c r="C408" s="348" t="n">
        <v>32796816</v>
      </c>
      <c r="D408" s="348" t="inlineStr">
        <is>
          <t>15936_M&amp;E_UNILEVER - DOVE SOAP (DB)_2Q19</t>
        </is>
      </c>
      <c r="E408" s="348" t="inlineStr">
        <is>
          <t>MTV</t>
        </is>
      </c>
      <c r="F408" s="349" t="n">
        <v>43556</v>
      </c>
      <c r="G408" s="349" t="n">
        <v>43646</v>
      </c>
      <c r="H408" s="348" t="n">
        <v>136289</v>
      </c>
      <c r="I408" s="348" t="n">
        <v>136289</v>
      </c>
      <c r="J408" s="348" t="n"/>
      <c r="K408" s="348">
        <f>ROUND(I408*(J408/1000),2)</f>
        <v/>
      </c>
    </row>
    <row r="409">
      <c r="B409" s="347" t="n">
        <v>381</v>
      </c>
      <c r="C409" s="348" t="n">
        <v>32796816</v>
      </c>
      <c r="D409" s="348" t="inlineStr">
        <is>
          <t>15936_M&amp;E_UNILEVER - DOVE SOAP (DB)_2Q19</t>
        </is>
      </c>
      <c r="E409" s="348" t="inlineStr">
        <is>
          <t>VH1</t>
        </is>
      </c>
      <c r="F409" s="349" t="n">
        <v>43556</v>
      </c>
      <c r="G409" s="349" t="n">
        <v>43646</v>
      </c>
      <c r="H409" s="348" t="n">
        <v>146265</v>
      </c>
      <c r="I409" s="348" t="n">
        <v>146265</v>
      </c>
      <c r="J409" s="348" t="n"/>
      <c r="K409" s="348">
        <f>ROUND(I409*(J409/1000),2)</f>
        <v/>
      </c>
    </row>
    <row r="410">
      <c r="B410" s="347" t="n">
        <v>382</v>
      </c>
      <c r="C410" s="348" t="n">
        <v>32796920</v>
      </c>
      <c r="D410" s="348" t="inlineStr">
        <is>
          <t>15928_M&amp;E_Unilever -DOVE DEO WOMEN (DDW)_2Q19</t>
        </is>
      </c>
      <c r="E410" s="348" t="inlineStr">
        <is>
          <t>MTV</t>
        </is>
      </c>
      <c r="F410" s="349" t="n">
        <v>43556</v>
      </c>
      <c r="G410" s="349" t="n">
        <v>43646</v>
      </c>
      <c r="H410" s="348" t="n">
        <v>210272</v>
      </c>
      <c r="I410" s="348" t="n">
        <v>210272</v>
      </c>
      <c r="J410" s="348" t="n"/>
      <c r="K410" s="348">
        <f>ROUND(I410*(J410/1000),2)</f>
        <v/>
      </c>
    </row>
    <row r="411">
      <c r="B411" s="347" t="n">
        <v>383</v>
      </c>
      <c r="C411" s="348" t="n">
        <v>32796920</v>
      </c>
      <c r="D411" s="348" t="inlineStr">
        <is>
          <t>15928_M&amp;E_Unilever -DOVE DEO WOMEN (DDW)_2Q19</t>
        </is>
      </c>
      <c r="E411" s="348" t="inlineStr">
        <is>
          <t>VH1</t>
        </is>
      </c>
      <c r="F411" s="349" t="n">
        <v>43556</v>
      </c>
      <c r="G411" s="349" t="n">
        <v>43646</v>
      </c>
      <c r="H411" s="348" t="n">
        <v>195753</v>
      </c>
      <c r="I411" s="348" t="n">
        <v>195753</v>
      </c>
      <c r="J411" s="348" t="n"/>
      <c r="K411" s="348">
        <f>ROUND(I411*(J411/1000),2)</f>
        <v/>
      </c>
    </row>
    <row r="412">
      <c r="B412" s="347" t="n">
        <v>384</v>
      </c>
      <c r="C412" s="348" t="n">
        <v>32808835</v>
      </c>
      <c r="D412" s="348" t="inlineStr">
        <is>
          <t>15933_ASHLEY FURNITURE_PEEL_OLV_P2+_1Q19</t>
        </is>
      </c>
      <c r="E412" s="348" t="inlineStr">
        <is>
          <t>BET</t>
        </is>
      </c>
      <c r="F412" s="349" t="n">
        <v>43549</v>
      </c>
      <c r="G412" s="349" t="n">
        <v>43583</v>
      </c>
      <c r="H412" s="348" t="n">
        <v>376480</v>
      </c>
      <c r="I412" s="348" t="n">
        <v>376480</v>
      </c>
      <c r="J412" s="348" t="n"/>
      <c r="K412" s="348">
        <f>ROUND(I412*(J412/1000),2)</f>
        <v/>
      </c>
    </row>
    <row r="413">
      <c r="B413" s="347" t="n">
        <v>385</v>
      </c>
      <c r="C413" s="348" t="n">
        <v>32808835</v>
      </c>
      <c r="D413" s="348" t="inlineStr">
        <is>
          <t>15933_ASHLEY FURNITURE_PEEL_OLV_P2+_1Q19</t>
        </is>
      </c>
      <c r="E413" s="348" t="inlineStr">
        <is>
          <t>BET Her</t>
        </is>
      </c>
      <c r="F413" s="349" t="n">
        <v>43549</v>
      </c>
      <c r="G413" s="349" t="n">
        <v>43583</v>
      </c>
      <c r="H413" s="348" t="n">
        <v>15473</v>
      </c>
      <c r="I413" s="348" t="n">
        <v>15473</v>
      </c>
      <c r="J413" s="348" t="n"/>
      <c r="K413" s="348">
        <f>ROUND(I413*(J413/1000),2)</f>
        <v/>
      </c>
    </row>
    <row r="414">
      <c r="B414" s="347" t="n">
        <v>386</v>
      </c>
      <c r="C414" s="348" t="n">
        <v>32817976</v>
      </c>
      <c r="D414" s="348" t="inlineStr">
        <is>
          <t>14059_M&amp;E_DARDEN RESTAURANTS_OLIVE GARDEN_2Q19_Upfront</t>
        </is>
      </c>
      <c r="E414" s="348" t="inlineStr">
        <is>
          <t>CMT</t>
        </is>
      </c>
      <c r="F414" s="349" t="n">
        <v>43556</v>
      </c>
      <c r="G414" s="349" t="n">
        <v>43590</v>
      </c>
      <c r="H414" s="348" t="n">
        <v>5937</v>
      </c>
      <c r="I414" s="348" t="n">
        <v>5937</v>
      </c>
      <c r="J414" s="348" t="n"/>
      <c r="K414" s="348">
        <f>ROUND(I414*(J414/1000),2)</f>
        <v/>
      </c>
    </row>
    <row r="415">
      <c r="B415" s="347" t="n">
        <v>387</v>
      </c>
      <c r="C415" s="348" t="n">
        <v>32817976</v>
      </c>
      <c r="D415" s="348" t="inlineStr">
        <is>
          <t>14059_M&amp;E_DARDEN RESTAURANTS_OLIVE GARDEN_2Q19_Upfront</t>
        </is>
      </c>
      <c r="E415" s="348" t="inlineStr">
        <is>
          <t>MTV</t>
        </is>
      </c>
      <c r="F415" s="349" t="n">
        <v>43556</v>
      </c>
      <c r="G415" s="349" t="n">
        <v>43590</v>
      </c>
      <c r="H415" s="348" t="n">
        <v>398363</v>
      </c>
      <c r="I415" s="348" t="n">
        <v>398363</v>
      </c>
      <c r="J415" s="348" t="n"/>
      <c r="K415" s="348">
        <f>ROUND(I415*(J415/1000),2)</f>
        <v/>
      </c>
    </row>
    <row r="416">
      <c r="B416" s="347" t="n">
        <v>388</v>
      </c>
      <c r="C416" s="348" t="n">
        <v>32817976</v>
      </c>
      <c r="D416" s="348" t="inlineStr">
        <is>
          <t>14059_M&amp;E_DARDEN RESTAURANTS_OLIVE GARDEN_2Q19_Upfront</t>
        </is>
      </c>
      <c r="E416" s="348" t="inlineStr">
        <is>
          <t>Paramount</t>
        </is>
      </c>
      <c r="F416" s="349" t="n">
        <v>43556</v>
      </c>
      <c r="G416" s="349" t="n">
        <v>43590</v>
      </c>
      <c r="H416" s="348" t="n">
        <v>120173</v>
      </c>
      <c r="I416" s="348" t="n">
        <v>120173</v>
      </c>
      <c r="J416" s="348" t="n"/>
      <c r="K416" s="348">
        <f>ROUND(I416*(J416/1000),2)</f>
        <v/>
      </c>
    </row>
    <row r="417">
      <c r="B417" s="347" t="n">
        <v>389</v>
      </c>
      <c r="C417" s="348" t="n">
        <v>32817976</v>
      </c>
      <c r="D417" s="348" t="inlineStr">
        <is>
          <t>14059_M&amp;E_DARDEN RESTAURANTS_OLIVE GARDEN_2Q19_Upfront</t>
        </is>
      </c>
      <c r="E417" s="348" t="inlineStr">
        <is>
          <t>TV Land</t>
        </is>
      </c>
      <c r="F417" s="349" t="n">
        <v>43556</v>
      </c>
      <c r="G417" s="349" t="n">
        <v>43590</v>
      </c>
      <c r="H417" s="348" t="n">
        <v>12991</v>
      </c>
      <c r="I417" s="348" t="n">
        <v>12991</v>
      </c>
      <c r="J417" s="348" t="n"/>
      <c r="K417" s="348">
        <f>ROUND(I417*(J417/1000),2)</f>
        <v/>
      </c>
    </row>
    <row r="418">
      <c r="B418" s="347" t="n">
        <v>390</v>
      </c>
      <c r="C418" s="348" t="n">
        <v>32817976</v>
      </c>
      <c r="D418" s="348" t="inlineStr">
        <is>
          <t>14059_M&amp;E_DARDEN RESTAURANTS_OLIVE GARDEN_2Q19_Upfront</t>
        </is>
      </c>
      <c r="E418" s="348" t="inlineStr">
        <is>
          <t>VH1</t>
        </is>
      </c>
      <c r="F418" s="349" t="n">
        <v>43556</v>
      </c>
      <c r="G418" s="349" t="n">
        <v>43590</v>
      </c>
      <c r="H418" s="348" t="n">
        <v>436723</v>
      </c>
      <c r="I418" s="348" t="n">
        <v>436723</v>
      </c>
      <c r="J418" s="348" t="n"/>
      <c r="K418" s="348">
        <f>ROUND(I418*(J418/1000),2)</f>
        <v/>
      </c>
    </row>
    <row r="419">
      <c r="B419" s="347" t="n">
        <v>391</v>
      </c>
      <c r="C419" s="348" t="n">
        <v>32822055</v>
      </c>
      <c r="D419" s="348" t="inlineStr">
        <is>
          <t>(15939) BET STX OLV &amp; VOD_Liability Wipe</t>
        </is>
      </c>
      <c r="E419" s="348" t="inlineStr">
        <is>
          <t>BET</t>
        </is>
      </c>
      <c r="F419" s="349" t="n">
        <v>43550</v>
      </c>
      <c r="G419" s="349" t="n">
        <v>43561</v>
      </c>
      <c r="H419" s="348" t="n">
        <v>374972</v>
      </c>
      <c r="I419" s="348" t="n">
        <v>186992</v>
      </c>
      <c r="J419" s="348" t="n"/>
      <c r="K419" s="348">
        <f>ROUND(I419*(J419/1000),2)</f>
        <v/>
      </c>
    </row>
    <row r="420">
      <c r="B420" s="347" t="n">
        <v>392</v>
      </c>
      <c r="C420" s="348" t="n">
        <v>32822055</v>
      </c>
      <c r="D420" s="348" t="inlineStr">
        <is>
          <t>(15939) BET STX OLV &amp; VOD_Liability Wipe</t>
        </is>
      </c>
      <c r="E420" s="348" t="inlineStr">
        <is>
          <t>BET Her</t>
        </is>
      </c>
      <c r="F420" s="349" t="n">
        <v>43550</v>
      </c>
      <c r="G420" s="349" t="n">
        <v>43561</v>
      </c>
      <c r="H420" s="348" t="n">
        <v>13758</v>
      </c>
      <c r="I420" s="348" t="n">
        <v>7870</v>
      </c>
      <c r="J420" s="348" t="n"/>
      <c r="K420" s="348">
        <f>ROUND(I420*(J420/1000),2)</f>
        <v/>
      </c>
    </row>
    <row r="421">
      <c r="B421" s="347" t="n">
        <v>393</v>
      </c>
      <c r="C421" s="348" t="n">
        <v>32828347</v>
      </c>
      <c r="D421" s="348" t="inlineStr">
        <is>
          <t>15877_M&amp;E_MCDONALDS_LBT_2Q19_Upfront_FEP_VOD</t>
        </is>
      </c>
      <c r="E421" s="348" t="inlineStr">
        <is>
          <t>CMT</t>
        </is>
      </c>
      <c r="F421" s="349" t="n">
        <v>43557</v>
      </c>
      <c r="G421" s="349" t="n">
        <v>43576</v>
      </c>
      <c r="H421" s="348" t="n">
        <v>17122</v>
      </c>
      <c r="I421" s="348" t="n">
        <v>17122</v>
      </c>
      <c r="J421" s="348" t="n"/>
      <c r="K421" s="348">
        <f>ROUND(I421*(J421/1000),2)</f>
        <v/>
      </c>
    </row>
    <row r="422">
      <c r="B422" s="347" t="n">
        <v>394</v>
      </c>
      <c r="C422" s="348" t="n">
        <v>32828347</v>
      </c>
      <c r="D422" s="348" t="inlineStr">
        <is>
          <t>15877_M&amp;E_MCDONALDS_LBT_2Q19_Upfront_FEP_VOD</t>
        </is>
      </c>
      <c r="E422" s="348" t="inlineStr">
        <is>
          <t>Comedy Central</t>
        </is>
      </c>
      <c r="F422" s="349" t="n">
        <v>43557</v>
      </c>
      <c r="G422" s="349" t="n">
        <v>43576</v>
      </c>
      <c r="H422" s="348" t="n">
        <v>422464</v>
      </c>
      <c r="I422" s="348" t="n">
        <v>422464</v>
      </c>
      <c r="J422" s="348" t="n"/>
      <c r="K422" s="348">
        <f>ROUND(I422*(J422/1000),2)</f>
        <v/>
      </c>
    </row>
    <row r="423">
      <c r="B423" s="347" t="n">
        <v>395</v>
      </c>
      <c r="C423" s="348" t="n">
        <v>32828347</v>
      </c>
      <c r="D423" s="348" t="inlineStr">
        <is>
          <t>15877_M&amp;E_MCDONALDS_LBT_2Q19_Upfront_FEP_VOD</t>
        </is>
      </c>
      <c r="E423" s="348" t="inlineStr">
        <is>
          <t>MTV</t>
        </is>
      </c>
      <c r="F423" s="349" t="n">
        <v>43557</v>
      </c>
      <c r="G423" s="349" t="n">
        <v>43576</v>
      </c>
      <c r="H423" s="348" t="n">
        <v>1138962</v>
      </c>
      <c r="I423" s="348" t="n">
        <v>1138962</v>
      </c>
      <c r="J423" s="348" t="n"/>
      <c r="K423" s="348">
        <f>ROUND(I423*(J423/1000),2)</f>
        <v/>
      </c>
    </row>
    <row r="424">
      <c r="B424" s="347" t="n">
        <v>396</v>
      </c>
      <c r="C424" s="348" t="n">
        <v>32828347</v>
      </c>
      <c r="D424" s="348" t="inlineStr">
        <is>
          <t>15877_M&amp;E_MCDONALDS_LBT_2Q19_Upfront_FEP_VOD</t>
        </is>
      </c>
      <c r="E424" s="348" t="inlineStr">
        <is>
          <t>Paramount</t>
        </is>
      </c>
      <c r="F424" s="349" t="n">
        <v>43557</v>
      </c>
      <c r="G424" s="349" t="n">
        <v>43576</v>
      </c>
      <c r="H424" s="348" t="n">
        <v>413287</v>
      </c>
      <c r="I424" s="348" t="n">
        <v>413287</v>
      </c>
      <c r="J424" s="348" t="n"/>
      <c r="K424" s="348">
        <f>ROUND(I424*(J424/1000),2)</f>
        <v/>
      </c>
    </row>
    <row r="425">
      <c r="B425" s="347" t="n">
        <v>397</v>
      </c>
      <c r="C425" s="348" t="n">
        <v>32828347</v>
      </c>
      <c r="D425" s="348" t="inlineStr">
        <is>
          <t>15877_M&amp;E_MCDONALDS_LBT_2Q19_Upfront_FEP_VOD</t>
        </is>
      </c>
      <c r="E425" s="348" t="inlineStr">
        <is>
          <t>TV Land</t>
        </is>
      </c>
      <c r="F425" s="349" t="n">
        <v>43557</v>
      </c>
      <c r="G425" s="349" t="n">
        <v>43576</v>
      </c>
      <c r="H425" s="348" t="n">
        <v>49698</v>
      </c>
      <c r="I425" s="348" t="n">
        <v>49698</v>
      </c>
      <c r="J425" s="348" t="n"/>
      <c r="K425" s="348">
        <f>ROUND(I425*(J425/1000),2)</f>
        <v/>
      </c>
    </row>
    <row r="426">
      <c r="B426" s="347" t="n">
        <v>398</v>
      </c>
      <c r="C426" s="348" t="n">
        <v>32828347</v>
      </c>
      <c r="D426" s="348" t="inlineStr">
        <is>
          <t>15877_M&amp;E_MCDONALDS_LBT_2Q19_Upfront_FEP_VOD</t>
        </is>
      </c>
      <c r="E426" s="348" t="inlineStr">
        <is>
          <t>VH1</t>
        </is>
      </c>
      <c r="F426" s="349" t="n">
        <v>43557</v>
      </c>
      <c r="G426" s="349" t="n">
        <v>43576</v>
      </c>
      <c r="H426" s="348" t="n">
        <v>1240245</v>
      </c>
      <c r="I426" s="348" t="n">
        <v>1240245</v>
      </c>
      <c r="J426" s="348" t="n"/>
      <c r="K426" s="348">
        <f>ROUND(I426*(J426/1000),2)</f>
        <v/>
      </c>
    </row>
    <row r="427">
      <c r="B427" s="347" t="n">
        <v>399</v>
      </c>
      <c r="C427" s="348" t="n">
        <v>32855950</v>
      </c>
      <c r="D427" s="348" t="inlineStr">
        <is>
          <t>(15957) APPLE_IPHONE_2Q19_VOD</t>
        </is>
      </c>
      <c r="E427" s="348" t="inlineStr">
        <is>
          <t>Comedy Central</t>
        </is>
      </c>
      <c r="F427" s="349" t="n">
        <v>43556</v>
      </c>
      <c r="G427" s="349" t="n">
        <v>43576</v>
      </c>
      <c r="H427" s="348" t="n">
        <v>188300</v>
      </c>
      <c r="I427" s="348" t="n">
        <v>188300</v>
      </c>
      <c r="J427" s="348" t="n"/>
      <c r="K427" s="348">
        <f>ROUND(I427*(J427/1000),2)</f>
        <v/>
      </c>
    </row>
    <row r="428">
      <c r="B428" s="347" t="n">
        <v>400</v>
      </c>
      <c r="C428" s="348" t="n">
        <v>32855950</v>
      </c>
      <c r="D428" s="348" t="inlineStr">
        <is>
          <t>(15957) APPLE_IPHONE_2Q19_VOD</t>
        </is>
      </c>
      <c r="E428" s="348" t="inlineStr">
        <is>
          <t>MTV</t>
        </is>
      </c>
      <c r="F428" s="349" t="n">
        <v>43556</v>
      </c>
      <c r="G428" s="349" t="n">
        <v>43576</v>
      </c>
      <c r="H428" s="348" t="n">
        <v>257611</v>
      </c>
      <c r="I428" s="348" t="n">
        <v>257611</v>
      </c>
      <c r="J428" s="348" t="n"/>
      <c r="K428" s="348">
        <f>ROUND(I428*(J428/1000),2)</f>
        <v/>
      </c>
    </row>
    <row r="429">
      <c r="B429" s="347" t="n">
        <v>401</v>
      </c>
      <c r="C429" s="348" t="n">
        <v>32856392</v>
      </c>
      <c r="D429" s="348" t="inlineStr">
        <is>
          <t>15952_K&amp;F_Mattel_ Shazam World of Spot_2Q19 Upfront</t>
        </is>
      </c>
      <c r="E429" s="348" t="inlineStr">
        <is>
          <t>Nickelodeon</t>
        </is>
      </c>
      <c r="F429" s="349" t="n">
        <v>43556</v>
      </c>
      <c r="G429" s="349" t="n">
        <v>43583</v>
      </c>
      <c r="H429" s="348" t="n">
        <v>4903490</v>
      </c>
      <c r="I429" s="348" t="n">
        <v>4903490</v>
      </c>
      <c r="J429" s="348" t="n"/>
      <c r="K429" s="348">
        <f>ROUND(I429*(J429/1000),2)</f>
        <v/>
      </c>
    </row>
    <row r="430">
      <c r="B430" s="347" t="n">
        <v>402</v>
      </c>
      <c r="C430" s="348" t="n">
        <v>32861407</v>
      </c>
      <c r="D430" s="348" t="inlineStr">
        <is>
          <t>15983_MTV_WARNER_BROTHERS_THEATRICAL_The_Curse_of_La_Llorona_1Q19-2Q19_Upfront_FEP_VOD-DAI</t>
        </is>
      </c>
      <c r="E430" s="348" t="inlineStr">
        <is>
          <t>MTV</t>
        </is>
      </c>
      <c r="F430" s="349" t="n">
        <v>43551</v>
      </c>
      <c r="G430" s="349" t="n">
        <v>43573</v>
      </c>
      <c r="H430" s="348" t="n">
        <v>719032</v>
      </c>
      <c r="I430" s="348" t="n">
        <v>318920</v>
      </c>
      <c r="J430" s="348" t="n"/>
      <c r="K430" s="348">
        <f>ROUND(I430*(J430/1000),2)</f>
        <v/>
      </c>
    </row>
    <row r="431">
      <c r="B431" s="347" t="n">
        <v>403</v>
      </c>
      <c r="C431" s="348" t="n">
        <v>32863253</v>
      </c>
      <c r="D431" s="348" t="inlineStr">
        <is>
          <t>(15931) JAMES PATTERSON_KATT_V._DOGG_K&amp;F_SC_2Q19</t>
        </is>
      </c>
      <c r="E431" s="348" t="inlineStr">
        <is>
          <t>Nick Jr (Noggin)</t>
        </is>
      </c>
      <c r="F431" s="349" t="n">
        <v>43557</v>
      </c>
      <c r="G431" s="349" t="n">
        <v>43585</v>
      </c>
      <c r="H431" s="348" t="n">
        <v>419269</v>
      </c>
      <c r="I431" s="348" t="n">
        <v>419269</v>
      </c>
      <c r="J431" s="348" t="n"/>
      <c r="K431" s="348">
        <f>ROUND(I431*(J431/1000),2)</f>
        <v/>
      </c>
    </row>
    <row r="432">
      <c r="B432" s="347" t="n">
        <v>404</v>
      </c>
      <c r="C432" s="348" t="n">
        <v>32863253</v>
      </c>
      <c r="D432" s="348" t="inlineStr">
        <is>
          <t>(15931) JAMES PATTERSON_KATT_V._DOGG_K&amp;F_SC_2Q19</t>
        </is>
      </c>
      <c r="E432" s="348" t="inlineStr">
        <is>
          <t>Nickelodeon</t>
        </is>
      </c>
      <c r="F432" s="349" t="n">
        <v>43557</v>
      </c>
      <c r="G432" s="349" t="n">
        <v>43585</v>
      </c>
      <c r="H432" s="348" t="n">
        <v>205398</v>
      </c>
      <c r="I432" s="348" t="n">
        <v>205398</v>
      </c>
      <c r="J432" s="348" t="n"/>
      <c r="K432" s="348">
        <f>ROUND(I432*(J432/1000),2)</f>
        <v/>
      </c>
    </row>
    <row r="433">
      <c r="B433" s="347" t="n">
        <v>405</v>
      </c>
      <c r="C433" s="348" t="n">
        <v>32863277</v>
      </c>
      <c r="D433" s="348" t="inlineStr">
        <is>
          <t>15648_VH1_WARNER_BROTHERS_THEATRICAL_The_Curse_of_La_Llorona_1Q19-2Q19_Upfront_FEP_VOD-DAI</t>
        </is>
      </c>
      <c r="E433" s="348" t="inlineStr">
        <is>
          <t>VH1</t>
        </is>
      </c>
      <c r="F433" s="349" t="n">
        <v>43551</v>
      </c>
      <c r="G433" s="349" t="n">
        <v>43574</v>
      </c>
      <c r="H433" s="348" t="n">
        <v>654331</v>
      </c>
      <c r="I433" s="348" t="n">
        <v>337008</v>
      </c>
      <c r="J433" s="348" t="n"/>
      <c r="K433" s="348">
        <f>ROUND(I433*(J433/1000),2)</f>
        <v/>
      </c>
    </row>
    <row r="434">
      <c r="B434" s="347" t="n">
        <v>406</v>
      </c>
      <c r="C434" s="348" t="n">
        <v>32869212</v>
      </c>
      <c r="D434" s="348" t="inlineStr">
        <is>
          <t>15982_CC_WARNER_BROTHERS_THEATRICAL_The_Curse_of_La_Llorona_1Q19-2Q19_Upfront_FEP_VOD-DAI</t>
        </is>
      </c>
      <c r="E434" s="348" t="inlineStr">
        <is>
          <t>Comedy Central</t>
        </is>
      </c>
      <c r="F434" s="349" t="n">
        <v>43551</v>
      </c>
      <c r="G434" s="349" t="n">
        <v>43576</v>
      </c>
      <c r="H434" s="348" t="n">
        <v>689264</v>
      </c>
      <c r="I434" s="348" t="n">
        <v>559378</v>
      </c>
      <c r="J434" s="348" t="n"/>
      <c r="K434" s="348">
        <f>ROUND(I434*(J434/1000),2)</f>
        <v/>
      </c>
    </row>
    <row r="435">
      <c r="B435" s="347" t="n">
        <v>407</v>
      </c>
      <c r="C435" s="348" t="n">
        <v>32878327</v>
      </c>
      <c r="D435" s="348" t="inlineStr">
        <is>
          <t>15842_BET_P&amp;G_H&amp;S_OLV_RON_A1849_MR. CLEAN SURFACE CARE_2Q19</t>
        </is>
      </c>
      <c r="E435" s="348" t="inlineStr">
        <is>
          <t>BET</t>
        </is>
      </c>
      <c r="F435" s="349" t="n">
        <v>43564</v>
      </c>
      <c r="G435" s="349" t="n">
        <v>43646</v>
      </c>
      <c r="H435" s="348" t="n">
        <v>63178</v>
      </c>
      <c r="I435" s="348" t="n">
        <v>63178</v>
      </c>
      <c r="J435" s="348" t="n"/>
      <c r="K435" s="348">
        <f>ROUND(I435*(J435/1000),2)</f>
        <v/>
      </c>
    </row>
    <row r="436">
      <c r="B436" s="347" t="n">
        <v>408</v>
      </c>
      <c r="C436" s="348" t="n">
        <v>32878327</v>
      </c>
      <c r="D436" s="348" t="inlineStr">
        <is>
          <t>15842_BET_P&amp;G_H&amp;S_OLV_RON_A1849_MR. CLEAN SURFACE CARE_2Q19</t>
        </is>
      </c>
      <c r="E436" s="348" t="inlineStr">
        <is>
          <t>BET Her</t>
        </is>
      </c>
      <c r="F436" s="349" t="n">
        <v>43564</v>
      </c>
      <c r="G436" s="349" t="n">
        <v>43646</v>
      </c>
      <c r="H436" s="348" t="n">
        <v>2463</v>
      </c>
      <c r="I436" s="348" t="n">
        <v>2463</v>
      </c>
      <c r="J436" s="348" t="n"/>
      <c r="K436" s="348">
        <f>ROUND(I436*(J436/1000),2)</f>
        <v/>
      </c>
    </row>
    <row r="437">
      <c r="B437" s="347" t="n">
        <v>409</v>
      </c>
      <c r="C437" s="348" t="n">
        <v>32882919</v>
      </c>
      <c r="D437" s="348" t="inlineStr">
        <is>
          <t>15845_BET_P &amp; G_ H &amp; S_OLV_RON_A1849_MR. CLEAN FREAK MIST_2Q19</t>
        </is>
      </c>
      <c r="E437" s="348" t="inlineStr">
        <is>
          <t>BET</t>
        </is>
      </c>
      <c r="F437" s="349" t="n">
        <v>43565</v>
      </c>
      <c r="G437" s="349" t="n">
        <v>43646</v>
      </c>
      <c r="H437" s="348" t="n">
        <v>58590</v>
      </c>
      <c r="I437" s="348" t="n">
        <v>58590</v>
      </c>
      <c r="J437" s="348" t="n"/>
      <c r="K437" s="348">
        <f>ROUND(I437*(J437/1000),2)</f>
        <v/>
      </c>
    </row>
    <row r="438">
      <c r="B438" s="347" t="n">
        <v>410</v>
      </c>
      <c r="C438" s="348" t="n">
        <v>32882919</v>
      </c>
      <c r="D438" s="348" t="inlineStr">
        <is>
          <t>15845_BET_P &amp; G_ H &amp; S_OLV_RON_A1849_MR. CLEAN FREAK MIST_2Q19</t>
        </is>
      </c>
      <c r="E438" s="348" t="inlineStr">
        <is>
          <t>BET Her</t>
        </is>
      </c>
      <c r="F438" s="349" t="n">
        <v>43565</v>
      </c>
      <c r="G438" s="349" t="n">
        <v>43646</v>
      </c>
      <c r="H438" s="348" t="n">
        <v>2186</v>
      </c>
      <c r="I438" s="348" t="n">
        <v>2186</v>
      </c>
      <c r="J438" s="348" t="n"/>
      <c r="K438" s="348">
        <f>ROUND(I438*(J438/1000),2)</f>
        <v/>
      </c>
    </row>
    <row r="439">
      <c r="B439" s="347" t="n">
        <v>411</v>
      </c>
      <c r="C439" s="348" t="n">
        <v>32888099</v>
      </c>
      <c r="D439" s="348" t="inlineStr">
        <is>
          <t>15796_M&amp;E_THE PROACTIV COMPANY - PROACTIV_Q219_VOD DAI_NG</t>
        </is>
      </c>
      <c r="E439" s="348" t="inlineStr">
        <is>
          <t>MTV</t>
        </is>
      </c>
      <c r="F439" s="349" t="n">
        <v>43556</v>
      </c>
      <c r="G439" s="349" t="n">
        <v>43611</v>
      </c>
      <c r="H439" s="348" t="n">
        <v>853051</v>
      </c>
      <c r="I439" s="348" t="n">
        <v>853051</v>
      </c>
      <c r="J439" s="348" t="n"/>
      <c r="K439" s="348">
        <f>ROUND(I439*(J439/1000),2)</f>
        <v/>
      </c>
    </row>
    <row r="440">
      <c r="B440" s="347" t="n">
        <v>412</v>
      </c>
      <c r="C440" s="348" t="n">
        <v>32889117</v>
      </c>
      <c r="D440" s="348" t="inlineStr">
        <is>
          <t>15744_M&amp;E_ESURANCE - ESURANCE_Q219_VOD DAI_NG</t>
        </is>
      </c>
      <c r="E440" s="348" t="inlineStr">
        <is>
          <t>Comedy Central</t>
        </is>
      </c>
      <c r="F440" s="349" t="n">
        <v>43556</v>
      </c>
      <c r="G440" s="349" t="n">
        <v>43585</v>
      </c>
      <c r="H440" s="348" t="n">
        <v>118397</v>
      </c>
      <c r="I440" s="348" t="n">
        <v>118397</v>
      </c>
      <c r="J440" s="348" t="n"/>
      <c r="K440" s="348">
        <f>ROUND(I440*(J440/1000),2)</f>
        <v/>
      </c>
    </row>
    <row r="441">
      <c r="B441" s="347" t="n">
        <v>413</v>
      </c>
      <c r="C441" s="348" t="n">
        <v>32889117</v>
      </c>
      <c r="D441" s="348" t="inlineStr">
        <is>
          <t>15744_M&amp;E_ESURANCE - ESURANCE_Q219_VOD DAI_NG</t>
        </is>
      </c>
      <c r="E441" s="348" t="inlineStr">
        <is>
          <t>Paramount</t>
        </is>
      </c>
      <c r="F441" s="349" t="n">
        <v>43556</v>
      </c>
      <c r="G441" s="349" t="n">
        <v>43585</v>
      </c>
      <c r="H441" s="348" t="n">
        <v>237108</v>
      </c>
      <c r="I441" s="348" t="n">
        <v>237108</v>
      </c>
      <c r="J441" s="348" t="n"/>
      <c r="K441" s="348">
        <f>ROUND(I441*(J441/1000),2)</f>
        <v/>
      </c>
    </row>
    <row r="442">
      <c r="B442" s="347" t="n">
        <v>414</v>
      </c>
      <c r="C442" s="348" t="n">
        <v>32889316</v>
      </c>
      <c r="D442" s="348" t="inlineStr">
        <is>
          <t>(15713)_M&amp;E_CROWN IMPORTS_MODELO ESPECIAL_1Q-3Q19_M21-34_LIABILITY WIPE</t>
        </is>
      </c>
      <c r="E442" s="348" t="inlineStr">
        <is>
          <t>CMT</t>
        </is>
      </c>
      <c r="F442" s="349" t="n">
        <v>43570</v>
      </c>
      <c r="G442" s="349" t="n">
        <v>43737</v>
      </c>
      <c r="H442" s="348" t="n">
        <v>4044</v>
      </c>
      <c r="I442" s="348" t="n">
        <v>4044</v>
      </c>
      <c r="J442" s="348" t="n"/>
      <c r="K442" s="348">
        <f>ROUND(I442*(J442/1000),2)</f>
        <v/>
      </c>
    </row>
    <row r="443">
      <c r="B443" s="347" t="n">
        <v>415</v>
      </c>
      <c r="C443" s="348" t="n">
        <v>32889316</v>
      </c>
      <c r="D443" s="348" t="inlineStr">
        <is>
          <t>(15713)_M&amp;E_CROWN IMPORTS_MODELO ESPECIAL_1Q-3Q19_M21-34_LIABILITY WIPE</t>
        </is>
      </c>
      <c r="E443" s="348" t="inlineStr">
        <is>
          <t>Comedy Central</t>
        </is>
      </c>
      <c r="F443" s="349" t="n">
        <v>43570</v>
      </c>
      <c r="G443" s="349" t="n">
        <v>43737</v>
      </c>
      <c r="H443" s="348" t="n">
        <v>84474</v>
      </c>
      <c r="I443" s="348" t="n">
        <v>84474</v>
      </c>
      <c r="J443" s="348" t="n"/>
      <c r="K443" s="348">
        <f>ROUND(I443*(J443/1000),2)</f>
        <v/>
      </c>
    </row>
    <row r="444">
      <c r="B444" s="347" t="n">
        <v>416</v>
      </c>
      <c r="C444" s="348" t="n">
        <v>32889316</v>
      </c>
      <c r="D444" s="348" t="inlineStr">
        <is>
          <t>(15713)_M&amp;E_CROWN IMPORTS_MODELO ESPECIAL_1Q-3Q19_M21-34_LIABILITY WIPE</t>
        </is>
      </c>
      <c r="E444" s="348" t="inlineStr">
        <is>
          <t>Paramount</t>
        </is>
      </c>
      <c r="F444" s="349" t="n">
        <v>43570</v>
      </c>
      <c r="G444" s="349" t="n">
        <v>43737</v>
      </c>
      <c r="H444" s="348" t="n">
        <v>167283</v>
      </c>
      <c r="I444" s="348" t="n">
        <v>167283</v>
      </c>
      <c r="J444" s="348" t="n"/>
      <c r="K444" s="348">
        <f>ROUND(I444*(J444/1000),2)</f>
        <v/>
      </c>
    </row>
    <row r="445">
      <c r="B445" s="347" t="n">
        <v>417</v>
      </c>
      <c r="C445" s="348" t="n">
        <v>32889316</v>
      </c>
      <c r="D445" s="348" t="inlineStr">
        <is>
          <t>(15713)_M&amp;E_CROWN IMPORTS_MODELO ESPECIAL_1Q-3Q19_M21-34_LIABILITY WIPE</t>
        </is>
      </c>
      <c r="E445" s="348" t="inlineStr">
        <is>
          <t>TV Land</t>
        </is>
      </c>
      <c r="F445" s="349" t="n">
        <v>43570</v>
      </c>
      <c r="G445" s="349" t="n">
        <v>43737</v>
      </c>
      <c r="H445" s="348" t="n">
        <v>19549</v>
      </c>
      <c r="I445" s="348" t="n">
        <v>19549</v>
      </c>
      <c r="J445" s="348" t="n"/>
      <c r="K445" s="348">
        <f>ROUND(I445*(J445/1000),2)</f>
        <v/>
      </c>
    </row>
    <row r="446">
      <c r="B446" s="347" t="n">
        <v>418</v>
      </c>
      <c r="C446" s="348" t="n">
        <v>32889316</v>
      </c>
      <c r="D446" s="348" t="inlineStr">
        <is>
          <t>(15713)_M&amp;E_CROWN IMPORTS_MODELO ESPECIAL_1Q-3Q19_M21-34_LIABILITY WIPE</t>
        </is>
      </c>
      <c r="E446" s="348" t="inlineStr">
        <is>
          <t>VH1</t>
        </is>
      </c>
      <c r="F446" s="349" t="n">
        <v>43570</v>
      </c>
      <c r="G446" s="349" t="n">
        <v>43737</v>
      </c>
      <c r="H446" s="348" t="n">
        <v>732035</v>
      </c>
      <c r="I446" s="348" t="n">
        <v>732035</v>
      </c>
      <c r="J446" s="348" t="n"/>
      <c r="K446" s="348">
        <f>ROUND(I446*(J446/1000),2)</f>
        <v/>
      </c>
    </row>
    <row r="447">
      <c r="B447" s="347" t="n">
        <v>419</v>
      </c>
      <c r="C447" s="348" t="n">
        <v>32890626</v>
      </c>
      <c r="D447" s="348" t="inlineStr">
        <is>
          <t>(15712)_M&amp;E_CROWN IMPORTS_CORONA_1Q-3Q19_M21-34_LIABILITY WIPE</t>
        </is>
      </c>
      <c r="E447" s="348" t="inlineStr">
        <is>
          <t>CMT</t>
        </is>
      </c>
      <c r="F447" s="349" t="n">
        <v>43556</v>
      </c>
      <c r="G447" s="349" t="n">
        <v>43737</v>
      </c>
      <c r="H447" s="348" t="n">
        <v>6807</v>
      </c>
      <c r="I447" s="348" t="n">
        <v>6807</v>
      </c>
      <c r="J447" s="348" t="n"/>
      <c r="K447" s="348">
        <f>ROUND(I447*(J447/1000),2)</f>
        <v/>
      </c>
    </row>
    <row r="448">
      <c r="B448" s="347" t="n">
        <v>420</v>
      </c>
      <c r="C448" s="348" t="n">
        <v>32890626</v>
      </c>
      <c r="D448" s="348" t="inlineStr">
        <is>
          <t>(15712)_M&amp;E_CROWN IMPORTS_CORONA_1Q-3Q19_M21-34_LIABILITY WIPE</t>
        </is>
      </c>
      <c r="E448" s="348" t="inlineStr">
        <is>
          <t>Comedy Central</t>
        </is>
      </c>
      <c r="F448" s="349" t="n">
        <v>43556</v>
      </c>
      <c r="G448" s="349" t="n">
        <v>43737</v>
      </c>
      <c r="H448" s="348" t="n">
        <v>43181</v>
      </c>
      <c r="I448" s="348" t="n">
        <v>43181</v>
      </c>
      <c r="J448" s="348" t="n"/>
      <c r="K448" s="348">
        <f>ROUND(I448*(J448/1000),2)</f>
        <v/>
      </c>
    </row>
    <row r="449">
      <c r="B449" s="347" t="n">
        <v>421</v>
      </c>
      <c r="C449" s="348" t="n">
        <v>32890626</v>
      </c>
      <c r="D449" s="348" t="inlineStr">
        <is>
          <t>(15712)_M&amp;E_CROWN IMPORTS_CORONA_1Q-3Q19_M21-34_LIABILITY WIPE</t>
        </is>
      </c>
      <c r="E449" s="348" t="inlineStr">
        <is>
          <t>Paramount</t>
        </is>
      </c>
      <c r="F449" s="349" t="n">
        <v>43556</v>
      </c>
      <c r="G449" s="349" t="n">
        <v>43737</v>
      </c>
      <c r="H449" s="348" t="n">
        <v>201197</v>
      </c>
      <c r="I449" s="348" t="n">
        <v>201197</v>
      </c>
      <c r="J449" s="348" t="n"/>
      <c r="K449" s="348">
        <f>ROUND(I449*(J449/1000),2)</f>
        <v/>
      </c>
    </row>
    <row r="450">
      <c r="B450" s="347" t="n">
        <v>422</v>
      </c>
      <c r="C450" s="348" t="n">
        <v>32890626</v>
      </c>
      <c r="D450" s="348" t="inlineStr">
        <is>
          <t>(15712)_M&amp;E_CROWN IMPORTS_CORONA_1Q-3Q19_M21-34_LIABILITY WIPE</t>
        </is>
      </c>
      <c r="E450" s="348" t="inlineStr">
        <is>
          <t>TV Land</t>
        </is>
      </c>
      <c r="F450" s="349" t="n">
        <v>43556</v>
      </c>
      <c r="G450" s="349" t="n">
        <v>43737</v>
      </c>
      <c r="H450" s="348" t="n">
        <v>17116</v>
      </c>
      <c r="I450" s="348" t="n">
        <v>17116</v>
      </c>
      <c r="J450" s="348" t="n"/>
      <c r="K450" s="348">
        <f>ROUND(I450*(J450/1000),2)</f>
        <v/>
      </c>
    </row>
    <row r="451">
      <c r="B451" s="347" t="n">
        <v>423</v>
      </c>
      <c r="C451" s="348" t="n">
        <v>32890626</v>
      </c>
      <c r="D451" s="348" t="inlineStr">
        <is>
          <t>(15712)_M&amp;E_CROWN IMPORTS_CORONA_1Q-3Q19_M21-34_LIABILITY WIPE</t>
        </is>
      </c>
      <c r="E451" s="348" t="inlineStr">
        <is>
          <t>VH1</t>
        </is>
      </c>
      <c r="F451" s="349" t="n">
        <v>43556</v>
      </c>
      <c r="G451" s="349" t="n">
        <v>43737</v>
      </c>
      <c r="H451" s="348" t="n">
        <v>836076</v>
      </c>
      <c r="I451" s="348" t="n">
        <v>836076</v>
      </c>
      <c r="J451" s="348" t="n"/>
      <c r="K451" s="348">
        <f>ROUND(I451*(J451/1000),2)</f>
        <v/>
      </c>
    </row>
    <row r="452">
      <c r="B452" s="347" t="n">
        <v>424</v>
      </c>
      <c r="C452" s="348" t="n">
        <v>32891970</v>
      </c>
      <c r="D452" s="348" t="inlineStr">
        <is>
          <t>15769_CC &amp; Paramount_CBS ENTERTAINMENT_The Twilight Zone_2Q19_Scatter_VOD-DAI</t>
        </is>
      </c>
      <c r="E452" s="348" t="inlineStr">
        <is>
          <t>Comedy Central</t>
        </is>
      </c>
      <c r="F452" s="349" t="n">
        <v>43556</v>
      </c>
      <c r="G452" s="349" t="n">
        <v>43580</v>
      </c>
      <c r="H452" s="348" t="n">
        <v>192025</v>
      </c>
      <c r="I452" s="348" t="n">
        <v>192025</v>
      </c>
      <c r="J452" s="348" t="n"/>
      <c r="K452" s="348">
        <f>ROUND(I452*(J452/1000),2)</f>
        <v/>
      </c>
    </row>
    <row r="453">
      <c r="B453" s="347" t="n">
        <v>425</v>
      </c>
      <c r="C453" s="348" t="n">
        <v>32891970</v>
      </c>
      <c r="D453" s="348" t="inlineStr">
        <is>
          <t>15769_CC &amp; Paramount_CBS ENTERTAINMENT_The Twilight Zone_2Q19_Scatter_VOD-DAI</t>
        </is>
      </c>
      <c r="E453" s="348" t="inlineStr">
        <is>
          <t>Paramount</t>
        </is>
      </c>
      <c r="F453" s="349" t="n">
        <v>43556</v>
      </c>
      <c r="G453" s="349" t="n">
        <v>43580</v>
      </c>
      <c r="H453" s="348" t="n">
        <v>429962</v>
      </c>
      <c r="I453" s="348" t="n">
        <v>429962</v>
      </c>
      <c r="J453" s="348" t="n"/>
      <c r="K453" s="348">
        <f>ROUND(I453*(J453/1000),2)</f>
        <v/>
      </c>
    </row>
    <row r="454">
      <c r="B454" s="347" t="n">
        <v>426</v>
      </c>
      <c r="C454" s="348" t="n">
        <v>32896453</v>
      </c>
      <c r="D454" s="348" t="inlineStr">
        <is>
          <t>Paramount VOD DAI Promos 2019</t>
        </is>
      </c>
      <c r="E454" s="348" t="inlineStr">
        <is>
          <t>Paramount</t>
        </is>
      </c>
      <c r="F454" s="349" t="n">
        <v>43556</v>
      </c>
      <c r="G454" s="349" t="n">
        <v>43562</v>
      </c>
      <c r="H454" s="348" t="n">
        <v>76026</v>
      </c>
      <c r="I454" s="348" t="n">
        <v>76026</v>
      </c>
      <c r="J454" s="348" t="n"/>
      <c r="K454" s="348">
        <f>ROUND(I454*(J454/1000),2)</f>
        <v/>
      </c>
    </row>
    <row r="455">
      <c r="B455" s="347" t="n">
        <v>427</v>
      </c>
      <c r="C455" s="348" t="n">
        <v>32897321</v>
      </c>
      <c r="D455" s="348" t="inlineStr">
        <is>
          <t>TVLand VOD DAI Promos 2019</t>
        </is>
      </c>
      <c r="E455" s="348" t="inlineStr">
        <is>
          <t>TV Land</t>
        </is>
      </c>
      <c r="F455" s="349" t="n">
        <v>43556</v>
      </c>
      <c r="G455" s="349" t="n">
        <v>43583</v>
      </c>
      <c r="H455" s="348" t="n">
        <v>11684</v>
      </c>
      <c r="I455" s="348" t="n">
        <v>11684</v>
      </c>
      <c r="J455" s="348" t="n"/>
      <c r="K455" s="348">
        <f>ROUND(I455*(J455/1000),2)</f>
        <v/>
      </c>
    </row>
    <row r="456">
      <c r="B456" s="347" t="n">
        <v>428</v>
      </c>
      <c r="C456" s="348" t="n">
        <v>32898508</v>
      </c>
      <c r="D456" s="348" t="inlineStr">
        <is>
          <t>15859_MTV &amp; CC_ANNAPURNA PICTURES - BOOKSMART_P18-34_1Q-2Q19</t>
        </is>
      </c>
      <c r="E456" s="348" t="inlineStr">
        <is>
          <t>Comedy Central</t>
        </is>
      </c>
      <c r="F456" s="349" t="n">
        <v>43584</v>
      </c>
      <c r="G456" s="349" t="n">
        <v>43597</v>
      </c>
      <c r="H456" s="348" t="n">
        <v>10213</v>
      </c>
      <c r="I456" s="348" t="n">
        <v>10213</v>
      </c>
      <c r="J456" s="348" t="n"/>
      <c r="K456" s="348">
        <f>ROUND(I456*(J456/1000),2)</f>
        <v/>
      </c>
    </row>
    <row r="457">
      <c r="B457" s="347" t="n">
        <v>429</v>
      </c>
      <c r="C457" s="348" t="n">
        <v>32898508</v>
      </c>
      <c r="D457" s="348" t="inlineStr">
        <is>
          <t>15859_MTV &amp; CC_ANNAPURNA PICTURES - BOOKSMART_P18-34_1Q-2Q19</t>
        </is>
      </c>
      <c r="E457" s="348" t="inlineStr">
        <is>
          <t>MTV</t>
        </is>
      </c>
      <c r="F457" s="349" t="n">
        <v>43581</v>
      </c>
      <c r="G457" s="349" t="n">
        <v>43597</v>
      </c>
      <c r="H457" s="348" t="n">
        <v>50338</v>
      </c>
      <c r="I457" s="348" t="n">
        <v>50338</v>
      </c>
      <c r="J457" s="348" t="n"/>
      <c r="K457" s="348">
        <f>ROUND(I457*(J457/1000),2)</f>
        <v/>
      </c>
    </row>
    <row r="458">
      <c r="B458" s="347" t="n">
        <v>430</v>
      </c>
      <c r="C458" s="348" t="n">
        <v>32907388</v>
      </c>
      <c r="D458" s="348" t="inlineStr">
        <is>
          <t>15670_M&amp;E_HERSHEY_TWIZZLERS_OLV/VOD Campaign_Q2-Q419_Upfront</t>
        </is>
      </c>
      <c r="E458" s="348" t="inlineStr">
        <is>
          <t>CMT</t>
        </is>
      </c>
      <c r="F458" s="349" t="n">
        <v>43584</v>
      </c>
      <c r="G458" s="349" t="n">
        <v>43585</v>
      </c>
      <c r="H458" s="348" t="n">
        <v>183</v>
      </c>
      <c r="I458" s="348" t="n">
        <v>183</v>
      </c>
      <c r="J458" s="348" t="n"/>
      <c r="K458" s="348">
        <f>ROUND(I458*(J458/1000),2)</f>
        <v/>
      </c>
    </row>
    <row r="459">
      <c r="B459" s="347" t="n">
        <v>431</v>
      </c>
      <c r="C459" s="348" t="n">
        <v>32907388</v>
      </c>
      <c r="D459" s="348" t="inlineStr">
        <is>
          <t>15670_M&amp;E_HERSHEY_TWIZZLERS_OLV/VOD Campaign_Q2-Q419_Upfront</t>
        </is>
      </c>
      <c r="E459" s="348" t="inlineStr">
        <is>
          <t>Comedy Central</t>
        </is>
      </c>
      <c r="F459" s="349" t="n">
        <v>43584</v>
      </c>
      <c r="G459" s="349" t="n">
        <v>43585</v>
      </c>
      <c r="H459" s="348" t="n">
        <v>4501</v>
      </c>
      <c r="I459" s="348" t="n">
        <v>4501</v>
      </c>
      <c r="J459" s="348" t="n"/>
      <c r="K459" s="348">
        <f>ROUND(I459*(J459/1000),2)</f>
        <v/>
      </c>
    </row>
    <row r="460">
      <c r="B460" s="347" t="n">
        <v>432</v>
      </c>
      <c r="C460" s="348" t="n">
        <v>32907388</v>
      </c>
      <c r="D460" s="348" t="inlineStr">
        <is>
          <t>15670_M&amp;E_HERSHEY_TWIZZLERS_OLV/VOD Campaign_Q2-Q419_Upfront</t>
        </is>
      </c>
      <c r="E460" s="348" t="inlineStr">
        <is>
          <t>MTV</t>
        </is>
      </c>
      <c r="F460" s="349" t="n">
        <v>43584</v>
      </c>
      <c r="G460" s="349" t="n">
        <v>43585</v>
      </c>
      <c r="H460" s="348" t="n">
        <v>10660</v>
      </c>
      <c r="I460" s="348" t="n">
        <v>10660</v>
      </c>
      <c r="J460" s="348" t="n"/>
      <c r="K460" s="348">
        <f>ROUND(I460*(J460/1000),2)</f>
        <v/>
      </c>
    </row>
    <row r="461">
      <c r="B461" s="347" t="n">
        <v>433</v>
      </c>
      <c r="C461" s="348" t="n">
        <v>32907388</v>
      </c>
      <c r="D461" s="348" t="inlineStr">
        <is>
          <t>15670_M&amp;E_HERSHEY_TWIZZLERS_OLV/VOD Campaign_Q2-Q419_Upfront</t>
        </is>
      </c>
      <c r="E461" s="348" t="inlineStr">
        <is>
          <t>Paramount</t>
        </is>
      </c>
      <c r="F461" s="349" t="n">
        <v>43584</v>
      </c>
      <c r="G461" s="349" t="n">
        <v>43585</v>
      </c>
      <c r="H461" s="348" t="n">
        <v>4415</v>
      </c>
      <c r="I461" s="348" t="n">
        <v>4415</v>
      </c>
      <c r="J461" s="348" t="n"/>
      <c r="K461" s="348">
        <f>ROUND(I461*(J461/1000),2)</f>
        <v/>
      </c>
    </row>
    <row r="462">
      <c r="B462" s="347" t="n">
        <v>434</v>
      </c>
      <c r="C462" s="348" t="n">
        <v>32907388</v>
      </c>
      <c r="D462" s="348" t="inlineStr">
        <is>
          <t>15670_M&amp;E_HERSHEY_TWIZZLERS_OLV/VOD Campaign_Q2-Q419_Upfront</t>
        </is>
      </c>
      <c r="E462" s="348" t="inlineStr">
        <is>
          <t>TV Land</t>
        </is>
      </c>
      <c r="F462" s="349" t="n">
        <v>43584</v>
      </c>
      <c r="G462" s="349" t="n">
        <v>43585</v>
      </c>
      <c r="H462" s="348" t="n">
        <v>703</v>
      </c>
      <c r="I462" s="348" t="n">
        <v>703</v>
      </c>
      <c r="J462" s="348" t="n"/>
      <c r="K462" s="348">
        <f>ROUND(I462*(J462/1000),2)</f>
        <v/>
      </c>
    </row>
    <row r="463">
      <c r="B463" s="347" t="n">
        <v>435</v>
      </c>
      <c r="C463" s="348" t="n">
        <v>32907388</v>
      </c>
      <c r="D463" s="348" t="inlineStr">
        <is>
          <t>15670_M&amp;E_HERSHEY_TWIZZLERS_OLV/VOD Campaign_Q2-Q419_Upfront</t>
        </is>
      </c>
      <c r="E463" s="348" t="inlineStr">
        <is>
          <t>VH1</t>
        </is>
      </c>
      <c r="F463" s="349" t="n">
        <v>43584</v>
      </c>
      <c r="G463" s="349" t="n">
        <v>43585</v>
      </c>
      <c r="H463" s="348" t="n">
        <v>10733</v>
      </c>
      <c r="I463" s="348" t="n">
        <v>10733</v>
      </c>
      <c r="J463" s="348" t="n"/>
      <c r="K463" s="348">
        <f>ROUND(I463*(J463/1000),2)</f>
        <v/>
      </c>
    </row>
    <row r="464">
      <c r="B464" s="347" t="n">
        <v>436</v>
      </c>
      <c r="C464" s="348" t="n">
        <v>32908665</v>
      </c>
      <c r="D464" s="348" t="inlineStr">
        <is>
          <t>15941_M&amp;E_SMILE DIRECT CLUB - SMILE DIRECT CLUB_Q219_VOD DAI_NG</t>
        </is>
      </c>
      <c r="E464" s="348" t="inlineStr">
        <is>
          <t>CMT</t>
        </is>
      </c>
      <c r="F464" s="349" t="n">
        <v>43556</v>
      </c>
      <c r="G464" s="349" t="n">
        <v>43590</v>
      </c>
      <c r="H464" s="348" t="n">
        <v>5283</v>
      </c>
      <c r="I464" s="348" t="n">
        <v>5283</v>
      </c>
      <c r="J464" s="348" t="n"/>
      <c r="K464" s="348">
        <f>ROUND(I464*(J464/1000),2)</f>
        <v/>
      </c>
    </row>
    <row r="465">
      <c r="B465" s="347" t="n">
        <v>437</v>
      </c>
      <c r="C465" s="348" t="n">
        <v>32908665</v>
      </c>
      <c r="D465" s="348" t="inlineStr">
        <is>
          <t>15941_M&amp;E_SMILE DIRECT CLUB - SMILE DIRECT CLUB_Q219_VOD DAI_NG</t>
        </is>
      </c>
      <c r="E465" s="348" t="inlineStr">
        <is>
          <t>Comedy Central</t>
        </is>
      </c>
      <c r="F465" s="349" t="n">
        <v>43556</v>
      </c>
      <c r="G465" s="349" t="n">
        <v>43590</v>
      </c>
      <c r="H465" s="348" t="n">
        <v>47261</v>
      </c>
      <c r="I465" s="348" t="n">
        <v>47261</v>
      </c>
      <c r="J465" s="348" t="n"/>
      <c r="K465" s="348">
        <f>ROUND(I465*(J465/1000),2)</f>
        <v/>
      </c>
    </row>
    <row r="466">
      <c r="B466" s="347" t="n">
        <v>438</v>
      </c>
      <c r="C466" s="348" t="n">
        <v>32908665</v>
      </c>
      <c r="D466" s="348" t="inlineStr">
        <is>
          <t>15941_M&amp;E_SMILE DIRECT CLUB - SMILE DIRECT CLUB_Q219_VOD DAI_NG</t>
        </is>
      </c>
      <c r="E466" s="348" t="inlineStr">
        <is>
          <t>MTV</t>
        </is>
      </c>
      <c r="F466" s="349" t="n">
        <v>43556</v>
      </c>
      <c r="G466" s="349" t="n">
        <v>43590</v>
      </c>
      <c r="H466" s="348" t="n">
        <v>490938</v>
      </c>
      <c r="I466" s="348" t="n">
        <v>490938</v>
      </c>
      <c r="J466" s="348" t="n"/>
      <c r="K466" s="348">
        <f>ROUND(I466*(J466/1000),2)</f>
        <v/>
      </c>
    </row>
    <row r="467">
      <c r="B467" s="347" t="n">
        <v>439</v>
      </c>
      <c r="C467" s="348" t="n">
        <v>32908665</v>
      </c>
      <c r="D467" s="348" t="inlineStr">
        <is>
          <t>15941_M&amp;E_SMILE DIRECT CLUB - SMILE DIRECT CLUB_Q219_VOD DAI_NG</t>
        </is>
      </c>
      <c r="E467" s="348" t="inlineStr">
        <is>
          <t>Paramount</t>
        </is>
      </c>
      <c r="F467" s="349" t="n">
        <v>43556</v>
      </c>
      <c r="G467" s="349" t="n">
        <v>43590</v>
      </c>
      <c r="H467" s="348" t="n">
        <v>157018</v>
      </c>
      <c r="I467" s="348" t="n">
        <v>157018</v>
      </c>
      <c r="J467" s="348" t="n"/>
      <c r="K467" s="348">
        <f>ROUND(I467*(J467/1000),2)</f>
        <v/>
      </c>
    </row>
    <row r="468">
      <c r="B468" s="347" t="n">
        <v>440</v>
      </c>
      <c r="C468" s="348" t="n">
        <v>32908665</v>
      </c>
      <c r="D468" s="348" t="inlineStr">
        <is>
          <t>15941_M&amp;E_SMILE DIRECT CLUB - SMILE DIRECT CLUB_Q219_VOD DAI_NG</t>
        </is>
      </c>
      <c r="E468" s="348" t="inlineStr">
        <is>
          <t>TV Land</t>
        </is>
      </c>
      <c r="F468" s="349" t="n">
        <v>43556</v>
      </c>
      <c r="G468" s="349" t="n">
        <v>43590</v>
      </c>
      <c r="H468" s="348" t="n">
        <v>13513</v>
      </c>
      <c r="I468" s="348" t="n">
        <v>13513</v>
      </c>
      <c r="J468" s="348" t="n"/>
      <c r="K468" s="348">
        <f>ROUND(I468*(J468/1000),2)</f>
        <v/>
      </c>
    </row>
    <row r="469">
      <c r="B469" s="347" t="n">
        <v>441</v>
      </c>
      <c r="C469" s="348" t="n">
        <v>32908665</v>
      </c>
      <c r="D469" s="348" t="inlineStr">
        <is>
          <t>15941_M&amp;E_SMILE DIRECT CLUB - SMILE DIRECT CLUB_Q219_VOD DAI_NG</t>
        </is>
      </c>
      <c r="E469" s="348" t="inlineStr">
        <is>
          <t>VH1</t>
        </is>
      </c>
      <c r="F469" s="349" t="n">
        <v>43556</v>
      </c>
      <c r="G469" s="349" t="n">
        <v>43590</v>
      </c>
      <c r="H469" s="348" t="n">
        <v>549335</v>
      </c>
      <c r="I469" s="348" t="n">
        <v>549335</v>
      </c>
      <c r="J469" s="348" t="n"/>
      <c r="K469" s="348">
        <f>ROUND(I469*(J469/1000),2)</f>
        <v/>
      </c>
    </row>
    <row r="470">
      <c r="B470" s="347" t="n">
        <v>442</v>
      </c>
      <c r="C470" s="348" t="n">
        <v>32920788</v>
      </c>
      <c r="D470" s="348" t="inlineStr">
        <is>
          <t>15819_BET_P &amp; G_H&amp; S_OLV_RON_A1849_BOUNCE Fabric Enhancer_2Q19</t>
        </is>
      </c>
      <c r="E470" s="348" t="inlineStr">
        <is>
          <t>BET</t>
        </is>
      </c>
      <c r="F470" s="349" t="n">
        <v>43577</v>
      </c>
      <c r="G470" s="349" t="n">
        <v>43597</v>
      </c>
      <c r="H470" s="348" t="n">
        <v>16406</v>
      </c>
      <c r="I470" s="348" t="n">
        <v>16406</v>
      </c>
      <c r="J470" s="348" t="n"/>
      <c r="K470" s="348">
        <f>ROUND(I470*(J470/1000),2)</f>
        <v/>
      </c>
    </row>
    <row r="471">
      <c r="B471" s="347" t="n">
        <v>443</v>
      </c>
      <c r="C471" s="348" t="n">
        <v>32920788</v>
      </c>
      <c r="D471" s="348" t="inlineStr">
        <is>
          <t>15819_BET_P &amp; G_H&amp; S_OLV_RON_A1849_BOUNCE Fabric Enhancer_2Q19</t>
        </is>
      </c>
      <c r="E471" s="348" t="inlineStr">
        <is>
          <t>BET Her</t>
        </is>
      </c>
      <c r="F471" s="349" t="n">
        <v>43577</v>
      </c>
      <c r="G471" s="349" t="n">
        <v>43597</v>
      </c>
      <c r="H471" s="348" t="n">
        <v>4824</v>
      </c>
      <c r="I471" s="348" t="n">
        <v>4824</v>
      </c>
      <c r="J471" s="348" t="n"/>
      <c r="K471" s="348">
        <f>ROUND(I471*(J471/1000),2)</f>
        <v/>
      </c>
    </row>
    <row r="472">
      <c r="B472" s="347" t="n">
        <v>444</v>
      </c>
      <c r="C472" s="348" t="n">
        <v>32923718</v>
      </c>
      <c r="D472" s="348" t="inlineStr">
        <is>
          <t>15976_K&amp;F_Beverly_Hills_Teddy_Bear_Company_SHIMMEEZ_2Q19</t>
        </is>
      </c>
      <c r="E472" s="348" t="inlineStr">
        <is>
          <t>Nickelodeon</t>
        </is>
      </c>
      <c r="F472" s="349" t="n">
        <v>43556</v>
      </c>
      <c r="G472" s="349" t="n">
        <v>43562</v>
      </c>
      <c r="H472" s="348" t="n">
        <v>243841</v>
      </c>
      <c r="I472" s="348" t="n">
        <v>243841</v>
      </c>
      <c r="J472" s="348" t="n"/>
      <c r="K472" s="348">
        <f>ROUND(I472*(J472/1000),2)</f>
        <v/>
      </c>
    </row>
    <row r="473">
      <c r="B473" s="347" t="n">
        <v>445</v>
      </c>
      <c r="C473" s="348" t="n">
        <v>32923921</v>
      </c>
      <c r="D473" s="348" t="inlineStr">
        <is>
          <t>15977_K&amp;F_Beverly_Hills_Teddy_Bear_Company_SQUEEZAMALS_2Q19_VOD_DAI</t>
        </is>
      </c>
      <c r="E473" s="348" t="inlineStr">
        <is>
          <t>Nickelodeon</t>
        </is>
      </c>
      <c r="F473" s="349" t="n">
        <v>43556</v>
      </c>
      <c r="G473" s="349" t="n">
        <v>43576</v>
      </c>
      <c r="H473" s="348" t="n">
        <v>1773359</v>
      </c>
      <c r="I473" s="348" t="n">
        <v>1773359</v>
      </c>
      <c r="J473" s="348" t="n"/>
      <c r="K473" s="348">
        <f>ROUND(I473*(J473/1000),2)</f>
        <v/>
      </c>
    </row>
    <row r="474">
      <c r="B474" s="347" t="n">
        <v>446</v>
      </c>
      <c r="C474" s="348" t="n">
        <v>32924142</v>
      </c>
      <c r="D474" s="348" t="inlineStr">
        <is>
          <t>15979_K&amp;F_Beverly_Hills_Teddy_Bear_Company_SQUEEZAMALS_NickJR_2Q19_VOD_DAI</t>
        </is>
      </c>
      <c r="E474" s="348" t="inlineStr">
        <is>
          <t>Nick Jr (Noggin)</t>
        </is>
      </c>
      <c r="F474" s="349" t="n">
        <v>43556</v>
      </c>
      <c r="G474" s="349" t="n">
        <v>43576</v>
      </c>
      <c r="H474" s="348" t="n">
        <v>1743692</v>
      </c>
      <c r="I474" s="348" t="n">
        <v>1743692</v>
      </c>
      <c r="J474" s="348" t="n"/>
      <c r="K474" s="348">
        <f>ROUND(I474*(J474/1000),2)</f>
        <v/>
      </c>
    </row>
    <row r="475">
      <c r="B475" s="347" t="n">
        <v>447</v>
      </c>
      <c r="C475" s="348" t="n">
        <v>32925924</v>
      </c>
      <c r="D475" s="348" t="inlineStr">
        <is>
          <t>15980_K&amp;F_Beverly Hills Teddy Bear Company_SHIMMEEZ_NickJr_2Q19_VOD_DAI</t>
        </is>
      </c>
      <c r="E475" s="348" t="inlineStr">
        <is>
          <t>Nick Jr (Noggin)</t>
        </is>
      </c>
      <c r="F475" s="349" t="n">
        <v>43556</v>
      </c>
      <c r="G475" s="349" t="n">
        <v>43562</v>
      </c>
      <c r="H475" s="348" t="n">
        <v>151282</v>
      </c>
      <c r="I475" s="348" t="n">
        <v>151282</v>
      </c>
      <c r="J475" s="348" t="n"/>
      <c r="K475" s="348">
        <f>ROUND(I475*(J475/1000),2)</f>
        <v/>
      </c>
    </row>
    <row r="476">
      <c r="B476" s="347" t="n">
        <v>448</v>
      </c>
      <c r="C476" s="348" t="n">
        <v>32927064</v>
      </c>
      <c r="D476" s="348" t="inlineStr">
        <is>
          <t>15989_M&amp;E_PIZZA HUT - PIZZA HUT_Vantage Addressable_2Q19</t>
        </is>
      </c>
      <c r="E476" s="348" t="inlineStr">
        <is>
          <t>CMT</t>
        </is>
      </c>
      <c r="F476" s="349" t="n">
        <v>43556</v>
      </c>
      <c r="G476" s="349" t="n">
        <v>43590</v>
      </c>
      <c r="H476" s="348" t="n">
        <v>1625</v>
      </c>
      <c r="I476" s="348" t="n">
        <v>1625</v>
      </c>
      <c r="J476" s="348" t="n"/>
      <c r="K476" s="348">
        <f>ROUND(I476*(J476/1000),2)</f>
        <v/>
      </c>
    </row>
    <row r="477">
      <c r="B477" s="347" t="n">
        <v>449</v>
      </c>
      <c r="C477" s="348" t="n">
        <v>32927064</v>
      </c>
      <c r="D477" s="348" t="inlineStr">
        <is>
          <t>15989_M&amp;E_PIZZA HUT - PIZZA HUT_Vantage Addressable_2Q19</t>
        </is>
      </c>
      <c r="E477" s="348" t="inlineStr">
        <is>
          <t>Comedy Central</t>
        </is>
      </c>
      <c r="F477" s="349" t="n">
        <v>43556</v>
      </c>
      <c r="G477" s="349" t="n">
        <v>43590</v>
      </c>
      <c r="H477" s="348" t="n">
        <v>60341</v>
      </c>
      <c r="I477" s="348" t="n">
        <v>60341</v>
      </c>
      <c r="J477" s="348" t="n"/>
      <c r="K477" s="348">
        <f>ROUND(I477*(J477/1000),2)</f>
        <v/>
      </c>
    </row>
    <row r="478">
      <c r="B478" s="347" t="n">
        <v>450</v>
      </c>
      <c r="C478" s="348" t="n">
        <v>32927064</v>
      </c>
      <c r="D478" s="348" t="inlineStr">
        <is>
          <t>15989_M&amp;E_PIZZA HUT - PIZZA HUT_Vantage Addressable_2Q19</t>
        </is>
      </c>
      <c r="E478" s="348" t="inlineStr">
        <is>
          <t>MTV</t>
        </is>
      </c>
      <c r="F478" s="349" t="n">
        <v>43556</v>
      </c>
      <c r="G478" s="349" t="n">
        <v>43590</v>
      </c>
      <c r="H478" s="348" t="n">
        <v>113008</v>
      </c>
      <c r="I478" s="348" t="n">
        <v>113008</v>
      </c>
      <c r="J478" s="348" t="n"/>
      <c r="K478" s="348">
        <f>ROUND(I478*(J478/1000),2)</f>
        <v/>
      </c>
    </row>
    <row r="479">
      <c r="B479" s="347" t="n">
        <v>451</v>
      </c>
      <c r="C479" s="348" t="n">
        <v>32927064</v>
      </c>
      <c r="D479" s="348" t="inlineStr">
        <is>
          <t>15989_M&amp;E_PIZZA HUT - PIZZA HUT_Vantage Addressable_2Q19</t>
        </is>
      </c>
      <c r="E479" s="348" t="inlineStr">
        <is>
          <t>MTV2</t>
        </is>
      </c>
      <c r="F479" s="349" t="n">
        <v>43556</v>
      </c>
      <c r="G479" s="349" t="n">
        <v>43590</v>
      </c>
      <c r="H479" s="348" t="n">
        <v>19</v>
      </c>
      <c r="I479" s="348" t="n">
        <v>19</v>
      </c>
      <c r="J479" s="348" t="n"/>
      <c r="K479" s="348">
        <f>ROUND(I479*(J479/1000),2)</f>
        <v/>
      </c>
    </row>
    <row r="480">
      <c r="B480" s="347" t="n">
        <v>452</v>
      </c>
      <c r="C480" s="348" t="n">
        <v>32927064</v>
      </c>
      <c r="D480" s="348" t="inlineStr">
        <is>
          <t>15989_M&amp;E_PIZZA HUT - PIZZA HUT_Vantage Addressable_2Q19</t>
        </is>
      </c>
      <c r="E480" s="348" t="inlineStr">
        <is>
          <t>Paramount</t>
        </is>
      </c>
      <c r="F480" s="349" t="n">
        <v>43556</v>
      </c>
      <c r="G480" s="349" t="n">
        <v>43590</v>
      </c>
      <c r="H480" s="348" t="n">
        <v>50244</v>
      </c>
      <c r="I480" s="348" t="n">
        <v>50244</v>
      </c>
      <c r="J480" s="348" t="n"/>
      <c r="K480" s="348">
        <f>ROUND(I480*(J480/1000),2)</f>
        <v/>
      </c>
    </row>
    <row r="481">
      <c r="B481" s="347" t="n">
        <v>453</v>
      </c>
      <c r="C481" s="348" t="n">
        <v>32927064</v>
      </c>
      <c r="D481" s="348" t="inlineStr">
        <is>
          <t>15989_M&amp;E_PIZZA HUT - PIZZA HUT_Vantage Addressable_2Q19</t>
        </is>
      </c>
      <c r="E481" s="348" t="inlineStr">
        <is>
          <t>TV Land</t>
        </is>
      </c>
      <c r="F481" s="349" t="n">
        <v>43556</v>
      </c>
      <c r="G481" s="349" t="n">
        <v>43590</v>
      </c>
      <c r="H481" s="348" t="n">
        <v>5982</v>
      </c>
      <c r="I481" s="348" t="n">
        <v>5982</v>
      </c>
      <c r="J481" s="348" t="n"/>
      <c r="K481" s="348">
        <f>ROUND(I481*(J481/1000),2)</f>
        <v/>
      </c>
    </row>
    <row r="482">
      <c r="B482" s="347" t="n">
        <v>454</v>
      </c>
      <c r="C482" s="348" t="n">
        <v>32927064</v>
      </c>
      <c r="D482" s="348" t="inlineStr">
        <is>
          <t>15989_M&amp;E_PIZZA HUT - PIZZA HUT_Vantage Addressable_2Q19</t>
        </is>
      </c>
      <c r="E482" s="348" t="inlineStr">
        <is>
          <t>VH1</t>
        </is>
      </c>
      <c r="F482" s="349" t="n">
        <v>43556</v>
      </c>
      <c r="G482" s="349" t="n">
        <v>43590</v>
      </c>
      <c r="H482" s="348" t="n">
        <v>91972</v>
      </c>
      <c r="I482" s="348" t="n">
        <v>91972</v>
      </c>
      <c r="J482" s="348" t="n"/>
      <c r="K482" s="348">
        <f>ROUND(I482*(J482/1000),2)</f>
        <v/>
      </c>
    </row>
    <row r="483">
      <c r="B483" s="347" t="n">
        <v>455</v>
      </c>
      <c r="C483" s="348" t="n">
        <v>32927748</v>
      </c>
      <c r="D483" s="348" t="inlineStr">
        <is>
          <t>15829_BET_ P &amp; G_H &amp; S_OLV_RON_A1849_CREST 3D White Luxe Dentifrice_2Q19</t>
        </is>
      </c>
      <c r="E483" s="348" t="inlineStr">
        <is>
          <t>BET</t>
        </is>
      </c>
      <c r="F483" s="349" t="n">
        <v>43559</v>
      </c>
      <c r="G483" s="349" t="n">
        <v>43639</v>
      </c>
      <c r="H483" s="348" t="n">
        <v>194842</v>
      </c>
      <c r="I483" s="348" t="n">
        <v>194842</v>
      </c>
      <c r="J483" s="348" t="n"/>
      <c r="K483" s="348">
        <f>ROUND(I483*(J483/1000),2)</f>
        <v/>
      </c>
    </row>
    <row r="484">
      <c r="B484" s="347" t="n">
        <v>456</v>
      </c>
      <c r="C484" s="348" t="n">
        <v>32927748</v>
      </c>
      <c r="D484" s="348" t="inlineStr">
        <is>
          <t>15829_BET_ P &amp; G_H &amp; S_OLV_RON_A1849_CREST 3D White Luxe Dentifrice_2Q19</t>
        </is>
      </c>
      <c r="E484" s="348" t="inlineStr">
        <is>
          <t>BET Her</t>
        </is>
      </c>
      <c r="F484" s="349" t="n">
        <v>43559</v>
      </c>
      <c r="G484" s="349" t="n">
        <v>43639</v>
      </c>
      <c r="H484" s="348" t="n">
        <v>8665</v>
      </c>
      <c r="I484" s="348" t="n">
        <v>8665</v>
      </c>
      <c r="J484" s="348" t="n"/>
      <c r="K484" s="348">
        <f>ROUND(I484*(J484/1000),2)</f>
        <v/>
      </c>
    </row>
    <row r="485">
      <c r="B485" s="347" t="n">
        <v>457</v>
      </c>
      <c r="C485" s="348" t="n">
        <v>32928086</v>
      </c>
      <c r="D485" s="348" t="inlineStr">
        <is>
          <t>(14279) BET_P&amp;G_H&amp;S_OLV_ RON_Downy Unstopables Fabric Enhancers_ A1849_ 2Q19</t>
        </is>
      </c>
      <c r="E485" s="348" t="inlineStr">
        <is>
          <t>BET</t>
        </is>
      </c>
      <c r="F485" s="349" t="n">
        <v>43556</v>
      </c>
      <c r="G485" s="349" t="n">
        <v>43597</v>
      </c>
      <c r="H485" s="348" t="n">
        <v>257657</v>
      </c>
      <c r="I485" s="348" t="n">
        <v>257657</v>
      </c>
      <c r="J485" s="348" t="n"/>
      <c r="K485" s="348">
        <f>ROUND(I485*(J485/1000),2)</f>
        <v/>
      </c>
    </row>
    <row r="486">
      <c r="B486" s="347" t="n">
        <v>458</v>
      </c>
      <c r="C486" s="348" t="n">
        <v>32928086</v>
      </c>
      <c r="D486" s="348" t="inlineStr">
        <is>
          <t>(14279) BET_P&amp;G_H&amp;S_OLV_ RON_Downy Unstopables Fabric Enhancers_ A1849_ 2Q19</t>
        </is>
      </c>
      <c r="E486" s="348" t="inlineStr">
        <is>
          <t>BET Her</t>
        </is>
      </c>
      <c r="F486" s="349" t="n">
        <v>43556</v>
      </c>
      <c r="G486" s="349" t="n">
        <v>43597</v>
      </c>
      <c r="H486" s="348" t="n">
        <v>16454</v>
      </c>
      <c r="I486" s="348" t="n">
        <v>16454</v>
      </c>
      <c r="J486" s="348" t="n"/>
      <c r="K486" s="348">
        <f>ROUND(I486*(J486/1000),2)</f>
        <v/>
      </c>
    </row>
    <row r="487">
      <c r="B487" s="347" t="n">
        <v>459</v>
      </c>
      <c r="C487" s="348" t="n">
        <v>32928102</v>
      </c>
      <c r="D487" s="348" t="inlineStr">
        <is>
          <t>16020_BET_H&amp;S_AT&amp;T_MOBILITY_VOD DAI_A1849_2Q19</t>
        </is>
      </c>
      <c r="E487" s="348" t="inlineStr">
        <is>
          <t>BET</t>
        </is>
      </c>
      <c r="F487" s="349" t="n">
        <v>43557</v>
      </c>
      <c r="G487" s="349" t="n">
        <v>43646</v>
      </c>
      <c r="H487" s="348" t="n">
        <v>635002</v>
      </c>
      <c r="I487" s="348" t="n">
        <v>635002</v>
      </c>
      <c r="J487" s="348" t="n"/>
      <c r="K487" s="348">
        <f>ROUND(I487*(J487/1000),2)</f>
        <v/>
      </c>
    </row>
    <row r="488">
      <c r="B488" s="347" t="n">
        <v>460</v>
      </c>
      <c r="C488" s="348" t="n">
        <v>32928234</v>
      </c>
      <c r="D488" s="348" t="inlineStr">
        <is>
          <t>15652_K&amp;F_Skecthers_Liability_Wipe_Q2-319_VOD_DAI</t>
        </is>
      </c>
      <c r="E488" s="348" t="inlineStr">
        <is>
          <t>Nickelodeon</t>
        </is>
      </c>
      <c r="F488" s="349" t="n">
        <v>43556</v>
      </c>
      <c r="G488" s="349" t="n">
        <v>43611</v>
      </c>
      <c r="H488" s="348" t="n">
        <v>3549746</v>
      </c>
      <c r="I488" s="348" t="n">
        <v>3549746</v>
      </c>
      <c r="J488" s="348" t="n"/>
      <c r="K488" s="348">
        <f>ROUND(I488*(J488/1000),2)</f>
        <v/>
      </c>
    </row>
    <row r="489">
      <c r="B489" s="347" t="n">
        <v>461</v>
      </c>
      <c r="C489" s="348" t="n">
        <v>32928528</v>
      </c>
      <c r="D489" s="348" t="inlineStr">
        <is>
          <t>16016_Nick_CRA-Z-ART_Nick Slime Glue_2Q19</t>
        </is>
      </c>
      <c r="E489" s="348" t="inlineStr">
        <is>
          <t>Nickelodeon</t>
        </is>
      </c>
      <c r="F489" s="349" t="n">
        <v>43556</v>
      </c>
      <c r="G489" s="349" t="n">
        <v>43576</v>
      </c>
      <c r="H489" s="348" t="n">
        <v>1169974</v>
      </c>
      <c r="I489" s="348" t="n">
        <v>1169974</v>
      </c>
      <c r="J489" s="348" t="n"/>
      <c r="K489" s="348">
        <f>ROUND(I489*(J489/1000),2)</f>
        <v/>
      </c>
    </row>
    <row r="490">
      <c r="B490" s="347" t="n">
        <v>462</v>
      </c>
      <c r="C490" s="348" t="n">
        <v>32936332</v>
      </c>
      <c r="D490" s="348" t="inlineStr">
        <is>
          <t>#15999_M&amp;E_PROCTER &amp; GAMBLE_TIDE_LAUNDRY_TB_Q219_UF</t>
        </is>
      </c>
      <c r="E490" s="348" t="inlineStr">
        <is>
          <t>CMT</t>
        </is>
      </c>
      <c r="F490" s="349" t="n">
        <v>43556</v>
      </c>
      <c r="G490" s="349" t="n">
        <v>43604</v>
      </c>
      <c r="H490" s="348" t="n">
        <v>7415</v>
      </c>
      <c r="I490" s="348" t="n">
        <v>7415</v>
      </c>
      <c r="J490" s="348" t="n"/>
      <c r="K490" s="348">
        <f>ROUND(I490*(J490/1000),2)</f>
        <v/>
      </c>
    </row>
    <row r="491">
      <c r="B491" s="347" t="n">
        <v>463</v>
      </c>
      <c r="C491" s="348" t="n">
        <v>32936332</v>
      </c>
      <c r="D491" s="348" t="inlineStr">
        <is>
          <t>#15999_M&amp;E_PROCTER &amp; GAMBLE_TIDE_LAUNDRY_TB_Q219_UF</t>
        </is>
      </c>
      <c r="E491" s="348" t="inlineStr">
        <is>
          <t>Comedy Central</t>
        </is>
      </c>
      <c r="F491" s="349" t="n">
        <v>43556</v>
      </c>
      <c r="G491" s="349" t="n">
        <v>43604</v>
      </c>
      <c r="H491" s="348" t="n">
        <v>211835</v>
      </c>
      <c r="I491" s="348" t="n">
        <v>211835</v>
      </c>
      <c r="J491" s="348" t="n"/>
      <c r="K491" s="348">
        <f>ROUND(I491*(J491/1000),2)</f>
        <v/>
      </c>
    </row>
    <row r="492">
      <c r="B492" s="347" t="n">
        <v>464</v>
      </c>
      <c r="C492" s="348" t="n">
        <v>32936332</v>
      </c>
      <c r="D492" s="348" t="inlineStr">
        <is>
          <t>#15999_M&amp;E_PROCTER &amp; GAMBLE_TIDE_LAUNDRY_TB_Q219_UF</t>
        </is>
      </c>
      <c r="E492" s="348" t="inlineStr">
        <is>
          <t>MTV</t>
        </is>
      </c>
      <c r="F492" s="349" t="n">
        <v>43556</v>
      </c>
      <c r="G492" s="349" t="n">
        <v>43604</v>
      </c>
      <c r="H492" s="348" t="n">
        <v>602478</v>
      </c>
      <c r="I492" s="348" t="n">
        <v>602478</v>
      </c>
      <c r="J492" s="348" t="n"/>
      <c r="K492" s="348">
        <f>ROUND(I492*(J492/1000),2)</f>
        <v/>
      </c>
    </row>
    <row r="493">
      <c r="B493" s="347" t="n">
        <v>465</v>
      </c>
      <c r="C493" s="348" t="n">
        <v>32936332</v>
      </c>
      <c r="D493" s="348" t="inlineStr">
        <is>
          <t>#15999_M&amp;E_PROCTER &amp; GAMBLE_TIDE_LAUNDRY_TB_Q219_UF</t>
        </is>
      </c>
      <c r="E493" s="348" t="inlineStr">
        <is>
          <t>Paramount</t>
        </is>
      </c>
      <c r="F493" s="349" t="n">
        <v>43556</v>
      </c>
      <c r="G493" s="349" t="n">
        <v>43604</v>
      </c>
      <c r="H493" s="348" t="n">
        <v>195892</v>
      </c>
      <c r="I493" s="348" t="n">
        <v>195892</v>
      </c>
      <c r="J493" s="348" t="n"/>
      <c r="K493" s="348">
        <f>ROUND(I493*(J493/1000),2)</f>
        <v/>
      </c>
    </row>
    <row r="494">
      <c r="B494" s="347" t="n">
        <v>466</v>
      </c>
      <c r="C494" s="348" t="n">
        <v>32936332</v>
      </c>
      <c r="D494" s="348" t="inlineStr">
        <is>
          <t>#15999_M&amp;E_PROCTER &amp; GAMBLE_TIDE_LAUNDRY_TB_Q219_UF</t>
        </is>
      </c>
      <c r="E494" s="348" t="inlineStr">
        <is>
          <t>TV Land</t>
        </is>
      </c>
      <c r="F494" s="349" t="n">
        <v>43556</v>
      </c>
      <c r="G494" s="349" t="n">
        <v>43604</v>
      </c>
      <c r="H494" s="348" t="n">
        <v>23996</v>
      </c>
      <c r="I494" s="348" t="n">
        <v>23996</v>
      </c>
      <c r="J494" s="348" t="n"/>
      <c r="K494" s="348">
        <f>ROUND(I494*(J494/1000),2)</f>
        <v/>
      </c>
    </row>
    <row r="495">
      <c r="B495" s="347" t="n">
        <v>467</v>
      </c>
      <c r="C495" s="348" t="n">
        <v>32936332</v>
      </c>
      <c r="D495" s="348" t="inlineStr">
        <is>
          <t>#15999_M&amp;E_PROCTER &amp; GAMBLE_TIDE_LAUNDRY_TB_Q219_UF</t>
        </is>
      </c>
      <c r="E495" s="348" t="inlineStr">
        <is>
          <t>VH1</t>
        </is>
      </c>
      <c r="F495" s="349" t="n">
        <v>43556</v>
      </c>
      <c r="G495" s="349" t="n">
        <v>43604</v>
      </c>
      <c r="H495" s="348" t="n">
        <v>684469</v>
      </c>
      <c r="I495" s="348" t="n">
        <v>684469</v>
      </c>
      <c r="J495" s="348" t="n"/>
      <c r="K495" s="348">
        <f>ROUND(I495*(J495/1000),2)</f>
        <v/>
      </c>
    </row>
    <row r="496">
      <c r="B496" s="347" t="n">
        <v>468</v>
      </c>
      <c r="C496" s="348" t="n">
        <v>32936351</v>
      </c>
      <c r="D496" s="348" t="inlineStr">
        <is>
          <t>#15995_M&amp;E_PROCTER &amp; GAMBLE_GAIN_SCENT_BOOSTER_Q219_UF</t>
        </is>
      </c>
      <c r="E496" s="348" t="inlineStr">
        <is>
          <t>CMT</t>
        </is>
      </c>
      <c r="F496" s="349" t="n">
        <v>43556</v>
      </c>
      <c r="G496" s="349" t="n">
        <v>43639</v>
      </c>
      <c r="H496" s="348" t="n">
        <v>2341</v>
      </c>
      <c r="I496" s="348" t="n">
        <v>2341</v>
      </c>
      <c r="J496" s="348" t="n"/>
      <c r="K496" s="348">
        <f>ROUND(I496*(J496/1000),2)</f>
        <v/>
      </c>
    </row>
    <row r="497">
      <c r="B497" s="347" t="n">
        <v>469</v>
      </c>
      <c r="C497" s="348" t="n">
        <v>32936351</v>
      </c>
      <c r="D497" s="348" t="inlineStr">
        <is>
          <t>#15995_M&amp;E_PROCTER &amp; GAMBLE_GAIN_SCENT_BOOSTER_Q219_UF</t>
        </is>
      </c>
      <c r="E497" s="348" t="inlineStr">
        <is>
          <t>Comedy Central</t>
        </is>
      </c>
      <c r="F497" s="349" t="n">
        <v>43556</v>
      </c>
      <c r="G497" s="349" t="n">
        <v>43639</v>
      </c>
      <c r="H497" s="348" t="n">
        <v>27067</v>
      </c>
      <c r="I497" s="348" t="n">
        <v>27067</v>
      </c>
      <c r="J497" s="348" t="n"/>
      <c r="K497" s="348">
        <f>ROUND(I497*(J497/1000),2)</f>
        <v/>
      </c>
    </row>
    <row r="498">
      <c r="B498" s="347" t="n">
        <v>470</v>
      </c>
      <c r="C498" s="348" t="n">
        <v>32936351</v>
      </c>
      <c r="D498" s="348" t="inlineStr">
        <is>
          <t>#15995_M&amp;E_PROCTER &amp; GAMBLE_GAIN_SCENT_BOOSTER_Q219_UF</t>
        </is>
      </c>
      <c r="E498" s="348" t="inlineStr">
        <is>
          <t>MTV</t>
        </is>
      </c>
      <c r="F498" s="349" t="n">
        <v>43556</v>
      </c>
      <c r="G498" s="349" t="n">
        <v>43639</v>
      </c>
      <c r="H498" s="348" t="n">
        <v>195931</v>
      </c>
      <c r="I498" s="348" t="n">
        <v>195931</v>
      </c>
      <c r="J498" s="348" t="n"/>
      <c r="K498" s="348">
        <f>ROUND(I498*(J498/1000),2)</f>
        <v/>
      </c>
    </row>
    <row r="499">
      <c r="B499" s="347" t="n">
        <v>471</v>
      </c>
      <c r="C499" s="348" t="n">
        <v>32936351</v>
      </c>
      <c r="D499" s="348" t="inlineStr">
        <is>
          <t>#15995_M&amp;E_PROCTER &amp; GAMBLE_GAIN_SCENT_BOOSTER_Q219_UF</t>
        </is>
      </c>
      <c r="E499" s="348" t="inlineStr">
        <is>
          <t>Paramount</t>
        </is>
      </c>
      <c r="F499" s="349" t="n">
        <v>43556</v>
      </c>
      <c r="G499" s="349" t="n">
        <v>43639</v>
      </c>
      <c r="H499" s="348" t="n">
        <v>67899</v>
      </c>
      <c r="I499" s="348" t="n">
        <v>67899</v>
      </c>
      <c r="J499" s="348" t="n"/>
      <c r="K499" s="348">
        <f>ROUND(I499*(J499/1000),2)</f>
        <v/>
      </c>
    </row>
    <row r="500">
      <c r="B500" s="347" t="n">
        <v>472</v>
      </c>
      <c r="C500" s="348" t="n">
        <v>32936351</v>
      </c>
      <c r="D500" s="348" t="inlineStr">
        <is>
          <t>#15995_M&amp;E_PROCTER &amp; GAMBLE_GAIN_SCENT_BOOSTER_Q219_UF</t>
        </is>
      </c>
      <c r="E500" s="348" t="inlineStr">
        <is>
          <t>TV Land</t>
        </is>
      </c>
      <c r="F500" s="349" t="n">
        <v>43556</v>
      </c>
      <c r="G500" s="349" t="n">
        <v>43639</v>
      </c>
      <c r="H500" s="348" t="n">
        <v>5200</v>
      </c>
      <c r="I500" s="348" t="n">
        <v>5200</v>
      </c>
      <c r="J500" s="348" t="n"/>
      <c r="K500" s="348">
        <f>ROUND(I500*(J500/1000),2)</f>
        <v/>
      </c>
    </row>
    <row r="501">
      <c r="B501" s="347" t="n">
        <v>473</v>
      </c>
      <c r="C501" s="348" t="n">
        <v>32936351</v>
      </c>
      <c r="D501" s="348" t="inlineStr">
        <is>
          <t>#15995_M&amp;E_PROCTER &amp; GAMBLE_GAIN_SCENT_BOOSTER_Q219_UF</t>
        </is>
      </c>
      <c r="E501" s="348" t="inlineStr">
        <is>
          <t>VH1</t>
        </is>
      </c>
      <c r="F501" s="349" t="n">
        <v>43556</v>
      </c>
      <c r="G501" s="349" t="n">
        <v>43639</v>
      </c>
      <c r="H501" s="348" t="n">
        <v>254911</v>
      </c>
      <c r="I501" s="348" t="n">
        <v>254911</v>
      </c>
      <c r="J501" s="348" t="n"/>
      <c r="K501" s="348">
        <f>ROUND(I501*(J501/1000),2)</f>
        <v/>
      </c>
    </row>
    <row r="502">
      <c r="B502" s="347" t="n">
        <v>474</v>
      </c>
      <c r="C502" s="348" t="n">
        <v>32936370</v>
      </c>
      <c r="D502" s="348" t="inlineStr">
        <is>
          <t>#15993_M&amp;E_PROCTER &amp; GAMBLE_DOWNY FABRIC_DY_Q219_UF</t>
        </is>
      </c>
      <c r="E502" s="348" t="inlineStr">
        <is>
          <t>CMT</t>
        </is>
      </c>
      <c r="F502" s="349" t="n">
        <v>43556</v>
      </c>
      <c r="G502" s="349" t="n">
        <v>43639</v>
      </c>
      <c r="H502" s="348" t="n">
        <v>693</v>
      </c>
      <c r="I502" s="348" t="n">
        <v>693</v>
      </c>
      <c r="J502" s="348" t="n"/>
      <c r="K502" s="348">
        <f>ROUND(I502*(J502/1000),2)</f>
        <v/>
      </c>
    </row>
    <row r="503">
      <c r="B503" s="347" t="n">
        <v>475</v>
      </c>
      <c r="C503" s="348" t="n">
        <v>32936370</v>
      </c>
      <c r="D503" s="348" t="inlineStr">
        <is>
          <t>#15993_M&amp;E_PROCTER &amp; GAMBLE_DOWNY FABRIC_DY_Q219_UF</t>
        </is>
      </c>
      <c r="E503" s="348" t="inlineStr">
        <is>
          <t>Comedy Central</t>
        </is>
      </c>
      <c r="F503" s="349" t="n">
        <v>43556</v>
      </c>
      <c r="G503" s="349" t="n">
        <v>43639</v>
      </c>
      <c r="H503" s="348" t="n">
        <v>9957</v>
      </c>
      <c r="I503" s="348" t="n">
        <v>9957</v>
      </c>
      <c r="J503" s="348" t="n"/>
      <c r="K503" s="348">
        <f>ROUND(I503*(J503/1000),2)</f>
        <v/>
      </c>
    </row>
    <row r="504">
      <c r="B504" s="347" t="n">
        <v>476</v>
      </c>
      <c r="C504" s="348" t="n">
        <v>32936370</v>
      </c>
      <c r="D504" s="348" t="inlineStr">
        <is>
          <t>#15993_M&amp;E_PROCTER &amp; GAMBLE_DOWNY FABRIC_DY_Q219_UF</t>
        </is>
      </c>
      <c r="E504" s="348" t="inlineStr">
        <is>
          <t>MTV</t>
        </is>
      </c>
      <c r="F504" s="349" t="n">
        <v>43556</v>
      </c>
      <c r="G504" s="349" t="n">
        <v>43639</v>
      </c>
      <c r="H504" s="348" t="n">
        <v>59471</v>
      </c>
      <c r="I504" s="348" t="n">
        <v>59471</v>
      </c>
      <c r="J504" s="348" t="n"/>
      <c r="K504" s="348">
        <f>ROUND(I504*(J504/1000),2)</f>
        <v/>
      </c>
    </row>
    <row r="505">
      <c r="B505" s="347" t="n">
        <v>477</v>
      </c>
      <c r="C505" s="348" t="n">
        <v>32936370</v>
      </c>
      <c r="D505" s="348" t="inlineStr">
        <is>
          <t>#15993_M&amp;E_PROCTER &amp; GAMBLE_DOWNY FABRIC_DY_Q219_UF</t>
        </is>
      </c>
      <c r="E505" s="348" t="inlineStr">
        <is>
          <t>Paramount</t>
        </is>
      </c>
      <c r="F505" s="349" t="n">
        <v>43556</v>
      </c>
      <c r="G505" s="349" t="n">
        <v>43639</v>
      </c>
      <c r="H505" s="348" t="n">
        <v>20489</v>
      </c>
      <c r="I505" s="348" t="n">
        <v>20489</v>
      </c>
      <c r="J505" s="348" t="n"/>
      <c r="K505" s="348">
        <f>ROUND(I505*(J505/1000),2)</f>
        <v/>
      </c>
    </row>
    <row r="506">
      <c r="B506" s="347" t="n">
        <v>478</v>
      </c>
      <c r="C506" s="348" t="n">
        <v>32936370</v>
      </c>
      <c r="D506" s="348" t="inlineStr">
        <is>
          <t>#15993_M&amp;E_PROCTER &amp; GAMBLE_DOWNY FABRIC_DY_Q219_UF</t>
        </is>
      </c>
      <c r="E506" s="348" t="inlineStr">
        <is>
          <t>TV Land</t>
        </is>
      </c>
      <c r="F506" s="349" t="n">
        <v>43556</v>
      </c>
      <c r="G506" s="349" t="n">
        <v>43639</v>
      </c>
      <c r="H506" s="348" t="n">
        <v>1797</v>
      </c>
      <c r="I506" s="348" t="n">
        <v>1797</v>
      </c>
      <c r="J506" s="348" t="n"/>
      <c r="K506" s="348">
        <f>ROUND(I506*(J506/1000),2)</f>
        <v/>
      </c>
    </row>
    <row r="507">
      <c r="B507" s="347" t="n">
        <v>479</v>
      </c>
      <c r="C507" s="348" t="n">
        <v>32936370</v>
      </c>
      <c r="D507" s="348" t="inlineStr">
        <is>
          <t>#15993_M&amp;E_PROCTER &amp; GAMBLE_DOWNY FABRIC_DY_Q219_UF</t>
        </is>
      </c>
      <c r="E507" s="348" t="inlineStr">
        <is>
          <t>VH1</t>
        </is>
      </c>
      <c r="F507" s="349" t="n">
        <v>43556</v>
      </c>
      <c r="G507" s="349" t="n">
        <v>43639</v>
      </c>
      <c r="H507" s="348" t="n">
        <v>72478</v>
      </c>
      <c r="I507" s="348" t="n">
        <v>72478</v>
      </c>
      <c r="J507" s="348" t="n"/>
      <c r="K507" s="348">
        <f>ROUND(I507*(J507/1000),2)</f>
        <v/>
      </c>
    </row>
    <row r="508">
      <c r="B508" s="347" t="n">
        <v>480</v>
      </c>
      <c r="C508" s="348" t="n">
        <v>32943590</v>
      </c>
      <c r="D508" s="348" t="inlineStr">
        <is>
          <t>(15851) BET_ P&amp;G_H&amp;S_OLV_RON_A1849_Tide_Laundry_PVPG8TB_2Q19</t>
        </is>
      </c>
      <c r="E508" s="348" t="inlineStr">
        <is>
          <t>BET</t>
        </is>
      </c>
      <c r="F508" s="349" t="n">
        <v>43556</v>
      </c>
      <c r="G508" s="349" t="n">
        <v>43590</v>
      </c>
      <c r="H508" s="348" t="n">
        <v>123583</v>
      </c>
      <c r="I508" s="348" t="n">
        <v>117901</v>
      </c>
      <c r="J508" s="348" t="n"/>
      <c r="K508" s="348">
        <f>ROUND(I508*(J508/1000),2)</f>
        <v/>
      </c>
    </row>
    <row r="509">
      <c r="B509" s="347" t="n">
        <v>481</v>
      </c>
      <c r="C509" s="348" t="n">
        <v>32943590</v>
      </c>
      <c r="D509" s="348" t="inlineStr">
        <is>
          <t>(15851) BET_ P&amp;G_H&amp;S_OLV_RON_A1849_Tide_Laundry_PVPG8TB_2Q19</t>
        </is>
      </c>
      <c r="E509" s="348" t="inlineStr">
        <is>
          <t>BET Her</t>
        </is>
      </c>
      <c r="F509" s="349" t="n">
        <v>43556</v>
      </c>
      <c r="G509" s="349" t="n">
        <v>43590</v>
      </c>
      <c r="H509" s="348" t="n">
        <v>5386</v>
      </c>
      <c r="I509" s="348" t="n">
        <v>5134</v>
      </c>
      <c r="J509" s="348" t="n"/>
      <c r="K509" s="348">
        <f>ROUND(I509*(J509/1000),2)</f>
        <v/>
      </c>
    </row>
    <row r="510">
      <c r="B510" s="347" t="n">
        <v>482</v>
      </c>
      <c r="C510" s="348" t="n">
        <v>32943590</v>
      </c>
      <c r="D510" s="348" t="inlineStr">
        <is>
          <t>15851_BET_ P &amp; G_H &amp; S_OLV_RON_A1849_TIDE LAUNDRY_2Q19</t>
        </is>
      </c>
      <c r="E510" s="348" t="inlineStr">
        <is>
          <t>BET</t>
        </is>
      </c>
      <c r="F510" s="349" t="n">
        <v>43556</v>
      </c>
      <c r="G510" s="349" t="n">
        <v>43590</v>
      </c>
      <c r="H510" s="348" t="n">
        <v>123583</v>
      </c>
      <c r="I510" s="348" t="n">
        <v>5682</v>
      </c>
      <c r="J510" s="348" t="n"/>
      <c r="K510" s="348">
        <f>ROUND(I510*(J510/1000),2)</f>
        <v/>
      </c>
    </row>
    <row r="511">
      <c r="B511" s="347" t="n">
        <v>483</v>
      </c>
      <c r="C511" s="348" t="n">
        <v>32943590</v>
      </c>
      <c r="D511" s="348" t="inlineStr">
        <is>
          <t>15851_BET_ P &amp; G_H &amp; S_OLV_RON_A1849_TIDE LAUNDRY_2Q19</t>
        </is>
      </c>
      <c r="E511" s="348" t="inlineStr">
        <is>
          <t>BET Her</t>
        </is>
      </c>
      <c r="F511" s="349" t="n">
        <v>43556</v>
      </c>
      <c r="G511" s="349" t="n">
        <v>43590</v>
      </c>
      <c r="H511" s="348" t="n">
        <v>5386</v>
      </c>
      <c r="I511" s="348" t="n">
        <v>252</v>
      </c>
      <c r="J511" s="348" t="n"/>
      <c r="K511" s="348">
        <f>ROUND(I511*(J511/1000),2)</f>
        <v/>
      </c>
    </row>
    <row r="512">
      <c r="B512" s="347" t="n">
        <v>484</v>
      </c>
      <c r="C512" s="348" t="n">
        <v>32959284</v>
      </c>
      <c r="D512" s="348" t="inlineStr">
        <is>
          <t>14107_M&amp;E_AT&amp;T_2Q19_Upfront_VOD</t>
        </is>
      </c>
      <c r="E512" s="348" t="inlineStr">
        <is>
          <t>CMT</t>
        </is>
      </c>
      <c r="F512" s="349" t="n">
        <v>43577</v>
      </c>
      <c r="G512" s="349" t="n">
        <v>43646</v>
      </c>
      <c r="H512" s="348" t="n">
        <v>1202</v>
      </c>
      <c r="I512" s="348" t="n">
        <v>1202</v>
      </c>
      <c r="J512" s="348" t="n"/>
      <c r="K512" s="348">
        <f>ROUND(I512*(J512/1000),2)</f>
        <v/>
      </c>
    </row>
    <row r="513">
      <c r="B513" s="347" t="n">
        <v>485</v>
      </c>
      <c r="C513" s="348" t="n">
        <v>32959284</v>
      </c>
      <c r="D513" s="348" t="inlineStr">
        <is>
          <t>14107_M&amp;E_AT&amp;T_2Q19_Upfront_VOD</t>
        </is>
      </c>
      <c r="E513" s="348" t="inlineStr">
        <is>
          <t>Comedy Central</t>
        </is>
      </c>
      <c r="F513" s="349" t="n">
        <v>43557</v>
      </c>
      <c r="G513" s="349" t="n">
        <v>43646</v>
      </c>
      <c r="H513" s="348" t="n">
        <v>353642</v>
      </c>
      <c r="I513" s="348" t="n">
        <v>353642</v>
      </c>
      <c r="J513" s="348" t="n"/>
      <c r="K513" s="348">
        <f>ROUND(I513*(J513/1000),2)</f>
        <v/>
      </c>
    </row>
    <row r="514">
      <c r="B514" s="347" t="n">
        <v>486</v>
      </c>
      <c r="C514" s="348" t="n">
        <v>32959284</v>
      </c>
      <c r="D514" s="348" t="inlineStr">
        <is>
          <t>14107_M&amp;E_AT&amp;T_2Q19_Upfront_VOD</t>
        </is>
      </c>
      <c r="E514" s="348" t="inlineStr">
        <is>
          <t>MTV</t>
        </is>
      </c>
      <c r="F514" s="349" t="n">
        <v>43557</v>
      </c>
      <c r="G514" s="349" t="n">
        <v>43646</v>
      </c>
      <c r="H514" s="348" t="n">
        <v>1067168</v>
      </c>
      <c r="I514" s="348" t="n">
        <v>1067168</v>
      </c>
      <c r="J514" s="348" t="n"/>
      <c r="K514" s="348">
        <f>ROUND(I514*(J514/1000),2)</f>
        <v/>
      </c>
    </row>
    <row r="515">
      <c r="B515" s="347" t="n">
        <v>487</v>
      </c>
      <c r="C515" s="348" t="n">
        <v>32959284</v>
      </c>
      <c r="D515" s="348" t="inlineStr">
        <is>
          <t>14107_M&amp;E_AT&amp;T_2Q19_Upfront_VOD</t>
        </is>
      </c>
      <c r="E515" s="348" t="inlineStr">
        <is>
          <t>MTV2</t>
        </is>
      </c>
      <c r="F515" s="349" t="n">
        <v>43577</v>
      </c>
      <c r="G515" s="349" t="n">
        <v>43646</v>
      </c>
      <c r="H515" s="348" t="n">
        <v>46</v>
      </c>
      <c r="I515" s="348" t="n">
        <v>46</v>
      </c>
      <c r="J515" s="348" t="n"/>
      <c r="K515" s="348">
        <f>ROUND(I515*(J515/1000),2)</f>
        <v/>
      </c>
    </row>
    <row r="516">
      <c r="B516" s="347" t="n">
        <v>488</v>
      </c>
      <c r="C516" s="348" t="n">
        <v>32959284</v>
      </c>
      <c r="D516" s="348" t="inlineStr">
        <is>
          <t>14107_M&amp;E_AT&amp;T_2Q19_Upfront_VOD</t>
        </is>
      </c>
      <c r="E516" s="348" t="inlineStr">
        <is>
          <t>Paramount</t>
        </is>
      </c>
      <c r="F516" s="349" t="n">
        <v>43577</v>
      </c>
      <c r="G516" s="349" t="n">
        <v>43646</v>
      </c>
      <c r="H516" s="348" t="n">
        <v>85213</v>
      </c>
      <c r="I516" s="348" t="n">
        <v>85213</v>
      </c>
      <c r="J516" s="348" t="n"/>
      <c r="K516" s="348">
        <f>ROUND(I516*(J516/1000),2)</f>
        <v/>
      </c>
    </row>
    <row r="517">
      <c r="B517" s="347" t="n">
        <v>489</v>
      </c>
      <c r="C517" s="348" t="n">
        <v>32959284</v>
      </c>
      <c r="D517" s="348" t="inlineStr">
        <is>
          <t>14107_M&amp;E_AT&amp;T_2Q19_Upfront_VOD</t>
        </is>
      </c>
      <c r="E517" s="348" t="inlineStr">
        <is>
          <t>TV Land</t>
        </is>
      </c>
      <c r="F517" s="349" t="n">
        <v>43577</v>
      </c>
      <c r="G517" s="349" t="n">
        <v>43646</v>
      </c>
      <c r="H517" s="348" t="n">
        <v>4690</v>
      </c>
      <c r="I517" s="348" t="n">
        <v>4690</v>
      </c>
      <c r="J517" s="348" t="n"/>
      <c r="K517" s="348">
        <f>ROUND(I517*(J517/1000),2)</f>
        <v/>
      </c>
    </row>
    <row r="518">
      <c r="B518" s="347" t="n">
        <v>490</v>
      </c>
      <c r="C518" s="348" t="n">
        <v>32959284</v>
      </c>
      <c r="D518" s="348" t="inlineStr">
        <is>
          <t>14107_M&amp;E_AT&amp;T_2Q19_Upfront_VOD</t>
        </is>
      </c>
      <c r="E518" s="348" t="inlineStr">
        <is>
          <t>VH1</t>
        </is>
      </c>
      <c r="F518" s="349" t="n">
        <v>43557</v>
      </c>
      <c r="G518" s="349" t="n">
        <v>43646</v>
      </c>
      <c r="H518" s="348" t="n">
        <v>1218421</v>
      </c>
      <c r="I518" s="348" t="n">
        <v>1218421</v>
      </c>
      <c r="J518" s="348" t="n"/>
      <c r="K518" s="348">
        <f>ROUND(I518*(J518/1000),2)</f>
        <v/>
      </c>
    </row>
    <row r="519">
      <c r="B519" s="347" t="n">
        <v>491</v>
      </c>
      <c r="C519" s="348" t="n">
        <v>32960226</v>
      </c>
      <c r="D519" s="348" t="inlineStr">
        <is>
          <t>(16004) BET_PEPSI_PURE LEAF CORE_OLV_2Q19</t>
        </is>
      </c>
      <c r="E519" s="348" t="inlineStr">
        <is>
          <t>BET</t>
        </is>
      </c>
      <c r="F519" s="349" t="n">
        <v>43556</v>
      </c>
      <c r="G519" s="349" t="n">
        <v>43604</v>
      </c>
      <c r="H519" s="348" t="n">
        <v>77022</v>
      </c>
      <c r="I519" s="348" t="n">
        <v>77022</v>
      </c>
      <c r="J519" s="348" t="n"/>
      <c r="K519" s="348">
        <f>ROUND(I519*(J519/1000),2)</f>
        <v/>
      </c>
    </row>
    <row r="520">
      <c r="B520" s="347" t="n">
        <v>492</v>
      </c>
      <c r="C520" s="348" t="n">
        <v>32960226</v>
      </c>
      <c r="D520" s="348" t="inlineStr">
        <is>
          <t>(16004) BET_PEPSI_PURE LEAF CORE_OLV_2Q19</t>
        </is>
      </c>
      <c r="E520" s="348" t="inlineStr">
        <is>
          <t>BET Her</t>
        </is>
      </c>
      <c r="F520" s="349" t="n">
        <v>43556</v>
      </c>
      <c r="G520" s="349" t="n">
        <v>43604</v>
      </c>
      <c r="H520" s="348" t="n">
        <v>3406</v>
      </c>
      <c r="I520" s="348" t="n">
        <v>3406</v>
      </c>
      <c r="J520" s="348" t="n"/>
      <c r="K520" s="348">
        <f>ROUND(I520*(J520/1000),2)</f>
        <v/>
      </c>
    </row>
    <row r="521">
      <c r="B521" s="347" t="n">
        <v>493</v>
      </c>
      <c r="C521" s="348" t="n">
        <v>32960946</v>
      </c>
      <c r="D521" s="348" t="inlineStr">
        <is>
          <t>15846_ BET_P &amp; G_H &amp; S_OLV_RON_A1849_SWIFFER_2Q19</t>
        </is>
      </c>
      <c r="E521" s="348" t="inlineStr">
        <is>
          <t>BET</t>
        </is>
      </c>
      <c r="F521" s="349" t="n">
        <v>43556</v>
      </c>
      <c r="G521" s="349" t="n">
        <v>43611</v>
      </c>
      <c r="H521" s="348" t="n">
        <v>109226</v>
      </c>
      <c r="I521" s="348" t="n">
        <v>109226</v>
      </c>
      <c r="J521" s="348" t="n"/>
      <c r="K521" s="348">
        <f>ROUND(I521*(J521/1000),2)</f>
        <v/>
      </c>
    </row>
    <row r="522">
      <c r="B522" s="347" t="n">
        <v>494</v>
      </c>
      <c r="C522" s="348" t="n">
        <v>32960946</v>
      </c>
      <c r="D522" s="348" t="inlineStr">
        <is>
          <t>15846_ BET_P &amp; G_H &amp; S_OLV_RON_A1849_SWIFFER_2Q19</t>
        </is>
      </c>
      <c r="E522" s="348" t="inlineStr">
        <is>
          <t>BET Her</t>
        </is>
      </c>
      <c r="F522" s="349" t="n">
        <v>43556</v>
      </c>
      <c r="G522" s="349" t="n">
        <v>43611</v>
      </c>
      <c r="H522" s="348" t="n">
        <v>4195</v>
      </c>
      <c r="I522" s="348" t="n">
        <v>4195</v>
      </c>
      <c r="J522" s="348" t="n"/>
      <c r="K522" s="348">
        <f>ROUND(I522*(J522/1000),2)</f>
        <v/>
      </c>
    </row>
    <row r="523">
      <c r="B523" s="347" t="n">
        <v>495</v>
      </c>
      <c r="C523" s="348" t="n">
        <v>32971237</v>
      </c>
      <c r="D523" s="348" t="inlineStr">
        <is>
          <t>14920_Nick_Campbells_Goldfish Kids_Upfront 2Q19-3Q19</t>
        </is>
      </c>
      <c r="E523" s="348" t="inlineStr">
        <is>
          <t>Nickelodeon</t>
        </is>
      </c>
      <c r="F523" s="349" t="n">
        <v>43556</v>
      </c>
      <c r="G523" s="349" t="n">
        <v>43674</v>
      </c>
      <c r="H523" s="348" t="n">
        <v>2892851</v>
      </c>
      <c r="I523" s="348" t="n">
        <v>2892851</v>
      </c>
      <c r="J523" s="348" t="n"/>
      <c r="K523" s="348">
        <f>ROUND(I523*(J523/1000),2)</f>
        <v/>
      </c>
    </row>
    <row r="524">
      <c r="B524" s="347" t="n">
        <v>496</v>
      </c>
      <c r="C524" s="348" t="n">
        <v>32983281</v>
      </c>
      <c r="D524" s="348" t="inlineStr">
        <is>
          <t>15900_M&amp;E_GENERAL MOTORS CORP - CADILLAC_2Q19_UPFRONT</t>
        </is>
      </c>
      <c r="E524" s="348" t="inlineStr">
        <is>
          <t>CMT</t>
        </is>
      </c>
      <c r="F524" s="349" t="n">
        <v>43557</v>
      </c>
      <c r="G524" s="349" t="n">
        <v>43646</v>
      </c>
      <c r="H524" s="348" t="n">
        <v>2174</v>
      </c>
      <c r="I524" s="348" t="n">
        <v>2174</v>
      </c>
      <c r="J524" s="348" t="n"/>
      <c r="K524" s="348">
        <f>ROUND(I524*(J524/1000),2)</f>
        <v/>
      </c>
    </row>
    <row r="525">
      <c r="B525" s="347" t="n">
        <v>497</v>
      </c>
      <c r="C525" s="348" t="n">
        <v>32983281</v>
      </c>
      <c r="D525" s="348" t="inlineStr">
        <is>
          <t>15900_M&amp;E_GENERAL MOTORS CORP - CADILLAC_2Q19_UPFRONT</t>
        </is>
      </c>
      <c r="E525" s="348" t="inlineStr">
        <is>
          <t>Comedy Central</t>
        </is>
      </c>
      <c r="F525" s="349" t="n">
        <v>43557</v>
      </c>
      <c r="G525" s="349" t="n">
        <v>43646</v>
      </c>
      <c r="H525" s="348" t="n">
        <v>10413</v>
      </c>
      <c r="I525" s="348" t="n">
        <v>10413</v>
      </c>
      <c r="J525" s="348" t="n"/>
      <c r="K525" s="348">
        <f>ROUND(I525*(J525/1000),2)</f>
        <v/>
      </c>
    </row>
    <row r="526">
      <c r="B526" s="347" t="n">
        <v>498</v>
      </c>
      <c r="C526" s="348" t="n">
        <v>32983281</v>
      </c>
      <c r="D526" s="348" t="inlineStr">
        <is>
          <t>15900_M&amp;E_GENERAL MOTORS CORP - CADILLAC_2Q19_UPFRONT</t>
        </is>
      </c>
      <c r="E526" s="348" t="inlineStr">
        <is>
          <t>MTV</t>
        </is>
      </c>
      <c r="F526" s="349" t="n">
        <v>43557</v>
      </c>
      <c r="G526" s="349" t="n">
        <v>43646</v>
      </c>
      <c r="H526" s="348" t="n">
        <v>114772</v>
      </c>
      <c r="I526" s="348" t="n">
        <v>114772</v>
      </c>
      <c r="J526" s="348" t="n"/>
      <c r="K526" s="348">
        <f>ROUND(I526*(J526/1000),2)</f>
        <v/>
      </c>
    </row>
    <row r="527">
      <c r="B527" s="347" t="n">
        <v>499</v>
      </c>
      <c r="C527" s="348" t="n">
        <v>32983281</v>
      </c>
      <c r="D527" s="348" t="inlineStr">
        <is>
          <t>15900_M&amp;E_GENERAL MOTORS CORP - CADILLAC_2Q19_UPFRONT</t>
        </is>
      </c>
      <c r="E527" s="348" t="inlineStr">
        <is>
          <t>Paramount</t>
        </is>
      </c>
      <c r="F527" s="349" t="n">
        <v>43557</v>
      </c>
      <c r="G527" s="349" t="n">
        <v>43646</v>
      </c>
      <c r="H527" s="348" t="n">
        <v>68050</v>
      </c>
      <c r="I527" s="348" t="n">
        <v>68050</v>
      </c>
      <c r="J527" s="348" t="n"/>
      <c r="K527" s="348">
        <f>ROUND(I527*(J527/1000),2)</f>
        <v/>
      </c>
    </row>
    <row r="528">
      <c r="B528" s="347" t="n">
        <v>500</v>
      </c>
      <c r="C528" s="348" t="n">
        <v>32983281</v>
      </c>
      <c r="D528" s="348" t="inlineStr">
        <is>
          <t>15900_M&amp;E_GENERAL MOTORS CORP - CADILLAC_2Q19_UPFRONT</t>
        </is>
      </c>
      <c r="E528" s="348" t="inlineStr">
        <is>
          <t>TV Land</t>
        </is>
      </c>
      <c r="F528" s="349" t="n">
        <v>43557</v>
      </c>
      <c r="G528" s="349" t="n">
        <v>43646</v>
      </c>
      <c r="H528" s="348" t="n">
        <v>5690</v>
      </c>
      <c r="I528" s="348" t="n">
        <v>5690</v>
      </c>
      <c r="J528" s="348" t="n"/>
      <c r="K528" s="348">
        <f>ROUND(I528*(J528/1000),2)</f>
        <v/>
      </c>
    </row>
    <row r="529">
      <c r="B529" s="347" t="n">
        <v>501</v>
      </c>
      <c r="C529" s="348" t="n">
        <v>32983281</v>
      </c>
      <c r="D529" s="348" t="inlineStr">
        <is>
          <t>15900_M&amp;E_GENERAL MOTORS CORP - CADILLAC_2Q19_UPFRONT</t>
        </is>
      </c>
      <c r="E529" s="348" t="inlineStr">
        <is>
          <t>VH1</t>
        </is>
      </c>
      <c r="F529" s="349" t="n">
        <v>43557</v>
      </c>
      <c r="G529" s="349" t="n">
        <v>43646</v>
      </c>
      <c r="H529" s="348" t="n">
        <v>234549</v>
      </c>
      <c r="I529" s="348" t="n">
        <v>234549</v>
      </c>
      <c r="J529" s="348" t="n"/>
      <c r="K529" s="348">
        <f>ROUND(I529*(J529/1000),2)</f>
        <v/>
      </c>
    </row>
    <row r="530">
      <c r="B530" s="347" t="n">
        <v>502</v>
      </c>
      <c r="C530" s="348" t="n">
        <v>32983459</v>
      </c>
      <c r="D530" s="348" t="inlineStr">
        <is>
          <t>15901_M&amp;E_GENERAL MOTORS CORP - CHEVY_2Q19_UPFRONT</t>
        </is>
      </c>
      <c r="E530" s="348" t="inlineStr">
        <is>
          <t>CMT</t>
        </is>
      </c>
      <c r="F530" s="349" t="n">
        <v>43557</v>
      </c>
      <c r="G530" s="349" t="n">
        <v>43646</v>
      </c>
      <c r="H530" s="348" t="n">
        <v>3108</v>
      </c>
      <c r="I530" s="348" t="n">
        <v>3108</v>
      </c>
      <c r="J530" s="348" t="n"/>
      <c r="K530" s="348">
        <f>ROUND(I530*(J530/1000),2)</f>
        <v/>
      </c>
    </row>
    <row r="531">
      <c r="B531" s="347" t="n">
        <v>503</v>
      </c>
      <c r="C531" s="348" t="n">
        <v>32983459</v>
      </c>
      <c r="D531" s="348" t="inlineStr">
        <is>
          <t>15901_M&amp;E_GENERAL MOTORS CORP - CHEVY_2Q19_UPFRONT</t>
        </is>
      </c>
      <c r="E531" s="348" t="inlineStr">
        <is>
          <t>Comedy Central</t>
        </is>
      </c>
      <c r="F531" s="349" t="n">
        <v>43557</v>
      </c>
      <c r="G531" s="349" t="n">
        <v>43646</v>
      </c>
      <c r="H531" s="348" t="n">
        <v>19634</v>
      </c>
      <c r="I531" s="348" t="n">
        <v>19634</v>
      </c>
      <c r="J531" s="348" t="n"/>
      <c r="K531" s="348">
        <f>ROUND(I531*(J531/1000),2)</f>
        <v/>
      </c>
    </row>
    <row r="532">
      <c r="B532" s="347" t="n">
        <v>504</v>
      </c>
      <c r="C532" s="348" t="n">
        <v>32983459</v>
      </c>
      <c r="D532" s="348" t="inlineStr">
        <is>
          <t>15901_M&amp;E_GENERAL MOTORS CORP - CHEVY_2Q19_UPFRONT</t>
        </is>
      </c>
      <c r="E532" s="348" t="inlineStr">
        <is>
          <t>MTV</t>
        </is>
      </c>
      <c r="F532" s="349" t="n">
        <v>43557</v>
      </c>
      <c r="G532" s="349" t="n">
        <v>43646</v>
      </c>
      <c r="H532" s="348" t="n">
        <v>113724</v>
      </c>
      <c r="I532" s="348" t="n">
        <v>113724</v>
      </c>
      <c r="J532" s="348" t="n"/>
      <c r="K532" s="348">
        <f>ROUND(I532*(J532/1000),2)</f>
        <v/>
      </c>
    </row>
    <row r="533">
      <c r="B533" s="347" t="n">
        <v>505</v>
      </c>
      <c r="C533" s="348" t="n">
        <v>32983459</v>
      </c>
      <c r="D533" s="348" t="inlineStr">
        <is>
          <t>15901_M&amp;E_GENERAL MOTORS CORP - CHEVY_2Q19_UPFRONT</t>
        </is>
      </c>
      <c r="E533" s="348" t="inlineStr">
        <is>
          <t>Paramount</t>
        </is>
      </c>
      <c r="F533" s="349" t="n">
        <v>43557</v>
      </c>
      <c r="G533" s="349" t="n">
        <v>43646</v>
      </c>
      <c r="H533" s="348" t="n">
        <v>39416</v>
      </c>
      <c r="I533" s="348" t="n">
        <v>39416</v>
      </c>
      <c r="J533" s="348" t="n"/>
      <c r="K533" s="348">
        <f>ROUND(I533*(J533/1000),2)</f>
        <v/>
      </c>
    </row>
    <row r="534">
      <c r="B534" s="347" t="n">
        <v>506</v>
      </c>
      <c r="C534" s="348" t="n">
        <v>32983459</v>
      </c>
      <c r="D534" s="348" t="inlineStr">
        <is>
          <t>15901_M&amp;E_GENERAL MOTORS CORP - CHEVY_2Q19_UPFRONT</t>
        </is>
      </c>
      <c r="E534" s="348" t="inlineStr">
        <is>
          <t>TV Land</t>
        </is>
      </c>
      <c r="F534" s="349" t="n">
        <v>43557</v>
      </c>
      <c r="G534" s="349" t="n">
        <v>43646</v>
      </c>
      <c r="H534" s="348" t="n">
        <v>7386</v>
      </c>
      <c r="I534" s="348" t="n">
        <v>7386</v>
      </c>
      <c r="J534" s="348" t="n"/>
      <c r="K534" s="348">
        <f>ROUND(I534*(J534/1000),2)</f>
        <v/>
      </c>
    </row>
    <row r="535">
      <c r="B535" s="347" t="n">
        <v>507</v>
      </c>
      <c r="C535" s="348" t="n">
        <v>32983459</v>
      </c>
      <c r="D535" s="348" t="inlineStr">
        <is>
          <t>15901_M&amp;E_GENERAL MOTORS CORP - CHEVY_2Q19_UPFRONT</t>
        </is>
      </c>
      <c r="E535" s="348" t="inlineStr">
        <is>
          <t>VH1</t>
        </is>
      </c>
      <c r="F535" s="349" t="n">
        <v>43557</v>
      </c>
      <c r="G535" s="349" t="n">
        <v>43646</v>
      </c>
      <c r="H535" s="348" t="n">
        <v>158810</v>
      </c>
      <c r="I535" s="348" t="n">
        <v>158810</v>
      </c>
      <c r="J535" s="348" t="n"/>
      <c r="K535" s="348">
        <f>ROUND(I535*(J535/1000),2)</f>
        <v/>
      </c>
    </row>
    <row r="536">
      <c r="B536" s="347" t="n">
        <v>508</v>
      </c>
      <c r="C536" s="348" t="n">
        <v>32991712</v>
      </c>
      <c r="D536" s="348" t="inlineStr">
        <is>
          <t>15654_K&amp;F_TANGIBLE_PLAY_OSMO_VOD_DAI_ADU_WIPE_Q219</t>
        </is>
      </c>
      <c r="E536" s="348" t="inlineStr">
        <is>
          <t>Nickelodeon</t>
        </is>
      </c>
      <c r="F536" s="349" t="n">
        <v>43558</v>
      </c>
      <c r="G536" s="349" t="n">
        <v>43572</v>
      </c>
      <c r="H536" s="348" t="n">
        <v>2525164</v>
      </c>
      <c r="I536" s="348" t="n">
        <v>2525164</v>
      </c>
      <c r="J536" s="348" t="n"/>
      <c r="K536" s="348">
        <f>ROUND(I536*(J536/1000),2)</f>
        <v/>
      </c>
    </row>
    <row r="537">
      <c r="B537" s="347" t="n">
        <v>509</v>
      </c>
      <c r="C537" s="348" t="n">
        <v>33003366</v>
      </c>
      <c r="D537" s="348" t="inlineStr">
        <is>
          <t>Paramount VOD DAI Promos 2019</t>
        </is>
      </c>
      <c r="E537" s="348" t="inlineStr">
        <is>
          <t>Paramount</t>
        </is>
      </c>
      <c r="F537" s="349" t="n">
        <v>43563</v>
      </c>
      <c r="G537" s="349" t="n">
        <v>43569</v>
      </c>
      <c r="H537" s="348" t="n">
        <v>20323</v>
      </c>
      <c r="I537" s="348" t="n">
        <v>20323</v>
      </c>
      <c r="J537" s="348" t="n"/>
      <c r="K537" s="348">
        <f>ROUND(I537*(J537/1000),2)</f>
        <v/>
      </c>
    </row>
    <row r="538">
      <c r="B538" s="347" t="n">
        <v>510</v>
      </c>
      <c r="C538" s="348" t="n">
        <v>33003623</v>
      </c>
      <c r="D538" s="348" t="inlineStr">
        <is>
          <t>15870_P &amp; G_H &amp; S_RON_ LUVS DIAPER_A1849_2Q19</t>
        </is>
      </c>
      <c r="E538" s="348" t="inlineStr">
        <is>
          <t>BET</t>
        </is>
      </c>
      <c r="F538" s="349" t="n">
        <v>43557</v>
      </c>
      <c r="G538" s="349" t="n">
        <v>43604</v>
      </c>
      <c r="H538" s="348" t="n">
        <v>76632</v>
      </c>
      <c r="I538" s="348" t="n">
        <v>76632</v>
      </c>
      <c r="J538" s="348" t="n"/>
      <c r="K538" s="348">
        <f>ROUND(I538*(J538/1000),2)</f>
        <v/>
      </c>
    </row>
    <row r="539">
      <c r="B539" s="347" t="n">
        <v>511</v>
      </c>
      <c r="C539" s="348" t="n">
        <v>33003623</v>
      </c>
      <c r="D539" s="348" t="inlineStr">
        <is>
          <t>15870_P &amp; G_H &amp; S_RON_ LUVS DIAPER_A1849_2Q19</t>
        </is>
      </c>
      <c r="E539" s="348" t="inlineStr">
        <is>
          <t>BET Her</t>
        </is>
      </c>
      <c r="F539" s="349" t="n">
        <v>43557</v>
      </c>
      <c r="G539" s="349" t="n">
        <v>43604</v>
      </c>
      <c r="H539" s="348" t="n">
        <v>3411</v>
      </c>
      <c r="I539" s="348" t="n">
        <v>3411</v>
      </c>
      <c r="J539" s="348" t="n"/>
      <c r="K539" s="348">
        <f>ROUND(I539*(J539/1000),2)</f>
        <v/>
      </c>
    </row>
    <row r="540">
      <c r="B540" s="347" t="n">
        <v>512</v>
      </c>
      <c r="C540" s="348" t="n">
        <v>33008989</v>
      </c>
      <c r="D540" s="348" t="inlineStr">
        <is>
          <t>#15991_M&amp;E_PROCTER &amp; GAMBLE_DOWNY_Q219_UF</t>
        </is>
      </c>
      <c r="E540" s="348" t="inlineStr">
        <is>
          <t>CMT</t>
        </is>
      </c>
      <c r="F540" s="349" t="n">
        <v>43558</v>
      </c>
      <c r="G540" s="349" t="n">
        <v>43625</v>
      </c>
      <c r="H540" s="348" t="n">
        <v>2134</v>
      </c>
      <c r="I540" s="348" t="n">
        <v>2134</v>
      </c>
      <c r="J540" s="348" t="n"/>
      <c r="K540" s="348">
        <f>ROUND(I540*(J540/1000),2)</f>
        <v/>
      </c>
    </row>
    <row r="541">
      <c r="B541" s="347" t="n">
        <v>513</v>
      </c>
      <c r="C541" s="348" t="n">
        <v>33008989</v>
      </c>
      <c r="D541" s="348" t="inlineStr">
        <is>
          <t>#15991_M&amp;E_PROCTER &amp; GAMBLE_DOWNY_Q219_UF</t>
        </is>
      </c>
      <c r="E541" s="348" t="inlineStr">
        <is>
          <t>Comedy Central</t>
        </is>
      </c>
      <c r="F541" s="349" t="n">
        <v>43558</v>
      </c>
      <c r="G541" s="349" t="n">
        <v>43625</v>
      </c>
      <c r="H541" s="348" t="n">
        <v>28591</v>
      </c>
      <c r="I541" s="348" t="n">
        <v>28591</v>
      </c>
      <c r="J541" s="348" t="n"/>
      <c r="K541" s="348">
        <f>ROUND(I541*(J541/1000),2)</f>
        <v/>
      </c>
    </row>
    <row r="542">
      <c r="B542" s="347" t="n">
        <v>514</v>
      </c>
      <c r="C542" s="348" t="n">
        <v>33008989</v>
      </c>
      <c r="D542" s="348" t="inlineStr">
        <is>
          <t>#15991_M&amp;E_PROCTER &amp; GAMBLE_DOWNY_Q219_UF</t>
        </is>
      </c>
      <c r="E542" s="348" t="inlineStr">
        <is>
          <t>MTV</t>
        </is>
      </c>
      <c r="F542" s="349" t="n">
        <v>43558</v>
      </c>
      <c r="G542" s="349" t="n">
        <v>43625</v>
      </c>
      <c r="H542" s="348" t="n">
        <v>129591</v>
      </c>
      <c r="I542" s="348" t="n">
        <v>129591</v>
      </c>
      <c r="J542" s="348" t="n"/>
      <c r="K542" s="348">
        <f>ROUND(I542*(J542/1000),2)</f>
        <v/>
      </c>
    </row>
    <row r="543">
      <c r="B543" s="347" t="n">
        <v>515</v>
      </c>
      <c r="C543" s="348" t="n">
        <v>33008989</v>
      </c>
      <c r="D543" s="348" t="inlineStr">
        <is>
          <t>#15991_M&amp;E_PROCTER &amp; GAMBLE_DOWNY_Q219_UF</t>
        </is>
      </c>
      <c r="E543" s="348" t="inlineStr">
        <is>
          <t>Paramount</t>
        </is>
      </c>
      <c r="F543" s="349" t="n">
        <v>43558</v>
      </c>
      <c r="G543" s="349" t="n">
        <v>43625</v>
      </c>
      <c r="H543" s="348" t="n">
        <v>46039</v>
      </c>
      <c r="I543" s="348" t="n">
        <v>46039</v>
      </c>
      <c r="J543" s="348" t="n"/>
      <c r="K543" s="348">
        <f>ROUND(I543*(J543/1000),2)</f>
        <v/>
      </c>
    </row>
    <row r="544">
      <c r="B544" s="347" t="n">
        <v>516</v>
      </c>
      <c r="C544" s="348" t="n">
        <v>33008989</v>
      </c>
      <c r="D544" s="348" t="inlineStr">
        <is>
          <t>#15991_M&amp;E_PROCTER &amp; GAMBLE_DOWNY_Q219_UF</t>
        </is>
      </c>
      <c r="E544" s="348" t="inlineStr">
        <is>
          <t>TV Land</t>
        </is>
      </c>
      <c r="F544" s="349" t="n">
        <v>43558</v>
      </c>
      <c r="G544" s="349" t="n">
        <v>43625</v>
      </c>
      <c r="H544" s="348" t="n">
        <v>6233</v>
      </c>
      <c r="I544" s="348" t="n">
        <v>6233</v>
      </c>
      <c r="J544" s="348" t="n"/>
      <c r="K544" s="348">
        <f>ROUND(I544*(J544/1000),2)</f>
        <v/>
      </c>
    </row>
    <row r="545">
      <c r="B545" s="347" t="n">
        <v>517</v>
      </c>
      <c r="C545" s="348" t="n">
        <v>33008989</v>
      </c>
      <c r="D545" s="348" t="inlineStr">
        <is>
          <t>#15991_M&amp;E_PROCTER &amp; GAMBLE_DOWNY_Q219_UF</t>
        </is>
      </c>
      <c r="E545" s="348" t="inlineStr">
        <is>
          <t>VH1</t>
        </is>
      </c>
      <c r="F545" s="349" t="n">
        <v>43558</v>
      </c>
      <c r="G545" s="349" t="n">
        <v>43625</v>
      </c>
      <c r="H545" s="348" t="n">
        <v>146361</v>
      </c>
      <c r="I545" s="348" t="n">
        <v>146361</v>
      </c>
      <c r="J545" s="348" t="n"/>
      <c r="K545" s="348">
        <f>ROUND(I545*(J545/1000),2)</f>
        <v/>
      </c>
    </row>
    <row r="546">
      <c r="B546" s="347" t="n">
        <v>518</v>
      </c>
      <c r="C546" s="348" t="n">
        <v>33009032</v>
      </c>
      <c r="D546" s="348" t="inlineStr">
        <is>
          <t>#15998_M&amp;E_PROCTER &amp; GAMBLE_SWIFFER_WET_JET_Q219_UF</t>
        </is>
      </c>
      <c r="E546" s="348" t="inlineStr">
        <is>
          <t>CMT</t>
        </is>
      </c>
      <c r="F546" s="349" t="n">
        <v>43558</v>
      </c>
      <c r="G546" s="349" t="n">
        <v>43639</v>
      </c>
      <c r="H546" s="348" t="n">
        <v>717</v>
      </c>
      <c r="I546" s="348" t="n">
        <v>717</v>
      </c>
      <c r="J546" s="348" t="n"/>
      <c r="K546" s="348">
        <f>ROUND(I546*(J546/1000),2)</f>
        <v/>
      </c>
    </row>
    <row r="547">
      <c r="B547" s="347" t="n">
        <v>519</v>
      </c>
      <c r="C547" s="348" t="n">
        <v>33009032</v>
      </c>
      <c r="D547" s="348" t="inlineStr">
        <is>
          <t>#15998_M&amp;E_PROCTER &amp; GAMBLE_SWIFFER_WET_JET_Q219_UF</t>
        </is>
      </c>
      <c r="E547" s="348" t="inlineStr">
        <is>
          <t>Comedy Central</t>
        </is>
      </c>
      <c r="F547" s="349" t="n">
        <v>43558</v>
      </c>
      <c r="G547" s="349" t="n">
        <v>43639</v>
      </c>
      <c r="H547" s="348" t="n">
        <v>16844</v>
      </c>
      <c r="I547" s="348" t="n">
        <v>16844</v>
      </c>
      <c r="J547" s="348" t="n"/>
      <c r="K547" s="348">
        <f>ROUND(I547*(J547/1000),2)</f>
        <v/>
      </c>
    </row>
    <row r="548">
      <c r="B548" s="347" t="n">
        <v>520</v>
      </c>
      <c r="C548" s="348" t="n">
        <v>33009032</v>
      </c>
      <c r="D548" s="348" t="inlineStr">
        <is>
          <t>#15998_M&amp;E_PROCTER &amp; GAMBLE_SWIFFER_WET_JET_Q219_UF</t>
        </is>
      </c>
      <c r="E548" s="348" t="inlineStr">
        <is>
          <t>MTV</t>
        </is>
      </c>
      <c r="F548" s="349" t="n">
        <v>43558</v>
      </c>
      <c r="G548" s="349" t="n">
        <v>43639</v>
      </c>
      <c r="H548" s="348" t="n">
        <v>76959</v>
      </c>
      <c r="I548" s="348" t="n">
        <v>76959</v>
      </c>
      <c r="J548" s="348" t="n"/>
      <c r="K548" s="348">
        <f>ROUND(I548*(J548/1000),2)</f>
        <v/>
      </c>
    </row>
    <row r="549">
      <c r="B549" s="347" t="n">
        <v>521</v>
      </c>
      <c r="C549" s="348" t="n">
        <v>33009032</v>
      </c>
      <c r="D549" s="348" t="inlineStr">
        <is>
          <t>#15998_M&amp;E_PROCTER &amp; GAMBLE_SWIFFER_WET_JET_Q219_UF</t>
        </is>
      </c>
      <c r="E549" s="348" t="inlineStr">
        <is>
          <t>Paramount</t>
        </is>
      </c>
      <c r="F549" s="349" t="n">
        <v>43558</v>
      </c>
      <c r="G549" s="349" t="n">
        <v>43639</v>
      </c>
      <c r="H549" s="348" t="n">
        <v>21685</v>
      </c>
      <c r="I549" s="348" t="n">
        <v>21685</v>
      </c>
      <c r="J549" s="348" t="n"/>
      <c r="K549" s="348">
        <f>ROUND(I549*(J549/1000),2)</f>
        <v/>
      </c>
    </row>
    <row r="550">
      <c r="B550" s="347" t="n">
        <v>522</v>
      </c>
      <c r="C550" s="348" t="n">
        <v>33009032</v>
      </c>
      <c r="D550" s="348" t="inlineStr">
        <is>
          <t>#15998_M&amp;E_PROCTER &amp; GAMBLE_SWIFFER_WET_JET_Q219_UF</t>
        </is>
      </c>
      <c r="E550" s="348" t="inlineStr">
        <is>
          <t>TV Land</t>
        </is>
      </c>
      <c r="F550" s="349" t="n">
        <v>43558</v>
      </c>
      <c r="G550" s="349" t="n">
        <v>43639</v>
      </c>
      <c r="H550" s="348" t="n">
        <v>2736</v>
      </c>
      <c r="I550" s="348" t="n">
        <v>2736</v>
      </c>
      <c r="J550" s="348" t="n"/>
      <c r="K550" s="348">
        <f>ROUND(I550*(J550/1000),2)</f>
        <v/>
      </c>
    </row>
    <row r="551">
      <c r="B551" s="347" t="n">
        <v>523</v>
      </c>
      <c r="C551" s="348" t="n">
        <v>33009032</v>
      </c>
      <c r="D551" s="348" t="inlineStr">
        <is>
          <t>#15998_M&amp;E_PROCTER &amp; GAMBLE_SWIFFER_WET_JET_Q219_UF</t>
        </is>
      </c>
      <c r="E551" s="348" t="inlineStr">
        <is>
          <t>VH1</t>
        </is>
      </c>
      <c r="F551" s="349" t="n">
        <v>43558</v>
      </c>
      <c r="G551" s="349" t="n">
        <v>43639</v>
      </c>
      <c r="H551" s="348" t="n">
        <v>95962</v>
      </c>
      <c r="I551" s="348" t="n">
        <v>95962</v>
      </c>
      <c r="J551" s="348" t="n"/>
      <c r="K551" s="348">
        <f>ROUND(I551*(J551/1000),2)</f>
        <v/>
      </c>
    </row>
    <row r="552">
      <c r="B552" s="347" t="n">
        <v>524</v>
      </c>
      <c r="C552" s="348" t="n">
        <v>33009051</v>
      </c>
      <c r="D552" s="348" t="inlineStr">
        <is>
          <t>#15988_M&amp;E_PROCTER &amp; GAMBLE_BOUNCE_Q219_UF</t>
        </is>
      </c>
      <c r="E552" s="348" t="inlineStr">
        <is>
          <t>CMT</t>
        </is>
      </c>
      <c r="F552" s="349" t="n">
        <v>43570</v>
      </c>
      <c r="G552" s="349" t="n">
        <v>43618</v>
      </c>
      <c r="H552" s="348" t="n">
        <v>1713</v>
      </c>
      <c r="I552" s="348" t="n">
        <v>1713</v>
      </c>
      <c r="J552" s="348" t="n"/>
      <c r="K552" s="348">
        <f>ROUND(I552*(J552/1000),2)</f>
        <v/>
      </c>
    </row>
    <row r="553">
      <c r="B553" s="347" t="n">
        <v>525</v>
      </c>
      <c r="C553" s="348" t="n">
        <v>33009051</v>
      </c>
      <c r="D553" s="348" t="inlineStr">
        <is>
          <t>#15988_M&amp;E_PROCTER &amp; GAMBLE_BOUNCE_Q219_UF</t>
        </is>
      </c>
      <c r="E553" s="348" t="inlineStr">
        <is>
          <t>Comedy Central</t>
        </is>
      </c>
      <c r="F553" s="349" t="n">
        <v>43570</v>
      </c>
      <c r="G553" s="349" t="n">
        <v>43618</v>
      </c>
      <c r="H553" s="348" t="n">
        <v>28352</v>
      </c>
      <c r="I553" s="348" t="n">
        <v>28352</v>
      </c>
      <c r="J553" s="348" t="n"/>
      <c r="K553" s="348">
        <f>ROUND(I553*(J553/1000),2)</f>
        <v/>
      </c>
    </row>
    <row r="554">
      <c r="B554" s="347" t="n">
        <v>526</v>
      </c>
      <c r="C554" s="348" t="n">
        <v>33009051</v>
      </c>
      <c r="D554" s="348" t="inlineStr">
        <is>
          <t>#15988_M&amp;E_PROCTER &amp; GAMBLE_BOUNCE_Q219_UF</t>
        </is>
      </c>
      <c r="E554" s="348" t="inlineStr">
        <is>
          <t>MTV</t>
        </is>
      </c>
      <c r="F554" s="349" t="n">
        <v>43570</v>
      </c>
      <c r="G554" s="349" t="n">
        <v>43618</v>
      </c>
      <c r="H554" s="348" t="n">
        <v>121862</v>
      </c>
      <c r="I554" s="348" t="n">
        <v>121862</v>
      </c>
      <c r="J554" s="348" t="n"/>
      <c r="K554" s="348">
        <f>ROUND(I554*(J554/1000),2)</f>
        <v/>
      </c>
    </row>
    <row r="555">
      <c r="B555" s="347" t="n">
        <v>527</v>
      </c>
      <c r="C555" s="348" t="n">
        <v>33009051</v>
      </c>
      <c r="D555" s="348" t="inlineStr">
        <is>
          <t>#15988_M&amp;E_PROCTER &amp; GAMBLE_BOUNCE_Q219_UF</t>
        </is>
      </c>
      <c r="E555" s="348" t="inlineStr">
        <is>
          <t>Paramount</t>
        </is>
      </c>
      <c r="F555" s="349" t="n">
        <v>43570</v>
      </c>
      <c r="G555" s="349" t="n">
        <v>43618</v>
      </c>
      <c r="H555" s="348" t="n">
        <v>42888</v>
      </c>
      <c r="I555" s="348" t="n">
        <v>42888</v>
      </c>
      <c r="J555" s="348" t="n"/>
      <c r="K555" s="348">
        <f>ROUND(I555*(J555/1000),2)</f>
        <v/>
      </c>
    </row>
    <row r="556">
      <c r="B556" s="347" t="n">
        <v>528</v>
      </c>
      <c r="C556" s="348" t="n">
        <v>33009051</v>
      </c>
      <c r="D556" s="348" t="inlineStr">
        <is>
          <t>#15988_M&amp;E_PROCTER &amp; GAMBLE_BOUNCE_Q219_UF</t>
        </is>
      </c>
      <c r="E556" s="348" t="inlineStr">
        <is>
          <t>TV Land</t>
        </is>
      </c>
      <c r="F556" s="349" t="n">
        <v>43570</v>
      </c>
      <c r="G556" s="349" t="n">
        <v>43618</v>
      </c>
      <c r="H556" s="348" t="n">
        <v>4223</v>
      </c>
      <c r="I556" s="348" t="n">
        <v>4223</v>
      </c>
      <c r="J556" s="348" t="n"/>
      <c r="K556" s="348">
        <f>ROUND(I556*(J556/1000),2)</f>
        <v/>
      </c>
    </row>
    <row r="557">
      <c r="B557" s="347" t="n">
        <v>529</v>
      </c>
      <c r="C557" s="348" t="n">
        <v>33009051</v>
      </c>
      <c r="D557" s="348" t="inlineStr">
        <is>
          <t>#15988_M&amp;E_PROCTER &amp; GAMBLE_BOUNCE_Q219_UF</t>
        </is>
      </c>
      <c r="E557" s="348" t="inlineStr">
        <is>
          <t>VH1</t>
        </is>
      </c>
      <c r="F557" s="349" t="n">
        <v>43570</v>
      </c>
      <c r="G557" s="349" t="n">
        <v>43618</v>
      </c>
      <c r="H557" s="348" t="n">
        <v>152153</v>
      </c>
      <c r="I557" s="348" t="n">
        <v>152153</v>
      </c>
      <c r="J557" s="348" t="n"/>
      <c r="K557" s="348">
        <f>ROUND(I557*(J557/1000),2)</f>
        <v/>
      </c>
    </row>
    <row r="558">
      <c r="B558" s="347" t="n">
        <v>530</v>
      </c>
      <c r="C558" s="348" t="n">
        <v>33014409</v>
      </c>
      <c r="D558" s="348" t="inlineStr">
        <is>
          <t>16047_M&amp;E_EXPERIAN - EXPERIAN_Q219_VOD DAI_NG</t>
        </is>
      </c>
      <c r="E558" s="348" t="inlineStr">
        <is>
          <t>Comedy Central</t>
        </is>
      </c>
      <c r="F558" s="349" t="n">
        <v>43558</v>
      </c>
      <c r="G558" s="349" t="n">
        <v>43583</v>
      </c>
      <c r="H558" s="348" t="n">
        <v>86703</v>
      </c>
      <c r="I558" s="348" t="n">
        <v>86703</v>
      </c>
      <c r="J558" s="348" t="n"/>
      <c r="K558" s="348">
        <f>ROUND(I558*(J558/1000),2)</f>
        <v/>
      </c>
    </row>
    <row r="559">
      <c r="B559" s="347" t="n">
        <v>531</v>
      </c>
      <c r="C559" s="348" t="n">
        <v>33014409</v>
      </c>
      <c r="D559" s="348" t="inlineStr">
        <is>
          <t>16047_M&amp;E_EXPERIAN - EXPERIAN_Q219_VOD DAI_NG</t>
        </is>
      </c>
      <c r="E559" s="348" t="inlineStr">
        <is>
          <t>MTV</t>
        </is>
      </c>
      <c r="F559" s="349" t="n">
        <v>43558</v>
      </c>
      <c r="G559" s="349" t="n">
        <v>43583</v>
      </c>
      <c r="H559" s="348" t="n">
        <v>389705</v>
      </c>
      <c r="I559" s="348" t="n">
        <v>389705</v>
      </c>
      <c r="J559" s="348" t="n"/>
      <c r="K559" s="348">
        <f>ROUND(I559*(J559/1000),2)</f>
        <v/>
      </c>
    </row>
    <row r="560">
      <c r="B560" s="347" t="n">
        <v>532</v>
      </c>
      <c r="C560" s="348" t="n">
        <v>33014409</v>
      </c>
      <c r="D560" s="348" t="inlineStr">
        <is>
          <t>16047_M&amp;E_EXPERIAN - EXPERIAN_Q219_VOD DAI_NG</t>
        </is>
      </c>
      <c r="E560" s="348" t="inlineStr">
        <is>
          <t>Paramount</t>
        </is>
      </c>
      <c r="F560" s="349" t="n">
        <v>43558</v>
      </c>
      <c r="G560" s="349" t="n">
        <v>43583</v>
      </c>
      <c r="H560" s="348" t="n">
        <v>216683</v>
      </c>
      <c r="I560" s="348" t="n">
        <v>216683</v>
      </c>
      <c r="J560" s="348" t="n"/>
      <c r="K560" s="348">
        <f>ROUND(I560*(J560/1000),2)</f>
        <v/>
      </c>
    </row>
    <row r="561">
      <c r="B561" s="347" t="n">
        <v>533</v>
      </c>
      <c r="C561" s="348" t="n">
        <v>33014409</v>
      </c>
      <c r="D561" s="348" t="inlineStr">
        <is>
          <t>16047_M&amp;E_EXPERIAN - EXPERIAN_Q219_VOD DAI_NG</t>
        </is>
      </c>
      <c r="E561" s="348" t="inlineStr">
        <is>
          <t>TV Land</t>
        </is>
      </c>
      <c r="F561" s="349" t="n">
        <v>43558</v>
      </c>
      <c r="G561" s="349" t="n">
        <v>43583</v>
      </c>
      <c r="H561" s="348" t="n">
        <v>17965</v>
      </c>
      <c r="I561" s="348" t="n">
        <v>17965</v>
      </c>
      <c r="J561" s="348" t="n"/>
      <c r="K561" s="348">
        <f>ROUND(I561*(J561/1000),2)</f>
        <v/>
      </c>
    </row>
    <row r="562">
      <c r="B562" s="347" t="n">
        <v>534</v>
      </c>
      <c r="C562" s="348" t="n">
        <v>33014409</v>
      </c>
      <c r="D562" s="348" t="inlineStr">
        <is>
          <t>16047_M&amp;E_EXPERIAN - EXPERIAN_Q219_VOD DAI_NG</t>
        </is>
      </c>
      <c r="E562" s="348" t="inlineStr">
        <is>
          <t>VH1</t>
        </is>
      </c>
      <c r="F562" s="349" t="n">
        <v>43558</v>
      </c>
      <c r="G562" s="349" t="n">
        <v>43583</v>
      </c>
      <c r="H562" s="348" t="n">
        <v>420164</v>
      </c>
      <c r="I562" s="348" t="n">
        <v>420164</v>
      </c>
      <c r="J562" s="348" t="n"/>
      <c r="K562" s="348">
        <f>ROUND(I562*(J562/1000),2)</f>
        <v/>
      </c>
    </row>
    <row r="563">
      <c r="B563" s="347" t="n">
        <v>535</v>
      </c>
      <c r="C563" s="348" t="n">
        <v>33018021</v>
      </c>
      <c r="D563" s="348" t="inlineStr">
        <is>
          <t>MTV Promos VOD Q3 2019</t>
        </is>
      </c>
      <c r="E563" s="348" t="inlineStr">
        <is>
          <t>MTV</t>
        </is>
      </c>
      <c r="F563" s="349" t="n">
        <v>43581</v>
      </c>
      <c r="G563" s="349" t="n">
        <v>43641</v>
      </c>
      <c r="H563" s="348" t="n">
        <v>565</v>
      </c>
      <c r="I563" s="348" t="n">
        <v>565</v>
      </c>
      <c r="J563" s="348" t="n"/>
      <c r="K563" s="348">
        <f>ROUND(I563*(J563/1000),2)</f>
        <v/>
      </c>
    </row>
    <row r="564">
      <c r="B564" s="347" t="n">
        <v>536</v>
      </c>
      <c r="C564" s="348" t="n">
        <v>33018021</v>
      </c>
      <c r="D564" s="348" t="inlineStr">
        <is>
          <t>MTV Promos VOD Q3 2019</t>
        </is>
      </c>
      <c r="E564" s="348" t="inlineStr">
        <is>
          <t>VH1</t>
        </is>
      </c>
      <c r="F564" s="349" t="n">
        <v>43581</v>
      </c>
      <c r="G564" s="349" t="n">
        <v>43641</v>
      </c>
      <c r="H564" s="348" t="n">
        <v>347</v>
      </c>
      <c r="I564" s="348" t="n">
        <v>347</v>
      </c>
      <c r="J564" s="348" t="n"/>
      <c r="K564" s="348">
        <f>ROUND(I564*(J564/1000),2)</f>
        <v/>
      </c>
    </row>
    <row r="565">
      <c r="B565" s="347" t="n">
        <v>537</v>
      </c>
      <c r="C565" s="348" t="n">
        <v>33037762</v>
      </c>
      <c r="D565" s="348" t="inlineStr">
        <is>
          <t>(16005) BET_PEPSI_PURE LEAF HERBALS_OLV_UF_2Q19</t>
        </is>
      </c>
      <c r="E565" s="348" t="inlineStr">
        <is>
          <t>BET</t>
        </is>
      </c>
      <c r="F565" s="349" t="n">
        <v>43559</v>
      </c>
      <c r="G565" s="349" t="n">
        <v>43646</v>
      </c>
      <c r="H565" s="348" t="n">
        <v>52194</v>
      </c>
      <c r="I565" s="348" t="n">
        <v>32645</v>
      </c>
      <c r="J565" s="348" t="n"/>
      <c r="K565" s="348">
        <f>ROUND(I565*(J565/1000),2)</f>
        <v/>
      </c>
    </row>
    <row r="566">
      <c r="B566" s="347" t="n">
        <v>538</v>
      </c>
      <c r="C566" s="348" t="n">
        <v>33037762</v>
      </c>
      <c r="D566" s="348" t="inlineStr">
        <is>
          <t>(16005) BET_PEPSI_PURE LEAF HERBALS_OLV_UF_2Q19</t>
        </is>
      </c>
      <c r="E566" s="348" t="inlineStr">
        <is>
          <t>BET Her</t>
        </is>
      </c>
      <c r="F566" s="349" t="n">
        <v>43559</v>
      </c>
      <c r="G566" s="349" t="n">
        <v>43646</v>
      </c>
      <c r="H566" s="348" t="n">
        <v>3123</v>
      </c>
      <c r="I566" s="348" t="n">
        <v>1957</v>
      </c>
      <c r="J566" s="348" t="n"/>
      <c r="K566" s="348">
        <f>ROUND(I566*(J566/1000),2)</f>
        <v/>
      </c>
    </row>
    <row r="567">
      <c r="B567" s="347" t="n">
        <v>539</v>
      </c>
      <c r="C567" s="348" t="n">
        <v>33037762</v>
      </c>
      <c r="D567" s="348" t="inlineStr">
        <is>
          <t>16005_BET_PEPSI_PURE LEAF HERBALS_OLV_UF_2Q19</t>
        </is>
      </c>
      <c r="E567" s="348" t="inlineStr">
        <is>
          <t>BET</t>
        </is>
      </c>
      <c r="F567" s="349" t="n">
        <v>43559</v>
      </c>
      <c r="G567" s="349" t="n">
        <v>43646</v>
      </c>
      <c r="H567" s="348" t="n">
        <v>52194</v>
      </c>
      <c r="I567" s="348" t="n">
        <v>19549</v>
      </c>
      <c r="J567" s="348" t="n"/>
      <c r="K567" s="348">
        <f>ROUND(I567*(J567/1000),2)</f>
        <v/>
      </c>
    </row>
    <row r="568">
      <c r="B568" s="347" t="n">
        <v>540</v>
      </c>
      <c r="C568" s="348" t="n">
        <v>33037762</v>
      </c>
      <c r="D568" s="348" t="inlineStr">
        <is>
          <t>16005_BET_PEPSI_PURE LEAF HERBALS_OLV_UF_2Q19</t>
        </is>
      </c>
      <c r="E568" s="348" t="inlineStr">
        <is>
          <t>BET Her</t>
        </is>
      </c>
      <c r="F568" s="349" t="n">
        <v>43559</v>
      </c>
      <c r="G568" s="349" t="n">
        <v>43646</v>
      </c>
      <c r="H568" s="348" t="n">
        <v>3123</v>
      </c>
      <c r="I568" s="348" t="n">
        <v>1166</v>
      </c>
      <c r="J568" s="348" t="n"/>
      <c r="K568" s="348">
        <f>ROUND(I568*(J568/1000),2)</f>
        <v/>
      </c>
    </row>
    <row r="569">
      <c r="B569" s="347" t="n">
        <v>541</v>
      </c>
      <c r="C569" s="348" t="n">
        <v>33049527</v>
      </c>
      <c r="D569" s="348" t="inlineStr">
        <is>
          <t>16062_K&amp;F_Mattel_Linear ADU 2Q19</t>
        </is>
      </c>
      <c r="E569" s="348" t="inlineStr">
        <is>
          <t>Nick Jr (Noggin)</t>
        </is>
      </c>
      <c r="F569" s="349" t="n">
        <v>43559</v>
      </c>
      <c r="G569" s="349" t="n">
        <v>43576</v>
      </c>
      <c r="H569" s="348" t="n">
        <v>4662969</v>
      </c>
      <c r="I569" s="348" t="n">
        <v>4662969</v>
      </c>
      <c r="J569" s="348" t="n"/>
      <c r="K569" s="348">
        <f>ROUND(I569*(J569/1000),2)</f>
        <v/>
      </c>
    </row>
    <row r="570">
      <c r="B570" s="347" t="n">
        <v>542</v>
      </c>
      <c r="C570" s="348" t="n">
        <v>33049527</v>
      </c>
      <c r="D570" s="348" t="inlineStr">
        <is>
          <t>16062_K&amp;F_Mattel_Linear ADU 2Q19</t>
        </is>
      </c>
      <c r="E570" s="348" t="inlineStr">
        <is>
          <t>Nickelodeon</t>
        </is>
      </c>
      <c r="F570" s="349" t="n">
        <v>43559</v>
      </c>
      <c r="G570" s="349" t="n">
        <v>43576</v>
      </c>
      <c r="H570" s="348" t="n">
        <v>3028327</v>
      </c>
      <c r="I570" s="348" t="n">
        <v>3028327</v>
      </c>
      <c r="J570" s="348" t="n"/>
      <c r="K570" s="348">
        <f>ROUND(I570*(J570/1000),2)</f>
        <v/>
      </c>
    </row>
    <row r="571">
      <c r="B571" s="347" t="n">
        <v>543</v>
      </c>
      <c r="C571" s="348" t="n">
        <v>33052485</v>
      </c>
      <c r="D571" s="348" t="inlineStr">
        <is>
          <t>16055_Comcast-Charter_AM_NICK_Ryans Mystery Playdate_E1&amp;2_Silver-Gold</t>
        </is>
      </c>
      <c r="E571" s="348" t="inlineStr">
        <is>
          <t>CMT</t>
        </is>
      </c>
      <c r="F571" s="349" t="n">
        <v>43560</v>
      </c>
      <c r="G571" s="349" t="n">
        <v>43581</v>
      </c>
      <c r="H571" s="348" t="n">
        <v>619</v>
      </c>
      <c r="I571" s="348" t="n">
        <v>619</v>
      </c>
      <c r="J571" s="348" t="n"/>
      <c r="K571" s="348">
        <f>ROUND(I571*(J571/1000),2)</f>
        <v/>
      </c>
    </row>
    <row r="572">
      <c r="B572" s="347" t="n">
        <v>544</v>
      </c>
      <c r="C572" s="348" t="n">
        <v>33052485</v>
      </c>
      <c r="D572" s="348" t="inlineStr">
        <is>
          <t>16055_Comcast-Charter_AM_NICK_Ryans Mystery Playdate_E1&amp;2_Silver-Gold</t>
        </is>
      </c>
      <c r="E572" s="348" t="inlineStr">
        <is>
          <t>Comedy Central</t>
        </is>
      </c>
      <c r="F572" s="349" t="n">
        <v>43560</v>
      </c>
      <c r="G572" s="349" t="n">
        <v>43581</v>
      </c>
      <c r="H572" s="348" t="n">
        <v>14293</v>
      </c>
      <c r="I572" s="348" t="n">
        <v>14293</v>
      </c>
      <c r="J572" s="348" t="n"/>
      <c r="K572" s="348">
        <f>ROUND(I572*(J572/1000),2)</f>
        <v/>
      </c>
    </row>
    <row r="573">
      <c r="B573" s="347" t="n">
        <v>545</v>
      </c>
      <c r="C573" s="348" t="n">
        <v>33052485</v>
      </c>
      <c r="D573" s="348" t="inlineStr">
        <is>
          <t>16055_Comcast-Charter_AM_NICK_Ryans Mystery Playdate_E1&amp;2_Silver-Gold</t>
        </is>
      </c>
      <c r="E573" s="348" t="inlineStr">
        <is>
          <t>MTV</t>
        </is>
      </c>
      <c r="F573" s="349" t="n">
        <v>43560</v>
      </c>
      <c r="G573" s="349" t="n">
        <v>43581</v>
      </c>
      <c r="H573" s="348" t="n">
        <v>72194</v>
      </c>
      <c r="I573" s="348" t="n">
        <v>72194</v>
      </c>
      <c r="J573" s="348" t="n"/>
      <c r="K573" s="348">
        <f>ROUND(I573*(J573/1000),2)</f>
        <v/>
      </c>
    </row>
    <row r="574">
      <c r="B574" s="347" t="n">
        <v>546</v>
      </c>
      <c r="C574" s="348" t="n">
        <v>33052485</v>
      </c>
      <c r="D574" s="348" t="inlineStr">
        <is>
          <t>16055_Comcast-Charter_AM_NICK_Ryans Mystery Playdate_E1&amp;2_Silver-Gold</t>
        </is>
      </c>
      <c r="E574" s="348" t="inlineStr">
        <is>
          <t>Paramount</t>
        </is>
      </c>
      <c r="F574" s="349" t="n">
        <v>43560</v>
      </c>
      <c r="G574" s="349" t="n">
        <v>43581</v>
      </c>
      <c r="H574" s="348" t="n">
        <v>24761</v>
      </c>
      <c r="I574" s="348" t="n">
        <v>24761</v>
      </c>
      <c r="J574" s="348" t="n"/>
      <c r="K574" s="348">
        <f>ROUND(I574*(J574/1000),2)</f>
        <v/>
      </c>
    </row>
    <row r="575">
      <c r="B575" s="347" t="n">
        <v>547</v>
      </c>
      <c r="C575" s="348" t="n">
        <v>33052485</v>
      </c>
      <c r="D575" s="348" t="inlineStr">
        <is>
          <t>16055_Comcast-Charter_AM_NICK_Ryans Mystery Playdate_E1&amp;2_Silver-Gold</t>
        </is>
      </c>
      <c r="E575" s="348" t="inlineStr">
        <is>
          <t>TV Land</t>
        </is>
      </c>
      <c r="F575" s="349" t="n">
        <v>43560</v>
      </c>
      <c r="G575" s="349" t="n">
        <v>43581</v>
      </c>
      <c r="H575" s="348" t="n">
        <v>2285</v>
      </c>
      <c r="I575" s="348" t="n">
        <v>2285</v>
      </c>
      <c r="J575" s="348" t="n"/>
      <c r="K575" s="348">
        <f>ROUND(I575*(J575/1000),2)</f>
        <v/>
      </c>
    </row>
    <row r="576">
      <c r="B576" s="347" t="n">
        <v>548</v>
      </c>
      <c r="C576" s="348" t="n">
        <v>33052485</v>
      </c>
      <c r="D576" s="348" t="inlineStr">
        <is>
          <t>16055_Comcast-Charter_AM_NICK_Ryans Mystery Playdate_E1&amp;2_Silver-Gold</t>
        </is>
      </c>
      <c r="E576" s="348" t="inlineStr">
        <is>
          <t>VH1</t>
        </is>
      </c>
      <c r="F576" s="349" t="n">
        <v>43560</v>
      </c>
      <c r="G576" s="349" t="n">
        <v>43581</v>
      </c>
      <c r="H576" s="348" t="n">
        <v>84833</v>
      </c>
      <c r="I576" s="348" t="n">
        <v>84833</v>
      </c>
      <c r="J576" s="348" t="n"/>
      <c r="K576" s="348">
        <f>ROUND(I576*(J576/1000),2)</f>
        <v/>
      </c>
    </row>
    <row r="577">
      <c r="B577" s="347" t="n">
        <v>549</v>
      </c>
      <c r="C577" s="348" t="n">
        <v>33054458</v>
      </c>
      <c r="D577" s="348" t="inlineStr">
        <is>
          <t>15937_BET_5 Hour Energy_PEEL_OLV_P2+_2Q19</t>
        </is>
      </c>
      <c r="E577" s="348" t="inlineStr">
        <is>
          <t>BET</t>
        </is>
      </c>
      <c r="F577" s="349" t="n">
        <v>43559</v>
      </c>
      <c r="G577" s="349" t="n">
        <v>43583</v>
      </c>
      <c r="H577" s="348" t="n">
        <v>170551</v>
      </c>
      <c r="I577" s="348" t="n">
        <v>170551</v>
      </c>
      <c r="J577" s="348" t="n"/>
      <c r="K577" s="348">
        <f>ROUND(I577*(J577/1000),2)</f>
        <v/>
      </c>
    </row>
    <row r="578">
      <c r="B578" s="347" t="n">
        <v>550</v>
      </c>
      <c r="C578" s="348" t="n">
        <v>33054458</v>
      </c>
      <c r="D578" s="348" t="inlineStr">
        <is>
          <t>15937_BET_5 Hour Energy_PEEL_OLV_P2+_2Q19</t>
        </is>
      </c>
      <c r="E578" s="348" t="inlineStr">
        <is>
          <t>BET Her</t>
        </is>
      </c>
      <c r="F578" s="349" t="n">
        <v>43559</v>
      </c>
      <c r="G578" s="349" t="n">
        <v>43583</v>
      </c>
      <c r="H578" s="348" t="n">
        <v>6165</v>
      </c>
      <c r="I578" s="348" t="n">
        <v>6165</v>
      </c>
      <c r="J578" s="348" t="n"/>
      <c r="K578" s="348">
        <f>ROUND(I578*(J578/1000),2)</f>
        <v/>
      </c>
    </row>
    <row r="579">
      <c r="B579" s="347" t="n">
        <v>551</v>
      </c>
      <c r="C579" s="348" t="n">
        <v>33056105</v>
      </c>
      <c r="D579" s="348" t="inlineStr">
        <is>
          <t>15731_K&amp;F_WARNER BROTHERS_ POKEMON DETECTIVE PIKACHU_1Q-2Q19_VOD_DAI</t>
        </is>
      </c>
      <c r="E579" s="348" t="inlineStr">
        <is>
          <t>Nickelodeon</t>
        </is>
      </c>
      <c r="F579" s="349" t="n">
        <v>43559</v>
      </c>
      <c r="G579" s="349" t="n">
        <v>43585</v>
      </c>
      <c r="H579" s="348" t="n">
        <v>300752</v>
      </c>
      <c r="I579" s="348" t="n">
        <v>300752</v>
      </c>
      <c r="J579" s="348" t="n"/>
      <c r="K579" s="348">
        <f>ROUND(I579*(J579/1000),2)</f>
        <v/>
      </c>
    </row>
    <row r="580">
      <c r="B580" s="347" t="n">
        <v>552</v>
      </c>
      <c r="C580" s="348" t="n">
        <v>33064130</v>
      </c>
      <c r="D580" s="348" t="inlineStr">
        <is>
          <t>#15997_M&amp;E_PROCTER &amp; GAMBLE_OLAY_FACIAL_MOISTURIZER_Q219_UF</t>
        </is>
      </c>
      <c r="E580" s="348" t="inlineStr">
        <is>
          <t>CMT</t>
        </is>
      </c>
      <c r="F580" s="349" t="n">
        <v>43560</v>
      </c>
      <c r="G580" s="349" t="n">
        <v>43604</v>
      </c>
      <c r="H580" s="348" t="n">
        <v>9074</v>
      </c>
      <c r="I580" s="348" t="n">
        <v>9074</v>
      </c>
      <c r="J580" s="348" t="n"/>
      <c r="K580" s="348">
        <f>ROUND(I580*(J580/1000),2)</f>
        <v/>
      </c>
    </row>
    <row r="581">
      <c r="B581" s="347" t="n">
        <v>553</v>
      </c>
      <c r="C581" s="348" t="n">
        <v>33064130</v>
      </c>
      <c r="D581" s="348" t="inlineStr">
        <is>
          <t>#15997_M&amp;E_PROCTER &amp; GAMBLE_OLAY_FACIAL_MOISTURIZER_Q219_UF</t>
        </is>
      </c>
      <c r="E581" s="348" t="inlineStr">
        <is>
          <t>Comedy Central</t>
        </is>
      </c>
      <c r="F581" s="349" t="n">
        <v>43560</v>
      </c>
      <c r="G581" s="349" t="n">
        <v>43604</v>
      </c>
      <c r="H581" s="348" t="n">
        <v>214237</v>
      </c>
      <c r="I581" s="348" t="n">
        <v>214237</v>
      </c>
      <c r="J581" s="348" t="n"/>
      <c r="K581" s="348">
        <f>ROUND(I581*(J581/1000),2)</f>
        <v/>
      </c>
    </row>
    <row r="582">
      <c r="B582" s="347" t="n">
        <v>554</v>
      </c>
      <c r="C582" s="348" t="n">
        <v>33064130</v>
      </c>
      <c r="D582" s="348" t="inlineStr">
        <is>
          <t>#15997_M&amp;E_PROCTER &amp; GAMBLE_OLAY_FACIAL_MOISTURIZER_Q219_UF</t>
        </is>
      </c>
      <c r="E582" s="348" t="inlineStr">
        <is>
          <t>MTV</t>
        </is>
      </c>
      <c r="F582" s="349" t="n">
        <v>43560</v>
      </c>
      <c r="G582" s="349" t="n">
        <v>43604</v>
      </c>
      <c r="H582" s="348" t="n">
        <v>532774</v>
      </c>
      <c r="I582" s="348" t="n">
        <v>532774</v>
      </c>
      <c r="J582" s="348" t="n"/>
      <c r="K582" s="348">
        <f>ROUND(I582*(J582/1000),2)</f>
        <v/>
      </c>
    </row>
    <row r="583">
      <c r="B583" s="347" t="n">
        <v>555</v>
      </c>
      <c r="C583" s="348" t="n">
        <v>33064130</v>
      </c>
      <c r="D583" s="348" t="inlineStr">
        <is>
          <t>#15997_M&amp;E_PROCTER &amp; GAMBLE_OLAY_FACIAL_MOISTURIZER_Q219_UF</t>
        </is>
      </c>
      <c r="E583" s="348" t="inlineStr">
        <is>
          <t>Paramount</t>
        </is>
      </c>
      <c r="F583" s="349" t="n">
        <v>43560</v>
      </c>
      <c r="G583" s="349" t="n">
        <v>43604</v>
      </c>
      <c r="H583" s="348" t="n">
        <v>197251</v>
      </c>
      <c r="I583" s="348" t="n">
        <v>197251</v>
      </c>
      <c r="J583" s="348" t="n"/>
      <c r="K583" s="348">
        <f>ROUND(I583*(J583/1000),2)</f>
        <v/>
      </c>
    </row>
    <row r="584">
      <c r="B584" s="347" t="n">
        <v>556</v>
      </c>
      <c r="C584" s="348" t="n">
        <v>33064130</v>
      </c>
      <c r="D584" s="348" t="inlineStr">
        <is>
          <t>#15997_M&amp;E_PROCTER &amp; GAMBLE_OLAY_FACIAL_MOISTURIZER_Q219_UF</t>
        </is>
      </c>
      <c r="E584" s="348" t="inlineStr">
        <is>
          <t>TV Land</t>
        </is>
      </c>
      <c r="F584" s="349" t="n">
        <v>43560</v>
      </c>
      <c r="G584" s="349" t="n">
        <v>43604</v>
      </c>
      <c r="H584" s="348" t="n">
        <v>21073</v>
      </c>
      <c r="I584" s="348" t="n">
        <v>21073</v>
      </c>
      <c r="J584" s="348" t="n"/>
      <c r="K584" s="348">
        <f>ROUND(I584*(J584/1000),2)</f>
        <v/>
      </c>
    </row>
    <row r="585">
      <c r="B585" s="347" t="n">
        <v>557</v>
      </c>
      <c r="C585" s="348" t="n">
        <v>33064130</v>
      </c>
      <c r="D585" s="348" t="inlineStr">
        <is>
          <t>#15997_M&amp;E_PROCTER &amp; GAMBLE_OLAY_FACIAL_MOISTURIZER_Q219_UF</t>
        </is>
      </c>
      <c r="E585" s="348" t="inlineStr">
        <is>
          <t>VH1</t>
        </is>
      </c>
      <c r="F585" s="349" t="n">
        <v>43560</v>
      </c>
      <c r="G585" s="349" t="n">
        <v>43604</v>
      </c>
      <c r="H585" s="348" t="n">
        <v>561554</v>
      </c>
      <c r="I585" s="348" t="n">
        <v>561554</v>
      </c>
      <c r="J585" s="348" t="n"/>
      <c r="K585" s="348">
        <f>ROUND(I585*(J585/1000),2)</f>
        <v/>
      </c>
    </row>
    <row r="586">
      <c r="B586" s="347" t="n">
        <v>558</v>
      </c>
      <c r="C586" s="348" t="n">
        <v>33069499</v>
      </c>
      <c r="D586" s="348" t="inlineStr">
        <is>
          <t>16053_M&amp;E_KETOLOGIC LLC - KETOLOGIC_Q219_VOD DAI_NG</t>
        </is>
      </c>
      <c r="E586" s="348" t="inlineStr">
        <is>
          <t>CMT</t>
        </is>
      </c>
      <c r="F586" s="349" t="n">
        <v>43563</v>
      </c>
      <c r="G586" s="349" t="n">
        <v>43569</v>
      </c>
      <c r="H586" s="348" t="n">
        <v>2399</v>
      </c>
      <c r="I586" s="348" t="n">
        <v>2399</v>
      </c>
      <c r="J586" s="348" t="n"/>
      <c r="K586" s="348">
        <f>ROUND(I586*(J586/1000),2)</f>
        <v/>
      </c>
    </row>
    <row r="587">
      <c r="B587" s="347" t="n">
        <v>559</v>
      </c>
      <c r="C587" s="348" t="n">
        <v>33069499</v>
      </c>
      <c r="D587" s="348" t="inlineStr">
        <is>
          <t>16053_M&amp;E_KETOLOGIC LLC - KETOLOGIC_Q219_VOD DAI_NG</t>
        </is>
      </c>
      <c r="E587" s="348" t="inlineStr">
        <is>
          <t>Comedy Central</t>
        </is>
      </c>
      <c r="F587" s="349" t="n">
        <v>43563</v>
      </c>
      <c r="G587" s="349" t="n">
        <v>43569</v>
      </c>
      <c r="H587" s="348" t="n">
        <v>11085</v>
      </c>
      <c r="I587" s="348" t="n">
        <v>11085</v>
      </c>
      <c r="J587" s="348" t="n"/>
      <c r="K587" s="348">
        <f>ROUND(I587*(J587/1000),2)</f>
        <v/>
      </c>
    </row>
    <row r="588">
      <c r="B588" s="347" t="n">
        <v>560</v>
      </c>
      <c r="C588" s="348" t="n">
        <v>33069499</v>
      </c>
      <c r="D588" s="348" t="inlineStr">
        <is>
          <t>16053_M&amp;E_KETOLOGIC LLC - KETOLOGIC_Q219_VOD DAI_NG</t>
        </is>
      </c>
      <c r="E588" s="348" t="inlineStr">
        <is>
          <t>MTV</t>
        </is>
      </c>
      <c r="F588" s="349" t="n">
        <v>43563</v>
      </c>
      <c r="G588" s="349" t="n">
        <v>43569</v>
      </c>
      <c r="H588" s="348" t="n">
        <v>280257</v>
      </c>
      <c r="I588" s="348" t="n">
        <v>280257</v>
      </c>
      <c r="J588" s="348" t="n"/>
      <c r="K588" s="348">
        <f>ROUND(I588*(J588/1000),2)</f>
        <v/>
      </c>
    </row>
    <row r="589">
      <c r="B589" s="347" t="n">
        <v>561</v>
      </c>
      <c r="C589" s="348" t="n">
        <v>33069499</v>
      </c>
      <c r="D589" s="348" t="inlineStr">
        <is>
          <t>16053_M&amp;E_KETOLOGIC LLC - KETOLOGIC_Q219_VOD DAI_NG</t>
        </is>
      </c>
      <c r="E589" s="348" t="inlineStr">
        <is>
          <t>Paramount</t>
        </is>
      </c>
      <c r="F589" s="349" t="n">
        <v>43563</v>
      </c>
      <c r="G589" s="349" t="n">
        <v>43569</v>
      </c>
      <c r="H589" s="348" t="n">
        <v>112906</v>
      </c>
      <c r="I589" s="348" t="n">
        <v>112906</v>
      </c>
      <c r="J589" s="348" t="n"/>
      <c r="K589" s="348">
        <f>ROUND(I589*(J589/1000),2)</f>
        <v/>
      </c>
    </row>
    <row r="590">
      <c r="B590" s="347" t="n">
        <v>562</v>
      </c>
      <c r="C590" s="348" t="n">
        <v>33069499</v>
      </c>
      <c r="D590" s="348" t="inlineStr">
        <is>
          <t>16053_M&amp;E_KETOLOGIC LLC - KETOLOGIC_Q219_VOD DAI_NG</t>
        </is>
      </c>
      <c r="E590" s="348" t="inlineStr">
        <is>
          <t>TV Land</t>
        </is>
      </c>
      <c r="F590" s="349" t="n">
        <v>43563</v>
      </c>
      <c r="G590" s="349" t="n">
        <v>43569</v>
      </c>
      <c r="H590" s="348" t="n">
        <v>7258</v>
      </c>
      <c r="I590" s="348" t="n">
        <v>7258</v>
      </c>
      <c r="J590" s="348" t="n"/>
      <c r="K590" s="348">
        <f>ROUND(I590*(J590/1000),2)</f>
        <v/>
      </c>
    </row>
    <row r="591">
      <c r="B591" s="347" t="n">
        <v>563</v>
      </c>
      <c r="C591" s="348" t="n">
        <v>33069499</v>
      </c>
      <c r="D591" s="348" t="inlineStr">
        <is>
          <t>16053_M&amp;E_KETOLOGIC LLC - KETOLOGIC_Q219_VOD DAI_NG</t>
        </is>
      </c>
      <c r="E591" s="348" t="inlineStr">
        <is>
          <t>VH1</t>
        </is>
      </c>
      <c r="F591" s="349" t="n">
        <v>43563</v>
      </c>
      <c r="G591" s="349" t="n">
        <v>43569</v>
      </c>
      <c r="H591" s="348" t="n">
        <v>357983</v>
      </c>
      <c r="I591" s="348" t="n">
        <v>357983</v>
      </c>
      <c r="J591" s="348" t="n"/>
      <c r="K591" s="348">
        <f>ROUND(I591*(J591/1000),2)</f>
        <v/>
      </c>
    </row>
    <row r="592">
      <c r="B592" s="347" t="n">
        <v>564</v>
      </c>
      <c r="C592" s="348" t="n">
        <v>33075116</v>
      </c>
      <c r="D592" s="348" t="inlineStr">
        <is>
          <t>16071_Comcast-Charter_AM_Paramount_Bumblebee_VOD Release_Gold</t>
        </is>
      </c>
      <c r="E592" s="348" t="inlineStr">
        <is>
          <t>CMT</t>
        </is>
      </c>
      <c r="F592" s="349" t="n">
        <v>43563</v>
      </c>
      <c r="G592" s="349" t="n">
        <v>43577</v>
      </c>
      <c r="H592" s="348" t="n">
        <v>614</v>
      </c>
      <c r="I592" s="348" t="n">
        <v>614</v>
      </c>
      <c r="J592" s="348" t="n"/>
      <c r="K592" s="348">
        <f>ROUND(I592*(J592/1000),2)</f>
        <v/>
      </c>
    </row>
    <row r="593">
      <c r="B593" s="347" t="n">
        <v>565</v>
      </c>
      <c r="C593" s="348" t="n">
        <v>33075116</v>
      </c>
      <c r="D593" s="348" t="inlineStr">
        <is>
          <t>16071_Comcast-Charter_AM_Paramount_Bumblebee_VOD Release_Gold</t>
        </is>
      </c>
      <c r="E593" s="348" t="inlineStr">
        <is>
          <t>Comedy Central</t>
        </is>
      </c>
      <c r="F593" s="349" t="n">
        <v>43563</v>
      </c>
      <c r="G593" s="349" t="n">
        <v>43577</v>
      </c>
      <c r="H593" s="348" t="n">
        <v>13740</v>
      </c>
      <c r="I593" s="348" t="n">
        <v>13740</v>
      </c>
      <c r="J593" s="348" t="n"/>
      <c r="K593" s="348">
        <f>ROUND(I593*(J593/1000),2)</f>
        <v/>
      </c>
    </row>
    <row r="594">
      <c r="B594" s="347" t="n">
        <v>566</v>
      </c>
      <c r="C594" s="348" t="n">
        <v>33075116</v>
      </c>
      <c r="D594" s="348" t="inlineStr">
        <is>
          <t>16071_Comcast-Charter_AM_Paramount_Bumblebee_VOD Release_Gold</t>
        </is>
      </c>
      <c r="E594" s="348" t="inlineStr">
        <is>
          <t>MTV</t>
        </is>
      </c>
      <c r="F594" s="349" t="n">
        <v>43563</v>
      </c>
      <c r="G594" s="349" t="n">
        <v>43577</v>
      </c>
      <c r="H594" s="348" t="n">
        <v>45520</v>
      </c>
      <c r="I594" s="348" t="n">
        <v>45520</v>
      </c>
      <c r="J594" s="348" t="n"/>
      <c r="K594" s="348">
        <f>ROUND(I594*(J594/1000),2)</f>
        <v/>
      </c>
    </row>
    <row r="595">
      <c r="B595" s="347" t="n">
        <v>567</v>
      </c>
      <c r="C595" s="348" t="n">
        <v>33075116</v>
      </c>
      <c r="D595" s="348" t="inlineStr">
        <is>
          <t>16071_Comcast-Charter_AM_Paramount_Bumblebee_VOD Release_Gold</t>
        </is>
      </c>
      <c r="E595" s="348" t="inlineStr">
        <is>
          <t>Paramount</t>
        </is>
      </c>
      <c r="F595" s="349" t="n">
        <v>43563</v>
      </c>
      <c r="G595" s="349" t="n">
        <v>43577</v>
      </c>
      <c r="H595" s="348" t="n">
        <v>23868</v>
      </c>
      <c r="I595" s="348" t="n">
        <v>23868</v>
      </c>
      <c r="J595" s="348" t="n"/>
      <c r="K595" s="348">
        <f>ROUND(I595*(J595/1000),2)</f>
        <v/>
      </c>
    </row>
    <row r="596">
      <c r="B596" s="347" t="n">
        <v>568</v>
      </c>
      <c r="C596" s="348" t="n">
        <v>33075116</v>
      </c>
      <c r="D596" s="348" t="inlineStr">
        <is>
          <t>16071_Comcast-Charter_AM_Paramount_Bumblebee_VOD Release_Gold</t>
        </is>
      </c>
      <c r="E596" s="348" t="inlineStr">
        <is>
          <t>TV Land</t>
        </is>
      </c>
      <c r="F596" s="349" t="n">
        <v>43563</v>
      </c>
      <c r="G596" s="349" t="n">
        <v>43577</v>
      </c>
      <c r="H596" s="348" t="n">
        <v>1873</v>
      </c>
      <c r="I596" s="348" t="n">
        <v>1873</v>
      </c>
      <c r="J596" s="348" t="n"/>
      <c r="K596" s="348">
        <f>ROUND(I596*(J596/1000),2)</f>
        <v/>
      </c>
    </row>
    <row r="597">
      <c r="B597" s="347" t="n">
        <v>569</v>
      </c>
      <c r="C597" s="348" t="n">
        <v>33075116</v>
      </c>
      <c r="D597" s="348" t="inlineStr">
        <is>
          <t>16071_Comcast-Charter_AM_Paramount_Bumblebee_VOD Release_Gold</t>
        </is>
      </c>
      <c r="E597" s="348" t="inlineStr">
        <is>
          <t>VH1</t>
        </is>
      </c>
      <c r="F597" s="349" t="n">
        <v>43563</v>
      </c>
      <c r="G597" s="349" t="n">
        <v>43577</v>
      </c>
      <c r="H597" s="348" t="n">
        <v>43362</v>
      </c>
      <c r="I597" s="348" t="n">
        <v>43362</v>
      </c>
      <c r="J597" s="348" t="n"/>
      <c r="K597" s="348">
        <f>ROUND(I597*(J597/1000),2)</f>
        <v/>
      </c>
    </row>
    <row r="598">
      <c r="B598" s="347" t="n">
        <v>570</v>
      </c>
      <c r="C598" s="348" t="n">
        <v>33084010</v>
      </c>
      <c r="D598" s="348" t="inlineStr">
        <is>
          <t>#15858_M&amp;E_U.S. ARMY_National Guard_2Q19_P1824</t>
        </is>
      </c>
      <c r="E598" s="348" t="inlineStr">
        <is>
          <t>CMT</t>
        </is>
      </c>
      <c r="F598" s="349" t="n">
        <v>43572</v>
      </c>
      <c r="G598" s="349" t="n">
        <v>43646</v>
      </c>
      <c r="H598" s="348" t="n">
        <v>1526</v>
      </c>
      <c r="I598" s="348" t="n">
        <v>1526</v>
      </c>
      <c r="J598" s="348" t="n"/>
      <c r="K598" s="348">
        <f>ROUND(I598*(J598/1000),2)</f>
        <v/>
      </c>
    </row>
    <row r="599">
      <c r="B599" s="347" t="n">
        <v>571</v>
      </c>
      <c r="C599" s="348" t="n">
        <v>33084010</v>
      </c>
      <c r="D599" s="348" t="inlineStr">
        <is>
          <t>#15858_M&amp;E_U.S. ARMY_National Guard_2Q19_P1824</t>
        </is>
      </c>
      <c r="E599" s="348" t="inlineStr">
        <is>
          <t>Comedy Central</t>
        </is>
      </c>
      <c r="F599" s="349" t="n">
        <v>43572</v>
      </c>
      <c r="G599" s="349" t="n">
        <v>43646</v>
      </c>
      <c r="H599" s="348" t="n">
        <v>23540</v>
      </c>
      <c r="I599" s="348" t="n">
        <v>23540</v>
      </c>
      <c r="J599" s="348" t="n"/>
      <c r="K599" s="348">
        <f>ROUND(I599*(J599/1000),2)</f>
        <v/>
      </c>
    </row>
    <row r="600">
      <c r="B600" s="347" t="n">
        <v>572</v>
      </c>
      <c r="C600" s="348" t="n">
        <v>33084010</v>
      </c>
      <c r="D600" s="348" t="inlineStr">
        <is>
          <t>#15858_M&amp;E_U.S. ARMY_National Guard_2Q19_P1824</t>
        </is>
      </c>
      <c r="E600" s="348" t="inlineStr">
        <is>
          <t>MTV</t>
        </is>
      </c>
      <c r="F600" s="349" t="n">
        <v>43572</v>
      </c>
      <c r="G600" s="349" t="n">
        <v>43646</v>
      </c>
      <c r="H600" s="348" t="n">
        <v>152743</v>
      </c>
      <c r="I600" s="348" t="n">
        <v>152743</v>
      </c>
      <c r="J600" s="348" t="n"/>
      <c r="K600" s="348">
        <f>ROUND(I600*(J600/1000),2)</f>
        <v/>
      </c>
    </row>
    <row r="601">
      <c r="B601" s="347" t="n">
        <v>573</v>
      </c>
      <c r="C601" s="348" t="n">
        <v>33084010</v>
      </c>
      <c r="D601" s="348" t="inlineStr">
        <is>
          <t>#15858_M&amp;E_U.S. ARMY_National Guard_2Q19_P1824</t>
        </is>
      </c>
      <c r="E601" s="348" t="inlineStr">
        <is>
          <t>Paramount</t>
        </is>
      </c>
      <c r="F601" s="349" t="n">
        <v>43572</v>
      </c>
      <c r="G601" s="349" t="n">
        <v>43646</v>
      </c>
      <c r="H601" s="348" t="n">
        <v>74865</v>
      </c>
      <c r="I601" s="348" t="n">
        <v>74865</v>
      </c>
      <c r="J601" s="348" t="n"/>
      <c r="K601" s="348">
        <f>ROUND(I601*(J601/1000),2)</f>
        <v/>
      </c>
    </row>
    <row r="602">
      <c r="B602" s="347" t="n">
        <v>574</v>
      </c>
      <c r="C602" s="348" t="n">
        <v>33084010</v>
      </c>
      <c r="D602" s="348" t="inlineStr">
        <is>
          <t>#15858_M&amp;E_U.S. ARMY_National Guard_2Q19_P1824</t>
        </is>
      </c>
      <c r="E602" s="348" t="inlineStr">
        <is>
          <t>TV Land</t>
        </is>
      </c>
      <c r="F602" s="349" t="n">
        <v>43572</v>
      </c>
      <c r="G602" s="349" t="n">
        <v>43646</v>
      </c>
      <c r="H602" s="348" t="n">
        <v>8556</v>
      </c>
      <c r="I602" s="348" t="n">
        <v>8556</v>
      </c>
      <c r="J602" s="348" t="n"/>
      <c r="K602" s="348">
        <f>ROUND(I602*(J602/1000),2)</f>
        <v/>
      </c>
    </row>
    <row r="603">
      <c r="B603" s="347" t="n">
        <v>575</v>
      </c>
      <c r="C603" s="348" t="n">
        <v>33084010</v>
      </c>
      <c r="D603" s="348" t="inlineStr">
        <is>
          <t>#15858_M&amp;E_U.S. ARMY_National Guard_2Q19_P1824</t>
        </is>
      </c>
      <c r="E603" s="348" t="inlineStr">
        <is>
          <t>VH1</t>
        </is>
      </c>
      <c r="F603" s="349" t="n">
        <v>43572</v>
      </c>
      <c r="G603" s="349" t="n">
        <v>43646</v>
      </c>
      <c r="H603" s="348" t="n">
        <v>248233</v>
      </c>
      <c r="I603" s="348" t="n">
        <v>248233</v>
      </c>
      <c r="J603" s="348" t="n"/>
      <c r="K603" s="348">
        <f>ROUND(I603*(J603/1000),2)</f>
        <v/>
      </c>
    </row>
    <row r="604">
      <c r="B604" s="347" t="n">
        <v>576</v>
      </c>
      <c r="C604" s="348" t="n">
        <v>33088059</v>
      </c>
      <c r="D604" s="348" t="inlineStr">
        <is>
          <t>(16057) BET_CLOROX_KINGSFORD_OLV_P2+2Q19</t>
        </is>
      </c>
      <c r="E604" s="348" t="inlineStr">
        <is>
          <t>BET</t>
        </is>
      </c>
      <c r="F604" s="349" t="n">
        <v>43563</v>
      </c>
      <c r="G604" s="349" t="n">
        <v>43646</v>
      </c>
      <c r="H604" s="348" t="n">
        <v>326624</v>
      </c>
      <c r="I604" s="348" t="n">
        <v>319098</v>
      </c>
      <c r="J604" s="348" t="n"/>
      <c r="K604" s="348">
        <f>ROUND(I604*(J604/1000),2)</f>
        <v/>
      </c>
    </row>
    <row r="605">
      <c r="B605" s="347" t="n">
        <v>577</v>
      </c>
      <c r="C605" s="348" t="n">
        <v>33088059</v>
      </c>
      <c r="D605" s="348" t="inlineStr">
        <is>
          <t>(16057) BET_CLOROX_KINGSFORD_OLV_P2+2Q19</t>
        </is>
      </c>
      <c r="E605" s="348" t="inlineStr">
        <is>
          <t>BET Her</t>
        </is>
      </c>
      <c r="F605" s="349" t="n">
        <v>43563</v>
      </c>
      <c r="G605" s="349" t="n">
        <v>43646</v>
      </c>
      <c r="H605" s="348" t="n">
        <v>13697</v>
      </c>
      <c r="I605" s="348" t="n">
        <v>13507</v>
      </c>
      <c r="J605" s="348" t="n"/>
      <c r="K605" s="348">
        <f>ROUND(I605*(J605/1000),2)</f>
        <v/>
      </c>
    </row>
    <row r="606">
      <c r="B606" s="347" t="n">
        <v>578</v>
      </c>
      <c r="C606" s="348" t="n">
        <v>33088059</v>
      </c>
      <c r="D606" s="348" t="inlineStr">
        <is>
          <t>16057_BET_OMD_CLOROX_OLV_KINGSFORD_P2+2Q19</t>
        </is>
      </c>
      <c r="E606" s="348" t="inlineStr">
        <is>
          <t>BET</t>
        </is>
      </c>
      <c r="F606" s="349" t="n">
        <v>43563</v>
      </c>
      <c r="G606" s="349" t="n">
        <v>43646</v>
      </c>
      <c r="H606" s="348" t="n">
        <v>326624</v>
      </c>
      <c r="I606" s="348" t="n">
        <v>7526</v>
      </c>
      <c r="J606" s="348" t="n"/>
      <c r="K606" s="348">
        <f>ROUND(I606*(J606/1000),2)</f>
        <v/>
      </c>
    </row>
    <row r="607">
      <c r="B607" s="347" t="n">
        <v>579</v>
      </c>
      <c r="C607" s="348" t="n">
        <v>33088059</v>
      </c>
      <c r="D607" s="348" t="inlineStr">
        <is>
          <t>16057_BET_OMD_CLOROX_OLV_KINGSFORD_P2+2Q19</t>
        </is>
      </c>
      <c r="E607" s="348" t="inlineStr">
        <is>
          <t>BET Her</t>
        </is>
      </c>
      <c r="F607" s="349" t="n">
        <v>43563</v>
      </c>
      <c r="G607" s="349" t="n">
        <v>43646</v>
      </c>
      <c r="H607" s="348" t="n">
        <v>13697</v>
      </c>
      <c r="I607" s="348" t="n">
        <v>190</v>
      </c>
      <c r="J607" s="348" t="n"/>
      <c r="K607" s="348">
        <f>ROUND(I607*(J607/1000),2)</f>
        <v/>
      </c>
    </row>
    <row r="608">
      <c r="B608" s="347" t="n">
        <v>580</v>
      </c>
      <c r="C608" s="348" t="n">
        <v>33099809</v>
      </c>
      <c r="D608" s="348" t="inlineStr">
        <is>
          <t>15740_VH1_WARNER BROTHERS THEATRICAL_Detective Pikachu_2Q19_Upfront_FEP_VOD</t>
        </is>
      </c>
      <c r="E608" s="348" t="inlineStr">
        <is>
          <t>VH1</t>
        </is>
      </c>
      <c r="F608" s="349" t="n">
        <v>43563</v>
      </c>
      <c r="G608" s="349" t="n">
        <v>43585</v>
      </c>
      <c r="H608" s="348" t="n">
        <v>374620</v>
      </c>
      <c r="I608" s="348" t="n">
        <v>374620</v>
      </c>
      <c r="J608" s="348" t="n"/>
      <c r="K608" s="348">
        <f>ROUND(I608*(J608/1000),2)</f>
        <v/>
      </c>
    </row>
    <row r="609">
      <c r="B609" s="347" t="n">
        <v>581</v>
      </c>
      <c r="C609" s="348" t="n">
        <v>33102913</v>
      </c>
      <c r="D609" s="348" t="inlineStr">
        <is>
          <t>16086_Comcast-Charter_AM_BET_Being Mary Jane Movie_Series Finale_Gold</t>
        </is>
      </c>
      <c r="E609" s="348" t="inlineStr">
        <is>
          <t>CMT</t>
        </is>
      </c>
      <c r="F609" s="349" t="n">
        <v>43563</v>
      </c>
      <c r="G609" s="349" t="n">
        <v>43578</v>
      </c>
      <c r="H609" s="348" t="n">
        <v>1489</v>
      </c>
      <c r="I609" s="348" t="n">
        <v>1489</v>
      </c>
      <c r="J609" s="348" t="n"/>
      <c r="K609" s="348">
        <f>ROUND(I609*(J609/1000),2)</f>
        <v/>
      </c>
    </row>
    <row r="610">
      <c r="B610" s="347" t="n">
        <v>582</v>
      </c>
      <c r="C610" s="348" t="n">
        <v>33102913</v>
      </c>
      <c r="D610" s="348" t="inlineStr">
        <is>
          <t>16086_Comcast-Charter_AM_BET_Being Mary Jane Movie_Series Finale_Gold</t>
        </is>
      </c>
      <c r="E610" s="348" t="inlineStr">
        <is>
          <t>Comedy Central</t>
        </is>
      </c>
      <c r="F610" s="349" t="n">
        <v>43563</v>
      </c>
      <c r="G610" s="349" t="n">
        <v>43578</v>
      </c>
      <c r="H610" s="348" t="n">
        <v>36900</v>
      </c>
      <c r="I610" s="348" t="n">
        <v>36900</v>
      </c>
      <c r="J610" s="348" t="n"/>
      <c r="K610" s="348">
        <f>ROUND(I610*(J610/1000),2)</f>
        <v/>
      </c>
    </row>
    <row r="611">
      <c r="B611" s="347" t="n">
        <v>583</v>
      </c>
      <c r="C611" s="348" t="n">
        <v>33102913</v>
      </c>
      <c r="D611" s="348" t="inlineStr">
        <is>
          <t>16086_Comcast-Charter_AM_BET_Being Mary Jane Movie_Series Finale_Gold</t>
        </is>
      </c>
      <c r="E611" s="348" t="inlineStr">
        <is>
          <t>MTV</t>
        </is>
      </c>
      <c r="F611" s="349" t="n">
        <v>43563</v>
      </c>
      <c r="G611" s="349" t="n">
        <v>43578</v>
      </c>
      <c r="H611" s="348" t="n">
        <v>263107</v>
      </c>
      <c r="I611" s="348" t="n">
        <v>263107</v>
      </c>
      <c r="J611" s="348" t="n"/>
      <c r="K611" s="348">
        <f>ROUND(I611*(J611/1000),2)</f>
        <v/>
      </c>
    </row>
    <row r="612">
      <c r="B612" s="347" t="n">
        <v>584</v>
      </c>
      <c r="C612" s="348" t="n">
        <v>33102913</v>
      </c>
      <c r="D612" s="348" t="inlineStr">
        <is>
          <t>16086_Comcast-Charter_AM_BET_Being Mary Jane Movie_Series Finale_Gold</t>
        </is>
      </c>
      <c r="E612" s="348" t="inlineStr">
        <is>
          <t>Paramount</t>
        </is>
      </c>
      <c r="F612" s="349" t="n">
        <v>43563</v>
      </c>
      <c r="G612" s="349" t="n">
        <v>43578</v>
      </c>
      <c r="H612" s="348" t="n">
        <v>92589</v>
      </c>
      <c r="I612" s="348" t="n">
        <v>92589</v>
      </c>
      <c r="J612" s="348" t="n"/>
      <c r="K612" s="348">
        <f>ROUND(I612*(J612/1000),2)</f>
        <v/>
      </c>
    </row>
    <row r="613">
      <c r="B613" s="347" t="n">
        <v>585</v>
      </c>
      <c r="C613" s="348" t="n">
        <v>33102913</v>
      </c>
      <c r="D613" s="348" t="inlineStr">
        <is>
          <t>16086_Comcast-Charter_AM_BET_Being Mary Jane Movie_Series Finale_Gold</t>
        </is>
      </c>
      <c r="E613" s="348" t="inlineStr">
        <is>
          <t>TV Land</t>
        </is>
      </c>
      <c r="F613" s="349" t="n">
        <v>43563</v>
      </c>
      <c r="G613" s="349" t="n">
        <v>43578</v>
      </c>
      <c r="H613" s="348" t="n">
        <v>6373</v>
      </c>
      <c r="I613" s="348" t="n">
        <v>6373</v>
      </c>
      <c r="J613" s="348" t="n"/>
      <c r="K613" s="348">
        <f>ROUND(I613*(J613/1000),2)</f>
        <v/>
      </c>
    </row>
    <row r="614">
      <c r="B614" s="347" t="n">
        <v>586</v>
      </c>
      <c r="C614" s="348" t="n">
        <v>33102913</v>
      </c>
      <c r="D614" s="348" t="inlineStr">
        <is>
          <t>16086_Comcast-Charter_AM_BET_Being Mary Jane Movie_Series Finale_Gold</t>
        </is>
      </c>
      <c r="E614" s="348" t="inlineStr">
        <is>
          <t>VH1</t>
        </is>
      </c>
      <c r="F614" s="349" t="n">
        <v>43563</v>
      </c>
      <c r="G614" s="349" t="n">
        <v>43578</v>
      </c>
      <c r="H614" s="348" t="n">
        <v>419372</v>
      </c>
      <c r="I614" s="348" t="n">
        <v>419372</v>
      </c>
      <c r="J614" s="348" t="n"/>
      <c r="K614" s="348">
        <f>ROUND(I614*(J614/1000),2)</f>
        <v/>
      </c>
    </row>
    <row r="615">
      <c r="B615" s="347" t="n">
        <v>587</v>
      </c>
      <c r="C615" s="348" t="n">
        <v>33111886</v>
      </c>
      <c r="D615" s="348" t="inlineStr">
        <is>
          <t>16088_K&amp;F_Mattel_TM Superstation_FTDS_ 2Q19 Upfront</t>
        </is>
      </c>
      <c r="E615" s="348" t="inlineStr">
        <is>
          <t>Nick Jr (Noggin)</t>
        </is>
      </c>
      <c r="F615" s="349" t="n">
        <v>43563</v>
      </c>
      <c r="G615" s="349" t="n">
        <v>43576</v>
      </c>
      <c r="H615" s="348" t="n">
        <v>1219034</v>
      </c>
      <c r="I615" s="348" t="n">
        <v>1219034</v>
      </c>
      <c r="J615" s="348" t="n"/>
      <c r="K615" s="348">
        <f>ROUND(I615*(J615/1000),2)</f>
        <v/>
      </c>
    </row>
    <row r="616">
      <c r="B616" s="347" t="n">
        <v>588</v>
      </c>
      <c r="C616" s="348" t="n">
        <v>33111886</v>
      </c>
      <c r="D616" s="348" t="inlineStr">
        <is>
          <t>16088_K&amp;F_Mattel_TM Superstation_FTDS_ 2Q19 Upfront</t>
        </is>
      </c>
      <c r="E616" s="348" t="inlineStr">
        <is>
          <t>Nickelodeon</t>
        </is>
      </c>
      <c r="F616" s="349" t="n">
        <v>43563</v>
      </c>
      <c r="G616" s="349" t="n">
        <v>43576</v>
      </c>
      <c r="H616" s="348" t="n">
        <v>812654</v>
      </c>
      <c r="I616" s="348" t="n">
        <v>812654</v>
      </c>
      <c r="J616" s="348" t="n"/>
      <c r="K616" s="348">
        <f>ROUND(I616*(J616/1000),2)</f>
        <v/>
      </c>
    </row>
    <row r="617">
      <c r="B617" s="347" t="n">
        <v>589</v>
      </c>
      <c r="C617" s="348" t="n">
        <v>33122009</v>
      </c>
      <c r="D617" s="348" t="inlineStr">
        <is>
          <t>15781_CC_WARNER BROTHERS THEATRICAL_SHAZAM!_Chase II_2Q19_Upfront_FEP_VOD-DAI</t>
        </is>
      </c>
      <c r="E617" s="348" t="inlineStr">
        <is>
          <t>Comedy Central</t>
        </is>
      </c>
      <c r="F617" s="349" t="n">
        <v>43564</v>
      </c>
      <c r="G617" s="349" t="n">
        <v>43567</v>
      </c>
      <c r="H617" s="348" t="n">
        <v>18252</v>
      </c>
      <c r="I617" s="348" t="n">
        <v>18252</v>
      </c>
      <c r="J617" s="348" t="n"/>
      <c r="K617" s="348">
        <f>ROUND(I617*(J617/1000),2)</f>
        <v/>
      </c>
    </row>
    <row r="618">
      <c r="B618" s="347" t="n">
        <v>590</v>
      </c>
      <c r="C618" s="348" t="n">
        <v>33127760</v>
      </c>
      <c r="D618" s="348" t="inlineStr">
        <is>
          <t>#16063_M&amp;E_PEPSI COLA_MOUNTAIN DEW_Q219_VOD_UF</t>
        </is>
      </c>
      <c r="E618" s="348" t="inlineStr">
        <is>
          <t>CMT</t>
        </is>
      </c>
      <c r="F618" s="349" t="n">
        <v>43564</v>
      </c>
      <c r="G618" s="349" t="n">
        <v>43646</v>
      </c>
      <c r="H618" s="348" t="n">
        <v>3067</v>
      </c>
      <c r="I618" s="348" t="n">
        <v>3067</v>
      </c>
      <c r="J618" s="348" t="n"/>
      <c r="K618" s="348">
        <f>ROUND(I618*(J618/1000),2)</f>
        <v/>
      </c>
    </row>
    <row r="619">
      <c r="B619" s="347" t="n">
        <v>591</v>
      </c>
      <c r="C619" s="348" t="n">
        <v>33127760</v>
      </c>
      <c r="D619" s="348" t="inlineStr">
        <is>
          <t>#16063_M&amp;E_PEPSI COLA_MOUNTAIN DEW_Q219_VOD_UF</t>
        </is>
      </c>
      <c r="E619" s="348" t="inlineStr">
        <is>
          <t>Comedy Central</t>
        </is>
      </c>
      <c r="F619" s="349" t="n">
        <v>43564</v>
      </c>
      <c r="G619" s="349" t="n">
        <v>43646</v>
      </c>
      <c r="H619" s="348" t="n">
        <v>90885</v>
      </c>
      <c r="I619" s="348" t="n">
        <v>90885</v>
      </c>
      <c r="J619" s="348" t="n"/>
      <c r="K619" s="348">
        <f>ROUND(I619*(J619/1000),2)</f>
        <v/>
      </c>
    </row>
    <row r="620">
      <c r="B620" s="347" t="n">
        <v>592</v>
      </c>
      <c r="C620" s="348" t="n">
        <v>33127760</v>
      </c>
      <c r="D620" s="348" t="inlineStr">
        <is>
          <t>#16063_M&amp;E_PEPSI COLA_MOUNTAIN DEW_Q219_VOD_UF</t>
        </is>
      </c>
      <c r="E620" s="348" t="inlineStr">
        <is>
          <t>MTV</t>
        </is>
      </c>
      <c r="F620" s="349" t="n">
        <v>43564</v>
      </c>
      <c r="G620" s="349" t="n">
        <v>43646</v>
      </c>
      <c r="H620" s="348" t="n">
        <v>329788</v>
      </c>
      <c r="I620" s="348" t="n">
        <v>329788</v>
      </c>
      <c r="J620" s="348" t="n"/>
      <c r="K620" s="348">
        <f>ROUND(I620*(J620/1000),2)</f>
        <v/>
      </c>
    </row>
    <row r="621">
      <c r="B621" s="347" t="n">
        <v>593</v>
      </c>
      <c r="C621" s="348" t="n">
        <v>33127760</v>
      </c>
      <c r="D621" s="348" t="inlineStr">
        <is>
          <t>#16063_M&amp;E_PEPSI COLA_MOUNTAIN DEW_Q219_VOD_UF</t>
        </is>
      </c>
      <c r="E621" s="348" t="inlineStr">
        <is>
          <t>Paramount</t>
        </is>
      </c>
      <c r="F621" s="349" t="n">
        <v>43564</v>
      </c>
      <c r="G621" s="349" t="n">
        <v>43646</v>
      </c>
      <c r="H621" s="348" t="n">
        <v>121709</v>
      </c>
      <c r="I621" s="348" t="n">
        <v>121709</v>
      </c>
      <c r="J621" s="348" t="n"/>
      <c r="K621" s="348">
        <f>ROUND(I621*(J621/1000),2)</f>
        <v/>
      </c>
    </row>
    <row r="622">
      <c r="B622" s="347" t="n">
        <v>594</v>
      </c>
      <c r="C622" s="348" t="n">
        <v>33127760</v>
      </c>
      <c r="D622" s="348" t="inlineStr">
        <is>
          <t>#16063_M&amp;E_PEPSI COLA_MOUNTAIN DEW_Q219_VOD_UF</t>
        </is>
      </c>
      <c r="E622" s="348" t="inlineStr">
        <is>
          <t>TV Land</t>
        </is>
      </c>
      <c r="F622" s="349" t="n">
        <v>43564</v>
      </c>
      <c r="G622" s="349" t="n">
        <v>43646</v>
      </c>
      <c r="H622" s="348" t="n">
        <v>10845</v>
      </c>
      <c r="I622" s="348" t="n">
        <v>10845</v>
      </c>
      <c r="J622" s="348" t="n"/>
      <c r="K622" s="348">
        <f>ROUND(I622*(J622/1000),2)</f>
        <v/>
      </c>
    </row>
    <row r="623">
      <c r="B623" s="347" t="n">
        <v>595</v>
      </c>
      <c r="C623" s="348" t="n">
        <v>33127760</v>
      </c>
      <c r="D623" s="348" t="inlineStr">
        <is>
          <t>#16063_M&amp;E_PEPSI COLA_MOUNTAIN DEW_Q219_VOD_UF</t>
        </is>
      </c>
      <c r="E623" s="348" t="inlineStr">
        <is>
          <t>VH1</t>
        </is>
      </c>
      <c r="F623" s="349" t="n">
        <v>43564</v>
      </c>
      <c r="G623" s="349" t="n">
        <v>43646</v>
      </c>
      <c r="H623" s="348" t="n">
        <v>435308</v>
      </c>
      <c r="I623" s="348" t="n">
        <v>435308</v>
      </c>
      <c r="J623" s="348" t="n"/>
      <c r="K623" s="348">
        <f>ROUND(I623*(J623/1000),2)</f>
        <v/>
      </c>
    </row>
    <row r="624">
      <c r="B624" s="347" t="n">
        <v>596</v>
      </c>
      <c r="C624" s="348" t="n">
        <v>33127768</v>
      </c>
      <c r="D624" s="348" t="inlineStr">
        <is>
          <t>#16065_M&amp;E_PEPSI COLA_BUBLY BRAND_Q219_VOD_UF</t>
        </is>
      </c>
      <c r="E624" s="348" t="inlineStr">
        <is>
          <t>CMT</t>
        </is>
      </c>
      <c r="F624" s="349" t="n">
        <v>43564</v>
      </c>
      <c r="G624" s="349" t="n">
        <v>43646</v>
      </c>
      <c r="H624" s="348" t="n">
        <v>2497</v>
      </c>
      <c r="I624" s="348" t="n">
        <v>2497</v>
      </c>
      <c r="J624" s="348" t="n"/>
      <c r="K624" s="348">
        <f>ROUND(I624*(J624/1000),2)</f>
        <v/>
      </c>
    </row>
    <row r="625">
      <c r="B625" s="347" t="n">
        <v>597</v>
      </c>
      <c r="C625" s="348" t="n">
        <v>33127768</v>
      </c>
      <c r="D625" s="348" t="inlineStr">
        <is>
          <t>#16065_M&amp;E_PEPSI COLA_BUBLY BRAND_Q219_VOD_UF</t>
        </is>
      </c>
      <c r="E625" s="348" t="inlineStr">
        <is>
          <t>Comedy Central</t>
        </is>
      </c>
      <c r="F625" s="349" t="n">
        <v>43564</v>
      </c>
      <c r="G625" s="349" t="n">
        <v>43646</v>
      </c>
      <c r="H625" s="348" t="n">
        <v>70241</v>
      </c>
      <c r="I625" s="348" t="n">
        <v>70241</v>
      </c>
      <c r="J625" s="348" t="n"/>
      <c r="K625" s="348">
        <f>ROUND(I625*(J625/1000),2)</f>
        <v/>
      </c>
    </row>
    <row r="626">
      <c r="B626" s="347" t="n">
        <v>598</v>
      </c>
      <c r="C626" s="348" t="n">
        <v>33127768</v>
      </c>
      <c r="D626" s="348" t="inlineStr">
        <is>
          <t>#16065_M&amp;E_PEPSI COLA_BUBLY BRAND_Q219_VOD_UF</t>
        </is>
      </c>
      <c r="E626" s="348" t="inlineStr">
        <is>
          <t>MTV</t>
        </is>
      </c>
      <c r="F626" s="349" t="n">
        <v>43564</v>
      </c>
      <c r="G626" s="349" t="n">
        <v>43646</v>
      </c>
      <c r="H626" s="348" t="n">
        <v>301587</v>
      </c>
      <c r="I626" s="348" t="n">
        <v>301587</v>
      </c>
      <c r="J626" s="348" t="n"/>
      <c r="K626" s="348">
        <f>ROUND(I626*(J626/1000),2)</f>
        <v/>
      </c>
    </row>
    <row r="627">
      <c r="B627" s="347" t="n">
        <v>599</v>
      </c>
      <c r="C627" s="348" t="n">
        <v>33127768</v>
      </c>
      <c r="D627" s="348" t="inlineStr">
        <is>
          <t>#16065_M&amp;E_PEPSI COLA_BUBLY BRAND_Q219_VOD_UF</t>
        </is>
      </c>
      <c r="E627" s="348" t="inlineStr">
        <is>
          <t>Paramount</t>
        </is>
      </c>
      <c r="F627" s="349" t="n">
        <v>43564</v>
      </c>
      <c r="G627" s="349" t="n">
        <v>43646</v>
      </c>
      <c r="H627" s="348" t="n">
        <v>112067</v>
      </c>
      <c r="I627" s="348" t="n">
        <v>112067</v>
      </c>
      <c r="J627" s="348" t="n"/>
      <c r="K627" s="348">
        <f>ROUND(I627*(J627/1000),2)</f>
        <v/>
      </c>
    </row>
    <row r="628">
      <c r="B628" s="347" t="n">
        <v>600</v>
      </c>
      <c r="C628" s="348" t="n">
        <v>33127768</v>
      </c>
      <c r="D628" s="348" t="inlineStr">
        <is>
          <t>#16065_M&amp;E_PEPSI COLA_BUBLY BRAND_Q219_VOD_UF</t>
        </is>
      </c>
      <c r="E628" s="348" t="inlineStr">
        <is>
          <t>TV Land</t>
        </is>
      </c>
      <c r="F628" s="349" t="n">
        <v>43564</v>
      </c>
      <c r="G628" s="349" t="n">
        <v>43646</v>
      </c>
      <c r="H628" s="348" t="n">
        <v>9387</v>
      </c>
      <c r="I628" s="348" t="n">
        <v>9387</v>
      </c>
      <c r="J628" s="348" t="n"/>
      <c r="K628" s="348">
        <f>ROUND(I628*(J628/1000),2)</f>
        <v/>
      </c>
    </row>
    <row r="629">
      <c r="B629" s="347" t="n">
        <v>601</v>
      </c>
      <c r="C629" s="348" t="n">
        <v>33127768</v>
      </c>
      <c r="D629" s="348" t="inlineStr">
        <is>
          <t>#16065_M&amp;E_PEPSI COLA_BUBLY BRAND_Q219_VOD_UF</t>
        </is>
      </c>
      <c r="E629" s="348" t="inlineStr">
        <is>
          <t>VH1</t>
        </is>
      </c>
      <c r="F629" s="349" t="n">
        <v>43564</v>
      </c>
      <c r="G629" s="349" t="n">
        <v>43646</v>
      </c>
      <c r="H629" s="348" t="n">
        <v>405230</v>
      </c>
      <c r="I629" s="348" t="n">
        <v>405230</v>
      </c>
      <c r="J629" s="348" t="n"/>
      <c r="K629" s="348">
        <f>ROUND(I629*(J629/1000),2)</f>
        <v/>
      </c>
    </row>
    <row r="630">
      <c r="B630" s="347" t="n">
        <v>602</v>
      </c>
      <c r="C630" s="348" t="n">
        <v>33127781</v>
      </c>
      <c r="D630" s="348" t="inlineStr">
        <is>
          <t>#16067_M&amp;E_PEPSI COLA_LIFE WATER_Q219_VOD_UF</t>
        </is>
      </c>
      <c r="E630" s="348" t="inlineStr">
        <is>
          <t>CMT</t>
        </is>
      </c>
      <c r="F630" s="349" t="n">
        <v>43564</v>
      </c>
      <c r="G630" s="349" t="n">
        <v>43639</v>
      </c>
      <c r="H630" s="348" t="n">
        <v>1947</v>
      </c>
      <c r="I630" s="348" t="n">
        <v>1947</v>
      </c>
      <c r="J630" s="348" t="n"/>
      <c r="K630" s="348">
        <f>ROUND(I630*(J630/1000),2)</f>
        <v/>
      </c>
    </row>
    <row r="631">
      <c r="B631" s="347" t="n">
        <v>603</v>
      </c>
      <c r="C631" s="348" t="n">
        <v>33127781</v>
      </c>
      <c r="D631" s="348" t="inlineStr">
        <is>
          <t>#16067_M&amp;E_PEPSI COLA_LIFE WATER_Q219_VOD_UF</t>
        </is>
      </c>
      <c r="E631" s="348" t="inlineStr">
        <is>
          <t>Comedy Central</t>
        </is>
      </c>
      <c r="F631" s="349" t="n">
        <v>43564</v>
      </c>
      <c r="G631" s="349" t="n">
        <v>43639</v>
      </c>
      <c r="H631" s="348" t="n">
        <v>71885</v>
      </c>
      <c r="I631" s="348" t="n">
        <v>71885</v>
      </c>
      <c r="J631" s="348" t="n"/>
      <c r="K631" s="348">
        <f>ROUND(I631*(J631/1000),2)</f>
        <v/>
      </c>
    </row>
    <row r="632">
      <c r="B632" s="347" t="n">
        <v>604</v>
      </c>
      <c r="C632" s="348" t="n">
        <v>33127781</v>
      </c>
      <c r="D632" s="348" t="inlineStr">
        <is>
          <t>#16067_M&amp;E_PEPSI COLA_LIFE WATER_Q219_VOD_UF</t>
        </is>
      </c>
      <c r="E632" s="348" t="inlineStr">
        <is>
          <t>MTV</t>
        </is>
      </c>
      <c r="F632" s="349" t="n">
        <v>43564</v>
      </c>
      <c r="G632" s="349" t="n">
        <v>43639</v>
      </c>
      <c r="H632" s="348" t="n">
        <v>158327</v>
      </c>
      <c r="I632" s="348" t="n">
        <v>158327</v>
      </c>
      <c r="J632" s="348" t="n"/>
      <c r="K632" s="348">
        <f>ROUND(I632*(J632/1000),2)</f>
        <v/>
      </c>
    </row>
    <row r="633">
      <c r="B633" s="347" t="n">
        <v>605</v>
      </c>
      <c r="C633" s="348" t="n">
        <v>33127781</v>
      </c>
      <c r="D633" s="348" t="inlineStr">
        <is>
          <t>#16067_M&amp;E_PEPSI COLA_LIFE WATER_Q219_VOD_UF</t>
        </is>
      </c>
      <c r="E633" s="348" t="inlineStr">
        <is>
          <t>Paramount</t>
        </is>
      </c>
      <c r="F633" s="349" t="n">
        <v>43564</v>
      </c>
      <c r="G633" s="349" t="n">
        <v>43639</v>
      </c>
      <c r="H633" s="348" t="n">
        <v>66227</v>
      </c>
      <c r="I633" s="348" t="n">
        <v>66227</v>
      </c>
      <c r="J633" s="348" t="n"/>
      <c r="K633" s="348">
        <f>ROUND(I633*(J633/1000),2)</f>
        <v/>
      </c>
    </row>
    <row r="634">
      <c r="B634" s="347" t="n">
        <v>606</v>
      </c>
      <c r="C634" s="348" t="n">
        <v>33127781</v>
      </c>
      <c r="D634" s="348" t="inlineStr">
        <is>
          <t>#16067_M&amp;E_PEPSI COLA_LIFE WATER_Q219_VOD_UF</t>
        </is>
      </c>
      <c r="E634" s="348" t="inlineStr">
        <is>
          <t>TV Land</t>
        </is>
      </c>
      <c r="F634" s="349" t="n">
        <v>43564</v>
      </c>
      <c r="G634" s="349" t="n">
        <v>43639</v>
      </c>
      <c r="H634" s="348" t="n">
        <v>6809</v>
      </c>
      <c r="I634" s="348" t="n">
        <v>6809</v>
      </c>
      <c r="J634" s="348" t="n"/>
      <c r="K634" s="348">
        <f>ROUND(I634*(J634/1000),2)</f>
        <v/>
      </c>
    </row>
    <row r="635">
      <c r="B635" s="347" t="n">
        <v>607</v>
      </c>
      <c r="C635" s="348" t="n">
        <v>33127781</v>
      </c>
      <c r="D635" s="348" t="inlineStr">
        <is>
          <t>#16067_M&amp;E_PEPSI COLA_LIFE WATER_Q219_VOD_UF</t>
        </is>
      </c>
      <c r="E635" s="348" t="inlineStr">
        <is>
          <t>VH1</t>
        </is>
      </c>
      <c r="F635" s="349" t="n">
        <v>43564</v>
      </c>
      <c r="G635" s="349" t="n">
        <v>43639</v>
      </c>
      <c r="H635" s="348" t="n">
        <v>219313</v>
      </c>
      <c r="I635" s="348" t="n">
        <v>219313</v>
      </c>
      <c r="J635" s="348" t="n"/>
      <c r="K635" s="348">
        <f>ROUND(I635*(J635/1000),2)</f>
        <v/>
      </c>
    </row>
    <row r="636">
      <c r="B636" s="347" t="n">
        <v>608</v>
      </c>
      <c r="C636" s="348" t="n">
        <v>33127911</v>
      </c>
      <c r="D636" s="348" t="inlineStr">
        <is>
          <t>#15970_M&amp;E_PROCTER &amp; GAMBLE_Q219_17/18_LIABILITY</t>
        </is>
      </c>
      <c r="E636" s="348" t="inlineStr">
        <is>
          <t>CMT</t>
        </is>
      </c>
      <c r="F636" s="349" t="n">
        <v>43570</v>
      </c>
      <c r="G636" s="349" t="n">
        <v>43646</v>
      </c>
      <c r="H636" s="348" t="n">
        <v>7931</v>
      </c>
      <c r="I636" s="348" t="n">
        <v>7931</v>
      </c>
      <c r="J636" s="348" t="n"/>
      <c r="K636" s="348">
        <f>ROUND(I636*(J636/1000),2)</f>
        <v/>
      </c>
    </row>
    <row r="637">
      <c r="B637" s="347" t="n">
        <v>609</v>
      </c>
      <c r="C637" s="348" t="n">
        <v>33127911</v>
      </c>
      <c r="D637" s="348" t="inlineStr">
        <is>
          <t>#15970_M&amp;E_PROCTER &amp; GAMBLE_Q219_17/18_LIABILITY</t>
        </is>
      </c>
      <c r="E637" s="348" t="inlineStr">
        <is>
          <t>Comedy Central</t>
        </is>
      </c>
      <c r="F637" s="349" t="n">
        <v>43570</v>
      </c>
      <c r="G637" s="349" t="n">
        <v>43646</v>
      </c>
      <c r="H637" s="348" t="n">
        <v>147959</v>
      </c>
      <c r="I637" s="348" t="n">
        <v>147959</v>
      </c>
      <c r="J637" s="348" t="n"/>
      <c r="K637" s="348">
        <f>ROUND(I637*(J637/1000),2)</f>
        <v/>
      </c>
    </row>
    <row r="638">
      <c r="B638" s="347" t="n">
        <v>610</v>
      </c>
      <c r="C638" s="348" t="n">
        <v>33127911</v>
      </c>
      <c r="D638" s="348" t="inlineStr">
        <is>
          <t>#15970_M&amp;E_PROCTER &amp; GAMBLE_Q219_17/18_LIABILITY</t>
        </is>
      </c>
      <c r="E638" s="348" t="inlineStr">
        <is>
          <t>MTV</t>
        </is>
      </c>
      <c r="F638" s="349" t="n">
        <v>43570</v>
      </c>
      <c r="G638" s="349" t="n">
        <v>43646</v>
      </c>
      <c r="H638" s="348" t="n">
        <v>540906</v>
      </c>
      <c r="I638" s="348" t="n">
        <v>540906</v>
      </c>
      <c r="J638" s="348" t="n"/>
      <c r="K638" s="348">
        <f>ROUND(I638*(J638/1000),2)</f>
        <v/>
      </c>
    </row>
    <row r="639">
      <c r="B639" s="347" t="n">
        <v>611</v>
      </c>
      <c r="C639" s="348" t="n">
        <v>33127911</v>
      </c>
      <c r="D639" s="348" t="inlineStr">
        <is>
          <t>#15970_M&amp;E_PROCTER &amp; GAMBLE_Q219_17/18_LIABILITY</t>
        </is>
      </c>
      <c r="E639" s="348" t="inlineStr">
        <is>
          <t>Paramount</t>
        </is>
      </c>
      <c r="F639" s="349" t="n">
        <v>43570</v>
      </c>
      <c r="G639" s="349" t="n">
        <v>43646</v>
      </c>
      <c r="H639" s="348" t="n">
        <v>193395</v>
      </c>
      <c r="I639" s="348" t="n">
        <v>193395</v>
      </c>
      <c r="J639" s="348" t="n"/>
      <c r="K639" s="348">
        <f>ROUND(I639*(J639/1000),2)</f>
        <v/>
      </c>
    </row>
    <row r="640">
      <c r="B640" s="347" t="n">
        <v>612</v>
      </c>
      <c r="C640" s="348" t="n">
        <v>33127911</v>
      </c>
      <c r="D640" s="348" t="inlineStr">
        <is>
          <t>#15970_M&amp;E_PROCTER &amp; GAMBLE_Q219_17/18_LIABILITY</t>
        </is>
      </c>
      <c r="E640" s="348" t="inlineStr">
        <is>
          <t>TV Land</t>
        </is>
      </c>
      <c r="F640" s="349" t="n">
        <v>43570</v>
      </c>
      <c r="G640" s="349" t="n">
        <v>43646</v>
      </c>
      <c r="H640" s="348" t="n">
        <v>20146</v>
      </c>
      <c r="I640" s="348" t="n">
        <v>20146</v>
      </c>
      <c r="J640" s="348" t="n"/>
      <c r="K640" s="348">
        <f>ROUND(I640*(J640/1000),2)</f>
        <v/>
      </c>
    </row>
    <row r="641">
      <c r="B641" s="347" t="n">
        <v>613</v>
      </c>
      <c r="C641" s="348" t="n">
        <v>33127911</v>
      </c>
      <c r="D641" s="348" t="inlineStr">
        <is>
          <t>#15970_M&amp;E_PROCTER &amp; GAMBLE_Q219_17/18_LIABILITY</t>
        </is>
      </c>
      <c r="E641" s="348" t="inlineStr">
        <is>
          <t>VH1</t>
        </is>
      </c>
      <c r="F641" s="349" t="n">
        <v>43570</v>
      </c>
      <c r="G641" s="349" t="n">
        <v>43646</v>
      </c>
      <c r="H641" s="348" t="n">
        <v>646597</v>
      </c>
      <c r="I641" s="348" t="n">
        <v>646597</v>
      </c>
      <c r="J641" s="348" t="n"/>
      <c r="K641" s="348">
        <f>ROUND(I641*(J641/1000),2)</f>
        <v/>
      </c>
    </row>
    <row r="642">
      <c r="B642" s="347" t="n">
        <v>614</v>
      </c>
      <c r="C642" s="348" t="n">
        <v>33128144</v>
      </c>
      <c r="D642" s="348" t="inlineStr">
        <is>
          <t>#15701_M&amp;E_PROCTER &amp; GAMBLE_Q219_18/19_LIABILITY_WIPE</t>
        </is>
      </c>
      <c r="E642" s="348" t="inlineStr">
        <is>
          <t>CMT</t>
        </is>
      </c>
      <c r="F642" s="349" t="n">
        <v>43570</v>
      </c>
      <c r="G642" s="349" t="n">
        <v>43646</v>
      </c>
      <c r="H642" s="348" t="n">
        <v>45518</v>
      </c>
      <c r="I642" s="348" t="n">
        <v>45518</v>
      </c>
      <c r="J642" s="348" t="n"/>
      <c r="K642" s="348">
        <f>ROUND(I642*(J642/1000),2)</f>
        <v/>
      </c>
    </row>
    <row r="643">
      <c r="B643" s="347" t="n">
        <v>615</v>
      </c>
      <c r="C643" s="348" t="n">
        <v>33128144</v>
      </c>
      <c r="D643" s="348" t="inlineStr">
        <is>
          <t>#15701_M&amp;E_PROCTER &amp; GAMBLE_Q219_18/19_LIABILITY_WIPE</t>
        </is>
      </c>
      <c r="E643" s="348" t="inlineStr">
        <is>
          <t>Comedy Central</t>
        </is>
      </c>
      <c r="F643" s="349" t="n">
        <v>43570</v>
      </c>
      <c r="G643" s="349" t="n">
        <v>43646</v>
      </c>
      <c r="H643" s="348" t="n">
        <v>856640</v>
      </c>
      <c r="I643" s="348" t="n">
        <v>856640</v>
      </c>
      <c r="J643" s="348" t="n"/>
      <c r="K643" s="348">
        <f>ROUND(I643*(J643/1000),2)</f>
        <v/>
      </c>
    </row>
    <row r="644">
      <c r="B644" s="347" t="n">
        <v>616</v>
      </c>
      <c r="C644" s="348" t="n">
        <v>33128144</v>
      </c>
      <c r="D644" s="348" t="inlineStr">
        <is>
          <t>#15701_M&amp;E_PROCTER &amp; GAMBLE_Q219_18/19_LIABILITY_WIPE</t>
        </is>
      </c>
      <c r="E644" s="348" t="inlineStr">
        <is>
          <t>MTV</t>
        </is>
      </c>
      <c r="F644" s="349" t="n">
        <v>43570</v>
      </c>
      <c r="G644" s="349" t="n">
        <v>43646</v>
      </c>
      <c r="H644" s="348" t="n">
        <v>2769627</v>
      </c>
      <c r="I644" s="348" t="n">
        <v>2769627</v>
      </c>
      <c r="J644" s="348" t="n"/>
      <c r="K644" s="348">
        <f>ROUND(I644*(J644/1000),2)</f>
        <v/>
      </c>
    </row>
    <row r="645">
      <c r="B645" s="347" t="n">
        <v>617</v>
      </c>
      <c r="C645" s="348" t="n">
        <v>33128144</v>
      </c>
      <c r="D645" s="348" t="inlineStr">
        <is>
          <t>#15701_M&amp;E_PROCTER &amp; GAMBLE_Q219_18/19_LIABILITY_WIPE</t>
        </is>
      </c>
      <c r="E645" s="348" t="inlineStr">
        <is>
          <t>Paramount</t>
        </is>
      </c>
      <c r="F645" s="349" t="n">
        <v>43570</v>
      </c>
      <c r="G645" s="349" t="n">
        <v>43646</v>
      </c>
      <c r="H645" s="348" t="n">
        <v>1015071</v>
      </c>
      <c r="I645" s="348" t="n">
        <v>1015071</v>
      </c>
      <c r="J645" s="348" t="n"/>
      <c r="K645" s="348">
        <f>ROUND(I645*(J645/1000),2)</f>
        <v/>
      </c>
    </row>
    <row r="646">
      <c r="B646" s="347" t="n">
        <v>618</v>
      </c>
      <c r="C646" s="348" t="n">
        <v>33128144</v>
      </c>
      <c r="D646" s="348" t="inlineStr">
        <is>
          <t>#15701_M&amp;E_PROCTER &amp; GAMBLE_Q219_18/19_LIABILITY_WIPE</t>
        </is>
      </c>
      <c r="E646" s="348" t="inlineStr">
        <is>
          <t>TV Land</t>
        </is>
      </c>
      <c r="F646" s="349" t="n">
        <v>43570</v>
      </c>
      <c r="G646" s="349" t="n">
        <v>43646</v>
      </c>
      <c r="H646" s="348" t="n">
        <v>124629</v>
      </c>
      <c r="I646" s="348" t="n">
        <v>124629</v>
      </c>
      <c r="J646" s="348" t="n"/>
      <c r="K646" s="348">
        <f>ROUND(I646*(J646/1000),2)</f>
        <v/>
      </c>
    </row>
    <row r="647">
      <c r="B647" s="347" t="n">
        <v>619</v>
      </c>
      <c r="C647" s="348" t="n">
        <v>33128144</v>
      </c>
      <c r="D647" s="348" t="inlineStr">
        <is>
          <t>#15701_M&amp;E_PROCTER &amp; GAMBLE_Q219_18/19_LIABILITY_WIPE</t>
        </is>
      </c>
      <c r="E647" s="348" t="inlineStr">
        <is>
          <t>VH1</t>
        </is>
      </c>
      <c r="F647" s="349" t="n">
        <v>43570</v>
      </c>
      <c r="G647" s="349" t="n">
        <v>43646</v>
      </c>
      <c r="H647" s="348" t="n">
        <v>3359940</v>
      </c>
      <c r="I647" s="348" t="n">
        <v>3359940</v>
      </c>
      <c r="J647" s="348" t="n"/>
      <c r="K647" s="348">
        <f>ROUND(I647*(J647/1000),2)</f>
        <v/>
      </c>
    </row>
    <row r="648">
      <c r="B648" s="347" t="n">
        <v>620</v>
      </c>
      <c r="C648" s="348" t="n">
        <v>33132976</v>
      </c>
      <c r="D648" s="348" t="inlineStr">
        <is>
          <t>16093_K&amp;F_CEC_ENTERTAINMENT_FY19_VOD_DAI_UPFRONT</t>
        </is>
      </c>
      <c r="E648" s="348" t="inlineStr">
        <is>
          <t>Nick Jr (Noggin)</t>
        </is>
      </c>
      <c r="F648" s="349" t="n">
        <v>43564</v>
      </c>
      <c r="G648" s="349" t="n">
        <v>43646</v>
      </c>
      <c r="H648" s="348" t="n">
        <v>312564</v>
      </c>
      <c r="I648" s="348" t="n">
        <v>312564</v>
      </c>
      <c r="J648" s="348" t="n"/>
      <c r="K648" s="348">
        <f>ROUND(I648*(J648/1000),2)</f>
        <v/>
      </c>
    </row>
    <row r="649">
      <c r="B649" s="347" t="n">
        <v>621</v>
      </c>
      <c r="C649" s="348" t="n">
        <v>33132976</v>
      </c>
      <c r="D649" s="348" t="inlineStr">
        <is>
          <t>16093_K&amp;F_CEC_ENTERTAINMENT_FY19_VOD_DAI_UPFRONT</t>
        </is>
      </c>
      <c r="E649" s="348" t="inlineStr">
        <is>
          <t>Nickelodeon</t>
        </is>
      </c>
      <c r="F649" s="349" t="n">
        <v>43564</v>
      </c>
      <c r="G649" s="349" t="n">
        <v>43646</v>
      </c>
      <c r="H649" s="348" t="n">
        <v>313369</v>
      </c>
      <c r="I649" s="348" t="n">
        <v>313369</v>
      </c>
      <c r="J649" s="348" t="n"/>
      <c r="K649" s="348">
        <f>ROUND(I649*(J649/1000),2)</f>
        <v/>
      </c>
    </row>
    <row r="650">
      <c r="B650" s="347" t="n">
        <v>622</v>
      </c>
      <c r="C650" s="348" t="n">
        <v>33155069</v>
      </c>
      <c r="D650" s="348" t="inlineStr">
        <is>
          <t>(15890)_BET_OLV_CURLS_P2+_2Q19</t>
        </is>
      </c>
      <c r="E650" s="348" t="inlineStr">
        <is>
          <t>BET</t>
        </is>
      </c>
      <c r="F650" s="349" t="n">
        <v>43565</v>
      </c>
      <c r="G650" s="349" t="n">
        <v>43595</v>
      </c>
      <c r="H650" s="348" t="n">
        <v>509882</v>
      </c>
      <c r="I650" s="348" t="n">
        <v>463095</v>
      </c>
      <c r="J650" s="348" t="n"/>
      <c r="K650" s="348">
        <f>ROUND(I650*(J650/1000),2)</f>
        <v/>
      </c>
    </row>
    <row r="651">
      <c r="B651" s="347" t="n">
        <v>623</v>
      </c>
      <c r="C651" s="348" t="n">
        <v>33155069</v>
      </c>
      <c r="D651" s="348" t="inlineStr">
        <is>
          <t>(15890)_BET_OLV_CURLS_P2+_2Q19</t>
        </is>
      </c>
      <c r="E651" s="348" t="inlineStr">
        <is>
          <t>BET Her</t>
        </is>
      </c>
      <c r="F651" s="349" t="n">
        <v>43565</v>
      </c>
      <c r="G651" s="349" t="n">
        <v>43595</v>
      </c>
      <c r="H651" s="348" t="n">
        <v>21728</v>
      </c>
      <c r="I651" s="348" t="n">
        <v>20398</v>
      </c>
      <c r="J651" s="348" t="n"/>
      <c r="K651" s="348">
        <f>ROUND(I651*(J651/1000),2)</f>
        <v/>
      </c>
    </row>
    <row r="652">
      <c r="B652" s="347" t="n">
        <v>624</v>
      </c>
      <c r="C652" s="348" t="n">
        <v>33155069</v>
      </c>
      <c r="D652" s="348" t="inlineStr">
        <is>
          <t>15890_BET_OLV_CURLS_P2+_2Q19</t>
        </is>
      </c>
      <c r="E652" s="348" t="inlineStr">
        <is>
          <t>BET</t>
        </is>
      </c>
      <c r="F652" s="349" t="n">
        <v>43565</v>
      </c>
      <c r="G652" s="349" t="n">
        <v>43595</v>
      </c>
      <c r="H652" s="348" t="n">
        <v>509882</v>
      </c>
      <c r="I652" s="348" t="n">
        <v>46787</v>
      </c>
      <c r="J652" s="348" t="n"/>
      <c r="K652" s="348">
        <f>ROUND(I652*(J652/1000),2)</f>
        <v/>
      </c>
    </row>
    <row r="653">
      <c r="B653" s="347" t="n">
        <v>625</v>
      </c>
      <c r="C653" s="348" t="n">
        <v>33155069</v>
      </c>
      <c r="D653" s="348" t="inlineStr">
        <is>
          <t>15890_BET_OLV_CURLS_P2+_2Q19</t>
        </is>
      </c>
      <c r="E653" s="348" t="inlineStr">
        <is>
          <t>BET Her</t>
        </is>
      </c>
      <c r="F653" s="349" t="n">
        <v>43565</v>
      </c>
      <c r="G653" s="349" t="n">
        <v>43595</v>
      </c>
      <c r="H653" s="348" t="n">
        <v>21728</v>
      </c>
      <c r="I653" s="348" t="n">
        <v>1330</v>
      </c>
      <c r="J653" s="348" t="n"/>
      <c r="K653" s="348">
        <f>ROUND(I653*(J653/1000),2)</f>
        <v/>
      </c>
    </row>
    <row r="654">
      <c r="B654" s="347" t="n">
        <v>626</v>
      </c>
      <c r="C654" s="348" t="n">
        <v>33155804</v>
      </c>
      <c r="D654" s="348" t="inlineStr">
        <is>
          <t>16042_M&amp;E_LIVING ESSENTIALS - LIVING ESSENTIALS_Q219_VOD DAI_NG</t>
        </is>
      </c>
      <c r="E654" s="348" t="inlineStr">
        <is>
          <t>Comedy Central</t>
        </is>
      </c>
      <c r="F654" s="349" t="n">
        <v>43565</v>
      </c>
      <c r="G654" s="349" t="n">
        <v>43585</v>
      </c>
      <c r="H654" s="348" t="n">
        <v>14132</v>
      </c>
      <c r="I654" s="348" t="n">
        <v>14132</v>
      </c>
      <c r="J654" s="348" t="n"/>
      <c r="K654" s="348">
        <f>ROUND(I654*(J654/1000),2)</f>
        <v/>
      </c>
    </row>
    <row r="655">
      <c r="B655" s="347" t="n">
        <v>627</v>
      </c>
      <c r="C655" s="348" t="n">
        <v>33155804</v>
      </c>
      <c r="D655" s="348" t="inlineStr">
        <is>
          <t>16042_M&amp;E_LIVING ESSENTIALS - LIVING ESSENTIALS_Q219_VOD DAI_NG</t>
        </is>
      </c>
      <c r="E655" s="348" t="inlineStr">
        <is>
          <t>MTV</t>
        </is>
      </c>
      <c r="F655" s="349" t="n">
        <v>43565</v>
      </c>
      <c r="G655" s="349" t="n">
        <v>43585</v>
      </c>
      <c r="H655" s="348" t="n">
        <v>216729</v>
      </c>
      <c r="I655" s="348" t="n">
        <v>216729</v>
      </c>
      <c r="J655" s="348" t="n"/>
      <c r="K655" s="348">
        <f>ROUND(I655*(J655/1000),2)</f>
        <v/>
      </c>
    </row>
    <row r="656">
      <c r="B656" s="347" t="n">
        <v>628</v>
      </c>
      <c r="C656" s="348" t="n">
        <v>33155804</v>
      </c>
      <c r="D656" s="348" t="inlineStr">
        <is>
          <t>16042_M&amp;E_LIVING ESSENTIALS - LIVING ESSENTIALS_Q219_VOD DAI_NG</t>
        </is>
      </c>
      <c r="E656" s="348" t="inlineStr">
        <is>
          <t>Paramount</t>
        </is>
      </c>
      <c r="F656" s="349" t="n">
        <v>43565</v>
      </c>
      <c r="G656" s="349" t="n">
        <v>43585</v>
      </c>
      <c r="H656" s="348" t="n">
        <v>108309</v>
      </c>
      <c r="I656" s="348" t="n">
        <v>108309</v>
      </c>
      <c r="J656" s="348" t="n"/>
      <c r="K656" s="348">
        <f>ROUND(I656*(J656/1000),2)</f>
        <v/>
      </c>
    </row>
    <row r="657">
      <c r="B657" s="347" t="n">
        <v>629</v>
      </c>
      <c r="C657" s="348" t="n">
        <v>33155804</v>
      </c>
      <c r="D657" s="348" t="inlineStr">
        <is>
          <t>16042_M&amp;E_LIVING ESSENTIALS - LIVING ESSENTIALS_Q219_VOD DAI_NG</t>
        </is>
      </c>
      <c r="E657" s="348" t="inlineStr">
        <is>
          <t>VH1</t>
        </is>
      </c>
      <c r="F657" s="349" t="n">
        <v>43565</v>
      </c>
      <c r="G657" s="349" t="n">
        <v>43585</v>
      </c>
      <c r="H657" s="348" t="n">
        <v>248199</v>
      </c>
      <c r="I657" s="348" t="n">
        <v>248199</v>
      </c>
      <c r="J657" s="348" t="n"/>
      <c r="K657" s="348">
        <f>ROUND(I657*(J657/1000),2)</f>
        <v/>
      </c>
    </row>
    <row r="658">
      <c r="B658" s="347" t="n">
        <v>630</v>
      </c>
      <c r="C658" s="348" t="n">
        <v>33158259</v>
      </c>
      <c r="D658" s="348" t="inlineStr">
        <is>
          <t>16038_BET_H&amp;M_ LADIES SPRING CONSCIOUS_OLV_P2+_2Q19</t>
        </is>
      </c>
      <c r="E658" s="348" t="inlineStr">
        <is>
          <t>BET</t>
        </is>
      </c>
      <c r="F658" s="349" t="n">
        <v>43566</v>
      </c>
      <c r="G658" s="349" t="n">
        <v>43586</v>
      </c>
      <c r="H658" s="348" t="n">
        <v>160319</v>
      </c>
      <c r="I658" s="348" t="n">
        <v>160319</v>
      </c>
      <c r="J658" s="348" t="n"/>
      <c r="K658" s="348">
        <f>ROUND(I658*(J658/1000),2)</f>
        <v/>
      </c>
    </row>
    <row r="659">
      <c r="B659" s="347" t="n">
        <v>631</v>
      </c>
      <c r="C659" s="348" t="n">
        <v>33158259</v>
      </c>
      <c r="D659" s="348" t="inlineStr">
        <is>
          <t>16038_BET_H&amp;M_ LADIES SPRING CONSCIOUS_OLV_P2+_2Q19</t>
        </is>
      </c>
      <c r="E659" s="348" t="inlineStr">
        <is>
          <t>BET Her</t>
        </is>
      </c>
      <c r="F659" s="349" t="n">
        <v>43566</v>
      </c>
      <c r="G659" s="349" t="n">
        <v>43586</v>
      </c>
      <c r="H659" s="348" t="n">
        <v>6885</v>
      </c>
      <c r="I659" s="348" t="n">
        <v>6885</v>
      </c>
      <c r="J659" s="348" t="n"/>
      <c r="K659" s="348">
        <f>ROUND(I659*(J659/1000),2)</f>
        <v/>
      </c>
    </row>
    <row r="660">
      <c r="B660" s="347" t="n">
        <v>632</v>
      </c>
      <c r="C660" s="348" t="n">
        <v>33172097</v>
      </c>
      <c r="D660" s="348" t="inlineStr">
        <is>
          <t>16083_BET_SMILE DIRECT_PEEL OFF_P2+_2Q19</t>
        </is>
      </c>
      <c r="E660" s="348" t="inlineStr">
        <is>
          <t>BET</t>
        </is>
      </c>
      <c r="F660" s="349" t="n">
        <v>43566</v>
      </c>
      <c r="G660" s="349" t="n">
        <v>43583</v>
      </c>
      <c r="H660" s="348" t="n">
        <v>87258</v>
      </c>
      <c r="I660" s="348" t="n">
        <v>87258</v>
      </c>
      <c r="J660" s="348" t="n"/>
      <c r="K660" s="348">
        <f>ROUND(I660*(J660/1000),2)</f>
        <v/>
      </c>
    </row>
    <row r="661">
      <c r="B661" s="347" t="n">
        <v>633</v>
      </c>
      <c r="C661" s="348" t="n">
        <v>33172097</v>
      </c>
      <c r="D661" s="348" t="inlineStr">
        <is>
          <t>16083_BET_SMILE DIRECT_PEEL OFF_P2+_2Q19</t>
        </is>
      </c>
      <c r="E661" s="348" t="inlineStr">
        <is>
          <t>BET Her</t>
        </is>
      </c>
      <c r="F661" s="349" t="n">
        <v>43566</v>
      </c>
      <c r="G661" s="349" t="n">
        <v>43583</v>
      </c>
      <c r="H661" s="348" t="n">
        <v>3470</v>
      </c>
      <c r="I661" s="348" t="n">
        <v>3470</v>
      </c>
      <c r="J661" s="348" t="n"/>
      <c r="K661" s="348">
        <f>ROUND(I661*(J661/1000),2)</f>
        <v/>
      </c>
    </row>
    <row r="662">
      <c r="B662" s="347" t="n">
        <v>634</v>
      </c>
      <c r="C662" s="348" t="n">
        <v>33180048</v>
      </c>
      <c r="D662" s="348" t="inlineStr">
        <is>
          <t>16064_M&amp;E_GEICO INSURANCE - GEICO_VH1 18 UF Liability_2Q19_Demo A25-49</t>
        </is>
      </c>
      <c r="E662" s="348" t="inlineStr">
        <is>
          <t>CMT</t>
        </is>
      </c>
      <c r="F662" s="349" t="n">
        <v>43566</v>
      </c>
      <c r="G662" s="349" t="n">
        <v>43585</v>
      </c>
      <c r="H662" s="348" t="n">
        <v>9238</v>
      </c>
      <c r="I662" s="348" t="n">
        <v>9238</v>
      </c>
      <c r="J662" s="348" t="n"/>
      <c r="K662" s="348">
        <f>ROUND(I662*(J662/1000),2)</f>
        <v/>
      </c>
    </row>
    <row r="663">
      <c r="B663" s="347" t="n">
        <v>635</v>
      </c>
      <c r="C663" s="348" t="n">
        <v>33180048</v>
      </c>
      <c r="D663" s="348" t="inlineStr">
        <is>
          <t>16064_M&amp;E_GEICO INSURANCE - GEICO_VH1 18 UF Liability_2Q19_Demo A25-49</t>
        </is>
      </c>
      <c r="E663" s="348" t="inlineStr">
        <is>
          <t>Comedy Central</t>
        </is>
      </c>
      <c r="F663" s="349" t="n">
        <v>43566</v>
      </c>
      <c r="G663" s="349" t="n">
        <v>43585</v>
      </c>
      <c r="H663" s="348" t="n">
        <v>118868</v>
      </c>
      <c r="I663" s="348" t="n">
        <v>118868</v>
      </c>
      <c r="J663" s="348" t="n"/>
      <c r="K663" s="348">
        <f>ROUND(I663*(J663/1000),2)</f>
        <v/>
      </c>
    </row>
    <row r="664">
      <c r="B664" s="347" t="n">
        <v>636</v>
      </c>
      <c r="C664" s="348" t="n">
        <v>33180048</v>
      </c>
      <c r="D664" s="348" t="inlineStr">
        <is>
          <t>16064_M&amp;E_GEICO INSURANCE - GEICO_VH1 18 UF Liability_2Q19_Demo A25-49</t>
        </is>
      </c>
      <c r="E664" s="348" t="inlineStr">
        <is>
          <t>MTV</t>
        </is>
      </c>
      <c r="F664" s="349" t="n">
        <v>43566</v>
      </c>
      <c r="G664" s="349" t="n">
        <v>43585</v>
      </c>
      <c r="H664" s="348" t="n">
        <v>521309</v>
      </c>
      <c r="I664" s="348" t="n">
        <v>521309</v>
      </c>
      <c r="J664" s="348" t="n"/>
      <c r="K664" s="348">
        <f>ROUND(I664*(J664/1000),2)</f>
        <v/>
      </c>
    </row>
    <row r="665">
      <c r="B665" s="347" t="n">
        <v>637</v>
      </c>
      <c r="C665" s="348" t="n">
        <v>33180048</v>
      </c>
      <c r="D665" s="348" t="inlineStr">
        <is>
          <t>16064_M&amp;E_GEICO INSURANCE - GEICO_VH1 18 UF Liability_2Q19_Demo A25-49</t>
        </is>
      </c>
      <c r="E665" s="348" t="inlineStr">
        <is>
          <t>Paramount</t>
        </is>
      </c>
      <c r="F665" s="349" t="n">
        <v>43566</v>
      </c>
      <c r="G665" s="349" t="n">
        <v>43585</v>
      </c>
      <c r="H665" s="348" t="n">
        <v>210108</v>
      </c>
      <c r="I665" s="348" t="n">
        <v>210108</v>
      </c>
      <c r="J665" s="348" t="n"/>
      <c r="K665" s="348">
        <f>ROUND(I665*(J665/1000),2)</f>
        <v/>
      </c>
    </row>
    <row r="666">
      <c r="B666" s="347" t="n">
        <v>638</v>
      </c>
      <c r="C666" s="348" t="n">
        <v>33180048</v>
      </c>
      <c r="D666" s="348" t="inlineStr">
        <is>
          <t>16064_M&amp;E_GEICO INSURANCE - GEICO_VH1 18 UF Liability_2Q19_Demo A25-49</t>
        </is>
      </c>
      <c r="E666" s="348" t="inlineStr">
        <is>
          <t>TV Land</t>
        </is>
      </c>
      <c r="F666" s="349" t="n">
        <v>43566</v>
      </c>
      <c r="G666" s="349" t="n">
        <v>43585</v>
      </c>
      <c r="H666" s="348" t="n">
        <v>16741</v>
      </c>
      <c r="I666" s="348" t="n">
        <v>16741</v>
      </c>
      <c r="J666" s="348" t="n"/>
      <c r="K666" s="348">
        <f>ROUND(I666*(J666/1000),2)</f>
        <v/>
      </c>
    </row>
    <row r="667">
      <c r="B667" s="347" t="n">
        <v>639</v>
      </c>
      <c r="C667" s="348" t="n">
        <v>33180048</v>
      </c>
      <c r="D667" s="348" t="inlineStr">
        <is>
          <t>16064_M&amp;E_GEICO INSURANCE - GEICO_VH1 18 UF Liability_2Q19_Demo A25-49</t>
        </is>
      </c>
      <c r="E667" s="348" t="inlineStr">
        <is>
          <t>VH1</t>
        </is>
      </c>
      <c r="F667" s="349" t="n">
        <v>43566</v>
      </c>
      <c r="G667" s="349" t="n">
        <v>43585</v>
      </c>
      <c r="H667" s="348" t="n">
        <v>687722</v>
      </c>
      <c r="I667" s="348" t="n">
        <v>687722</v>
      </c>
      <c r="J667" s="348" t="n"/>
      <c r="K667" s="348">
        <f>ROUND(I667*(J667/1000),2)</f>
        <v/>
      </c>
    </row>
    <row r="668">
      <c r="B668" s="347" t="n">
        <v>640</v>
      </c>
      <c r="C668" s="348" t="n">
        <v>33180339</v>
      </c>
      <c r="D668" s="348" t="inlineStr">
        <is>
          <t>16051_M&amp;E_CHRYSLER CORPORATION_CHRYSLER CORPORATION_2Q19_SCATTER</t>
        </is>
      </c>
      <c r="E668" s="348" t="inlineStr">
        <is>
          <t>CMT</t>
        </is>
      </c>
      <c r="F668" s="349" t="n">
        <v>43573</v>
      </c>
      <c r="G668" s="349" t="n">
        <v>43585</v>
      </c>
      <c r="H668" s="348" t="n">
        <v>7091</v>
      </c>
      <c r="I668" s="348" t="n">
        <v>7091</v>
      </c>
      <c r="J668" s="348" t="n"/>
      <c r="K668" s="348">
        <f>ROUND(I668*(J668/1000),2)</f>
        <v/>
      </c>
    </row>
    <row r="669">
      <c r="B669" s="347" t="n">
        <v>641</v>
      </c>
      <c r="C669" s="348" t="n">
        <v>33180339</v>
      </c>
      <c r="D669" s="348" t="inlineStr">
        <is>
          <t>16051_M&amp;E_CHRYSLER CORPORATION_CHRYSLER CORPORATION_2Q19_SCATTER</t>
        </is>
      </c>
      <c r="E669" s="348" t="inlineStr">
        <is>
          <t>Comedy Central</t>
        </is>
      </c>
      <c r="F669" s="349" t="n">
        <v>43573</v>
      </c>
      <c r="G669" s="349" t="n">
        <v>43585</v>
      </c>
      <c r="H669" s="348" t="n">
        <v>124984</v>
      </c>
      <c r="I669" s="348" t="n">
        <v>124984</v>
      </c>
      <c r="J669" s="348" t="n"/>
      <c r="K669" s="348">
        <f>ROUND(I669*(J669/1000),2)</f>
        <v/>
      </c>
    </row>
    <row r="670">
      <c r="B670" s="347" t="n">
        <v>642</v>
      </c>
      <c r="C670" s="348" t="n">
        <v>33180339</v>
      </c>
      <c r="D670" s="348" t="inlineStr">
        <is>
          <t>16051_M&amp;E_CHRYSLER CORPORATION_CHRYSLER CORPORATION_2Q19_SCATTER</t>
        </is>
      </c>
      <c r="E670" s="348" t="inlineStr">
        <is>
          <t>MTV</t>
        </is>
      </c>
      <c r="F670" s="349" t="n">
        <v>43573</v>
      </c>
      <c r="G670" s="349" t="n">
        <v>43585</v>
      </c>
      <c r="H670" s="348" t="n">
        <v>498162</v>
      </c>
      <c r="I670" s="348" t="n">
        <v>498162</v>
      </c>
      <c r="J670" s="348" t="n"/>
      <c r="K670" s="348">
        <f>ROUND(I670*(J670/1000),2)</f>
        <v/>
      </c>
    </row>
    <row r="671">
      <c r="B671" s="347" t="n">
        <v>643</v>
      </c>
      <c r="C671" s="348" t="n">
        <v>33180339</v>
      </c>
      <c r="D671" s="348" t="inlineStr">
        <is>
          <t>16051_M&amp;E_CHRYSLER CORPORATION_CHRYSLER CORPORATION_2Q19_SCATTER</t>
        </is>
      </c>
      <c r="E671" s="348" t="inlineStr">
        <is>
          <t>Paramount</t>
        </is>
      </c>
      <c r="F671" s="349" t="n">
        <v>43573</v>
      </c>
      <c r="G671" s="349" t="n">
        <v>43585</v>
      </c>
      <c r="H671" s="348" t="n">
        <v>201410</v>
      </c>
      <c r="I671" s="348" t="n">
        <v>201410</v>
      </c>
      <c r="J671" s="348" t="n"/>
      <c r="K671" s="348">
        <f>ROUND(I671*(J671/1000),2)</f>
        <v/>
      </c>
    </row>
    <row r="672">
      <c r="B672" s="347" t="n">
        <v>644</v>
      </c>
      <c r="C672" s="348" t="n">
        <v>33180339</v>
      </c>
      <c r="D672" s="348" t="inlineStr">
        <is>
          <t>16051_M&amp;E_CHRYSLER CORPORATION_CHRYSLER CORPORATION_2Q19_SCATTER</t>
        </is>
      </c>
      <c r="E672" s="348" t="inlineStr">
        <is>
          <t>TV Land</t>
        </is>
      </c>
      <c r="F672" s="349" t="n">
        <v>43573</v>
      </c>
      <c r="G672" s="349" t="n">
        <v>43585</v>
      </c>
      <c r="H672" s="348" t="n">
        <v>18327</v>
      </c>
      <c r="I672" s="348" t="n">
        <v>18327</v>
      </c>
      <c r="J672" s="348" t="n"/>
      <c r="K672" s="348">
        <f>ROUND(I672*(J672/1000),2)</f>
        <v/>
      </c>
    </row>
    <row r="673">
      <c r="B673" s="347" t="n">
        <v>645</v>
      </c>
      <c r="C673" s="348" t="n">
        <v>33180339</v>
      </c>
      <c r="D673" s="348" t="inlineStr">
        <is>
          <t>16051_M&amp;E_CHRYSLER CORPORATION_CHRYSLER CORPORATION_2Q19_SCATTER</t>
        </is>
      </c>
      <c r="E673" s="348" t="inlineStr">
        <is>
          <t>VH1</t>
        </is>
      </c>
      <c r="F673" s="349" t="n">
        <v>43573</v>
      </c>
      <c r="G673" s="349" t="n">
        <v>43585</v>
      </c>
      <c r="H673" s="348" t="n">
        <v>652453</v>
      </c>
      <c r="I673" s="348" t="n">
        <v>652453</v>
      </c>
      <c r="J673" s="348" t="n"/>
      <c r="K673" s="348">
        <f>ROUND(I673*(J673/1000),2)</f>
        <v/>
      </c>
    </row>
    <row r="674">
      <c r="B674" s="347" t="n">
        <v>646</v>
      </c>
      <c r="C674" s="348" t="n">
        <v>33181196</v>
      </c>
      <c r="D674" s="348" t="inlineStr">
        <is>
          <t>Paramount VOD DAI Promos 2019</t>
        </is>
      </c>
      <c r="E674" s="348" t="inlineStr">
        <is>
          <t>Paramount</t>
        </is>
      </c>
      <c r="F674" s="349" t="n">
        <v>43570</v>
      </c>
      <c r="G674" s="349" t="n">
        <v>43576</v>
      </c>
      <c r="H674" s="348" t="n">
        <v>1021</v>
      </c>
      <c r="I674" s="348" t="n">
        <v>1021</v>
      </c>
      <c r="J674" s="348" t="n"/>
      <c r="K674" s="348">
        <f>ROUND(I674*(J674/1000),2)</f>
        <v/>
      </c>
    </row>
    <row r="675">
      <c r="B675" s="347" t="n">
        <v>647</v>
      </c>
      <c r="C675" s="348" t="n">
        <v>33192248</v>
      </c>
      <c r="D675" s="348" t="inlineStr">
        <is>
          <t>15684_M&amp;E_U.S. NAVY - NAVY_2Q19_SC</t>
        </is>
      </c>
      <c r="E675" s="348" t="inlineStr">
        <is>
          <t>Comedy Central</t>
        </is>
      </c>
      <c r="F675" s="349" t="n">
        <v>43570</v>
      </c>
      <c r="G675" s="349" t="n">
        <v>43585</v>
      </c>
      <c r="H675" s="348" t="n">
        <v>227638</v>
      </c>
      <c r="I675" s="348" t="n">
        <v>227638</v>
      </c>
      <c r="J675" s="348" t="n"/>
      <c r="K675" s="348">
        <f>ROUND(I675*(J675/1000),2)</f>
        <v/>
      </c>
    </row>
    <row r="676">
      <c r="B676" s="347" t="n">
        <v>648</v>
      </c>
      <c r="C676" s="348" t="n">
        <v>33192248</v>
      </c>
      <c r="D676" s="348" t="inlineStr">
        <is>
          <t>15684_M&amp;E_U.S. NAVY - NAVY_2Q19_SC</t>
        </is>
      </c>
      <c r="E676" s="348" t="inlineStr">
        <is>
          <t>MTV</t>
        </is>
      </c>
      <c r="F676" s="349" t="n">
        <v>43570</v>
      </c>
      <c r="G676" s="349" t="n">
        <v>43585</v>
      </c>
      <c r="H676" s="348" t="n">
        <v>714752</v>
      </c>
      <c r="I676" s="348" t="n">
        <v>714752</v>
      </c>
      <c r="J676" s="348" t="n"/>
      <c r="K676" s="348">
        <f>ROUND(I676*(J676/1000),2)</f>
        <v/>
      </c>
    </row>
    <row r="677">
      <c r="B677" s="347" t="n">
        <v>649</v>
      </c>
      <c r="C677" s="348" t="n">
        <v>33192248</v>
      </c>
      <c r="D677" s="348" t="inlineStr">
        <is>
          <t>15684_M&amp;E_U.S. NAVY - NAVY_2Q19_SC</t>
        </is>
      </c>
      <c r="E677" s="348" t="inlineStr">
        <is>
          <t>Paramount</t>
        </is>
      </c>
      <c r="F677" s="349" t="n">
        <v>43570</v>
      </c>
      <c r="G677" s="349" t="n">
        <v>43585</v>
      </c>
      <c r="H677" s="348" t="n">
        <v>3473</v>
      </c>
      <c r="I677" s="348" t="n">
        <v>3473</v>
      </c>
      <c r="J677" s="348" t="n"/>
      <c r="K677" s="348">
        <f>ROUND(I677*(J677/1000),2)</f>
        <v/>
      </c>
    </row>
    <row r="678">
      <c r="B678" s="347" t="n">
        <v>650</v>
      </c>
      <c r="C678" s="348" t="n">
        <v>33198430</v>
      </c>
      <c r="D678" s="348" t="inlineStr">
        <is>
          <t>16084_Comcast-Charter-Altice_AM_MTV_Double Shot At Love_S1_Ep 2-4_Gold</t>
        </is>
      </c>
      <c r="E678" s="348" t="inlineStr">
        <is>
          <t>CMT</t>
        </is>
      </c>
      <c r="F678" s="349" t="n">
        <v>43567</v>
      </c>
      <c r="G678" s="349" t="n">
        <v>43587</v>
      </c>
      <c r="H678" s="348" t="n">
        <v>1689</v>
      </c>
      <c r="I678" s="348" t="n">
        <v>1689</v>
      </c>
      <c r="J678" s="348" t="n"/>
      <c r="K678" s="348">
        <f>ROUND(I678*(J678/1000),2)</f>
        <v/>
      </c>
    </row>
    <row r="679">
      <c r="B679" s="347" t="n">
        <v>651</v>
      </c>
      <c r="C679" s="348" t="n">
        <v>33198430</v>
      </c>
      <c r="D679" s="348" t="inlineStr">
        <is>
          <t>16084_Comcast-Charter-Altice_AM_MTV_Double Shot At Love_S1_Ep 2-4_Gold</t>
        </is>
      </c>
      <c r="E679" s="348" t="inlineStr">
        <is>
          <t>Comedy Central</t>
        </is>
      </c>
      <c r="F679" s="349" t="n">
        <v>43567</v>
      </c>
      <c r="G679" s="349" t="n">
        <v>43587</v>
      </c>
      <c r="H679" s="348" t="n">
        <v>46383</v>
      </c>
      <c r="I679" s="348" t="n">
        <v>46383</v>
      </c>
      <c r="J679" s="348" t="n"/>
      <c r="K679" s="348">
        <f>ROUND(I679*(J679/1000),2)</f>
        <v/>
      </c>
    </row>
    <row r="680">
      <c r="B680" s="347" t="n">
        <v>652</v>
      </c>
      <c r="C680" s="348" t="n">
        <v>33198430</v>
      </c>
      <c r="D680" s="348" t="inlineStr">
        <is>
          <t>16084_Comcast-Charter-Altice_AM_MTV_Double Shot At Love_S1_Ep 2-4_Gold</t>
        </is>
      </c>
      <c r="E680" s="348" t="inlineStr">
        <is>
          <t>MTV</t>
        </is>
      </c>
      <c r="F680" s="349" t="n">
        <v>43567</v>
      </c>
      <c r="G680" s="349" t="n">
        <v>43587</v>
      </c>
      <c r="H680" s="348" t="n">
        <v>335882</v>
      </c>
      <c r="I680" s="348" t="n">
        <v>335882</v>
      </c>
      <c r="J680" s="348" t="n"/>
      <c r="K680" s="348">
        <f>ROUND(I680*(J680/1000),2)</f>
        <v/>
      </c>
    </row>
    <row r="681">
      <c r="B681" s="347" t="n">
        <v>653</v>
      </c>
      <c r="C681" s="348" t="n">
        <v>33198430</v>
      </c>
      <c r="D681" s="348" t="inlineStr">
        <is>
          <t>16084_Comcast-Charter-Altice_AM_MTV_Double Shot At Love_S1_Ep 2-4_Gold</t>
        </is>
      </c>
      <c r="E681" s="348" t="inlineStr">
        <is>
          <t>MTV2</t>
        </is>
      </c>
      <c r="F681" s="349" t="n">
        <v>43567</v>
      </c>
      <c r="G681" s="349" t="n">
        <v>43587</v>
      </c>
      <c r="H681" s="348" t="n">
        <v>28</v>
      </c>
      <c r="I681" s="348" t="n">
        <v>28</v>
      </c>
      <c r="J681" s="348" t="n"/>
      <c r="K681" s="348">
        <f>ROUND(I681*(J681/1000),2)</f>
        <v/>
      </c>
    </row>
    <row r="682">
      <c r="B682" s="347" t="n">
        <v>654</v>
      </c>
      <c r="C682" s="348" t="n">
        <v>33198430</v>
      </c>
      <c r="D682" s="348" t="inlineStr">
        <is>
          <t>16084_Comcast-Charter-Altice_AM_MTV_Double Shot At Love_S1_Ep 2-4_Gold</t>
        </is>
      </c>
      <c r="E682" s="348" t="inlineStr">
        <is>
          <t>Paramount</t>
        </is>
      </c>
      <c r="F682" s="349" t="n">
        <v>43567</v>
      </c>
      <c r="G682" s="349" t="n">
        <v>43587</v>
      </c>
      <c r="H682" s="348" t="n">
        <v>110589</v>
      </c>
      <c r="I682" s="348" t="n">
        <v>110589</v>
      </c>
      <c r="J682" s="348" t="n"/>
      <c r="K682" s="348">
        <f>ROUND(I682*(J682/1000),2)</f>
        <v/>
      </c>
    </row>
    <row r="683">
      <c r="B683" s="347" t="n">
        <v>655</v>
      </c>
      <c r="C683" s="348" t="n">
        <v>33198430</v>
      </c>
      <c r="D683" s="348" t="inlineStr">
        <is>
          <t>16084_Comcast-Charter-Altice_AM_MTV_Double Shot At Love_S1_Ep 2-4_Gold</t>
        </is>
      </c>
      <c r="E683" s="348" t="inlineStr">
        <is>
          <t>TV Land</t>
        </is>
      </c>
      <c r="F683" s="349" t="n">
        <v>43567</v>
      </c>
      <c r="G683" s="349" t="n">
        <v>43587</v>
      </c>
      <c r="H683" s="348" t="n">
        <v>8023</v>
      </c>
      <c r="I683" s="348" t="n">
        <v>8023</v>
      </c>
      <c r="J683" s="348" t="n"/>
      <c r="K683" s="348">
        <f>ROUND(I683*(J683/1000),2)</f>
        <v/>
      </c>
    </row>
    <row r="684">
      <c r="B684" s="347" t="n">
        <v>656</v>
      </c>
      <c r="C684" s="348" t="n">
        <v>33198430</v>
      </c>
      <c r="D684" s="348" t="inlineStr">
        <is>
          <t>16084_Comcast-Charter-Altice_AM_MTV_Double Shot At Love_S1_Ep 2-4_Gold</t>
        </is>
      </c>
      <c r="E684" s="348" t="inlineStr">
        <is>
          <t>VH1</t>
        </is>
      </c>
      <c r="F684" s="349" t="n">
        <v>43567</v>
      </c>
      <c r="G684" s="349" t="n">
        <v>43587</v>
      </c>
      <c r="H684" s="348" t="n">
        <v>413803</v>
      </c>
      <c r="I684" s="348" t="n">
        <v>413803</v>
      </c>
      <c r="J684" s="348" t="n"/>
      <c r="K684" s="348">
        <f>ROUND(I684*(J684/1000),2)</f>
        <v/>
      </c>
    </row>
    <row r="685">
      <c r="B685" s="347" t="n">
        <v>657</v>
      </c>
      <c r="C685" s="348" t="n">
        <v>33218736</v>
      </c>
      <c r="D685" s="348" t="inlineStr">
        <is>
          <t>16119_M&amp;E_CLOROX_CDW_2Q19_Upfront_FEP</t>
        </is>
      </c>
      <c r="E685" s="348" t="inlineStr">
        <is>
          <t>Comedy Central</t>
        </is>
      </c>
      <c r="F685" s="349" t="n">
        <v>43570</v>
      </c>
      <c r="G685" s="349" t="n">
        <v>43646</v>
      </c>
      <c r="H685" s="348" t="n">
        <v>8246</v>
      </c>
      <c r="I685" s="348" t="n">
        <v>8246</v>
      </c>
      <c r="J685" s="348" t="n"/>
      <c r="K685" s="348">
        <f>ROUND(I685*(J685/1000),2)</f>
        <v/>
      </c>
    </row>
    <row r="686">
      <c r="B686" s="347" t="n">
        <v>658</v>
      </c>
      <c r="C686" s="348" t="n">
        <v>33218736</v>
      </c>
      <c r="D686" s="348" t="inlineStr">
        <is>
          <t>16119_M&amp;E_CLOROX_CDW_2Q19_Upfront_FEP</t>
        </is>
      </c>
      <c r="E686" s="348" t="inlineStr">
        <is>
          <t>MTV</t>
        </is>
      </c>
      <c r="F686" s="349" t="n">
        <v>43570</v>
      </c>
      <c r="G686" s="349" t="n">
        <v>43646</v>
      </c>
      <c r="H686" s="348" t="n">
        <v>125395</v>
      </c>
      <c r="I686" s="348" t="n">
        <v>125395</v>
      </c>
      <c r="J686" s="348" t="n"/>
      <c r="K686" s="348">
        <f>ROUND(I686*(J686/1000),2)</f>
        <v/>
      </c>
    </row>
    <row r="687">
      <c r="B687" s="347" t="n">
        <v>659</v>
      </c>
      <c r="C687" s="348" t="n">
        <v>33218736</v>
      </c>
      <c r="D687" s="348" t="inlineStr">
        <is>
          <t>16119_M&amp;E_CLOROX_CDW_2Q19_Upfront_FEP</t>
        </is>
      </c>
      <c r="E687" s="348" t="inlineStr">
        <is>
          <t>MTV2</t>
        </is>
      </c>
      <c r="F687" s="349" t="n">
        <v>43570</v>
      </c>
      <c r="G687" s="349" t="n">
        <v>43646</v>
      </c>
      <c r="H687" s="348" t="n">
        <v>2</v>
      </c>
      <c r="I687" s="348" t="n">
        <v>2</v>
      </c>
      <c r="J687" s="348" t="n"/>
      <c r="K687" s="348">
        <f>ROUND(I687*(J687/1000),2)</f>
        <v/>
      </c>
    </row>
    <row r="688">
      <c r="B688" s="347" t="n">
        <v>660</v>
      </c>
      <c r="C688" s="348" t="n">
        <v>33218736</v>
      </c>
      <c r="D688" s="348" t="inlineStr">
        <is>
          <t>16119_M&amp;E_CLOROX_CDW_2Q19_Upfront_FEP</t>
        </is>
      </c>
      <c r="E688" s="348" t="inlineStr">
        <is>
          <t>Paramount</t>
        </is>
      </c>
      <c r="F688" s="349" t="n">
        <v>43570</v>
      </c>
      <c r="G688" s="349" t="n">
        <v>43646</v>
      </c>
      <c r="H688" s="348" t="n">
        <v>51177</v>
      </c>
      <c r="I688" s="348" t="n">
        <v>51177</v>
      </c>
      <c r="J688" s="348" t="n"/>
      <c r="K688" s="348">
        <f>ROUND(I688*(J688/1000),2)</f>
        <v/>
      </c>
    </row>
    <row r="689">
      <c r="B689" s="347" t="n">
        <v>661</v>
      </c>
      <c r="C689" s="348" t="n">
        <v>33218736</v>
      </c>
      <c r="D689" s="348" t="inlineStr">
        <is>
          <t>16119_M&amp;E_CLOROX_CDW_2Q19_Upfront_FEP</t>
        </is>
      </c>
      <c r="E689" s="348" t="inlineStr">
        <is>
          <t>VH1</t>
        </is>
      </c>
      <c r="F689" s="349" t="n">
        <v>43570</v>
      </c>
      <c r="G689" s="349" t="n">
        <v>43646</v>
      </c>
      <c r="H689" s="348" t="n">
        <v>219347</v>
      </c>
      <c r="I689" s="348" t="n">
        <v>219347</v>
      </c>
      <c r="J689" s="348" t="n"/>
      <c r="K689" s="348">
        <f>ROUND(I689*(J689/1000),2)</f>
        <v/>
      </c>
    </row>
    <row r="690">
      <c r="B690" s="347" t="n">
        <v>662</v>
      </c>
      <c r="C690" s="348" t="n">
        <v>33239189</v>
      </c>
      <c r="D690" s="348" t="inlineStr">
        <is>
          <t>16091_MTV &amp; VH1_WARNER BROTHERS THEATRICAL_A Sun is Also a Star_2Q19_Upfront_FEP_VOD-DAI</t>
        </is>
      </c>
      <c r="E690" s="348" t="inlineStr">
        <is>
          <t>MTV</t>
        </is>
      </c>
      <c r="F690" s="349" t="n">
        <v>43571</v>
      </c>
      <c r="G690" s="349" t="n">
        <v>43585</v>
      </c>
      <c r="H690" s="348" t="n">
        <v>406510</v>
      </c>
      <c r="I690" s="348" t="n">
        <v>258599</v>
      </c>
      <c r="J690" s="348" t="n"/>
      <c r="K690" s="348">
        <f>ROUND(I690*(J690/1000),2)</f>
        <v/>
      </c>
    </row>
    <row r="691">
      <c r="B691" s="347" t="n">
        <v>663</v>
      </c>
      <c r="C691" s="348" t="n">
        <v>33239189</v>
      </c>
      <c r="D691" s="348" t="inlineStr">
        <is>
          <t>16091_MTV &amp; VH1_WARNER BROTHERS THEATRICAL_A Sun is Also a Star_2Q19_Upfront_FEP_VOD-DAI</t>
        </is>
      </c>
      <c r="E691" s="348" t="inlineStr">
        <is>
          <t>MTV2</t>
        </is>
      </c>
      <c r="F691" s="349" t="n">
        <v>43571</v>
      </c>
      <c r="G691" s="349" t="n">
        <v>43585</v>
      </c>
      <c r="H691" s="348" t="n">
        <v>309</v>
      </c>
      <c r="I691" s="348" t="n">
        <v>184</v>
      </c>
      <c r="J691" s="348" t="n"/>
      <c r="K691" s="348">
        <f>ROUND(I691*(J691/1000),2)</f>
        <v/>
      </c>
    </row>
    <row r="692">
      <c r="B692" s="347" t="n">
        <v>664</v>
      </c>
      <c r="C692" s="348" t="n">
        <v>33239189</v>
      </c>
      <c r="D692" s="348" t="inlineStr">
        <is>
          <t>16091_MTV &amp; VH1_WARNER BROTHERS THEATRICAL_A Sun is Also a Star_2Q19_Upfront_FEP_VOD-DAI</t>
        </is>
      </c>
      <c r="E692" s="348" t="inlineStr">
        <is>
          <t>VH1</t>
        </is>
      </c>
      <c r="F692" s="349" t="n">
        <v>43571</v>
      </c>
      <c r="G692" s="349" t="n">
        <v>43585</v>
      </c>
      <c r="H692" s="348" t="n">
        <v>606730</v>
      </c>
      <c r="I692" s="348" t="n">
        <v>375574</v>
      </c>
      <c r="J692" s="348" t="n"/>
      <c r="K692" s="348">
        <f>ROUND(I692*(J692/1000),2)</f>
        <v/>
      </c>
    </row>
    <row r="693">
      <c r="B693" s="347" t="n">
        <v>665</v>
      </c>
      <c r="C693" s="348" t="n">
        <v>33239189</v>
      </c>
      <c r="D693" s="348" t="inlineStr">
        <is>
          <t>16091_MTV VH1 CC_WARNER BROTHERS THEATRICAL_A Sun is Also a Star_2Q19_Upfront_FEP_VOD-DAI</t>
        </is>
      </c>
      <c r="E693" s="348" t="inlineStr">
        <is>
          <t>MTV</t>
        </is>
      </c>
      <c r="F693" s="349" t="n">
        <v>43571</v>
      </c>
      <c r="G693" s="349" t="n">
        <v>43585</v>
      </c>
      <c r="H693" s="348" t="n">
        <v>406510</v>
      </c>
      <c r="I693" s="348" t="n">
        <v>147911</v>
      </c>
      <c r="J693" s="348" t="n"/>
      <c r="K693" s="348">
        <f>ROUND(I693*(J693/1000),2)</f>
        <v/>
      </c>
    </row>
    <row r="694">
      <c r="B694" s="347" t="n">
        <v>666</v>
      </c>
      <c r="C694" s="348" t="n">
        <v>33239189</v>
      </c>
      <c r="D694" s="348" t="inlineStr">
        <is>
          <t>16091_MTV VH1 CC_WARNER BROTHERS THEATRICAL_A Sun is Also a Star_2Q19_Upfront_FEP_VOD-DAI</t>
        </is>
      </c>
      <c r="E694" s="348" t="inlineStr">
        <is>
          <t>MTV2</t>
        </is>
      </c>
      <c r="F694" s="349" t="n">
        <v>43571</v>
      </c>
      <c r="G694" s="349" t="n">
        <v>43585</v>
      </c>
      <c r="H694" s="348" t="n">
        <v>309</v>
      </c>
      <c r="I694" s="348" t="n">
        <v>125</v>
      </c>
      <c r="J694" s="348" t="n"/>
      <c r="K694" s="348">
        <f>ROUND(I694*(J694/1000),2)</f>
        <v/>
      </c>
    </row>
    <row r="695">
      <c r="B695" s="347" t="n">
        <v>667</v>
      </c>
      <c r="C695" s="348" t="n">
        <v>33239189</v>
      </c>
      <c r="D695" s="348" t="inlineStr">
        <is>
          <t>16091_MTV VH1 CC_WARNER BROTHERS THEATRICAL_A Sun is Also a Star_2Q19_Upfront_FEP_VOD-DAI</t>
        </is>
      </c>
      <c r="E695" s="348" t="inlineStr">
        <is>
          <t>VH1</t>
        </is>
      </c>
      <c r="F695" s="349" t="n">
        <v>43571</v>
      </c>
      <c r="G695" s="349" t="n">
        <v>43585</v>
      </c>
      <c r="H695" s="348" t="n">
        <v>606730</v>
      </c>
      <c r="I695" s="348" t="n">
        <v>231156</v>
      </c>
      <c r="J695" s="348" t="n"/>
      <c r="K695" s="348">
        <f>ROUND(I695*(J695/1000),2)</f>
        <v/>
      </c>
    </row>
    <row r="696">
      <c r="B696" s="347" t="n">
        <v>668</v>
      </c>
      <c r="C696" s="348" t="n">
        <v>33240299</v>
      </c>
      <c r="D696" s="348" t="inlineStr">
        <is>
          <t>15949_K&amp;F_WARNER_BROTHERS_POKEMON DETECTIVE PIKACHU_VOD &amp; OLV ADU 2Q19</t>
        </is>
      </c>
      <c r="E696" s="348" t="inlineStr">
        <is>
          <t>Nickelodeon</t>
        </is>
      </c>
      <c r="F696" s="349" t="n">
        <v>43571</v>
      </c>
      <c r="G696" s="349" t="n">
        <v>43585</v>
      </c>
      <c r="H696" s="348" t="n">
        <v>2338796</v>
      </c>
      <c r="I696" s="348" t="n">
        <v>2338796</v>
      </c>
      <c r="J696" s="348" t="n"/>
      <c r="K696" s="348">
        <f>ROUND(I696*(J696/1000),2)</f>
        <v/>
      </c>
    </row>
    <row r="697">
      <c r="B697" s="347" t="n">
        <v>669</v>
      </c>
      <c r="C697" s="348" t="n">
        <v>33243270</v>
      </c>
      <c r="D697" s="348" t="inlineStr">
        <is>
          <t>15887_BET_WALMART_FY19-Fight-Hunger_DEMO A18-49_2Q19</t>
        </is>
      </c>
      <c r="E697" s="348" t="inlineStr">
        <is>
          <t>BET</t>
        </is>
      </c>
      <c r="F697" s="349" t="n">
        <v>43577</v>
      </c>
      <c r="G697" s="349" t="n">
        <v>43585</v>
      </c>
      <c r="H697" s="348" t="n">
        <v>33128</v>
      </c>
      <c r="I697" s="348" t="n">
        <v>33128</v>
      </c>
      <c r="J697" s="348" t="n"/>
      <c r="K697" s="348">
        <f>ROUND(I697*(J697/1000),2)</f>
        <v/>
      </c>
    </row>
    <row r="698">
      <c r="B698" s="347" t="n">
        <v>670</v>
      </c>
      <c r="C698" s="348" t="n">
        <v>33243270</v>
      </c>
      <c r="D698" s="348" t="inlineStr">
        <is>
          <t>15887_BET_WALMART_FY19-Fight-Hunger_DEMO A18-49_2Q19</t>
        </is>
      </c>
      <c r="E698" s="348" t="inlineStr">
        <is>
          <t>BET Her</t>
        </is>
      </c>
      <c r="F698" s="349" t="n">
        <v>43577</v>
      </c>
      <c r="G698" s="349" t="n">
        <v>43585</v>
      </c>
      <c r="H698" s="348" t="n">
        <v>1010</v>
      </c>
      <c r="I698" s="348" t="n">
        <v>1010</v>
      </c>
      <c r="J698" s="348" t="n"/>
      <c r="K698" s="348">
        <f>ROUND(I698*(J698/1000),2)</f>
        <v/>
      </c>
    </row>
    <row r="699">
      <c r="B699" s="347" t="n">
        <v>671</v>
      </c>
      <c r="C699" s="348" t="n">
        <v>33243882</v>
      </c>
      <c r="D699" s="348" t="inlineStr">
        <is>
          <t>16124_Nick_Clorox_Disinfecting_Wipes_2Q19_VOD-DAI</t>
        </is>
      </c>
      <c r="E699" s="348" t="inlineStr">
        <is>
          <t>Nick Jr (Noggin)</t>
        </is>
      </c>
      <c r="F699" s="349" t="n">
        <v>43571</v>
      </c>
      <c r="G699" s="349" t="n">
        <v>43646</v>
      </c>
      <c r="H699" s="348" t="n">
        <v>28083</v>
      </c>
      <c r="I699" s="348" t="n">
        <v>28083</v>
      </c>
      <c r="J699" s="348" t="n"/>
      <c r="K699" s="348">
        <f>ROUND(I699*(J699/1000),2)</f>
        <v/>
      </c>
    </row>
    <row r="700">
      <c r="B700" s="347" t="n">
        <v>672</v>
      </c>
      <c r="C700" s="348" t="n">
        <v>33243882</v>
      </c>
      <c r="D700" s="348" t="inlineStr">
        <is>
          <t>16124_Nick_Clorox_Disinfecting_Wipes_2Q19_VOD-DAI</t>
        </is>
      </c>
      <c r="E700" s="348" t="inlineStr">
        <is>
          <t>Nickelodeon</t>
        </is>
      </c>
      <c r="F700" s="349" t="n">
        <v>43571</v>
      </c>
      <c r="G700" s="349" t="n">
        <v>43646</v>
      </c>
      <c r="H700" s="348" t="n">
        <v>101433</v>
      </c>
      <c r="I700" s="348" t="n">
        <v>101433</v>
      </c>
      <c r="J700" s="348" t="n"/>
      <c r="K700" s="348">
        <f>ROUND(I700*(J700/1000),2)</f>
        <v/>
      </c>
    </row>
    <row r="701">
      <c r="B701" s="347" t="n">
        <v>673</v>
      </c>
      <c r="C701" s="348" t="n">
        <v>33244245</v>
      </c>
      <c r="D701" s="348" t="inlineStr">
        <is>
          <t>(16133)_K&amp;F_CLOROX _GLAD TRASH_2Q19_VOD-DAI</t>
        </is>
      </c>
      <c r="E701" s="348" t="inlineStr">
        <is>
          <t>Nick Jr (Noggin)</t>
        </is>
      </c>
      <c r="F701" s="349" t="n">
        <v>43571</v>
      </c>
      <c r="G701" s="349" t="n">
        <v>43616</v>
      </c>
      <c r="H701" s="348" t="n">
        <v>204202</v>
      </c>
      <c r="I701" s="348" t="n">
        <v>204202</v>
      </c>
      <c r="J701" s="348" t="n"/>
      <c r="K701" s="348">
        <f>ROUND(I701*(J701/1000),2)</f>
        <v/>
      </c>
    </row>
    <row r="702">
      <c r="B702" s="347" t="n">
        <v>674</v>
      </c>
      <c r="C702" s="348" t="n">
        <v>33245193</v>
      </c>
      <c r="D702" s="348" t="inlineStr">
        <is>
          <t>#16143_M&amp;E_PEPSI COLA_PEPSI_VOD_Q219_UF</t>
        </is>
      </c>
      <c r="E702" s="348" t="inlineStr">
        <is>
          <t>CMT</t>
        </is>
      </c>
      <c r="F702" s="349" t="n">
        <v>43571</v>
      </c>
      <c r="G702" s="349" t="n">
        <v>43646</v>
      </c>
      <c r="H702" s="348" t="n">
        <v>2576</v>
      </c>
      <c r="I702" s="348" t="n">
        <v>2576</v>
      </c>
      <c r="J702" s="348" t="n"/>
      <c r="K702" s="348">
        <f>ROUND(I702*(J702/1000),2)</f>
        <v/>
      </c>
    </row>
    <row r="703">
      <c r="B703" s="347" t="n">
        <v>675</v>
      </c>
      <c r="C703" s="348" t="n">
        <v>33245193</v>
      </c>
      <c r="D703" s="348" t="inlineStr">
        <is>
          <t>#16143_M&amp;E_PEPSI COLA_PEPSI_VOD_Q219_UF</t>
        </is>
      </c>
      <c r="E703" s="348" t="inlineStr">
        <is>
          <t>Comedy Central</t>
        </is>
      </c>
      <c r="F703" s="349" t="n">
        <v>43571</v>
      </c>
      <c r="G703" s="349" t="n">
        <v>43646</v>
      </c>
      <c r="H703" s="348" t="n">
        <v>89916</v>
      </c>
      <c r="I703" s="348" t="n">
        <v>89916</v>
      </c>
      <c r="J703" s="348" t="n"/>
      <c r="K703" s="348">
        <f>ROUND(I703*(J703/1000),2)</f>
        <v/>
      </c>
    </row>
    <row r="704">
      <c r="B704" s="347" t="n">
        <v>676</v>
      </c>
      <c r="C704" s="348" t="n">
        <v>33245193</v>
      </c>
      <c r="D704" s="348" t="inlineStr">
        <is>
          <t>#16143_M&amp;E_PEPSI COLA_PEPSI_VOD_Q219_UF</t>
        </is>
      </c>
      <c r="E704" s="348" t="inlineStr">
        <is>
          <t>MTV</t>
        </is>
      </c>
      <c r="F704" s="349" t="n">
        <v>43571</v>
      </c>
      <c r="G704" s="349" t="n">
        <v>43646</v>
      </c>
      <c r="H704" s="348" t="n">
        <v>225504</v>
      </c>
      <c r="I704" s="348" t="n">
        <v>225504</v>
      </c>
      <c r="J704" s="348" t="n"/>
      <c r="K704" s="348">
        <f>ROUND(I704*(J704/1000),2)</f>
        <v/>
      </c>
    </row>
    <row r="705">
      <c r="B705" s="347" t="n">
        <v>677</v>
      </c>
      <c r="C705" s="348" t="n">
        <v>33245193</v>
      </c>
      <c r="D705" s="348" t="inlineStr">
        <is>
          <t>#16143_M&amp;E_PEPSI COLA_PEPSI_VOD_Q219_UF</t>
        </is>
      </c>
      <c r="E705" s="348" t="inlineStr">
        <is>
          <t>Paramount</t>
        </is>
      </c>
      <c r="F705" s="349" t="n">
        <v>43571</v>
      </c>
      <c r="G705" s="349" t="n">
        <v>43646</v>
      </c>
      <c r="H705" s="348" t="n">
        <v>86760</v>
      </c>
      <c r="I705" s="348" t="n">
        <v>86760</v>
      </c>
      <c r="J705" s="348" t="n"/>
      <c r="K705" s="348">
        <f>ROUND(I705*(J705/1000),2)</f>
        <v/>
      </c>
    </row>
    <row r="706">
      <c r="B706" s="347" t="n">
        <v>678</v>
      </c>
      <c r="C706" s="348" t="n">
        <v>33245193</v>
      </c>
      <c r="D706" s="348" t="inlineStr">
        <is>
          <t>#16143_M&amp;E_PEPSI COLA_PEPSI_VOD_Q219_UF</t>
        </is>
      </c>
      <c r="E706" s="348" t="inlineStr">
        <is>
          <t>TV Land</t>
        </is>
      </c>
      <c r="F706" s="349" t="n">
        <v>43571</v>
      </c>
      <c r="G706" s="349" t="n">
        <v>43646</v>
      </c>
      <c r="H706" s="348" t="n">
        <v>8930</v>
      </c>
      <c r="I706" s="348" t="n">
        <v>8930</v>
      </c>
      <c r="J706" s="348" t="n"/>
      <c r="K706" s="348">
        <f>ROUND(I706*(J706/1000),2)</f>
        <v/>
      </c>
    </row>
    <row r="707">
      <c r="B707" s="347" t="n">
        <v>679</v>
      </c>
      <c r="C707" s="348" t="n">
        <v>33245193</v>
      </c>
      <c r="D707" s="348" t="inlineStr">
        <is>
          <t>#16143_M&amp;E_PEPSI COLA_PEPSI_VOD_Q219_UF</t>
        </is>
      </c>
      <c r="E707" s="348" t="inlineStr">
        <is>
          <t>VH1</t>
        </is>
      </c>
      <c r="F707" s="349" t="n">
        <v>43571</v>
      </c>
      <c r="G707" s="349" t="n">
        <v>43646</v>
      </c>
      <c r="H707" s="348" t="n">
        <v>295793</v>
      </c>
      <c r="I707" s="348" t="n">
        <v>295793</v>
      </c>
      <c r="J707" s="348" t="n"/>
      <c r="K707" s="348">
        <f>ROUND(I707*(J707/1000),2)</f>
        <v/>
      </c>
    </row>
    <row r="708">
      <c r="B708" s="347" t="n">
        <v>680</v>
      </c>
      <c r="C708" s="348" t="n">
        <v>33245203</v>
      </c>
      <c r="D708" s="348" t="inlineStr">
        <is>
          <t>#16145_M&amp;E_PEPSI COLA_LIPTON BRISK_Q219_VOD_UF</t>
        </is>
      </c>
      <c r="E708" s="348" t="inlineStr">
        <is>
          <t>CMT</t>
        </is>
      </c>
      <c r="F708" s="349" t="n">
        <v>43577</v>
      </c>
      <c r="G708" s="349" t="n">
        <v>43639</v>
      </c>
      <c r="H708" s="348" t="n">
        <v>961</v>
      </c>
      <c r="I708" s="348" t="n">
        <v>961</v>
      </c>
      <c r="J708" s="348" t="n"/>
      <c r="K708" s="348">
        <f>ROUND(I708*(J708/1000),2)</f>
        <v/>
      </c>
    </row>
    <row r="709">
      <c r="B709" s="347" t="n">
        <v>681</v>
      </c>
      <c r="C709" s="348" t="n">
        <v>33245203</v>
      </c>
      <c r="D709" s="348" t="inlineStr">
        <is>
          <t>#16145_M&amp;E_PEPSI COLA_LIPTON BRISK_Q219_VOD_UF</t>
        </is>
      </c>
      <c r="E709" s="348" t="inlineStr">
        <is>
          <t>Comedy Central</t>
        </is>
      </c>
      <c r="F709" s="349" t="n">
        <v>43577</v>
      </c>
      <c r="G709" s="349" t="n">
        <v>43639</v>
      </c>
      <c r="H709" s="348" t="n">
        <v>28706</v>
      </c>
      <c r="I709" s="348" t="n">
        <v>28706</v>
      </c>
      <c r="J709" s="348" t="n"/>
      <c r="K709" s="348">
        <f>ROUND(I709*(J709/1000),2)</f>
        <v/>
      </c>
    </row>
    <row r="710">
      <c r="B710" s="347" t="n">
        <v>682</v>
      </c>
      <c r="C710" s="348" t="n">
        <v>33245203</v>
      </c>
      <c r="D710" s="348" t="inlineStr">
        <is>
          <t>#16145_M&amp;E_PEPSI COLA_LIPTON BRISK_Q219_VOD_UF</t>
        </is>
      </c>
      <c r="E710" s="348" t="inlineStr">
        <is>
          <t>MTV</t>
        </is>
      </c>
      <c r="F710" s="349" t="n">
        <v>43577</v>
      </c>
      <c r="G710" s="349" t="n">
        <v>43639</v>
      </c>
      <c r="H710" s="348" t="n">
        <v>153575</v>
      </c>
      <c r="I710" s="348" t="n">
        <v>153575</v>
      </c>
      <c r="J710" s="348" t="n"/>
      <c r="K710" s="348">
        <f>ROUND(I710*(J710/1000),2)</f>
        <v/>
      </c>
    </row>
    <row r="711">
      <c r="B711" s="347" t="n">
        <v>683</v>
      </c>
      <c r="C711" s="348" t="n">
        <v>33245203</v>
      </c>
      <c r="D711" s="348" t="inlineStr">
        <is>
          <t>#16145_M&amp;E_PEPSI COLA_LIPTON BRISK_Q219_VOD_UF</t>
        </is>
      </c>
      <c r="E711" s="348" t="inlineStr">
        <is>
          <t>Paramount</t>
        </is>
      </c>
      <c r="F711" s="349" t="n">
        <v>43577</v>
      </c>
      <c r="G711" s="349" t="n">
        <v>43639</v>
      </c>
      <c r="H711" s="348" t="n">
        <v>59424</v>
      </c>
      <c r="I711" s="348" t="n">
        <v>59424</v>
      </c>
      <c r="J711" s="348" t="n"/>
      <c r="K711" s="348">
        <f>ROUND(I711*(J711/1000),2)</f>
        <v/>
      </c>
    </row>
    <row r="712">
      <c r="B712" s="347" t="n">
        <v>684</v>
      </c>
      <c r="C712" s="348" t="n">
        <v>33245203</v>
      </c>
      <c r="D712" s="348" t="inlineStr">
        <is>
          <t>#16145_M&amp;E_PEPSI COLA_LIPTON BRISK_Q219_VOD_UF</t>
        </is>
      </c>
      <c r="E712" s="348" t="inlineStr">
        <is>
          <t>TV Land</t>
        </is>
      </c>
      <c r="F712" s="349" t="n">
        <v>43577</v>
      </c>
      <c r="G712" s="349" t="n">
        <v>43639</v>
      </c>
      <c r="H712" s="348" t="n">
        <v>4680</v>
      </c>
      <c r="I712" s="348" t="n">
        <v>4680</v>
      </c>
      <c r="J712" s="348" t="n"/>
      <c r="K712" s="348">
        <f>ROUND(I712*(J712/1000),2)</f>
        <v/>
      </c>
    </row>
    <row r="713">
      <c r="B713" s="347" t="n">
        <v>685</v>
      </c>
      <c r="C713" s="348" t="n">
        <v>33245203</v>
      </c>
      <c r="D713" s="348" t="inlineStr">
        <is>
          <t>#16145_M&amp;E_PEPSI COLA_LIPTON BRISK_Q219_VOD_UF</t>
        </is>
      </c>
      <c r="E713" s="348" t="inlineStr">
        <is>
          <t>VH1</t>
        </is>
      </c>
      <c r="F713" s="349" t="n">
        <v>43577</v>
      </c>
      <c r="G713" s="349" t="n">
        <v>43639</v>
      </c>
      <c r="H713" s="348" t="n">
        <v>219569</v>
      </c>
      <c r="I713" s="348" t="n">
        <v>219569</v>
      </c>
      <c r="J713" s="348" t="n"/>
      <c r="K713" s="348">
        <f>ROUND(I713*(J713/1000),2)</f>
        <v/>
      </c>
    </row>
    <row r="714">
      <c r="B714" s="347" t="n">
        <v>686</v>
      </c>
      <c r="C714" s="348" t="n">
        <v>33246264</v>
      </c>
      <c r="D714" s="348" t="inlineStr">
        <is>
          <t>16146_Comcast-Charter-Altice_AM_PN_Yellowstone_S2_Ep 1-3_Gold</t>
        </is>
      </c>
      <c r="E714" s="348" t="inlineStr">
        <is>
          <t>CMT</t>
        </is>
      </c>
      <c r="F714" s="349" t="n">
        <v>43577</v>
      </c>
      <c r="G714" s="349" t="n">
        <v>43646</v>
      </c>
      <c r="H714" s="348" t="n">
        <v>172</v>
      </c>
      <c r="I714" s="348" t="n">
        <v>172</v>
      </c>
      <c r="J714" s="348" t="n"/>
      <c r="K714" s="348">
        <f>ROUND(I714*(J714/1000),2)</f>
        <v/>
      </c>
    </row>
    <row r="715">
      <c r="B715" s="347" t="n">
        <v>687</v>
      </c>
      <c r="C715" s="348" t="n">
        <v>33246264</v>
      </c>
      <c r="D715" s="348" t="inlineStr">
        <is>
          <t>16146_Comcast-Charter-Altice_AM_PN_Yellowstone_S2_Ep 1-3_Gold</t>
        </is>
      </c>
      <c r="E715" s="348" t="inlineStr">
        <is>
          <t>Comedy Central</t>
        </is>
      </c>
      <c r="F715" s="349" t="n">
        <v>43577</v>
      </c>
      <c r="G715" s="349" t="n">
        <v>43646</v>
      </c>
      <c r="H715" s="348" t="n">
        <v>3628</v>
      </c>
      <c r="I715" s="348" t="n">
        <v>3628</v>
      </c>
      <c r="J715" s="348" t="n"/>
      <c r="K715" s="348">
        <f>ROUND(I715*(J715/1000),2)</f>
        <v/>
      </c>
    </row>
    <row r="716">
      <c r="B716" s="347" t="n">
        <v>688</v>
      </c>
      <c r="C716" s="348" t="n">
        <v>33246264</v>
      </c>
      <c r="D716" s="348" t="inlineStr">
        <is>
          <t>16146_Comcast-Charter-Altice_AM_PN_Yellowstone_S2_Ep 1-3_Gold</t>
        </is>
      </c>
      <c r="E716" s="348" t="inlineStr">
        <is>
          <t>MTV</t>
        </is>
      </c>
      <c r="F716" s="349" t="n">
        <v>43577</v>
      </c>
      <c r="G716" s="349" t="n">
        <v>43646</v>
      </c>
      <c r="H716" s="348" t="n">
        <v>64162</v>
      </c>
      <c r="I716" s="348" t="n">
        <v>64162</v>
      </c>
      <c r="J716" s="348" t="n"/>
      <c r="K716" s="348">
        <f>ROUND(I716*(J716/1000),2)</f>
        <v/>
      </c>
    </row>
    <row r="717">
      <c r="B717" s="347" t="n">
        <v>689</v>
      </c>
      <c r="C717" s="348" t="n">
        <v>33246264</v>
      </c>
      <c r="D717" s="348" t="inlineStr">
        <is>
          <t>16146_Comcast-Charter-Altice_AM_PN_Yellowstone_S2_Ep 1-3_Gold</t>
        </is>
      </c>
      <c r="E717" s="348" t="inlineStr">
        <is>
          <t>Paramount</t>
        </is>
      </c>
      <c r="F717" s="349" t="n">
        <v>43577</v>
      </c>
      <c r="G717" s="349" t="n">
        <v>43646</v>
      </c>
      <c r="H717" s="348" t="n">
        <v>32829</v>
      </c>
      <c r="I717" s="348" t="n">
        <v>32829</v>
      </c>
      <c r="J717" s="348" t="n"/>
      <c r="K717" s="348">
        <f>ROUND(I717*(J717/1000),2)</f>
        <v/>
      </c>
    </row>
    <row r="718">
      <c r="B718" s="347" t="n">
        <v>690</v>
      </c>
      <c r="C718" s="348" t="n">
        <v>33246264</v>
      </c>
      <c r="D718" s="348" t="inlineStr">
        <is>
          <t>16146_Comcast-Charter-Altice_AM_PN_Yellowstone_S2_Ep 1-3_Gold</t>
        </is>
      </c>
      <c r="E718" s="348" t="inlineStr">
        <is>
          <t>TV Land</t>
        </is>
      </c>
      <c r="F718" s="349" t="n">
        <v>43577</v>
      </c>
      <c r="G718" s="349" t="n">
        <v>43646</v>
      </c>
      <c r="H718" s="348" t="n">
        <v>783</v>
      </c>
      <c r="I718" s="348" t="n">
        <v>783</v>
      </c>
      <c r="J718" s="348" t="n"/>
      <c r="K718" s="348">
        <f>ROUND(I718*(J718/1000),2)</f>
        <v/>
      </c>
    </row>
    <row r="719">
      <c r="B719" s="347" t="n">
        <v>691</v>
      </c>
      <c r="C719" s="348" t="n">
        <v>33246264</v>
      </c>
      <c r="D719" s="348" t="inlineStr">
        <is>
          <t>16146_Comcast-Charter-Altice_AM_PN_Yellowstone_S2_Ep 1-3_Gold</t>
        </is>
      </c>
      <c r="E719" s="348" t="inlineStr">
        <is>
          <t>VH1</t>
        </is>
      </c>
      <c r="F719" s="349" t="n">
        <v>43577</v>
      </c>
      <c r="G719" s="349" t="n">
        <v>43646</v>
      </c>
      <c r="H719" s="348" t="n">
        <v>96100</v>
      </c>
      <c r="I719" s="348" t="n">
        <v>96100</v>
      </c>
      <c r="J719" s="348" t="n"/>
      <c r="K719" s="348">
        <f>ROUND(I719*(J719/1000),2)</f>
        <v/>
      </c>
    </row>
    <row r="720">
      <c r="B720" s="347" t="n">
        <v>692</v>
      </c>
      <c r="C720" s="348" t="n">
        <v>33246286</v>
      </c>
      <c r="D720" s="348" t="inlineStr">
        <is>
          <t>16147_Comcast-Charter-Altice_AM_CC_Alternatino_S1_Ep 1-3_Gold</t>
        </is>
      </c>
      <c r="E720" s="348" t="inlineStr">
        <is>
          <t>CMT</t>
        </is>
      </c>
      <c r="F720" s="349" t="n">
        <v>43579</v>
      </c>
      <c r="G720" s="349" t="n">
        <v>43646</v>
      </c>
      <c r="H720" s="348" t="n">
        <v>130</v>
      </c>
      <c r="I720" s="348" t="n">
        <v>130</v>
      </c>
      <c r="J720" s="348" t="n"/>
      <c r="K720" s="348">
        <f>ROUND(I720*(J720/1000),2)</f>
        <v/>
      </c>
    </row>
    <row r="721">
      <c r="B721" s="347" t="n">
        <v>693</v>
      </c>
      <c r="C721" s="348" t="n">
        <v>33246286</v>
      </c>
      <c r="D721" s="348" t="inlineStr">
        <is>
          <t>16147_Comcast-Charter-Altice_AM_CC_Alternatino_S1_Ep 1-3_Gold</t>
        </is>
      </c>
      <c r="E721" s="348" t="inlineStr">
        <is>
          <t>Comedy Central</t>
        </is>
      </c>
      <c r="F721" s="349" t="n">
        <v>43579</v>
      </c>
      <c r="G721" s="349" t="n">
        <v>43646</v>
      </c>
      <c r="H721" s="348" t="n">
        <v>4091</v>
      </c>
      <c r="I721" s="348" t="n">
        <v>4091</v>
      </c>
      <c r="J721" s="348" t="n"/>
      <c r="K721" s="348">
        <f>ROUND(I721*(J721/1000),2)</f>
        <v/>
      </c>
    </row>
    <row r="722">
      <c r="B722" s="347" t="n">
        <v>694</v>
      </c>
      <c r="C722" s="348" t="n">
        <v>33246286</v>
      </c>
      <c r="D722" s="348" t="inlineStr">
        <is>
          <t>16147_Comcast-Charter-Altice_AM_CC_Alternatino_S1_Ep 1-3_Gold</t>
        </is>
      </c>
      <c r="E722" s="348" t="inlineStr">
        <is>
          <t>MTV</t>
        </is>
      </c>
      <c r="F722" s="349" t="n">
        <v>43579</v>
      </c>
      <c r="G722" s="349" t="n">
        <v>43646</v>
      </c>
      <c r="H722" s="348" t="n">
        <v>39266</v>
      </c>
      <c r="I722" s="348" t="n">
        <v>39266</v>
      </c>
      <c r="J722" s="348" t="n"/>
      <c r="K722" s="348">
        <f>ROUND(I722*(J722/1000),2)</f>
        <v/>
      </c>
    </row>
    <row r="723">
      <c r="B723" s="347" t="n">
        <v>695</v>
      </c>
      <c r="C723" s="348" t="n">
        <v>33246286</v>
      </c>
      <c r="D723" s="348" t="inlineStr">
        <is>
          <t>16147_Comcast-Charter-Altice_AM_CC_Alternatino_S1_Ep 1-3_Gold</t>
        </is>
      </c>
      <c r="E723" s="348" t="inlineStr">
        <is>
          <t>Paramount</t>
        </is>
      </c>
      <c r="F723" s="349" t="n">
        <v>43579</v>
      </c>
      <c r="G723" s="349" t="n">
        <v>43646</v>
      </c>
      <c r="H723" s="348" t="n">
        <v>20923</v>
      </c>
      <c r="I723" s="348" t="n">
        <v>20923</v>
      </c>
      <c r="J723" s="348" t="n"/>
      <c r="K723" s="348">
        <f>ROUND(I723*(J723/1000),2)</f>
        <v/>
      </c>
    </row>
    <row r="724">
      <c r="B724" s="347" t="n">
        <v>696</v>
      </c>
      <c r="C724" s="348" t="n">
        <v>33246286</v>
      </c>
      <c r="D724" s="348" t="inlineStr">
        <is>
          <t>16147_Comcast-Charter-Altice_AM_CC_Alternatino_S1_Ep 1-3_Gold</t>
        </is>
      </c>
      <c r="E724" s="348" t="inlineStr">
        <is>
          <t>TV Land</t>
        </is>
      </c>
      <c r="F724" s="349" t="n">
        <v>43579</v>
      </c>
      <c r="G724" s="349" t="n">
        <v>43646</v>
      </c>
      <c r="H724" s="348" t="n">
        <v>1152</v>
      </c>
      <c r="I724" s="348" t="n">
        <v>1152</v>
      </c>
      <c r="J724" s="348" t="n"/>
      <c r="K724" s="348">
        <f>ROUND(I724*(J724/1000),2)</f>
        <v/>
      </c>
    </row>
    <row r="725">
      <c r="B725" s="347" t="n">
        <v>697</v>
      </c>
      <c r="C725" s="348" t="n">
        <v>33246286</v>
      </c>
      <c r="D725" s="348" t="inlineStr">
        <is>
          <t>16147_Comcast-Charter-Altice_AM_CC_Alternatino_S1_Ep 1-3_Gold</t>
        </is>
      </c>
      <c r="E725" s="348" t="inlineStr">
        <is>
          <t>VH1</t>
        </is>
      </c>
      <c r="F725" s="349" t="n">
        <v>43579</v>
      </c>
      <c r="G725" s="349" t="n">
        <v>43646</v>
      </c>
      <c r="H725" s="348" t="n">
        <v>64271</v>
      </c>
      <c r="I725" s="348" t="n">
        <v>64271</v>
      </c>
      <c r="J725" s="348" t="n"/>
      <c r="K725" s="348">
        <f>ROUND(I725*(J725/1000),2)</f>
        <v/>
      </c>
    </row>
    <row r="726">
      <c r="B726" s="347" t="n">
        <v>698</v>
      </c>
      <c r="C726" s="348" t="n">
        <v>33246492</v>
      </c>
      <c r="D726" s="348" t="inlineStr">
        <is>
          <t>15884_BET_ WARNER BROS_The Sun is Also a Star_H&amp;S_A1849</t>
        </is>
      </c>
      <c r="E726" s="348" t="inlineStr">
        <is>
          <t>BET</t>
        </is>
      </c>
      <c r="F726" s="349" t="n">
        <v>43571</v>
      </c>
      <c r="G726" s="349" t="n">
        <v>43585</v>
      </c>
      <c r="H726" s="348" t="n">
        <v>307995</v>
      </c>
      <c r="I726" s="348" t="n">
        <v>307995</v>
      </c>
      <c r="J726" s="348" t="n"/>
      <c r="K726" s="348">
        <f>ROUND(I726*(J726/1000),2)</f>
        <v/>
      </c>
    </row>
    <row r="727">
      <c r="B727" s="347" t="n">
        <v>699</v>
      </c>
      <c r="C727" s="348" t="n">
        <v>33246492</v>
      </c>
      <c r="D727" s="348" t="inlineStr">
        <is>
          <t>15884_BET_ WARNER BROS_The Sun is Also a Star_H&amp;S_A1849</t>
        </is>
      </c>
      <c r="E727" s="348" t="inlineStr">
        <is>
          <t>BET Her</t>
        </is>
      </c>
      <c r="F727" s="349" t="n">
        <v>43571</v>
      </c>
      <c r="G727" s="349" t="n">
        <v>43585</v>
      </c>
      <c r="H727" s="348" t="n">
        <v>12211</v>
      </c>
      <c r="I727" s="348" t="n">
        <v>12211</v>
      </c>
      <c r="J727" s="348" t="n"/>
      <c r="K727" s="348">
        <f>ROUND(I727*(J727/1000),2)</f>
        <v/>
      </c>
    </row>
    <row r="728">
      <c r="B728" s="347" t="n">
        <v>700</v>
      </c>
      <c r="C728" s="348" t="n">
        <v>33254856</v>
      </c>
      <c r="D728" s="348" t="inlineStr">
        <is>
          <t>16129_BET_SMILE DIRECT CLUB_P2+_2Q19</t>
        </is>
      </c>
      <c r="E728" s="348" t="inlineStr">
        <is>
          <t>BET</t>
        </is>
      </c>
      <c r="F728" s="349" t="n">
        <v>43572</v>
      </c>
      <c r="G728" s="349" t="n">
        <v>43646</v>
      </c>
      <c r="H728" s="348" t="n">
        <v>170838</v>
      </c>
      <c r="I728" s="348" t="n">
        <v>170838</v>
      </c>
      <c r="J728" s="348" t="n"/>
      <c r="K728" s="348">
        <f>ROUND(I728*(J728/1000),2)</f>
        <v/>
      </c>
    </row>
    <row r="729">
      <c r="B729" s="347" t="n">
        <v>701</v>
      </c>
      <c r="C729" s="348" t="n">
        <v>33254856</v>
      </c>
      <c r="D729" s="348" t="inlineStr">
        <is>
          <t>16129_BET_SMILE DIRECT CLUB_P2+_2Q19</t>
        </is>
      </c>
      <c r="E729" s="348" t="inlineStr">
        <is>
          <t>BET Her</t>
        </is>
      </c>
      <c r="F729" s="349" t="n">
        <v>43572</v>
      </c>
      <c r="G729" s="349" t="n">
        <v>43646</v>
      </c>
      <c r="H729" s="348" t="n">
        <v>6477</v>
      </c>
      <c r="I729" s="348" t="n">
        <v>6477</v>
      </c>
      <c r="J729" s="348" t="n"/>
      <c r="K729" s="348">
        <f>ROUND(I729*(J729/1000),2)</f>
        <v/>
      </c>
    </row>
    <row r="730">
      <c r="B730" s="347" t="n">
        <v>702</v>
      </c>
      <c r="C730" s="348" t="n">
        <v>33256136</v>
      </c>
      <c r="D730" s="348" t="inlineStr">
        <is>
          <t>16151_M&amp;E_MCDONALDS_ROD DEAL_2Q19_Upfront_FEP_VOD-DAI</t>
        </is>
      </c>
      <c r="E730" s="348" t="inlineStr">
        <is>
          <t>CMT</t>
        </is>
      </c>
      <c r="F730" s="349" t="n">
        <v>43585</v>
      </c>
      <c r="G730" s="349" t="n">
        <v>43617</v>
      </c>
      <c r="H730" s="348" t="n">
        <v>173</v>
      </c>
      <c r="I730" s="348" t="n">
        <v>173</v>
      </c>
      <c r="J730" s="348" t="n"/>
      <c r="K730" s="348">
        <f>ROUND(I730*(J730/1000),2)</f>
        <v/>
      </c>
    </row>
    <row r="731">
      <c r="B731" s="347" t="n">
        <v>703</v>
      </c>
      <c r="C731" s="348" t="n">
        <v>33256136</v>
      </c>
      <c r="D731" s="348" t="inlineStr">
        <is>
          <t>16151_M&amp;E_MCDONALDS_ROD DEAL_2Q19_Upfront_FEP_VOD-DAI</t>
        </is>
      </c>
      <c r="E731" s="348" t="inlineStr">
        <is>
          <t>Comedy Central</t>
        </is>
      </c>
      <c r="F731" s="349" t="n">
        <v>43585</v>
      </c>
      <c r="G731" s="349" t="n">
        <v>43617</v>
      </c>
      <c r="H731" s="348" t="n">
        <v>5097</v>
      </c>
      <c r="I731" s="348" t="n">
        <v>5097</v>
      </c>
      <c r="J731" s="348" t="n"/>
      <c r="K731" s="348">
        <f>ROUND(I731*(J731/1000),2)</f>
        <v/>
      </c>
    </row>
    <row r="732">
      <c r="B732" s="347" t="n">
        <v>704</v>
      </c>
      <c r="C732" s="348" t="n">
        <v>33256136</v>
      </c>
      <c r="D732" s="348" t="inlineStr">
        <is>
          <t>16151_M&amp;E_MCDONALDS_ROD DEAL_2Q19_Upfront_FEP_VOD-DAI</t>
        </is>
      </c>
      <c r="E732" s="348" t="inlineStr">
        <is>
          <t>MTV</t>
        </is>
      </c>
      <c r="F732" s="349" t="n">
        <v>43585</v>
      </c>
      <c r="G732" s="349" t="n">
        <v>43617</v>
      </c>
      <c r="H732" s="348" t="n">
        <v>18933</v>
      </c>
      <c r="I732" s="348" t="n">
        <v>18933</v>
      </c>
      <c r="J732" s="348" t="n"/>
      <c r="K732" s="348">
        <f>ROUND(I732*(J732/1000),2)</f>
        <v/>
      </c>
    </row>
    <row r="733">
      <c r="B733" s="347" t="n">
        <v>705</v>
      </c>
      <c r="C733" s="348" t="n">
        <v>33256136</v>
      </c>
      <c r="D733" s="348" t="inlineStr">
        <is>
          <t>16151_M&amp;E_MCDONALDS_ROD DEAL_2Q19_Upfront_FEP_VOD-DAI</t>
        </is>
      </c>
      <c r="E733" s="348" t="inlineStr">
        <is>
          <t>MTV2</t>
        </is>
      </c>
      <c r="F733" s="349" t="n">
        <v>43585</v>
      </c>
      <c r="G733" s="349" t="n">
        <v>43617</v>
      </c>
      <c r="H733" s="348" t="n">
        <v>2</v>
      </c>
      <c r="I733" s="348" t="n">
        <v>2</v>
      </c>
      <c r="J733" s="348" t="n"/>
      <c r="K733" s="348">
        <f>ROUND(I733*(J733/1000),2)</f>
        <v/>
      </c>
    </row>
    <row r="734">
      <c r="B734" s="347" t="n">
        <v>706</v>
      </c>
      <c r="C734" s="348" t="n">
        <v>33256136</v>
      </c>
      <c r="D734" s="348" t="inlineStr">
        <is>
          <t>16151_M&amp;E_MCDONALDS_ROD DEAL_2Q19_Upfront_FEP_VOD-DAI</t>
        </is>
      </c>
      <c r="E734" s="348" t="inlineStr">
        <is>
          <t>Paramount</t>
        </is>
      </c>
      <c r="F734" s="349" t="n">
        <v>43585</v>
      </c>
      <c r="G734" s="349" t="n">
        <v>43617</v>
      </c>
      <c r="H734" s="348" t="n">
        <v>11689</v>
      </c>
      <c r="I734" s="348" t="n">
        <v>11689</v>
      </c>
      <c r="J734" s="348" t="n"/>
      <c r="K734" s="348">
        <f>ROUND(I734*(J734/1000),2)</f>
        <v/>
      </c>
    </row>
    <row r="735">
      <c r="B735" s="347" t="n">
        <v>707</v>
      </c>
      <c r="C735" s="348" t="n">
        <v>33256136</v>
      </c>
      <c r="D735" s="348" t="inlineStr">
        <is>
          <t>16151_M&amp;E_MCDONALDS_ROD DEAL_2Q19_Upfront_FEP_VOD-DAI</t>
        </is>
      </c>
      <c r="E735" s="348" t="inlineStr">
        <is>
          <t>TV Land</t>
        </is>
      </c>
      <c r="F735" s="349" t="n">
        <v>43585</v>
      </c>
      <c r="G735" s="349" t="n">
        <v>43617</v>
      </c>
      <c r="H735" s="348" t="n">
        <v>1131</v>
      </c>
      <c r="I735" s="348" t="n">
        <v>1131</v>
      </c>
      <c r="J735" s="348" t="n"/>
      <c r="K735" s="348">
        <f>ROUND(I735*(J735/1000),2)</f>
        <v/>
      </c>
    </row>
    <row r="736">
      <c r="B736" s="347" t="n">
        <v>708</v>
      </c>
      <c r="C736" s="348" t="n">
        <v>33256136</v>
      </c>
      <c r="D736" s="348" t="inlineStr">
        <is>
          <t>16151_M&amp;E_MCDONALDS_ROD DEAL_2Q19_Upfront_FEP_VOD-DAI</t>
        </is>
      </c>
      <c r="E736" s="348" t="inlineStr">
        <is>
          <t>VH1</t>
        </is>
      </c>
      <c r="F736" s="349" t="n">
        <v>43585</v>
      </c>
      <c r="G736" s="349" t="n">
        <v>43617</v>
      </c>
      <c r="H736" s="348" t="n">
        <v>42233</v>
      </c>
      <c r="I736" s="348" t="n">
        <v>42233</v>
      </c>
      <c r="J736" s="348" t="n"/>
      <c r="K736" s="348">
        <f>ROUND(I736*(J736/1000),2)</f>
        <v/>
      </c>
    </row>
    <row r="737">
      <c r="B737" s="347" t="n">
        <v>709</v>
      </c>
      <c r="C737" s="348" t="n">
        <v>33262336</v>
      </c>
      <c r="D737" s="348" t="inlineStr">
        <is>
          <t>16121_BET_CLOROX_GLAD TRASH BAG_W2554_2Q19</t>
        </is>
      </c>
      <c r="E737" s="348" t="inlineStr">
        <is>
          <t>BET</t>
        </is>
      </c>
      <c r="F737" s="349" t="n">
        <v>43572</v>
      </c>
      <c r="G737" s="349" t="n">
        <v>43616</v>
      </c>
      <c r="H737" s="348" t="n">
        <v>233705</v>
      </c>
      <c r="I737" s="348" t="n">
        <v>233705</v>
      </c>
      <c r="J737" s="348" t="n"/>
      <c r="K737" s="348">
        <f>ROUND(I737*(J737/1000),2)</f>
        <v/>
      </c>
    </row>
    <row r="738">
      <c r="B738" s="347" t="n">
        <v>710</v>
      </c>
      <c r="C738" s="348" t="n">
        <v>33262336</v>
      </c>
      <c r="D738" s="348" t="inlineStr">
        <is>
          <t>16121_BET_CLOROX_GLAD TRASH BAG_W2554_2Q19</t>
        </is>
      </c>
      <c r="E738" s="348" t="inlineStr">
        <is>
          <t>BET Her</t>
        </is>
      </c>
      <c r="F738" s="349" t="n">
        <v>43572</v>
      </c>
      <c r="G738" s="349" t="n">
        <v>43616</v>
      </c>
      <c r="H738" s="348" t="n">
        <v>10288</v>
      </c>
      <c r="I738" s="348" t="n">
        <v>10288</v>
      </c>
      <c r="J738" s="348" t="n"/>
      <c r="K738" s="348">
        <f>ROUND(I738*(J738/1000),2)</f>
        <v/>
      </c>
    </row>
    <row r="739">
      <c r="B739" s="347" t="n">
        <v>711</v>
      </c>
      <c r="C739" s="348" t="n">
        <v>33263162</v>
      </c>
      <c r="D739" s="348" t="inlineStr">
        <is>
          <t>16154_BET_GREEN APPLE_JG WENTWORTH_LOCKARD &amp; WECHSLER_PEEL OFF_2Q19</t>
        </is>
      </c>
      <c r="E739" s="348" t="inlineStr">
        <is>
          <t>BET</t>
        </is>
      </c>
      <c r="F739" s="349" t="n">
        <v>43572</v>
      </c>
      <c r="G739" s="349" t="n">
        <v>43583</v>
      </c>
      <c r="H739" s="348" t="n">
        <v>198164</v>
      </c>
      <c r="I739" s="348" t="n">
        <v>198164</v>
      </c>
      <c r="J739" s="348" t="n"/>
      <c r="K739" s="348">
        <f>ROUND(I739*(J739/1000),2)</f>
        <v/>
      </c>
    </row>
    <row r="740">
      <c r="B740" s="347" t="n">
        <v>712</v>
      </c>
      <c r="C740" s="348" t="n">
        <v>33263162</v>
      </c>
      <c r="D740" s="348" t="inlineStr">
        <is>
          <t>16154_BET_GREEN APPLE_JG WENTWORTH_LOCKARD &amp; WECHSLER_PEEL OFF_2Q19</t>
        </is>
      </c>
      <c r="E740" s="348" t="inlineStr">
        <is>
          <t>BET Her</t>
        </is>
      </c>
      <c r="F740" s="349" t="n">
        <v>43572</v>
      </c>
      <c r="G740" s="349" t="n">
        <v>43583</v>
      </c>
      <c r="H740" s="348" t="n">
        <v>7750</v>
      </c>
      <c r="I740" s="348" t="n">
        <v>7750</v>
      </c>
      <c r="J740" s="348" t="n"/>
      <c r="K740" s="348">
        <f>ROUND(I740*(J740/1000),2)</f>
        <v/>
      </c>
    </row>
    <row r="741">
      <c r="B741" s="347" t="n">
        <v>713</v>
      </c>
      <c r="C741" s="348" t="n">
        <v>33265814</v>
      </c>
      <c r="D741" s="348" t="inlineStr">
        <is>
          <t>14376_M&amp;E_CLOROX_CHC_2Q19 Upfront_VOD-DAI</t>
        </is>
      </c>
      <c r="E741" s="348" t="inlineStr">
        <is>
          <t>Comedy Central</t>
        </is>
      </c>
      <c r="F741" s="349" t="n">
        <v>43572</v>
      </c>
      <c r="G741" s="349" t="n">
        <v>43646</v>
      </c>
      <c r="H741" s="348" t="n">
        <v>7299</v>
      </c>
      <c r="I741" s="348" t="n">
        <v>7299</v>
      </c>
      <c r="J741" s="348" t="n"/>
      <c r="K741" s="348">
        <f>ROUND(I741*(J741/1000),2)</f>
        <v/>
      </c>
    </row>
    <row r="742">
      <c r="B742" s="347" t="n">
        <v>714</v>
      </c>
      <c r="C742" s="348" t="n">
        <v>33265814</v>
      </c>
      <c r="D742" s="348" t="inlineStr">
        <is>
          <t>14376_M&amp;E_CLOROX_CHC_2Q19 Upfront_VOD-DAI</t>
        </is>
      </c>
      <c r="E742" s="348" t="inlineStr">
        <is>
          <t>MTV</t>
        </is>
      </c>
      <c r="F742" s="349" t="n">
        <v>43572</v>
      </c>
      <c r="G742" s="349" t="n">
        <v>43646</v>
      </c>
      <c r="H742" s="348" t="n">
        <v>119964</v>
      </c>
      <c r="I742" s="348" t="n">
        <v>119964</v>
      </c>
      <c r="J742" s="348" t="n"/>
      <c r="K742" s="348">
        <f>ROUND(I742*(J742/1000),2)</f>
        <v/>
      </c>
    </row>
    <row r="743">
      <c r="B743" s="347" t="n">
        <v>715</v>
      </c>
      <c r="C743" s="348" t="n">
        <v>33265814</v>
      </c>
      <c r="D743" s="348" t="inlineStr">
        <is>
          <t>14376_M&amp;E_CLOROX_CHC_2Q19 Upfront_VOD-DAI</t>
        </is>
      </c>
      <c r="E743" s="348" t="inlineStr">
        <is>
          <t>MTV2</t>
        </is>
      </c>
      <c r="F743" s="349" t="n">
        <v>43572</v>
      </c>
      <c r="G743" s="349" t="n">
        <v>43646</v>
      </c>
      <c r="H743" s="348" t="n">
        <v>2</v>
      </c>
      <c r="I743" s="348" t="n">
        <v>2</v>
      </c>
      <c r="J743" s="348" t="n"/>
      <c r="K743" s="348">
        <f>ROUND(I743*(J743/1000),2)</f>
        <v/>
      </c>
    </row>
    <row r="744">
      <c r="B744" s="347" t="n">
        <v>716</v>
      </c>
      <c r="C744" s="348" t="n">
        <v>33265814</v>
      </c>
      <c r="D744" s="348" t="inlineStr">
        <is>
          <t>14376_M&amp;E_CLOROX_CHC_2Q19 Upfront_VOD-DAI</t>
        </is>
      </c>
      <c r="E744" s="348" t="inlineStr">
        <is>
          <t>Paramount</t>
        </is>
      </c>
      <c r="F744" s="349" t="n">
        <v>43572</v>
      </c>
      <c r="G744" s="349" t="n">
        <v>43646</v>
      </c>
      <c r="H744" s="348" t="n">
        <v>48973</v>
      </c>
      <c r="I744" s="348" t="n">
        <v>48973</v>
      </c>
      <c r="J744" s="348" t="n"/>
      <c r="K744" s="348">
        <f>ROUND(I744*(J744/1000),2)</f>
        <v/>
      </c>
    </row>
    <row r="745">
      <c r="B745" s="347" t="n">
        <v>717</v>
      </c>
      <c r="C745" s="348" t="n">
        <v>33265814</v>
      </c>
      <c r="D745" s="348" t="inlineStr">
        <is>
          <t>14376_M&amp;E_CLOROX_CHC_2Q19 Upfront_VOD-DAI</t>
        </is>
      </c>
      <c r="E745" s="348" t="inlineStr">
        <is>
          <t>VH1</t>
        </is>
      </c>
      <c r="F745" s="349" t="n">
        <v>43572</v>
      </c>
      <c r="G745" s="349" t="n">
        <v>43646</v>
      </c>
      <c r="H745" s="348" t="n">
        <v>213673</v>
      </c>
      <c r="I745" s="348" t="n">
        <v>213673</v>
      </c>
      <c r="J745" s="348" t="n"/>
      <c r="K745" s="348">
        <f>ROUND(I745*(J745/1000),2)</f>
        <v/>
      </c>
    </row>
    <row r="746">
      <c r="B746" s="347" t="n">
        <v>718</v>
      </c>
      <c r="C746" s="348" t="n">
        <v>33267198</v>
      </c>
      <c r="D746" s="348" t="inlineStr">
        <is>
          <t>(15915)_BET_KING BOLDEN, LLC_BOLDEN_2Q19</t>
        </is>
      </c>
      <c r="E746" s="348" t="inlineStr">
        <is>
          <t>BET</t>
        </is>
      </c>
      <c r="F746" s="349" t="n">
        <v>43578</v>
      </c>
      <c r="G746" s="349" t="n">
        <v>43588</v>
      </c>
      <c r="H746" s="348" t="n">
        <v>160102</v>
      </c>
      <c r="I746" s="348" t="n">
        <v>160102</v>
      </c>
      <c r="J746" s="348" t="n"/>
      <c r="K746" s="348">
        <f>ROUND(I746*(J746/1000),2)</f>
        <v/>
      </c>
    </row>
    <row r="747">
      <c r="B747" s="347" t="n">
        <v>719</v>
      </c>
      <c r="C747" s="348" t="n">
        <v>33267198</v>
      </c>
      <c r="D747" s="348" t="inlineStr">
        <is>
          <t>(15915)_BET_KING BOLDEN, LLC_BOLDEN_2Q19</t>
        </is>
      </c>
      <c r="E747" s="348" t="inlineStr">
        <is>
          <t>BET Her</t>
        </is>
      </c>
      <c r="F747" s="349" t="n">
        <v>43578</v>
      </c>
      <c r="G747" s="349" t="n">
        <v>43588</v>
      </c>
      <c r="H747" s="348" t="n">
        <v>89</v>
      </c>
      <c r="I747" s="348" t="n">
        <v>89</v>
      </c>
      <c r="J747" s="348" t="n"/>
      <c r="K747" s="348">
        <f>ROUND(I747*(J747/1000),2)</f>
        <v/>
      </c>
    </row>
    <row r="748">
      <c r="B748" s="347" t="n">
        <v>720</v>
      </c>
      <c r="C748" s="348" t="n">
        <v>33270247</v>
      </c>
      <c r="D748" s="348" t="inlineStr">
        <is>
          <t>14312_BET_OMD_Clorox_Power Bleach Clean_OLV_W2554_2Q19</t>
        </is>
      </c>
      <c r="E748" s="348" t="inlineStr">
        <is>
          <t>BET</t>
        </is>
      </c>
      <c r="F748" s="349" t="n">
        <v>43572</v>
      </c>
      <c r="G748" s="349" t="n">
        <v>43646</v>
      </c>
      <c r="H748" s="348" t="n">
        <v>143612</v>
      </c>
      <c r="I748" s="348" t="n">
        <v>143612</v>
      </c>
      <c r="J748" s="348" t="n"/>
      <c r="K748" s="348">
        <f>ROUND(I748*(J748/1000),2)</f>
        <v/>
      </c>
    </row>
    <row r="749">
      <c r="B749" s="347" t="n">
        <v>721</v>
      </c>
      <c r="C749" s="348" t="n">
        <v>33270247</v>
      </c>
      <c r="D749" s="348" t="inlineStr">
        <is>
          <t>14312_BET_OMD_Clorox_Power Bleach Clean_OLV_W2554_2Q19</t>
        </is>
      </c>
      <c r="E749" s="348" t="inlineStr">
        <is>
          <t>BET Her</t>
        </is>
      </c>
      <c r="F749" s="349" t="n">
        <v>43572</v>
      </c>
      <c r="G749" s="349" t="n">
        <v>43646</v>
      </c>
      <c r="H749" s="348" t="n">
        <v>4368</v>
      </c>
      <c r="I749" s="348" t="n">
        <v>4368</v>
      </c>
      <c r="J749" s="348" t="n"/>
      <c r="K749" s="348">
        <f>ROUND(I749*(J749/1000),2)</f>
        <v/>
      </c>
    </row>
    <row r="750">
      <c r="B750" s="347" t="n">
        <v>722</v>
      </c>
      <c r="C750" s="348" t="n">
        <v>33270748</v>
      </c>
      <c r="D750" s="348" t="inlineStr">
        <is>
          <t>15515_NICK_HORIZON_STX ENTERTAINMENT_UGLY DOLLS_2Q19</t>
        </is>
      </c>
      <c r="E750" s="348" t="inlineStr">
        <is>
          <t>Nick Jr (Noggin)</t>
        </is>
      </c>
      <c r="F750" s="349" t="n">
        <v>43572</v>
      </c>
      <c r="G750" s="349" t="n">
        <v>43583</v>
      </c>
      <c r="H750" s="348" t="n">
        <v>1810720</v>
      </c>
      <c r="I750" s="348" t="n">
        <v>1810720</v>
      </c>
      <c r="J750" s="348" t="n"/>
      <c r="K750" s="348">
        <f>ROUND(I750*(J750/1000),2)</f>
        <v/>
      </c>
    </row>
    <row r="751">
      <c r="B751" s="347" t="n">
        <v>723</v>
      </c>
      <c r="C751" s="348" t="n">
        <v>33270748</v>
      </c>
      <c r="D751" s="348" t="inlineStr">
        <is>
          <t>15515_NICK_HORIZON_STX ENTERTAINMENT_UGLY DOLLS_2Q19</t>
        </is>
      </c>
      <c r="E751" s="348" t="inlineStr">
        <is>
          <t>Nickelodeon</t>
        </is>
      </c>
      <c r="F751" s="349" t="n">
        <v>43572</v>
      </c>
      <c r="G751" s="349" t="n">
        <v>43583</v>
      </c>
      <c r="H751" s="348" t="n">
        <v>852840</v>
      </c>
      <c r="I751" s="348" t="n">
        <v>852840</v>
      </c>
      <c r="J751" s="348" t="n"/>
      <c r="K751" s="348">
        <f>ROUND(I751*(J751/1000),2)</f>
        <v/>
      </c>
    </row>
    <row r="752">
      <c r="B752" s="347" t="n">
        <v>724</v>
      </c>
      <c r="C752" s="348" t="n">
        <v>33291818</v>
      </c>
      <c r="D752" s="348" t="inlineStr">
        <is>
          <t>#16178_M&amp;E_PEPSI COLA_PROPEL_VOD_Q219_UF</t>
        </is>
      </c>
      <c r="E752" s="348" t="inlineStr">
        <is>
          <t>CMT</t>
        </is>
      </c>
      <c r="F752" s="349" t="n">
        <v>43577</v>
      </c>
      <c r="G752" s="349" t="n">
        <v>43646</v>
      </c>
      <c r="H752" s="348" t="n">
        <v>45</v>
      </c>
      <c r="I752" s="348" t="n">
        <v>45</v>
      </c>
      <c r="J752" s="348" t="n"/>
      <c r="K752" s="348">
        <f>ROUND(I752*(J752/1000),2)</f>
        <v/>
      </c>
    </row>
    <row r="753">
      <c r="B753" s="347" t="n">
        <v>725</v>
      </c>
      <c r="C753" s="348" t="n">
        <v>33291818</v>
      </c>
      <c r="D753" s="348" t="inlineStr">
        <is>
          <t>#16178_M&amp;E_PEPSI COLA_PROPEL_VOD_Q219_UF</t>
        </is>
      </c>
      <c r="E753" s="348" t="inlineStr">
        <is>
          <t>Comedy Central</t>
        </is>
      </c>
      <c r="F753" s="349" t="n">
        <v>43577</v>
      </c>
      <c r="G753" s="349" t="n">
        <v>43646</v>
      </c>
      <c r="H753" s="348" t="n">
        <v>931</v>
      </c>
      <c r="I753" s="348" t="n">
        <v>931</v>
      </c>
      <c r="J753" s="348" t="n"/>
      <c r="K753" s="348">
        <f>ROUND(I753*(J753/1000),2)</f>
        <v/>
      </c>
    </row>
    <row r="754">
      <c r="B754" s="347" t="n">
        <v>726</v>
      </c>
      <c r="C754" s="348" t="n">
        <v>33291818</v>
      </c>
      <c r="D754" s="348" t="inlineStr">
        <is>
          <t>#16178_M&amp;E_PEPSI COLA_PROPEL_VOD_Q219_UF</t>
        </is>
      </c>
      <c r="E754" s="348" t="inlineStr">
        <is>
          <t>MTV</t>
        </is>
      </c>
      <c r="F754" s="349" t="n">
        <v>43577</v>
      </c>
      <c r="G754" s="349" t="n">
        <v>43646</v>
      </c>
      <c r="H754" s="348" t="n">
        <v>6553</v>
      </c>
      <c r="I754" s="348" t="n">
        <v>6553</v>
      </c>
      <c r="J754" s="348" t="n"/>
      <c r="K754" s="348">
        <f>ROUND(I754*(J754/1000),2)</f>
        <v/>
      </c>
    </row>
    <row r="755">
      <c r="B755" s="347" t="n">
        <v>727</v>
      </c>
      <c r="C755" s="348" t="n">
        <v>33291818</v>
      </c>
      <c r="D755" s="348" t="inlineStr">
        <is>
          <t>#16178_M&amp;E_PEPSI COLA_PROPEL_VOD_Q219_UF</t>
        </is>
      </c>
      <c r="E755" s="348" t="inlineStr">
        <is>
          <t>Paramount</t>
        </is>
      </c>
      <c r="F755" s="349" t="n">
        <v>43577</v>
      </c>
      <c r="G755" s="349" t="n">
        <v>43646</v>
      </c>
      <c r="H755" s="348" t="n">
        <v>2869</v>
      </c>
      <c r="I755" s="348" t="n">
        <v>2869</v>
      </c>
      <c r="J755" s="348" t="n"/>
      <c r="K755" s="348">
        <f>ROUND(I755*(J755/1000),2)</f>
        <v/>
      </c>
    </row>
    <row r="756">
      <c r="B756" s="347" t="n">
        <v>728</v>
      </c>
      <c r="C756" s="348" t="n">
        <v>33291818</v>
      </c>
      <c r="D756" s="348" t="inlineStr">
        <is>
          <t>#16178_M&amp;E_PEPSI COLA_PROPEL_VOD_Q219_UF</t>
        </is>
      </c>
      <c r="E756" s="348" t="inlineStr">
        <is>
          <t>TV Land</t>
        </is>
      </c>
      <c r="F756" s="349" t="n">
        <v>43577</v>
      </c>
      <c r="G756" s="349" t="n">
        <v>43646</v>
      </c>
      <c r="H756" s="348" t="n">
        <v>273</v>
      </c>
      <c r="I756" s="348" t="n">
        <v>273</v>
      </c>
      <c r="J756" s="348" t="n"/>
      <c r="K756" s="348">
        <f>ROUND(I756*(J756/1000),2)</f>
        <v/>
      </c>
    </row>
    <row r="757">
      <c r="B757" s="347" t="n">
        <v>729</v>
      </c>
      <c r="C757" s="348" t="n">
        <v>33291818</v>
      </c>
      <c r="D757" s="348" t="inlineStr">
        <is>
          <t>#16178_M&amp;E_PEPSI COLA_PROPEL_VOD_Q219_UF</t>
        </is>
      </c>
      <c r="E757" s="348" t="inlineStr">
        <is>
          <t>VH1</t>
        </is>
      </c>
      <c r="F757" s="349" t="n">
        <v>43577</v>
      </c>
      <c r="G757" s="349" t="n">
        <v>43646</v>
      </c>
      <c r="H757" s="348" t="n">
        <v>11744</v>
      </c>
      <c r="I757" s="348" t="n">
        <v>11744</v>
      </c>
      <c r="J757" s="348" t="n"/>
      <c r="K757" s="348">
        <f>ROUND(I757*(J757/1000),2)</f>
        <v/>
      </c>
    </row>
    <row r="758">
      <c r="B758" s="347" t="n">
        <v>730</v>
      </c>
      <c r="C758" s="348" t="n">
        <v>33293818</v>
      </c>
      <c r="D758" s="348" t="inlineStr">
        <is>
          <t>(16131) MOOSE TOYS LLC - MOOSE TOYS_Liability Order_2Q19</t>
        </is>
      </c>
      <c r="E758" s="348" t="inlineStr">
        <is>
          <t>Nickelodeon</t>
        </is>
      </c>
      <c r="F758" s="349" t="n">
        <v>43573</v>
      </c>
      <c r="G758" s="349" t="n">
        <v>43574</v>
      </c>
      <c r="H758" s="348" t="n">
        <v>159159</v>
      </c>
      <c r="I758" s="348" t="n">
        <v>159159</v>
      </c>
      <c r="J758" s="348" t="n"/>
      <c r="K758" s="348">
        <f>ROUND(I758*(J758/1000),2)</f>
        <v/>
      </c>
    </row>
    <row r="759">
      <c r="B759" s="347" t="n">
        <v>731</v>
      </c>
      <c r="C759" s="348" t="n">
        <v>33293971</v>
      </c>
      <c r="D759" s="348" t="inlineStr">
        <is>
          <t>(16044) BET_PEPSI_PROPEL_OLV_UF_P2+_2Q19</t>
        </is>
      </c>
      <c r="E759" s="348" t="inlineStr">
        <is>
          <t>BET</t>
        </is>
      </c>
      <c r="F759" s="349" t="n">
        <v>43584</v>
      </c>
      <c r="G759" s="349" t="n">
        <v>43646</v>
      </c>
      <c r="H759" s="348" t="n">
        <v>24905</v>
      </c>
      <c r="I759" s="348" t="n">
        <v>24905</v>
      </c>
      <c r="J759" s="348" t="n"/>
      <c r="K759" s="348">
        <f>ROUND(I759*(J759/1000),2)</f>
        <v/>
      </c>
    </row>
    <row r="760">
      <c r="B760" s="347" t="n">
        <v>732</v>
      </c>
      <c r="C760" s="348" t="n">
        <v>33293971</v>
      </c>
      <c r="D760" s="348" t="inlineStr">
        <is>
          <t>(16044) BET_PEPSI_PROPEL_OLV_UF_P2+_2Q19</t>
        </is>
      </c>
      <c r="E760" s="348" t="inlineStr">
        <is>
          <t>BET Her</t>
        </is>
      </c>
      <c r="F760" s="349" t="n">
        <v>43584</v>
      </c>
      <c r="G760" s="349" t="n">
        <v>43646</v>
      </c>
      <c r="H760" s="348" t="n">
        <v>757</v>
      </c>
      <c r="I760" s="348" t="n">
        <v>757</v>
      </c>
      <c r="J760" s="348" t="n"/>
      <c r="K760" s="348">
        <f>ROUND(I760*(J760/1000),2)</f>
        <v/>
      </c>
    </row>
    <row r="761">
      <c r="B761" s="347" t="n">
        <v>733</v>
      </c>
      <c r="C761" s="348" t="n">
        <v>33301404</v>
      </c>
      <c r="D761" s="348" t="inlineStr">
        <is>
          <t>15630_HOTELS.COM_HOTELS.COM_Q219_UPFRONT</t>
        </is>
      </c>
      <c r="E761" s="348" t="inlineStr">
        <is>
          <t>CMT</t>
        </is>
      </c>
      <c r="F761" s="349" t="n">
        <v>43577</v>
      </c>
      <c r="G761" s="349" t="n">
        <v>43646</v>
      </c>
      <c r="H761" s="348" t="n">
        <v>191</v>
      </c>
      <c r="I761" s="348" t="n">
        <v>191</v>
      </c>
      <c r="J761" s="348" t="n"/>
      <c r="K761" s="348">
        <f>ROUND(I761*(J761/1000),2)</f>
        <v/>
      </c>
    </row>
    <row r="762">
      <c r="B762" s="347" t="n">
        <v>734</v>
      </c>
      <c r="C762" s="348" t="n">
        <v>33301404</v>
      </c>
      <c r="D762" s="348" t="inlineStr">
        <is>
          <t>15630_HOTELS.COM_HOTELS.COM_Q219_UPFRONT</t>
        </is>
      </c>
      <c r="E762" s="348" t="inlineStr">
        <is>
          <t>Comedy Central</t>
        </is>
      </c>
      <c r="F762" s="349" t="n">
        <v>43577</v>
      </c>
      <c r="G762" s="349" t="n">
        <v>43646</v>
      </c>
      <c r="H762" s="348" t="n">
        <v>1491</v>
      </c>
      <c r="I762" s="348" t="n">
        <v>1491</v>
      </c>
      <c r="J762" s="348" t="n"/>
      <c r="K762" s="348">
        <f>ROUND(I762*(J762/1000),2)</f>
        <v/>
      </c>
    </row>
    <row r="763">
      <c r="B763" s="347" t="n">
        <v>735</v>
      </c>
      <c r="C763" s="348" t="n">
        <v>33301404</v>
      </c>
      <c r="D763" s="348" t="inlineStr">
        <is>
          <t>15630_HOTELS.COM_HOTELS.COM_Q219_UPFRONT</t>
        </is>
      </c>
      <c r="E763" s="348" t="inlineStr">
        <is>
          <t>MTV</t>
        </is>
      </c>
      <c r="F763" s="349" t="n">
        <v>43577</v>
      </c>
      <c r="G763" s="349" t="n">
        <v>43646</v>
      </c>
      <c r="H763" s="348" t="n">
        <v>36912</v>
      </c>
      <c r="I763" s="348" t="n">
        <v>36912</v>
      </c>
      <c r="J763" s="348" t="n"/>
      <c r="K763" s="348">
        <f>ROUND(I763*(J763/1000),2)</f>
        <v/>
      </c>
    </row>
    <row r="764">
      <c r="B764" s="347" t="n">
        <v>736</v>
      </c>
      <c r="C764" s="348" t="n">
        <v>33301404</v>
      </c>
      <c r="D764" s="348" t="inlineStr">
        <is>
          <t>15630_HOTELS.COM_HOTELS.COM_Q219_UPFRONT</t>
        </is>
      </c>
      <c r="E764" s="348" t="inlineStr">
        <is>
          <t>Paramount</t>
        </is>
      </c>
      <c r="F764" s="349" t="n">
        <v>43577</v>
      </c>
      <c r="G764" s="349" t="n">
        <v>43646</v>
      </c>
      <c r="H764" s="348" t="n">
        <v>14139</v>
      </c>
      <c r="I764" s="348" t="n">
        <v>14139</v>
      </c>
      <c r="J764" s="348" t="n"/>
      <c r="K764" s="348">
        <f>ROUND(I764*(J764/1000),2)</f>
        <v/>
      </c>
    </row>
    <row r="765">
      <c r="B765" s="347" t="n">
        <v>737</v>
      </c>
      <c r="C765" s="348" t="n">
        <v>33301404</v>
      </c>
      <c r="D765" s="348" t="inlineStr">
        <is>
          <t>15630_HOTELS.COM_HOTELS.COM_Q219_UPFRONT</t>
        </is>
      </c>
      <c r="E765" s="348" t="inlineStr">
        <is>
          <t>TV Land</t>
        </is>
      </c>
      <c r="F765" s="349" t="n">
        <v>43577</v>
      </c>
      <c r="G765" s="349" t="n">
        <v>43646</v>
      </c>
      <c r="H765" s="348" t="n">
        <v>640</v>
      </c>
      <c r="I765" s="348" t="n">
        <v>640</v>
      </c>
      <c r="J765" s="348" t="n"/>
      <c r="K765" s="348">
        <f>ROUND(I765*(J765/1000),2)</f>
        <v/>
      </c>
    </row>
    <row r="766">
      <c r="B766" s="347" t="n">
        <v>738</v>
      </c>
      <c r="C766" s="348" t="n">
        <v>33301404</v>
      </c>
      <c r="D766" s="348" t="inlineStr">
        <is>
          <t>15630_HOTELS.COM_HOTELS.COM_Q219_UPFRONT</t>
        </is>
      </c>
      <c r="E766" s="348" t="inlineStr">
        <is>
          <t>VH1</t>
        </is>
      </c>
      <c r="F766" s="349" t="n">
        <v>43577</v>
      </c>
      <c r="G766" s="349" t="n">
        <v>43646</v>
      </c>
      <c r="H766" s="348" t="n">
        <v>54029</v>
      </c>
      <c r="I766" s="348" t="n">
        <v>54029</v>
      </c>
      <c r="J766" s="348" t="n"/>
      <c r="K766" s="348">
        <f>ROUND(I766*(J766/1000),2)</f>
        <v/>
      </c>
    </row>
    <row r="767">
      <c r="B767" s="347" t="n">
        <v>739</v>
      </c>
      <c r="C767" s="348" t="n">
        <v>33301411</v>
      </c>
      <c r="D767" s="348" t="inlineStr">
        <is>
          <t>16104_M&amp;E_NOOM - NOOM_Q219_VOD DAI_NG</t>
        </is>
      </c>
      <c r="E767" s="348" t="inlineStr">
        <is>
          <t>Comedy Central</t>
        </is>
      </c>
      <c r="F767" s="349" t="n">
        <v>43577</v>
      </c>
      <c r="G767" s="349" t="n">
        <v>43590</v>
      </c>
      <c r="H767" s="348" t="n">
        <v>259</v>
      </c>
      <c r="I767" s="348" t="n">
        <v>259</v>
      </c>
      <c r="J767" s="348" t="n"/>
      <c r="K767" s="348">
        <f>ROUND(I767*(J767/1000),2)</f>
        <v/>
      </c>
    </row>
    <row r="768">
      <c r="B768" s="347" t="n">
        <v>740</v>
      </c>
      <c r="C768" s="348" t="n">
        <v>33301411</v>
      </c>
      <c r="D768" s="348" t="inlineStr">
        <is>
          <t>16104_M&amp;E_NOOM - NOOM_Q219_VOD DAI_NG</t>
        </is>
      </c>
      <c r="E768" s="348" t="inlineStr">
        <is>
          <t>MTV</t>
        </is>
      </c>
      <c r="F768" s="349" t="n">
        <v>43577</v>
      </c>
      <c r="G768" s="349" t="n">
        <v>43590</v>
      </c>
      <c r="H768" s="348" t="n">
        <v>4246</v>
      </c>
      <c r="I768" s="348" t="n">
        <v>4246</v>
      </c>
      <c r="J768" s="348" t="n"/>
      <c r="K768" s="348">
        <f>ROUND(I768*(J768/1000),2)</f>
        <v/>
      </c>
    </row>
    <row r="769">
      <c r="B769" s="347" t="n">
        <v>741</v>
      </c>
      <c r="C769" s="348" t="n">
        <v>33301411</v>
      </c>
      <c r="D769" s="348" t="inlineStr">
        <is>
          <t>16104_M&amp;E_NOOM - NOOM_Q219_VOD DAI_NG</t>
        </is>
      </c>
      <c r="E769" s="348" t="inlineStr">
        <is>
          <t>MTV2</t>
        </is>
      </c>
      <c r="F769" s="349" t="n">
        <v>43577</v>
      </c>
      <c r="G769" s="349" t="n">
        <v>43583</v>
      </c>
      <c r="H769" s="348" t="n">
        <v>2</v>
      </c>
      <c r="I769" s="348" t="n">
        <v>2</v>
      </c>
      <c r="J769" s="348" t="n"/>
      <c r="K769" s="348">
        <f>ROUND(I769*(J769/1000),2)</f>
        <v/>
      </c>
    </row>
    <row r="770">
      <c r="B770" s="347" t="n">
        <v>742</v>
      </c>
      <c r="C770" s="348" t="n">
        <v>33301411</v>
      </c>
      <c r="D770" s="348" t="inlineStr">
        <is>
          <t>16104_M&amp;E_NOOM - NOOM_Q219_VOD DAI_NG</t>
        </is>
      </c>
      <c r="E770" s="348" t="inlineStr">
        <is>
          <t>Paramount</t>
        </is>
      </c>
      <c r="F770" s="349" t="n">
        <v>43577</v>
      </c>
      <c r="G770" s="349" t="n">
        <v>43590</v>
      </c>
      <c r="H770" s="348" t="n">
        <v>1423</v>
      </c>
      <c r="I770" s="348" t="n">
        <v>1423</v>
      </c>
      <c r="J770" s="348" t="n"/>
      <c r="K770" s="348">
        <f>ROUND(I770*(J770/1000),2)</f>
        <v/>
      </c>
    </row>
    <row r="771">
      <c r="B771" s="347" t="n">
        <v>743</v>
      </c>
      <c r="C771" s="348" t="n">
        <v>33301411</v>
      </c>
      <c r="D771" s="348" t="inlineStr">
        <is>
          <t>16104_M&amp;E_NOOM - NOOM_Q219_VOD DAI_NG</t>
        </is>
      </c>
      <c r="E771" s="348" t="inlineStr">
        <is>
          <t>TV Land</t>
        </is>
      </c>
      <c r="F771" s="349" t="n">
        <v>43577</v>
      </c>
      <c r="G771" s="349" t="n">
        <v>43590</v>
      </c>
      <c r="H771" s="348" t="n">
        <v>99</v>
      </c>
      <c r="I771" s="348" t="n">
        <v>99</v>
      </c>
      <c r="J771" s="348" t="n"/>
      <c r="K771" s="348">
        <f>ROUND(I771*(J771/1000),2)</f>
        <v/>
      </c>
    </row>
    <row r="772">
      <c r="B772" s="347" t="n">
        <v>744</v>
      </c>
      <c r="C772" s="348" t="n">
        <v>33304980</v>
      </c>
      <c r="D772" s="348" t="inlineStr">
        <is>
          <t>16054_BET_H&amp;M_MENS SUMMER_OLV_P2+_2Q19</t>
        </is>
      </c>
      <c r="E772" s="348" t="inlineStr">
        <is>
          <t>BET</t>
        </is>
      </c>
      <c r="F772" s="349" t="n">
        <v>43580</v>
      </c>
      <c r="G772" s="349" t="n">
        <v>43601</v>
      </c>
      <c r="H772" s="348" t="n">
        <v>57103</v>
      </c>
      <c r="I772" s="348" t="n">
        <v>57103</v>
      </c>
      <c r="J772" s="348" t="n"/>
      <c r="K772" s="348">
        <f>ROUND(I772*(J772/1000),2)</f>
        <v/>
      </c>
    </row>
    <row r="773">
      <c r="B773" s="347" t="n">
        <v>745</v>
      </c>
      <c r="C773" s="348" t="n">
        <v>33304980</v>
      </c>
      <c r="D773" s="348" t="inlineStr">
        <is>
          <t>16054_BET_H&amp;M_MENS SUMMER_OLV_P2+_2Q19</t>
        </is>
      </c>
      <c r="E773" s="348" t="inlineStr">
        <is>
          <t>BET Her</t>
        </is>
      </c>
      <c r="F773" s="349" t="n">
        <v>43580</v>
      </c>
      <c r="G773" s="349" t="n">
        <v>43601</v>
      </c>
      <c r="H773" s="348" t="n">
        <v>1618</v>
      </c>
      <c r="I773" s="348" t="n">
        <v>1618</v>
      </c>
      <c r="J773" s="348" t="n"/>
      <c r="K773" s="348">
        <f>ROUND(I773*(J773/1000),2)</f>
        <v/>
      </c>
    </row>
    <row r="774">
      <c r="B774" s="347" t="n">
        <v>746</v>
      </c>
      <c r="C774" s="348" t="n">
        <v>33307561</v>
      </c>
      <c r="D774" s="348" t="inlineStr">
        <is>
          <t>(16111) NICK_TOPPS - RING POPS_2Q3Q_Upfront_APP_VOI</t>
        </is>
      </c>
      <c r="E774" s="348" t="inlineStr">
        <is>
          <t>Nickelodeon</t>
        </is>
      </c>
      <c r="F774" s="349" t="n">
        <v>43577</v>
      </c>
      <c r="G774" s="349" t="n">
        <v>43590</v>
      </c>
      <c r="H774" s="348" t="n">
        <v>309101</v>
      </c>
      <c r="I774" s="348" t="n">
        <v>309101</v>
      </c>
      <c r="J774" s="348" t="n"/>
      <c r="K774" s="348">
        <f>ROUND(I774*(J774/1000),2)</f>
        <v/>
      </c>
    </row>
    <row r="775">
      <c r="B775" s="347" t="n">
        <v>747</v>
      </c>
      <c r="C775" s="348" t="n">
        <v>33307831</v>
      </c>
      <c r="D775" s="348" t="inlineStr">
        <is>
          <t>(16122)NICK_TOPPS - RING POPS GUMMY GEM_2Q3Q19_VODDAI</t>
        </is>
      </c>
      <c r="E775" s="348" t="inlineStr">
        <is>
          <t>Nickelodeon</t>
        </is>
      </c>
      <c r="F775" s="349" t="n">
        <v>43577</v>
      </c>
      <c r="G775" s="349" t="n">
        <v>43590</v>
      </c>
      <c r="H775" s="348" t="n">
        <v>292407</v>
      </c>
      <c r="I775" s="348" t="n">
        <v>292407</v>
      </c>
      <c r="J775" s="348" t="n"/>
      <c r="K775" s="348">
        <f>ROUND(I775*(J775/1000),2)</f>
        <v/>
      </c>
    </row>
    <row r="776">
      <c r="B776" s="347" t="n">
        <v>748</v>
      </c>
      <c r="C776" s="348" t="n">
        <v>33307949</v>
      </c>
      <c r="D776" s="348" t="inlineStr">
        <is>
          <t>(16181)_NickJr_ZURU_BUNCH O BALLOONS_2Q19_VOD DAI</t>
        </is>
      </c>
      <c r="E776" s="348" t="inlineStr">
        <is>
          <t>Nick Jr (Noggin)</t>
        </is>
      </c>
      <c r="F776" s="349" t="n">
        <v>43574</v>
      </c>
      <c r="G776" s="349" t="n">
        <v>43576</v>
      </c>
      <c r="H776" s="348" t="n">
        <v>152780</v>
      </c>
      <c r="I776" s="348" t="n">
        <v>152780</v>
      </c>
      <c r="J776" s="348" t="n"/>
      <c r="K776" s="348">
        <f>ROUND(I776*(J776/1000),2)</f>
        <v/>
      </c>
    </row>
    <row r="777">
      <c r="B777" s="347" t="n">
        <v>749</v>
      </c>
      <c r="C777" s="348" t="n">
        <v>33307965</v>
      </c>
      <c r="D777" s="348" t="inlineStr">
        <is>
          <t>(16180)_Nick_ZURU _BUNCH O BALLOONS_2Q19_VOD DAI</t>
        </is>
      </c>
      <c r="E777" s="348" t="inlineStr">
        <is>
          <t>Nickelodeon</t>
        </is>
      </c>
      <c r="F777" s="349" t="n">
        <v>43574</v>
      </c>
      <c r="G777" s="349" t="n">
        <v>43576</v>
      </c>
      <c r="H777" s="348" t="n">
        <v>157426</v>
      </c>
      <c r="I777" s="348" t="n">
        <v>157426</v>
      </c>
      <c r="J777" s="348" t="n"/>
      <c r="K777" s="348">
        <f>ROUND(I777*(J777/1000),2)</f>
        <v/>
      </c>
    </row>
    <row r="778">
      <c r="B778" s="347" t="n">
        <v>750</v>
      </c>
      <c r="C778" s="348" t="n">
        <v>33308051</v>
      </c>
      <c r="D778" s="348" t="inlineStr">
        <is>
          <t>(16134) NICK_TOPPS - PUSH POP_2Q3Q19_VODDAI</t>
        </is>
      </c>
      <c r="E778" s="348" t="inlineStr">
        <is>
          <t>Nickelodeon</t>
        </is>
      </c>
      <c r="F778" s="349" t="n">
        <v>43577</v>
      </c>
      <c r="G778" s="349" t="n">
        <v>43590</v>
      </c>
      <c r="H778" s="348" t="n">
        <v>248920</v>
      </c>
      <c r="I778" s="348" t="n">
        <v>248920</v>
      </c>
      <c r="J778" s="348" t="n"/>
      <c r="K778" s="348">
        <f>ROUND(I778*(J778/1000),2)</f>
        <v/>
      </c>
    </row>
    <row r="779">
      <c r="B779" s="347" t="n">
        <v>751</v>
      </c>
      <c r="C779" s="348" t="n">
        <v>33312629</v>
      </c>
      <c r="D779" s="348" t="inlineStr">
        <is>
          <t>Paramount VOD DAI Promos 2019</t>
        </is>
      </c>
      <c r="E779" s="348" t="inlineStr">
        <is>
          <t>Paramount</t>
        </is>
      </c>
      <c r="F779" s="349" t="n">
        <v>43577</v>
      </c>
      <c r="G779" s="349" t="n">
        <v>43583</v>
      </c>
      <c r="H779" s="348" t="n">
        <v>46</v>
      </c>
      <c r="I779" s="348" t="n">
        <v>46</v>
      </c>
      <c r="J779" s="348" t="n"/>
      <c r="K779" s="348">
        <f>ROUND(I779*(J779/1000),2)</f>
        <v/>
      </c>
    </row>
    <row r="780">
      <c r="B780" s="347" t="n">
        <v>752</v>
      </c>
      <c r="C780" s="348" t="n">
        <v>33320643</v>
      </c>
      <c r="D780" s="348" t="inlineStr">
        <is>
          <t>16189_M&amp;E_PHE INC. - ADAM &amp; EVE_Q219_VOD DAI_NG</t>
        </is>
      </c>
      <c r="E780" s="348" t="inlineStr">
        <is>
          <t>Comedy Central</t>
        </is>
      </c>
      <c r="F780" s="349" t="n">
        <v>43577</v>
      </c>
      <c r="G780" s="349" t="n">
        <v>43583</v>
      </c>
      <c r="H780" s="348" t="n">
        <v>178</v>
      </c>
      <c r="I780" s="348" t="n">
        <v>178</v>
      </c>
      <c r="J780" s="348" t="n"/>
      <c r="K780" s="348">
        <f>ROUND(I780*(J780/1000),2)</f>
        <v/>
      </c>
    </row>
    <row r="781">
      <c r="B781" s="347" t="n">
        <v>753</v>
      </c>
      <c r="C781" s="348" t="n">
        <v>33320643</v>
      </c>
      <c r="D781" s="348" t="inlineStr">
        <is>
          <t>16189_M&amp;E_PHE INC. - ADAM &amp; EVE_Q219_VOD DAI_NG</t>
        </is>
      </c>
      <c r="E781" s="348" t="inlineStr">
        <is>
          <t>Paramount</t>
        </is>
      </c>
      <c r="F781" s="349" t="n">
        <v>43577</v>
      </c>
      <c r="G781" s="349" t="n">
        <v>43583</v>
      </c>
      <c r="H781" s="348" t="n">
        <v>821</v>
      </c>
      <c r="I781" s="348" t="n">
        <v>821</v>
      </c>
      <c r="J781" s="348" t="n"/>
      <c r="K781" s="348">
        <f>ROUND(I781*(J781/1000),2)</f>
        <v/>
      </c>
    </row>
    <row r="782">
      <c r="B782" s="347" t="n">
        <v>754</v>
      </c>
      <c r="C782" s="348" t="n">
        <v>33320643</v>
      </c>
      <c r="D782" s="348" t="inlineStr">
        <is>
          <t>16189_M&amp;E_PHE INC. - ADAM &amp; EVE_Q219_VOD DAI_NG</t>
        </is>
      </c>
      <c r="E782" s="348" t="inlineStr">
        <is>
          <t>VH1</t>
        </is>
      </c>
      <c r="F782" s="349" t="n">
        <v>43577</v>
      </c>
      <c r="G782" s="349" t="n">
        <v>43583</v>
      </c>
      <c r="H782" s="348" t="n">
        <v>2792</v>
      </c>
      <c r="I782" s="348" t="n">
        <v>2792</v>
      </c>
      <c r="J782" s="348" t="n"/>
      <c r="K782" s="348">
        <f>ROUND(I782*(J782/1000),2)</f>
        <v/>
      </c>
    </row>
    <row r="783">
      <c r="B783" s="347" t="n">
        <v>755</v>
      </c>
      <c r="C783" s="348" t="n">
        <v>33323346</v>
      </c>
      <c r="D783" s="348" t="inlineStr">
        <is>
          <t>(16149)NICK_TOPPS - MATCHEMS_2Q3Q19_VODDAI</t>
        </is>
      </c>
      <c r="E783" s="348" t="inlineStr">
        <is>
          <t>Nickelodeon</t>
        </is>
      </c>
      <c r="F783" s="349" t="n">
        <v>43577</v>
      </c>
      <c r="G783" s="349" t="n">
        <v>43583</v>
      </c>
      <c r="H783" s="348" t="n">
        <v>136353</v>
      </c>
      <c r="I783" s="348" t="n">
        <v>136353</v>
      </c>
      <c r="J783" s="348" t="n"/>
      <c r="K783" s="348">
        <f>ROUND(I783*(J783/1000),2)</f>
        <v/>
      </c>
    </row>
    <row r="784">
      <c r="B784" s="347" t="n">
        <v>756</v>
      </c>
      <c r="C784" s="348" t="n">
        <v>33323430</v>
      </c>
      <c r="D784" s="348" t="inlineStr">
        <is>
          <t>(16152) NICK_TOPPS - JUICY DROP POP_2Q19_VODDAI</t>
        </is>
      </c>
      <c r="E784" s="348" t="inlineStr">
        <is>
          <t>Nickelodeon</t>
        </is>
      </c>
      <c r="F784" s="349" t="n">
        <v>43577</v>
      </c>
      <c r="G784" s="349" t="n">
        <v>43590</v>
      </c>
      <c r="H784" s="348" t="n">
        <v>285345</v>
      </c>
      <c r="I784" s="348" t="n">
        <v>285345</v>
      </c>
      <c r="J784" s="348" t="n"/>
      <c r="K784" s="348">
        <f>ROUND(I784*(J784/1000),2)</f>
        <v/>
      </c>
    </row>
    <row r="785">
      <c r="B785" s="347" t="n">
        <v>757</v>
      </c>
      <c r="C785" s="348" t="n">
        <v>33323793</v>
      </c>
      <c r="D785" s="348" t="inlineStr">
        <is>
          <t>(16137)NICK_TOPPS - BABY BOTTLE POPS_2Q3Q19_VODDAI</t>
        </is>
      </c>
      <c r="E785" s="348" t="inlineStr">
        <is>
          <t>Nickelodeon</t>
        </is>
      </c>
      <c r="F785" s="349" t="n">
        <v>43577</v>
      </c>
      <c r="G785" s="349" t="n">
        <v>43590</v>
      </c>
      <c r="H785" s="348" t="n">
        <v>243591</v>
      </c>
      <c r="I785" s="348" t="n">
        <v>243591</v>
      </c>
      <c r="J785" s="348" t="n"/>
      <c r="K785" s="348">
        <f>ROUND(I785*(J785/1000),2)</f>
        <v/>
      </c>
    </row>
    <row r="786">
      <c r="B786" s="347" t="n">
        <v>758</v>
      </c>
      <c r="C786" s="348" t="n">
        <v>33323895</v>
      </c>
      <c r="D786" s="348" t="inlineStr">
        <is>
          <t>(16135) NICK_TOPPS - FINDERS KEEPERS_2Q3Q19_VODDAI</t>
        </is>
      </c>
      <c r="E786" s="348" t="inlineStr">
        <is>
          <t>Nickelodeon</t>
        </is>
      </c>
      <c r="F786" s="349" t="n">
        <v>43577</v>
      </c>
      <c r="G786" s="349" t="n">
        <v>43583</v>
      </c>
      <c r="H786" s="348" t="n">
        <v>157393</v>
      </c>
      <c r="I786" s="348" t="n">
        <v>157393</v>
      </c>
      <c r="J786" s="348" t="n"/>
      <c r="K786" s="348">
        <f>ROUND(I786*(J786/1000),2)</f>
        <v/>
      </c>
    </row>
    <row r="787">
      <c r="B787" s="347" t="n">
        <v>759</v>
      </c>
      <c r="C787" s="348" t="n">
        <v>33327394</v>
      </c>
      <c r="D787" s="348" t="inlineStr">
        <is>
          <t>(16161) NICK_PLAYMONSTER - ORANGUTWANG_2Q19_VODDAI</t>
        </is>
      </c>
      <c r="E787" s="348" t="inlineStr">
        <is>
          <t>Nick Jr (Noggin)</t>
        </is>
      </c>
      <c r="F787" s="349" t="n">
        <v>43577</v>
      </c>
      <c r="G787" s="349" t="n">
        <v>43590</v>
      </c>
      <c r="H787" s="348" t="n">
        <v>237041</v>
      </c>
      <c r="I787" s="348" t="n">
        <v>237041</v>
      </c>
      <c r="J787" s="348" t="n"/>
      <c r="K787" s="348">
        <f>ROUND(I787*(J787/1000),2)</f>
        <v/>
      </c>
    </row>
    <row r="788">
      <c r="B788" s="347" t="n">
        <v>760</v>
      </c>
      <c r="C788" s="348" t="n">
        <v>33327394</v>
      </c>
      <c r="D788" s="348" t="inlineStr">
        <is>
          <t>(16161) NICK_PLAYMONSTER - ORANGUTWANG_2Q19_VODDAI</t>
        </is>
      </c>
      <c r="E788" s="348" t="inlineStr">
        <is>
          <t>Nickelodeon</t>
        </is>
      </c>
      <c r="F788" s="349" t="n">
        <v>43577</v>
      </c>
      <c r="G788" s="349" t="n">
        <v>43590</v>
      </c>
      <c r="H788" s="348" t="n">
        <v>292058</v>
      </c>
      <c r="I788" s="348" t="n">
        <v>292058</v>
      </c>
      <c r="J788" s="348" t="n"/>
      <c r="K788" s="348">
        <f>ROUND(I788*(J788/1000),2)</f>
        <v/>
      </c>
    </row>
    <row r="789">
      <c r="B789" s="347" t="n">
        <v>761</v>
      </c>
      <c r="C789" s="348" t="n">
        <v>33345545</v>
      </c>
      <c r="D789" s="348" t="inlineStr">
        <is>
          <t>16170_M&amp;E_KENTUCKY FRIED CHICKEN _KFC_Q219</t>
        </is>
      </c>
      <c r="E789" s="348" t="inlineStr">
        <is>
          <t>CMT</t>
        </is>
      </c>
      <c r="F789" s="349" t="n">
        <v>43584</v>
      </c>
      <c r="G789" s="349" t="n">
        <v>43646</v>
      </c>
      <c r="H789" s="348" t="n">
        <v>20</v>
      </c>
      <c r="I789" s="348" t="n">
        <v>20</v>
      </c>
      <c r="J789" s="348" t="n"/>
      <c r="K789" s="348">
        <f>ROUND(I789*(J789/1000),2)</f>
        <v/>
      </c>
    </row>
    <row r="790">
      <c r="B790" s="347" t="n">
        <v>762</v>
      </c>
      <c r="C790" s="348" t="n">
        <v>33345545</v>
      </c>
      <c r="D790" s="348" t="inlineStr">
        <is>
          <t>16170_M&amp;E_KENTUCKY FRIED CHICKEN _KFC_Q219</t>
        </is>
      </c>
      <c r="E790" s="348" t="inlineStr">
        <is>
          <t>Comedy Central</t>
        </is>
      </c>
      <c r="F790" s="349" t="n">
        <v>43584</v>
      </c>
      <c r="G790" s="349" t="n">
        <v>43646</v>
      </c>
      <c r="H790" s="348" t="n">
        <v>359</v>
      </c>
      <c r="I790" s="348" t="n">
        <v>359</v>
      </c>
      <c r="J790" s="348" t="n"/>
      <c r="K790" s="348">
        <f>ROUND(I790*(J790/1000),2)</f>
        <v/>
      </c>
    </row>
    <row r="791">
      <c r="B791" s="347" t="n">
        <v>763</v>
      </c>
      <c r="C791" s="348" t="n">
        <v>33345545</v>
      </c>
      <c r="D791" s="348" t="inlineStr">
        <is>
          <t>16170_M&amp;E_KENTUCKY FRIED CHICKEN _KFC_Q219</t>
        </is>
      </c>
      <c r="E791" s="348" t="inlineStr">
        <is>
          <t>MTV</t>
        </is>
      </c>
      <c r="F791" s="349" t="n">
        <v>43584</v>
      </c>
      <c r="G791" s="349" t="n">
        <v>43646</v>
      </c>
      <c r="H791" s="348" t="n">
        <v>11572</v>
      </c>
      <c r="I791" s="348" t="n">
        <v>11572</v>
      </c>
      <c r="J791" s="348" t="n"/>
      <c r="K791" s="348">
        <f>ROUND(I791*(J791/1000),2)</f>
        <v/>
      </c>
    </row>
    <row r="792">
      <c r="B792" s="347" t="n">
        <v>764</v>
      </c>
      <c r="C792" s="348" t="n">
        <v>33345545</v>
      </c>
      <c r="D792" s="348" t="inlineStr">
        <is>
          <t>16170_M&amp;E_KENTUCKY FRIED CHICKEN _KFC_Q219</t>
        </is>
      </c>
      <c r="E792" s="348" t="inlineStr">
        <is>
          <t>Paramount</t>
        </is>
      </c>
      <c r="F792" s="349" t="n">
        <v>43584</v>
      </c>
      <c r="G792" s="349" t="n">
        <v>43646</v>
      </c>
      <c r="H792" s="348" t="n">
        <v>2823</v>
      </c>
      <c r="I792" s="348" t="n">
        <v>2823</v>
      </c>
      <c r="J792" s="348" t="n"/>
      <c r="K792" s="348">
        <f>ROUND(I792*(J792/1000),2)</f>
        <v/>
      </c>
    </row>
    <row r="793">
      <c r="B793" s="347" t="n">
        <v>765</v>
      </c>
      <c r="C793" s="348" t="n">
        <v>33345545</v>
      </c>
      <c r="D793" s="348" t="inlineStr">
        <is>
          <t>16170_M&amp;E_KENTUCKY FRIED CHICKEN _KFC_Q219</t>
        </is>
      </c>
      <c r="E793" s="348" t="inlineStr">
        <is>
          <t>TV Land</t>
        </is>
      </c>
      <c r="F793" s="349" t="n">
        <v>43584</v>
      </c>
      <c r="G793" s="349" t="n">
        <v>43646</v>
      </c>
      <c r="H793" s="348" t="n">
        <v>123</v>
      </c>
      <c r="I793" s="348" t="n">
        <v>123</v>
      </c>
      <c r="J793" s="348" t="n"/>
      <c r="K793" s="348">
        <f>ROUND(I793*(J793/1000),2)</f>
        <v/>
      </c>
    </row>
    <row r="794">
      <c r="B794" s="347" t="n">
        <v>766</v>
      </c>
      <c r="C794" s="348" t="n">
        <v>33345545</v>
      </c>
      <c r="D794" s="348" t="inlineStr">
        <is>
          <t>16170_M&amp;E_KENTUCKY FRIED CHICKEN _KFC_Q219</t>
        </is>
      </c>
      <c r="E794" s="348" t="inlineStr">
        <is>
          <t>VH1</t>
        </is>
      </c>
      <c r="F794" s="349" t="n">
        <v>43584</v>
      </c>
      <c r="G794" s="349" t="n">
        <v>43646</v>
      </c>
      <c r="H794" s="348" t="n">
        <v>15041</v>
      </c>
      <c r="I794" s="348" t="n">
        <v>15041</v>
      </c>
      <c r="J794" s="348" t="n"/>
      <c r="K794" s="348">
        <f>ROUND(I794*(J794/1000),2)</f>
        <v/>
      </c>
    </row>
    <row r="795">
      <c r="B795" s="347" t="n">
        <v>767</v>
      </c>
      <c r="C795" s="348" t="n">
        <v>33349403</v>
      </c>
      <c r="D795" s="348" t="inlineStr">
        <is>
          <t>16187_K&amp;F_TOPPS_JUCIY_DROP_GUM_2Q19</t>
        </is>
      </c>
      <c r="E795" s="348" t="inlineStr">
        <is>
          <t>Nickelodeon</t>
        </is>
      </c>
      <c r="F795" s="349" t="n">
        <v>43578</v>
      </c>
      <c r="G795" s="349" t="n">
        <v>43583</v>
      </c>
      <c r="H795" s="348" t="n">
        <v>277970</v>
      </c>
      <c r="I795" s="348" t="n">
        <v>277970</v>
      </c>
      <c r="J795" s="348" t="n"/>
      <c r="K795" s="348">
        <f>ROUND(I795*(J795/1000),2)</f>
        <v/>
      </c>
    </row>
    <row r="796">
      <c r="B796" s="347" t="n">
        <v>768</v>
      </c>
      <c r="C796" s="348" t="n">
        <v>33351655</v>
      </c>
      <c r="D796" s="348" t="inlineStr">
        <is>
          <t>Run of M&amp;E House Ads - VOD DAI</t>
        </is>
      </c>
      <c r="E796" s="348" t="inlineStr">
        <is>
          <t>CMT</t>
        </is>
      </c>
      <c r="F796" s="349" t="n">
        <v>43578</v>
      </c>
      <c r="G796" s="349" t="n">
        <v>43621</v>
      </c>
      <c r="H796" s="348" t="n">
        <v>2</v>
      </c>
      <c r="I796" s="348" t="n">
        <v>2</v>
      </c>
      <c r="J796" s="348" t="n"/>
      <c r="K796" s="348">
        <f>ROUND(I796*(J796/1000),2)</f>
        <v/>
      </c>
    </row>
    <row r="797">
      <c r="B797" s="347" t="n">
        <v>769</v>
      </c>
      <c r="C797" s="348" t="n">
        <v>33351655</v>
      </c>
      <c r="D797" s="348" t="inlineStr">
        <is>
          <t>Run of M&amp;E House Ads - VOD DAI</t>
        </is>
      </c>
      <c r="E797" s="348" t="inlineStr">
        <is>
          <t>Comedy Central</t>
        </is>
      </c>
      <c r="F797" s="349" t="n">
        <v>43578</v>
      </c>
      <c r="G797" s="349" t="n">
        <v>43661</v>
      </c>
      <c r="H797" s="348" t="n">
        <v>1035</v>
      </c>
      <c r="I797" s="348" t="n">
        <v>1035</v>
      </c>
      <c r="J797" s="348" t="n"/>
      <c r="K797" s="348">
        <f>ROUND(I797*(J797/1000),2)</f>
        <v/>
      </c>
    </row>
    <row r="798">
      <c r="B798" s="347" t="n">
        <v>770</v>
      </c>
      <c r="C798" s="348" t="n">
        <v>33351655</v>
      </c>
      <c r="D798" s="348" t="inlineStr">
        <is>
          <t>Run of M&amp;E House Ads - VOD DAI</t>
        </is>
      </c>
      <c r="E798" s="348" t="inlineStr">
        <is>
          <t>MTV</t>
        </is>
      </c>
      <c r="F798" s="349" t="n">
        <v>43578</v>
      </c>
      <c r="G798" s="349" t="n">
        <v>43661</v>
      </c>
      <c r="H798" s="348" t="n">
        <v>7322</v>
      </c>
      <c r="I798" s="348" t="n">
        <v>7322</v>
      </c>
      <c r="J798" s="348" t="n"/>
      <c r="K798" s="348">
        <f>ROUND(I798*(J798/1000),2)</f>
        <v/>
      </c>
    </row>
    <row r="799">
      <c r="B799" s="347" t="n">
        <v>771</v>
      </c>
      <c r="C799" s="348" t="n">
        <v>33351655</v>
      </c>
      <c r="D799" s="348" t="inlineStr">
        <is>
          <t>Run of M&amp;E House Ads - VOD DAI</t>
        </is>
      </c>
      <c r="E799" s="348" t="inlineStr">
        <is>
          <t>Paramount</t>
        </is>
      </c>
      <c r="F799" s="349" t="n">
        <v>43578</v>
      </c>
      <c r="G799" s="349" t="n">
        <v>43661</v>
      </c>
      <c r="H799" s="348" t="n">
        <v>2168</v>
      </c>
      <c r="I799" s="348" t="n">
        <v>2168</v>
      </c>
      <c r="J799" s="348" t="n"/>
      <c r="K799" s="348">
        <f>ROUND(I799*(J799/1000),2)</f>
        <v/>
      </c>
    </row>
    <row r="800">
      <c r="B800" s="347" t="n">
        <v>772</v>
      </c>
      <c r="C800" s="348" t="n">
        <v>33351655</v>
      </c>
      <c r="D800" s="348" t="inlineStr">
        <is>
          <t>Run of M&amp;E House Ads - VOD DAI</t>
        </is>
      </c>
      <c r="E800" s="348" t="inlineStr">
        <is>
          <t>TV Land</t>
        </is>
      </c>
      <c r="F800" s="349" t="n">
        <v>43578</v>
      </c>
      <c r="G800" s="349" t="n">
        <v>43661</v>
      </c>
      <c r="H800" s="348" t="n">
        <v>87</v>
      </c>
      <c r="I800" s="348" t="n">
        <v>87</v>
      </c>
      <c r="J800" s="348" t="n"/>
      <c r="K800" s="348">
        <f>ROUND(I800*(J800/1000),2)</f>
        <v/>
      </c>
    </row>
    <row r="801">
      <c r="B801" s="347" t="n">
        <v>773</v>
      </c>
      <c r="C801" s="348" t="n">
        <v>33351655</v>
      </c>
      <c r="D801" s="348" t="inlineStr">
        <is>
          <t>Run of M&amp;E House Ads - VOD DAI</t>
        </is>
      </c>
      <c r="E801" s="348" t="inlineStr">
        <is>
          <t>VH1</t>
        </is>
      </c>
      <c r="F801" s="349" t="n">
        <v>43578</v>
      </c>
      <c r="G801" s="349" t="n">
        <v>43661</v>
      </c>
      <c r="H801" s="348" t="n">
        <v>3852</v>
      </c>
      <c r="I801" s="348" t="n">
        <v>3852</v>
      </c>
      <c r="J801" s="348" t="n"/>
      <c r="K801" s="348">
        <f>ROUND(I801*(J801/1000),2)</f>
        <v/>
      </c>
    </row>
    <row r="802">
      <c r="B802" s="347" t="n">
        <v>774</v>
      </c>
      <c r="C802" s="348" t="n">
        <v>33370940</v>
      </c>
      <c r="D802" s="348" t="inlineStr">
        <is>
          <t>(16200) 2Q19_DISNEY PICTURES_AVENGERS: ENDGAME VOD_UF_K&amp;F</t>
        </is>
      </c>
      <c r="E802" s="348" t="inlineStr">
        <is>
          <t>Nickelodeon</t>
        </is>
      </c>
      <c r="F802" s="349" t="n">
        <v>43579</v>
      </c>
      <c r="G802" s="349" t="n">
        <v>43583</v>
      </c>
      <c r="H802" s="348" t="n">
        <v>219515</v>
      </c>
      <c r="I802" s="348" t="n">
        <v>219515</v>
      </c>
      <c r="J802" s="348" t="n"/>
      <c r="K802" s="348">
        <f>ROUND(I802*(J802/1000),2)</f>
        <v/>
      </c>
    </row>
    <row r="803">
      <c r="B803" s="347" t="n">
        <v>775</v>
      </c>
      <c r="C803" s="348" t="n">
        <v>33377385</v>
      </c>
      <c r="D803" s="348" t="inlineStr">
        <is>
          <t>16214_Comcast-Charter-Altice_AM_BET_Games People Play_S1_Ep 2-4_Gold</t>
        </is>
      </c>
      <c r="E803" s="348" t="inlineStr">
        <is>
          <t>CMT</t>
        </is>
      </c>
      <c r="F803" s="349" t="n">
        <v>43579</v>
      </c>
      <c r="G803" s="349" t="n">
        <v>43599</v>
      </c>
      <c r="H803" s="348" t="n">
        <v>140</v>
      </c>
      <c r="I803" s="348" t="n">
        <v>140</v>
      </c>
      <c r="J803" s="348" t="n"/>
      <c r="K803" s="348">
        <f>ROUND(I803*(J803/1000),2)</f>
        <v/>
      </c>
    </row>
    <row r="804">
      <c r="B804" s="347" t="n">
        <v>776</v>
      </c>
      <c r="C804" s="348" t="n">
        <v>33377385</v>
      </c>
      <c r="D804" s="348" t="inlineStr">
        <is>
          <t>16214_Comcast-Charter-Altice_AM_BET_Games People Play_S1_Ep 2-4_Gold</t>
        </is>
      </c>
      <c r="E804" s="348" t="inlineStr">
        <is>
          <t>Comedy Central</t>
        </is>
      </c>
      <c r="F804" s="349" t="n">
        <v>43579</v>
      </c>
      <c r="G804" s="349" t="n">
        <v>43599</v>
      </c>
      <c r="H804" s="348" t="n">
        <v>3403</v>
      </c>
      <c r="I804" s="348" t="n">
        <v>3403</v>
      </c>
      <c r="J804" s="348" t="n"/>
      <c r="K804" s="348">
        <f>ROUND(I804*(J804/1000),2)</f>
        <v/>
      </c>
    </row>
    <row r="805">
      <c r="B805" s="347" t="n">
        <v>777</v>
      </c>
      <c r="C805" s="348" t="n">
        <v>33377385</v>
      </c>
      <c r="D805" s="348" t="inlineStr">
        <is>
          <t>16214_Comcast-Charter-Altice_AM_BET_Games People Play_S1_Ep 2-4_Gold</t>
        </is>
      </c>
      <c r="E805" s="348" t="inlineStr">
        <is>
          <t>MTV</t>
        </is>
      </c>
      <c r="F805" s="349" t="n">
        <v>43579</v>
      </c>
      <c r="G805" s="349" t="n">
        <v>43599</v>
      </c>
      <c r="H805" s="348" t="n">
        <v>47853</v>
      </c>
      <c r="I805" s="348" t="n">
        <v>47853</v>
      </c>
      <c r="J805" s="348" t="n"/>
      <c r="K805" s="348">
        <f>ROUND(I805*(J805/1000),2)</f>
        <v/>
      </c>
    </row>
    <row r="806">
      <c r="B806" s="347" t="n">
        <v>778</v>
      </c>
      <c r="C806" s="348" t="n">
        <v>33377385</v>
      </c>
      <c r="D806" s="348" t="inlineStr">
        <is>
          <t>16214_Comcast-Charter-Altice_AM_BET_Games People Play_S1_Ep 2-4_Gold</t>
        </is>
      </c>
      <c r="E806" s="348" t="inlineStr">
        <is>
          <t>Paramount</t>
        </is>
      </c>
      <c r="F806" s="349" t="n">
        <v>43579</v>
      </c>
      <c r="G806" s="349" t="n">
        <v>43599</v>
      </c>
      <c r="H806" s="348" t="n">
        <v>19134</v>
      </c>
      <c r="I806" s="348" t="n">
        <v>19134</v>
      </c>
      <c r="J806" s="348" t="n"/>
      <c r="K806" s="348">
        <f>ROUND(I806*(J806/1000),2)</f>
        <v/>
      </c>
    </row>
    <row r="807">
      <c r="B807" s="347" t="n">
        <v>779</v>
      </c>
      <c r="C807" s="348" t="n">
        <v>33377385</v>
      </c>
      <c r="D807" s="348" t="inlineStr">
        <is>
          <t>16214_Comcast-Charter-Altice_AM_BET_Games People Play_S1_Ep 2-4_Gold</t>
        </is>
      </c>
      <c r="E807" s="348" t="inlineStr">
        <is>
          <t>TV Land</t>
        </is>
      </c>
      <c r="F807" s="349" t="n">
        <v>43579</v>
      </c>
      <c r="G807" s="349" t="n">
        <v>43599</v>
      </c>
      <c r="H807" s="348" t="n">
        <v>1095</v>
      </c>
      <c r="I807" s="348" t="n">
        <v>1095</v>
      </c>
      <c r="J807" s="348" t="n"/>
      <c r="K807" s="348">
        <f>ROUND(I807*(J807/1000),2)</f>
        <v/>
      </c>
    </row>
    <row r="808">
      <c r="B808" s="347" t="n">
        <v>780</v>
      </c>
      <c r="C808" s="348" t="n">
        <v>33377385</v>
      </c>
      <c r="D808" s="348" t="inlineStr">
        <is>
          <t>16214_Comcast-Charter-Altice_AM_BET_Games People Play_S1_Ep 2-4_Gold</t>
        </is>
      </c>
      <c r="E808" s="348" t="inlineStr">
        <is>
          <t>VH1</t>
        </is>
      </c>
      <c r="F808" s="349" t="n">
        <v>43579</v>
      </c>
      <c r="G808" s="349" t="n">
        <v>43599</v>
      </c>
      <c r="H808" s="348" t="n">
        <v>109704</v>
      </c>
      <c r="I808" s="348" t="n">
        <v>109704</v>
      </c>
      <c r="J808" s="348" t="n"/>
      <c r="K808" s="348">
        <f>ROUND(I808*(J808/1000),2)</f>
        <v/>
      </c>
    </row>
    <row r="809">
      <c r="B809" s="347" t="n">
        <v>781</v>
      </c>
      <c r="C809" s="348" t="n">
        <v>33378430</v>
      </c>
      <c r="D809" s="348" t="inlineStr">
        <is>
          <t>(16227)  APPLE_IPHONE_2Q19_VOD</t>
        </is>
      </c>
      <c r="E809" s="348" t="inlineStr">
        <is>
          <t>Comedy Central</t>
        </is>
      </c>
      <c r="F809" s="349" t="n">
        <v>43579</v>
      </c>
      <c r="G809" s="349" t="n">
        <v>43589</v>
      </c>
      <c r="H809" s="348" t="n">
        <v>35928</v>
      </c>
      <c r="I809" s="348" t="n">
        <v>35928</v>
      </c>
      <c r="J809" s="348" t="n"/>
      <c r="K809" s="348">
        <f>ROUND(I809*(J809/1000),2)</f>
        <v/>
      </c>
    </row>
    <row r="810">
      <c r="B810" s="347" t="n">
        <v>782</v>
      </c>
      <c r="C810" s="348" t="n">
        <v>33378430</v>
      </c>
      <c r="D810" s="348" t="inlineStr">
        <is>
          <t>(16227)  APPLE_IPHONE_2Q19_VOD</t>
        </is>
      </c>
      <c r="E810" s="348" t="inlineStr">
        <is>
          <t>MTV</t>
        </is>
      </c>
      <c r="F810" s="349" t="n">
        <v>43579</v>
      </c>
      <c r="G810" s="349" t="n">
        <v>43589</v>
      </c>
      <c r="H810" s="348" t="n">
        <v>39419</v>
      </c>
      <c r="I810" s="348" t="n">
        <v>39419</v>
      </c>
      <c r="J810" s="348" t="n"/>
      <c r="K810" s="348">
        <f>ROUND(I810*(J810/1000),2)</f>
        <v/>
      </c>
    </row>
    <row r="811">
      <c r="B811" s="347" t="n">
        <v>783</v>
      </c>
      <c r="C811" s="348" t="n">
        <v>33418288</v>
      </c>
      <c r="D811" s="348" t="inlineStr">
        <is>
          <t>16231_NICK_TOPPS - JUICY DROP GUMMIES_2Q3Q19_VODDAI</t>
        </is>
      </c>
      <c r="E811" s="348" t="inlineStr">
        <is>
          <t>Nickelodeon</t>
        </is>
      </c>
      <c r="F811" s="349" t="n">
        <v>43584</v>
      </c>
      <c r="G811" s="349" t="n">
        <v>43590</v>
      </c>
      <c r="H811" s="348" t="n">
        <v>33210</v>
      </c>
      <c r="I811" s="348" t="n">
        <v>33210</v>
      </c>
      <c r="J811" s="348" t="n"/>
      <c r="K811" s="348">
        <f>ROUND(I811*(J811/1000),2)</f>
        <v/>
      </c>
    </row>
    <row r="812">
      <c r="B812" s="347" t="n">
        <v>784</v>
      </c>
      <c r="C812" s="348" t="n">
        <v>33422772</v>
      </c>
      <c r="D812" s="348" t="inlineStr">
        <is>
          <t>(14439) BET_PEPSI_Starbucks Frappuccino_Q2FY19</t>
        </is>
      </c>
      <c r="E812" s="348" t="inlineStr">
        <is>
          <t>BET</t>
        </is>
      </c>
      <c r="F812" s="349" t="n">
        <v>43584</v>
      </c>
      <c r="G812" s="349" t="n">
        <v>43604</v>
      </c>
      <c r="H812" s="348" t="n">
        <v>19243</v>
      </c>
      <c r="I812" s="348" t="n">
        <v>19243</v>
      </c>
      <c r="J812" s="348" t="n"/>
      <c r="K812" s="348">
        <f>ROUND(I812*(J812/1000),2)</f>
        <v/>
      </c>
    </row>
    <row r="813">
      <c r="B813" s="347" t="n">
        <v>785</v>
      </c>
      <c r="C813" s="348" t="n">
        <v>33422772</v>
      </c>
      <c r="D813" s="348" t="inlineStr">
        <is>
          <t>(14439) BET_PEPSI_Starbucks Frappuccino_Q2FY19</t>
        </is>
      </c>
      <c r="E813" s="348" t="inlineStr">
        <is>
          <t>BET Her</t>
        </is>
      </c>
      <c r="F813" s="349" t="n">
        <v>43584</v>
      </c>
      <c r="G813" s="349" t="n">
        <v>43604</v>
      </c>
      <c r="H813" s="348" t="n">
        <v>622</v>
      </c>
      <c r="I813" s="348" t="n">
        <v>622</v>
      </c>
      <c r="J813" s="348" t="n"/>
      <c r="K813" s="348">
        <f>ROUND(I813*(J813/1000),2)</f>
        <v/>
      </c>
    </row>
    <row r="814">
      <c r="B814" s="347" t="n">
        <v>786</v>
      </c>
      <c r="C814" s="348" t="n">
        <v>33441844</v>
      </c>
      <c r="D814" s="348" t="inlineStr">
        <is>
          <t>16094_CC MTV VH1_WARNER BROTHERS THEATRICAL_Godzilla: King of The Monsters_2Q19_Upfront_FEP_VOD-DAI</t>
        </is>
      </c>
      <c r="E814" s="348" t="inlineStr">
        <is>
          <t>Comedy Central</t>
        </is>
      </c>
      <c r="F814" s="349" t="n">
        <v>43584</v>
      </c>
      <c r="G814" s="349" t="n">
        <v>43585</v>
      </c>
      <c r="H814" s="348" t="n">
        <v>19000</v>
      </c>
      <c r="I814" s="348" t="n">
        <v>19000</v>
      </c>
      <c r="J814" s="348" t="n"/>
      <c r="K814" s="348">
        <f>ROUND(I814*(J814/1000),2)</f>
        <v/>
      </c>
    </row>
    <row r="815">
      <c r="B815" s="347" t="n">
        <v>787</v>
      </c>
      <c r="C815" s="348" t="n">
        <v>33441844</v>
      </c>
      <c r="D815" s="348" t="inlineStr">
        <is>
          <t>16094_CC MTV VH1_WARNER BROTHERS THEATRICAL_Godzilla: King of The Monsters_2Q19_Upfront_FEP_VOD-DAI</t>
        </is>
      </c>
      <c r="E815" s="348" t="inlineStr">
        <is>
          <t>MTV</t>
        </is>
      </c>
      <c r="F815" s="349" t="n">
        <v>43584</v>
      </c>
      <c r="G815" s="349" t="n">
        <v>43585</v>
      </c>
      <c r="H815" s="348" t="n">
        <v>39592</v>
      </c>
      <c r="I815" s="348" t="n">
        <v>39592</v>
      </c>
      <c r="J815" s="348" t="n"/>
      <c r="K815" s="348">
        <f>ROUND(I815*(J815/1000),2)</f>
        <v/>
      </c>
    </row>
    <row r="816">
      <c r="B816" s="347" t="n">
        <v>788</v>
      </c>
      <c r="C816" s="348" t="n">
        <v>33441844</v>
      </c>
      <c r="D816" s="348" t="inlineStr">
        <is>
          <t>16094_CC MTV VH1_WARNER BROTHERS THEATRICAL_Godzilla: King of The Monsters_2Q19_Upfront_FEP_VOD-DAI</t>
        </is>
      </c>
      <c r="E816" s="348" t="inlineStr">
        <is>
          <t>MTV2</t>
        </is>
      </c>
      <c r="F816" s="349" t="n">
        <v>43584</v>
      </c>
      <c r="G816" s="349" t="n">
        <v>43585</v>
      </c>
      <c r="H816" s="348" t="n">
        <v>12</v>
      </c>
      <c r="I816" s="348" t="n">
        <v>12</v>
      </c>
      <c r="J816" s="348" t="n"/>
      <c r="K816" s="348">
        <f>ROUND(I816*(J816/1000),2)</f>
        <v/>
      </c>
    </row>
    <row r="817">
      <c r="B817" s="347" t="n">
        <v>789</v>
      </c>
      <c r="C817" s="348" t="n">
        <v>33441844</v>
      </c>
      <c r="D817" s="348" t="inlineStr">
        <is>
          <t>16094_CC MTV VH1_WARNER BROTHERS THEATRICAL_Godzilla: King of The Monsters_2Q19_Upfront_FEP_VOD-DAI</t>
        </is>
      </c>
      <c r="E817" s="348" t="inlineStr">
        <is>
          <t>VH1</t>
        </is>
      </c>
      <c r="F817" s="349" t="n">
        <v>43584</v>
      </c>
      <c r="G817" s="349" t="n">
        <v>43585</v>
      </c>
      <c r="H817" s="348" t="n">
        <v>58218</v>
      </c>
      <c r="I817" s="348" t="n">
        <v>58218</v>
      </c>
      <c r="J817" s="348" t="n"/>
      <c r="K817" s="348">
        <f>ROUND(I817*(J817/1000),2)</f>
        <v/>
      </c>
    </row>
    <row r="818">
      <c r="B818" s="347" t="n">
        <v>790</v>
      </c>
      <c r="C818" s="348" t="inlineStr">
        <is>
          <t>NA</t>
        </is>
      </c>
      <c r="D818" s="348" t="inlineStr">
        <is>
          <t>BET Marketplace sold Campaigns</t>
        </is>
      </c>
      <c r="E818" s="348" t="inlineStr">
        <is>
          <t>BET</t>
        </is>
      </c>
      <c r="F818" s="349" t="n">
        <v>43525</v>
      </c>
      <c r="G818" s="349" t="n">
        <v>43555</v>
      </c>
      <c r="H818" s="348" t="n">
        <v>0</v>
      </c>
      <c r="I818" s="348" t="n">
        <v>0</v>
      </c>
      <c r="J818" s="348" t="n"/>
      <c r="K818" s="348">
        <f>ROUND(I818*(J818/1000),2)</f>
        <v/>
      </c>
    </row>
    <row r="819">
      <c r="B819" s="347" t="n">
        <v>791</v>
      </c>
      <c r="C819" s="348" t="inlineStr">
        <is>
          <t>NA</t>
        </is>
      </c>
      <c r="D819" s="348" t="inlineStr">
        <is>
          <t>BET Her Marketplace sold Campaigns</t>
        </is>
      </c>
      <c r="E819" s="348" t="inlineStr">
        <is>
          <t>BET Her</t>
        </is>
      </c>
      <c r="F819" s="349" t="n">
        <v>43525</v>
      </c>
      <c r="G819" s="349" t="n">
        <v>43555</v>
      </c>
      <c r="H819" s="348" t="n">
        <v>0</v>
      </c>
      <c r="I819" s="348" t="n">
        <v>0</v>
      </c>
      <c r="J819" s="348" t="n"/>
      <c r="K819" s="348">
        <f>ROUND(I819*(J819/1000),2)</f>
        <v/>
      </c>
    </row>
    <row r="820">
      <c r="B820" s="347" t="n">
        <v>792</v>
      </c>
      <c r="C820" s="348" t="inlineStr">
        <is>
          <t>NA</t>
        </is>
      </c>
      <c r="D820" s="348" t="inlineStr">
        <is>
          <t>CMT Marketplace sold Campaigns</t>
        </is>
      </c>
      <c r="E820" s="348" t="inlineStr">
        <is>
          <t>CMT</t>
        </is>
      </c>
      <c r="F820" s="349" t="n">
        <v>43525</v>
      </c>
      <c r="G820" s="349" t="n">
        <v>43555</v>
      </c>
      <c r="H820" s="348" t="n">
        <v>186058</v>
      </c>
      <c r="I820" s="348" t="n">
        <v>186058</v>
      </c>
      <c r="J820" s="348" t="n"/>
      <c r="K820" s="348">
        <f>ROUND(I820*(J820/1000),2)</f>
        <v/>
      </c>
    </row>
    <row r="821">
      <c r="B821" s="347" t="n">
        <v>793</v>
      </c>
      <c r="C821" s="348" t="inlineStr">
        <is>
          <t>NA</t>
        </is>
      </c>
      <c r="D821" s="348" t="inlineStr">
        <is>
          <t>Comedy Central Marketplace sold Campaigns</t>
        </is>
      </c>
      <c r="E821" s="348" t="inlineStr">
        <is>
          <t>Comedy Central</t>
        </is>
      </c>
      <c r="F821" s="349" t="n">
        <v>43525</v>
      </c>
      <c r="G821" s="349" t="n">
        <v>43555</v>
      </c>
      <c r="H821" s="348" t="n">
        <v>5497684</v>
      </c>
      <c r="I821" s="348" t="n">
        <v>5497684</v>
      </c>
      <c r="J821" s="348" t="n"/>
      <c r="K821" s="348">
        <f>ROUND(I821*(J821/1000),2)</f>
        <v/>
      </c>
    </row>
    <row r="822">
      <c r="B822" s="347" t="n">
        <v>794</v>
      </c>
      <c r="C822" s="348" t="inlineStr">
        <is>
          <t>NA</t>
        </is>
      </c>
      <c r="D822" s="348" t="inlineStr">
        <is>
          <t>MTV Marketplace sold Campaigns</t>
        </is>
      </c>
      <c r="E822" s="348" t="inlineStr">
        <is>
          <t>MTV</t>
        </is>
      </c>
      <c r="F822" s="349" t="n">
        <v>43525</v>
      </c>
      <c r="G822" s="349" t="n">
        <v>43555</v>
      </c>
      <c r="H822" s="348" t="n">
        <v>13272620</v>
      </c>
      <c r="I822" s="348" t="n">
        <v>13272620</v>
      </c>
      <c r="J822" s="348" t="n"/>
      <c r="K822" s="348">
        <f>ROUND(I822*(J822/1000),2)</f>
        <v/>
      </c>
    </row>
    <row r="823">
      <c r="B823" s="347" t="n">
        <v>795</v>
      </c>
      <c r="C823" s="348" t="inlineStr">
        <is>
          <t>NA</t>
        </is>
      </c>
      <c r="D823" s="348" t="inlineStr">
        <is>
          <t>MTV2 Marketplace sold Campaigns</t>
        </is>
      </c>
      <c r="E823" s="348" t="inlineStr">
        <is>
          <t>MTV2</t>
        </is>
      </c>
      <c r="F823" s="349" t="n">
        <v>43525</v>
      </c>
      <c r="G823" s="349" t="n">
        <v>43555</v>
      </c>
      <c r="H823" s="348" t="n">
        <v>5855</v>
      </c>
      <c r="I823" s="348" t="n">
        <v>5855</v>
      </c>
      <c r="J823" s="348" t="n"/>
      <c r="K823" s="348">
        <f>ROUND(I823*(J823/1000),2)</f>
        <v/>
      </c>
    </row>
    <row r="824">
      <c r="B824" s="347" t="n">
        <v>796</v>
      </c>
      <c r="C824" s="348" t="inlineStr">
        <is>
          <t>NA</t>
        </is>
      </c>
      <c r="D824" s="348" t="inlineStr">
        <is>
          <t>Nick Jr (Noggin) Marketplace sold Campaigns</t>
        </is>
      </c>
      <c r="E824" s="348" t="inlineStr">
        <is>
          <t>Nick Jr (Noggin)</t>
        </is>
      </c>
      <c r="F824" s="349" t="n">
        <v>43525</v>
      </c>
      <c r="G824" s="349" t="n">
        <v>43555</v>
      </c>
      <c r="H824" s="348" t="n">
        <v>0</v>
      </c>
      <c r="I824" s="348" t="n">
        <v>0</v>
      </c>
      <c r="J824" s="348" t="n"/>
      <c r="K824" s="348">
        <f>ROUND(I824*(J824/1000),2)</f>
        <v/>
      </c>
    </row>
    <row r="825">
      <c r="B825" s="347" t="n">
        <v>797</v>
      </c>
      <c r="C825" s="348" t="inlineStr">
        <is>
          <t>NA</t>
        </is>
      </c>
      <c r="D825" s="348" t="inlineStr">
        <is>
          <t>Nickelodeon Marketplace sold Campaigns</t>
        </is>
      </c>
      <c r="E825" s="348" t="inlineStr">
        <is>
          <t>Nickelodeon</t>
        </is>
      </c>
      <c r="F825" s="349" t="n">
        <v>43525</v>
      </c>
      <c r="G825" s="349" t="n">
        <v>43555</v>
      </c>
      <c r="H825" s="348" t="n">
        <v>0</v>
      </c>
      <c r="I825" s="348" t="n">
        <v>0</v>
      </c>
      <c r="J825" s="348" t="n"/>
      <c r="K825" s="348">
        <f>ROUND(I825*(J825/1000),2)</f>
        <v/>
      </c>
    </row>
    <row r="826">
      <c r="B826" s="347" t="n">
        <v>798</v>
      </c>
      <c r="C826" s="348" t="inlineStr">
        <is>
          <t>NA</t>
        </is>
      </c>
      <c r="D826" s="348" t="inlineStr">
        <is>
          <t>Paramount Marketplace sold Campaigns</t>
        </is>
      </c>
      <c r="E826" s="348" t="inlineStr">
        <is>
          <t>Paramount</t>
        </is>
      </c>
      <c r="F826" s="349" t="n">
        <v>43525</v>
      </c>
      <c r="G826" s="349" t="n">
        <v>43555</v>
      </c>
      <c r="H826" s="348" t="n">
        <v>4467852</v>
      </c>
      <c r="I826" s="348" t="n">
        <v>4467852</v>
      </c>
      <c r="J826" s="348" t="n"/>
      <c r="K826" s="348">
        <f>ROUND(I826*(J826/1000),2)</f>
        <v/>
      </c>
    </row>
    <row r="827">
      <c r="B827" s="347" t="n">
        <v>799</v>
      </c>
      <c r="C827" s="348" t="inlineStr">
        <is>
          <t>NA</t>
        </is>
      </c>
      <c r="D827" s="348" t="inlineStr">
        <is>
          <t>TV Land Marketplace sold Campaigns</t>
        </is>
      </c>
      <c r="E827" s="348" t="inlineStr">
        <is>
          <t>TV Land</t>
        </is>
      </c>
      <c r="F827" s="349" t="n">
        <v>43525</v>
      </c>
      <c r="G827" s="349" t="n">
        <v>43555</v>
      </c>
      <c r="H827" s="348" t="n">
        <v>559084</v>
      </c>
      <c r="I827" s="348" t="n">
        <v>559084</v>
      </c>
      <c r="J827" s="348" t="n"/>
      <c r="K827" s="348">
        <f>ROUND(I827*(J827/1000),2)</f>
        <v/>
      </c>
    </row>
    <row r="828">
      <c r="B828" s="110" t="n"/>
      <c r="C828" s="107" t="n"/>
      <c r="E828" s="29" t="n"/>
      <c r="F828" s="306" t="n"/>
      <c r="G828" s="306" t="n"/>
      <c r="H828" s="64" t="n"/>
      <c r="I828" s="64" t="n"/>
      <c r="J828" s="322" t="n"/>
      <c r="K828" s="323" t="n"/>
      <c r="N828" s="322" t="n"/>
      <c r="O828" s="323" t="n"/>
      <c r="P828" s="350" t="n"/>
      <c r="Q828" s="64" t="n"/>
    </row>
    <row r="829">
      <c r="B829" s="110" t="n"/>
      <c r="C829" s="107" t="n"/>
      <c r="F829" s="274" t="n"/>
      <c r="G829" s="50" t="n"/>
      <c r="H829" s="50" t="n"/>
      <c r="I829" s="318" t="n"/>
      <c r="J829" s="319" t="n"/>
      <c r="K829" s="319" t="n"/>
    </row>
    <row r="830">
      <c r="B830" s="110" t="n"/>
      <c r="C830" s="107" t="n"/>
      <c r="F830" s="274" t="n"/>
      <c r="G830" s="64" t="n"/>
      <c r="I830" s="64" t="n"/>
      <c r="J830" s="322" t="n"/>
      <c r="K830" s="323" t="n"/>
    </row>
    <row r="831">
      <c r="B831" s="110" t="n"/>
      <c r="C831" s="107" t="n"/>
      <c r="F831" s="274" t="n"/>
      <c r="G831" s="115" t="inlineStr">
        <is>
          <t>Sub-totals by Network:</t>
        </is>
      </c>
      <c r="H831" s="274" t="inlineStr">
        <is>
          <t>Nick Jr (Noggin)</t>
        </is>
      </c>
      <c r="I831" s="273">
        <f>SUMIF(E28:E827,H831,I28:I827)</f>
        <v/>
      </c>
      <c r="J831" s="320" t="n"/>
      <c r="K831" s="321">
        <f>SUMIF(E28:E827,H831,K28:K827)</f>
        <v/>
      </c>
    </row>
    <row r="832">
      <c r="B832" s="110" t="n"/>
      <c r="C832" s="107" t="n"/>
      <c r="F832" s="274" t="n"/>
      <c r="G832" s="115" t="n"/>
      <c r="H832" s="274" t="inlineStr">
        <is>
          <t>Nick Mom</t>
        </is>
      </c>
      <c r="I832" s="273">
        <f>SUMIF(E28:E827,H832,I28:I827)</f>
        <v/>
      </c>
      <c r="J832" s="320" t="n"/>
      <c r="K832" s="321">
        <f>SUMIF(E28:E827,H832,K28:K827)</f>
        <v/>
      </c>
    </row>
    <row r="833">
      <c r="B833" s="110" t="n"/>
      <c r="C833" s="107" t="n"/>
      <c r="F833" s="274" t="n"/>
      <c r="G833" s="115" t="n"/>
      <c r="H833" s="274" t="inlineStr">
        <is>
          <t>Nickelodeon</t>
        </is>
      </c>
      <c r="I833" s="273">
        <f>SUMIF(E28:E827,H833,I28:I827)</f>
        <v/>
      </c>
      <c r="J833" s="320" t="n"/>
      <c r="K833" s="321">
        <f>SUMIF(E28:E827,H833,K28:K827)</f>
        <v/>
      </c>
    </row>
    <row r="834">
      <c r="B834" s="110" t="n"/>
      <c r="C834" s="107" t="n"/>
      <c r="F834" s="274" t="n"/>
      <c r="G834" s="115" t="n"/>
      <c r="H834" s="274" t="inlineStr">
        <is>
          <t>CMT</t>
        </is>
      </c>
      <c r="I834" s="273">
        <f>SUMIF(E28:E827,H834,I28:I827)</f>
        <v/>
      </c>
      <c r="J834" s="320" t="n"/>
      <c r="K834" s="321">
        <f>SUMIF(E28:E827,H834,K28:K827)</f>
        <v/>
      </c>
    </row>
    <row r="835">
      <c r="B835" s="110" t="n"/>
      <c r="C835" s="107" t="n"/>
      <c r="F835" s="274" t="n"/>
      <c r="G835" s="115" t="n"/>
      <c r="H835" s="274" t="inlineStr">
        <is>
          <t>TeenNick</t>
        </is>
      </c>
      <c r="I835" s="273">
        <f>SUMIF(E28:E827,H835,I28:I827)</f>
        <v/>
      </c>
      <c r="J835" s="320" t="n"/>
      <c r="K835" s="321">
        <f>SUMIF(E28:E827,H835,K28:K827)</f>
        <v/>
      </c>
    </row>
    <row r="836">
      <c r="B836" s="110" t="n"/>
      <c r="C836" s="107" t="n"/>
      <c r="F836" s="274" t="n"/>
      <c r="G836" s="115" t="n"/>
      <c r="H836" s="274" t="inlineStr">
        <is>
          <t>BET</t>
        </is>
      </c>
      <c r="I836" s="273">
        <f>SUMIF(E28:E827,H836,I28:I827)</f>
        <v/>
      </c>
      <c r="J836" s="320" t="n"/>
      <c r="K836" s="321">
        <f>SUMIF(E28:E827,H836,K28:K827)</f>
        <v/>
      </c>
    </row>
    <row r="837">
      <c r="B837" s="110" t="n"/>
      <c r="C837" s="107" t="n"/>
      <c r="F837" s="274" t="n"/>
      <c r="G837" s="115" t="n"/>
      <c r="H837" s="274" t="inlineStr">
        <is>
          <t>BET Her</t>
        </is>
      </c>
      <c r="I837" s="273">
        <f>SUMIF(E28:E827,H837,I28:I827)</f>
        <v/>
      </c>
      <c r="J837" s="320" t="n"/>
      <c r="K837" s="321">
        <f>SUMIF(E28:E827,H837,K28:K827)</f>
        <v/>
      </c>
    </row>
    <row r="838">
      <c r="B838" s="110" t="n"/>
      <c r="C838" s="107" t="n"/>
      <c r="F838" s="274" t="n"/>
      <c r="G838" s="115" t="n"/>
      <c r="H838" s="274" t="inlineStr">
        <is>
          <t>MTV</t>
        </is>
      </c>
      <c r="I838" s="273">
        <f>SUMIF(E28:E827,H838,I28:I827)</f>
        <v/>
      </c>
      <c r="J838" s="320" t="n"/>
      <c r="K838" s="321">
        <f>SUMIF(E28:E827,H838,K28:K827)</f>
        <v/>
      </c>
    </row>
    <row r="839">
      <c r="B839" s="110" t="n"/>
      <c r="C839" s="107" t="n"/>
      <c r="F839" s="274" t="n"/>
      <c r="G839" s="115" t="n"/>
      <c r="H839" s="274" t="inlineStr">
        <is>
          <t>MTV2</t>
        </is>
      </c>
      <c r="I839" s="273">
        <f>SUMIF(E28:E827,H839,I28:I827)</f>
        <v/>
      </c>
      <c r="J839" s="320" t="n"/>
      <c r="K839" s="321">
        <f>SUMIF(E28:E827,H839,K28:K827)</f>
        <v/>
      </c>
    </row>
    <row r="840">
      <c r="B840" s="110" t="n"/>
      <c r="C840" s="107" t="n"/>
      <c r="F840" s="274" t="n"/>
      <c r="G840" s="115" t="n"/>
      <c r="H840" s="274" t="inlineStr">
        <is>
          <t>TV Land</t>
        </is>
      </c>
      <c r="I840" s="273">
        <f>SUMIF(E28:E827,H840,I28:I827)</f>
        <v/>
      </c>
      <c r="J840" s="320" t="n"/>
      <c r="K840" s="321">
        <f>SUMIF(E28:E827,H840,K28:K827)</f>
        <v/>
      </c>
    </row>
    <row r="841">
      <c r="B841" s="110" t="n"/>
      <c r="C841" s="107" t="n"/>
      <c r="F841" s="274" t="n"/>
      <c r="G841" s="115" t="n"/>
      <c r="H841" s="274" t="inlineStr">
        <is>
          <t>VH1</t>
        </is>
      </c>
      <c r="I841" s="273">
        <f>SUMIF(E28:E827,H841,I28:I827)</f>
        <v/>
      </c>
      <c r="J841" s="320" t="n"/>
      <c r="K841" s="321">
        <f>SUMIF(E28:E827,H841,K28:K827)</f>
        <v/>
      </c>
    </row>
    <row r="842">
      <c r="B842" s="110" t="n"/>
      <c r="C842" s="107" t="n"/>
      <c r="F842" s="274" t="n"/>
      <c r="G842" s="115" t="n"/>
      <c r="H842" s="274" t="inlineStr">
        <is>
          <t>VH1 Classic</t>
        </is>
      </c>
      <c r="I842" s="273">
        <f>SUMIF(E28:E827,H842,I28:I827)</f>
        <v/>
      </c>
      <c r="J842" s="320" t="n"/>
      <c r="K842" s="321">
        <f>SUMIF(E28:E827,H842,K28:K827)</f>
        <v/>
      </c>
    </row>
    <row r="843">
      <c r="B843" s="110" t="n"/>
      <c r="C843" s="107" t="n"/>
      <c r="F843" s="274" t="n"/>
      <c r="G843" s="115" t="n"/>
      <c r="H843" s="274" t="inlineStr">
        <is>
          <t>Comedy Central</t>
        </is>
      </c>
      <c r="I843" s="273">
        <f>SUMIF(E28:E827,H843,I28:I827)</f>
        <v/>
      </c>
      <c r="J843" s="320" t="n"/>
      <c r="K843" s="321">
        <f>SUMIF(E28:E827,H843,K28:K827)</f>
        <v/>
      </c>
    </row>
    <row r="844">
      <c r="B844" s="110" t="n"/>
      <c r="C844" s="107" t="n"/>
      <c r="F844" s="274" t="n"/>
      <c r="G844" s="115" t="n"/>
      <c r="H844" s="274" t="inlineStr">
        <is>
          <t>Paramount</t>
        </is>
      </c>
      <c r="I844" s="273">
        <f>SUMIF(E28:E827,H844,I28:I827)</f>
        <v/>
      </c>
      <c r="J844" s="320" t="n"/>
      <c r="K844" s="321">
        <f>SUMIF(E28:E827,H844,K28:K827)</f>
        <v/>
      </c>
    </row>
    <row r="845">
      <c r="B845" s="110" t="n"/>
      <c r="C845" s="107" t="n"/>
      <c r="F845" s="274" t="n"/>
      <c r="G845" s="115" t="n"/>
      <c r="H845" s="274" t="inlineStr">
        <is>
          <t>Logo</t>
        </is>
      </c>
      <c r="I845" s="273">
        <f>SUMIF(E28:E827,H845,I28:I827)</f>
        <v/>
      </c>
      <c r="J845" s="320" t="n"/>
      <c r="K845" s="321">
        <f>SUMIF(E28:E827,H845,K28:K827)</f>
        <v/>
      </c>
    </row>
    <row r="846">
      <c r="B846" s="110" t="n"/>
      <c r="C846" s="107" t="n"/>
      <c r="F846" s="274" t="n"/>
      <c r="G846" s="115" t="n"/>
      <c r="H846" s="274" t="n"/>
      <c r="I846" s="273" t="n"/>
      <c r="J846" s="320" t="n"/>
      <c r="K846" s="321" t="n"/>
    </row>
    <row r="847">
      <c r="B847" s="110" t="n"/>
      <c r="C847" s="107" t="n"/>
      <c r="F847" s="274" t="n"/>
      <c r="G847" s="50" t="n"/>
      <c r="H847" s="51" t="n"/>
      <c r="I847" s="50" t="n"/>
      <c r="J847" s="318" t="n"/>
      <c r="K847" s="319" t="n"/>
    </row>
    <row r="848">
      <c r="B848" s="110" t="n"/>
      <c r="C848" s="107" t="n"/>
      <c r="F848" s="274" t="n"/>
      <c r="G848" s="64" t="n"/>
      <c r="I848" s="64" t="n"/>
      <c r="J848" s="322" t="n"/>
      <c r="K848" s="323" t="n"/>
    </row>
    <row r="849">
      <c r="B849" s="110" t="n"/>
      <c r="C849" s="107" t="n"/>
      <c r="E849" s="306" t="n"/>
      <c r="F849" s="274" t="n"/>
      <c r="G849" s="115" t="inlineStr">
        <is>
          <t>Total:</t>
        </is>
      </c>
      <c r="I849" s="64">
        <f>SUM(I28:I827)</f>
        <v/>
      </c>
      <c r="J849" s="322" t="n"/>
      <c r="K849" s="324">
        <f>SUM(K28:K827)</f>
        <v/>
      </c>
    </row>
    <row r="850">
      <c r="B850" s="110" t="n"/>
      <c r="C850" s="107" t="n"/>
      <c r="E850" s="306" t="n"/>
      <c r="F850" s="274" t="n"/>
      <c r="G850" s="115" t="n"/>
      <c r="I850" s="64" t="n"/>
      <c r="J850" s="322" t="n"/>
      <c r="K850" s="324" t="n"/>
    </row>
    <row r="851"/>
    <row r="852">
      <c r="B852" s="77" t="inlineStr">
        <is>
          <t xml:space="preserve">Invoice Comments:
</t>
        </is>
      </c>
      <c r="C852" s="294" t="n"/>
      <c r="D852" s="293" t="n"/>
      <c r="E852" s="293" t="n"/>
      <c r="F852" s="293" t="n"/>
      <c r="G852" s="293" t="n"/>
      <c r="H852" s="293" t="n"/>
      <c r="I852" s="293" t="n"/>
      <c r="J852" s="293" t="n"/>
      <c r="K852" s="292" t="n"/>
    </row>
    <row r="853">
      <c r="B853" s="291" t="n"/>
      <c r="C853" s="102" t="n"/>
      <c r="D853" s="290" t="n"/>
      <c r="E853" s="290" t="n"/>
      <c r="F853" s="290" t="n"/>
      <c r="G853" s="290" t="n"/>
      <c r="H853" s="290" t="n"/>
      <c r="I853" s="290" t="n"/>
      <c r="J853" s="290" t="n"/>
      <c r="K853" s="289" t="n"/>
    </row>
    <row r="854">
      <c r="B854" s="223" t="n"/>
      <c r="C854" s="288" t="n"/>
      <c r="D854" s="287" t="n"/>
      <c r="E854" s="287" t="n"/>
      <c r="F854" s="287" t="n"/>
      <c r="G854" s="287" t="n"/>
      <c r="H854" s="287" t="n"/>
      <c r="I854" s="287" t="n"/>
      <c r="J854" s="287" t="n"/>
      <c r="K854" s="286" t="n"/>
    </row>
    <row r="855">
      <c r="B855" s="35" t="n"/>
      <c r="C855" s="35" t="n"/>
      <c r="D855" s="35" t="n"/>
      <c r="E855" s="35" t="n"/>
      <c r="F855" s="35" t="n"/>
      <c r="G855" s="35" t="n"/>
      <c r="H855" s="35" t="n"/>
      <c r="I855" s="35" t="n"/>
      <c r="J855" s="35" t="n"/>
      <c r="K855" s="35" t="n"/>
    </row>
    <row r="856"/>
    <row r="857">
      <c r="J857" s="274" t="n"/>
      <c r="K857" s="321" t="n"/>
    </row>
    <row r="858">
      <c r="J858" s="274" t="n"/>
      <c r="K858" s="321" t="n"/>
    </row>
    <row r="859">
      <c r="B859" s="26" t="inlineStr">
        <is>
          <t>Please detach this portion and return with your remittance to:</t>
        </is>
      </c>
      <c r="J859" s="274" t="n"/>
      <c r="K859" s="321" t="n"/>
    </row>
    <row r="860">
      <c r="K860" s="323" t="n"/>
    </row>
    <row r="861">
      <c r="C861" s="32" t="inlineStr">
        <is>
          <t>Canoe Ventures, LLC</t>
        </is>
      </c>
      <c r="D861" s="155" t="n"/>
      <c r="E861" s="30" t="inlineStr">
        <is>
          <t>Invoice Date:</t>
        </is>
      </c>
      <c r="F861" s="28">
        <f>K1</f>
        <v/>
      </c>
    </row>
    <row r="862">
      <c r="C862" s="25" t="inlineStr">
        <is>
          <t>Attention: Accounting Department</t>
        </is>
      </c>
      <c r="D862" s="75" t="n"/>
      <c r="E862" s="61" t="inlineStr">
        <is>
          <t>Invoice Number:</t>
        </is>
      </c>
      <c r="F862" s="29">
        <f>K2</f>
        <v/>
      </c>
      <c r="S862" s="274" t="n"/>
      <c r="T862" s="321" t="n"/>
    </row>
    <row r="863">
      <c r="C863" s="33" t="inlineStr">
        <is>
          <t>200 Union Boulevard, Suite 201</t>
        </is>
      </c>
      <c r="D863" s="154" t="n"/>
      <c r="E863" s="61" t="inlineStr">
        <is>
          <t>Programmer:</t>
        </is>
      </c>
      <c r="F863" s="29" t="inlineStr">
        <is>
          <t>Viacom</t>
        </is>
      </c>
      <c r="S863" s="274" t="n"/>
      <c r="T863" s="321" t="n"/>
    </row>
    <row r="864">
      <c r="C864" s="34" t="inlineStr">
        <is>
          <t>Lakewood, CO  80228</t>
        </is>
      </c>
      <c r="D864" s="153" t="n"/>
      <c r="E864" s="191" t="inlineStr">
        <is>
          <t>Network(s):</t>
        </is>
      </c>
      <c r="F864" s="244">
        <f>D21</f>
        <v/>
      </c>
      <c r="J864" s="27" t="inlineStr">
        <is>
          <t>Amount Due:</t>
        </is>
      </c>
      <c r="K864" s="330">
        <f>SUM(K28:K827)</f>
        <v/>
      </c>
      <c r="S864" s="274" t="n"/>
      <c r="T864" s="321" t="n"/>
    </row>
    <row r="865">
      <c r="C865" s="19" t="n"/>
      <c r="D865" s="19" t="n"/>
      <c r="E865" s="18" t="n"/>
      <c r="S865" s="274" t="n"/>
      <c r="T865" s="321" t="n"/>
    </row>
  </sheetData>
  <mergeCells count="12">
    <mergeCell ref="F64:I65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  <mergeCell ref="D21:E21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S53"/>
  <sheetViews>
    <sheetView showGridLines="0" workbookViewId="0" zoomScale="70" zoomScaleNormal="70">
      <selection activeCell="Q21" sqref="Q21"/>
    </sheetView>
  </sheetViews>
  <sheetFormatPr baseColWidth="8" defaultColWidth="9.14062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3.42578125"/>
    <col customWidth="1" max="5" min="5" style="7" width="20.7109375"/>
    <col customWidth="1" max="6" min="6" style="7" width="25.7109375"/>
    <col customWidth="1" max="7" min="7" style="7" width="15"/>
    <col customWidth="1" max="8" min="8" style="7" width="18.28515625"/>
    <col customWidth="1" max="9" min="9" style="7" width="13"/>
    <col bestFit="1" customWidth="1" max="10" min="10" style="7" width="18.28515625"/>
    <col customWidth="1" max="11" min="11" style="7" width="12.7109375"/>
    <col bestFit="1" customWidth="1" max="12" min="12" style="7" width="15.7109375"/>
    <col bestFit="1" customWidth="1" max="13" min="13" style="7" width="12.7109375"/>
    <col customWidth="1" max="14" min="14" style="7" width="12.28515625"/>
    <col customWidth="1" max="15" min="15" style="7" width="16"/>
    <col bestFit="1" customWidth="1" max="16" min="16" style="7" width="10.42578125"/>
    <col customWidth="1" max="17" min="17" style="7" width="16.140625"/>
    <col bestFit="1" customWidth="1" max="18" min="18" style="7" width="11.28515625"/>
    <col customWidth="1" max="16384" min="19" style="7" width="9.14062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116" t="inlineStr">
        <is>
          <t>AMC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16" t="inlineStr">
        <is>
          <t>Attention: Joshua Berger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116" t="inlineStr">
        <is>
          <t>11 Penn Plaza</t>
        </is>
      </c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16" t="inlineStr">
        <is>
          <t>New York, NY 10001</t>
        </is>
      </c>
      <c r="E15" s="281" t="n"/>
      <c r="F15" s="281" t="n"/>
      <c r="G15" s="281" t="n"/>
      <c r="H15" s="136" t="inlineStr">
        <is>
          <t>RATE CARD (current Tier in yellow)</t>
        </is>
      </c>
      <c r="O15" s="64" t="n"/>
    </row>
    <row r="16">
      <c r="D16" s="134" t="inlineStr">
        <is>
          <t>Joshua.Berger@amcnetworks.com</t>
        </is>
      </c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R16" s="64" t="n"/>
    </row>
    <row r="17">
      <c r="C17" s="281" t="n"/>
      <c r="E17" s="281" t="n"/>
      <c r="F17" s="281" t="n"/>
      <c r="G17" s="281" t="n"/>
      <c r="I17" s="284" t="inlineStr">
        <is>
          <t xml:space="preserve">    0M - 200M</t>
        </is>
      </c>
      <c r="J17" s="316" t="n">
        <v>1.28</v>
      </c>
      <c r="K17" s="170" t="n"/>
      <c r="L17" s="169" t="n"/>
      <c r="O17" s="64" t="n"/>
      <c r="R17" s="64" t="n"/>
      <c r="S17" s="64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1.13</v>
      </c>
      <c r="K18" s="171" t="n"/>
      <c r="L18" s="116" t="n"/>
      <c r="O18" s="64" t="n"/>
      <c r="R18" s="64" t="n"/>
      <c r="S18" s="64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I19" s="284" t="inlineStr">
        <is>
          <t>400M - 600M</t>
        </is>
      </c>
      <c r="J19" s="316" t="n">
        <v>0.9900000000000001</v>
      </c>
      <c r="K19" s="170" t="n"/>
      <c r="L19" s="169" t="n"/>
      <c r="O19" s="64" t="n"/>
    </row>
    <row r="20">
      <c r="B20" s="131" t="inlineStr">
        <is>
          <t>Programming Group:</t>
        </is>
      </c>
      <c r="D20" s="201" t="inlineStr">
        <is>
          <t>AMC</t>
        </is>
      </c>
      <c r="E20" s="281" t="n"/>
      <c r="F20" s="281" t="n"/>
      <c r="G20" s="281" t="n"/>
      <c r="I20" s="284" t="inlineStr">
        <is>
          <t>600M - 800M</t>
        </is>
      </c>
      <c r="J20" s="316" t="n">
        <v>0.8500000000000001</v>
      </c>
      <c r="K20" s="170" t="n"/>
      <c r="L20" s="169" t="n"/>
      <c r="O20" s="64" t="n"/>
    </row>
    <row r="21">
      <c r="B21" s="131" t="inlineStr">
        <is>
          <t>Network(s):</t>
        </is>
      </c>
      <c r="D21" s="201" t="inlineStr">
        <is>
          <t>WETV, AMC, Sundance Channel, BBC America, IFC</t>
        </is>
      </c>
      <c r="E21" s="281" t="n"/>
      <c r="F21" s="281" t="n"/>
      <c r="G21" s="281" t="n"/>
      <c r="I21" s="284" t="inlineStr">
        <is>
          <t xml:space="preserve">  800M - 2B        </t>
        </is>
      </c>
      <c r="J21" s="316" t="n">
        <v>0.7100000000000001</v>
      </c>
      <c r="K21" s="170" t="n"/>
      <c r="L21" s="169" t="n"/>
      <c r="O21" s="64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0.6100000000000001</v>
      </c>
      <c r="K22" s="305" t="n"/>
      <c r="L22" s="116" t="n"/>
      <c r="O22" s="64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0.5800000000000001</v>
      </c>
      <c r="K23" s="305" t="n"/>
      <c r="L23" s="116" t="n"/>
      <c r="N23" s="302" t="n"/>
      <c r="O23" s="64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 - 5B</t>
        </is>
      </c>
      <c r="J24" s="304" t="n">
        <v>0.55</v>
      </c>
      <c r="K24" s="305" t="n"/>
      <c r="L24" s="116" t="n"/>
      <c r="N24" s="303" t="n"/>
    </row>
    <row r="25">
      <c r="B25" s="26" t="n"/>
      <c r="D25" s="49" t="n"/>
      <c r="E25" s="281" t="n"/>
      <c r="F25" s="281" t="n"/>
      <c r="G25" s="281" t="n"/>
      <c r="H25" s="120" t="n"/>
      <c r="I25" s="119" t="inlineStr">
        <is>
          <t>5B+</t>
        </is>
      </c>
      <c r="J25" s="304" t="n">
        <v>0.5</v>
      </c>
      <c r="K25" s="305" t="n"/>
      <c r="L25" s="116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I26" s="281" t="n"/>
      <c r="K26" s="283" t="n"/>
      <c r="L26" s="283" t="n"/>
      <c r="M26" s="283" t="n"/>
      <c r="N26" s="283" t="n"/>
      <c r="P26" s="64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Network(s)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Campaign Goal</t>
        </is>
      </c>
      <c r="I27" s="275" t="inlineStr">
        <is>
          <t>Total Impressions Delivered</t>
        </is>
      </c>
      <c r="J27" s="275" t="inlineStr">
        <is>
          <t>Current Billed Impressions</t>
        </is>
      </c>
      <c r="K27" s="275" t="inlineStr">
        <is>
          <t>CPM</t>
        </is>
      </c>
      <c r="L27" s="275" t="inlineStr">
        <is>
          <t>Total</t>
        </is>
      </c>
      <c r="P27" s="64" t="n"/>
    </row>
    <row r="28">
      <c r="B28" s="110" t="n"/>
      <c r="C28" s="110" t="n"/>
      <c r="D28" s="166" t="n"/>
      <c r="E28" s="165" t="n"/>
      <c r="F28" s="164" t="n"/>
      <c r="G28" s="164" t="n"/>
      <c r="H28" s="326" t="n"/>
      <c r="I28" s="162" t="n"/>
      <c r="J28" s="64" t="n"/>
      <c r="K28" s="322" t="n"/>
      <c r="L28" s="327" t="n"/>
      <c r="O28" s="64" t="n"/>
    </row>
    <row r="29">
      <c r="B29" s="110" t="n"/>
      <c r="C29" s="167" t="n"/>
      <c r="D29" s="166" t="n"/>
      <c r="E29" s="165" t="n"/>
      <c r="F29" s="164" t="n"/>
      <c r="G29" s="164" t="n"/>
      <c r="H29" s="163" t="n"/>
      <c r="I29" s="162" t="n"/>
      <c r="J29" s="64" t="n"/>
      <c r="K29" s="322" t="n"/>
      <c r="L29" s="327" t="n"/>
      <c r="O29" s="64" t="n"/>
    </row>
    <row customHeight="1" ht="16.5" r="30" s="62" thickBot="1">
      <c r="B30" s="110" t="n"/>
      <c r="C30" s="107" t="n"/>
      <c r="F30" s="306" t="n"/>
      <c r="G30" s="274" t="n"/>
      <c r="H30" s="50" t="n"/>
      <c r="I30" s="50" t="n"/>
      <c r="J30" s="318" t="n"/>
      <c r="K30" s="319" t="n"/>
      <c r="L30" s="319" t="n"/>
      <c r="R30" s="7">
        <f>TRIM(D30)</f>
        <v/>
      </c>
    </row>
    <row customHeight="1" ht="16.5" r="31" s="62" thickTop="1">
      <c r="B31" s="110" t="n"/>
      <c r="C31" s="107" t="n"/>
      <c r="F31" s="306" t="n"/>
      <c r="G31" s="274" t="n"/>
      <c r="H31" s="64" t="n"/>
      <c r="J31" s="64" t="n"/>
      <c r="K31" s="322" t="n"/>
      <c r="L31" s="323" t="n"/>
      <c r="R31" s="7">
        <f>TRIM(D31)</f>
        <v/>
      </c>
    </row>
    <row r="32">
      <c r="B32" s="110" t="n"/>
      <c r="C32" s="107" t="n"/>
      <c r="F32" s="306" t="n"/>
      <c r="G32" s="274" t="n"/>
      <c r="H32" s="115" t="inlineStr">
        <is>
          <t>Sub-totals by Network:</t>
        </is>
      </c>
      <c r="I32" s="274" t="inlineStr">
        <is>
          <t>AMC</t>
        </is>
      </c>
      <c r="J32" s="273">
        <f>SUMIF($E$28:$E$30,$I32,$J$28:$J$30)</f>
        <v/>
      </c>
      <c r="K32" s="320" t="n"/>
      <c r="L32" s="321">
        <f>SUMIF($E$28:$E$30,$I32,$L$28:$L$30)</f>
        <v/>
      </c>
    </row>
    <row r="33">
      <c r="B33" s="110" t="n"/>
      <c r="C33" s="107" t="n"/>
      <c r="F33" s="306" t="n"/>
      <c r="G33" s="274" t="n"/>
      <c r="H33" s="115" t="n"/>
      <c r="I33" s="274" t="inlineStr">
        <is>
          <t>AMC Premiere</t>
        </is>
      </c>
      <c r="J33" s="273">
        <f>SUMIF($E$28:$E$30,$I33,$J$28:$J$30)</f>
        <v/>
      </c>
      <c r="K33" s="320" t="n"/>
      <c r="L33" s="321">
        <f>SUMIF($E$28:$E$30,$I33,$L$28:$L$30)</f>
        <v/>
      </c>
    </row>
    <row r="34">
      <c r="B34" s="110" t="n"/>
      <c r="C34" s="107" t="n"/>
      <c r="F34" s="306" t="n"/>
      <c r="G34" s="274" t="n"/>
      <c r="H34" s="115" t="n"/>
      <c r="I34" s="274" t="inlineStr">
        <is>
          <t>AMC Premiere Free</t>
        </is>
      </c>
      <c r="J34" s="273">
        <f>SUMIF($E$28:$E$30,$I34,$J$28:$J$30)</f>
        <v/>
      </c>
      <c r="K34" s="320" t="n"/>
      <c r="L34" s="321">
        <f>SUMIF($E$28:$E$30,$I34,$L$28:$L$30)</f>
        <v/>
      </c>
    </row>
    <row r="35">
      <c r="B35" s="110" t="n"/>
      <c r="C35" s="107" t="n"/>
      <c r="F35" s="306" t="n"/>
      <c r="G35" s="274" t="n"/>
      <c r="H35" s="115" t="n"/>
      <c r="I35" s="274" t="inlineStr">
        <is>
          <t>IFC</t>
        </is>
      </c>
      <c r="J35" s="273">
        <f>SUMIF($E$28:$E$30,$I35,$J$28:$J$30)</f>
        <v/>
      </c>
      <c r="K35" s="320" t="n"/>
      <c r="L35" s="321">
        <f>SUMIF($E$28:$E$30,$I35,$L$28:$L$30)</f>
        <v/>
      </c>
    </row>
    <row r="36">
      <c r="B36" s="110" t="n"/>
      <c r="C36" s="107" t="n"/>
      <c r="F36" s="306" t="n"/>
      <c r="G36" s="274" t="n"/>
      <c r="H36" s="115" t="n"/>
      <c r="I36" s="274" t="inlineStr">
        <is>
          <t>Sundance Channel</t>
        </is>
      </c>
      <c r="J36" s="273">
        <f>SUMIF($E$28:$E$30,$I36,$J$28:$J$30)</f>
        <v/>
      </c>
      <c r="K36" s="320" t="n"/>
      <c r="L36" s="321">
        <f>SUMIF($E$28:$E$30,$I36,$L$28:$L$30)</f>
        <v/>
      </c>
    </row>
    <row customHeight="1" ht="16.9" r="37" s="62">
      <c r="B37" s="110" t="n"/>
      <c r="C37" s="107" t="n"/>
      <c r="F37" s="306" t="n"/>
      <c r="G37" s="274" t="n"/>
      <c r="H37" s="115" t="n"/>
      <c r="I37" s="274" t="inlineStr">
        <is>
          <t>BBC America</t>
        </is>
      </c>
      <c r="J37" s="273">
        <f>SUMIF($E$28:$E$30,$I37,$J$28:$J$30)</f>
        <v/>
      </c>
      <c r="K37" s="320" t="n"/>
      <c r="L37" s="321">
        <f>SUMIF($E$28:$E$30,$I37,$L$28:$L$30)</f>
        <v/>
      </c>
    </row>
    <row r="38">
      <c r="B38" s="110" t="n"/>
      <c r="C38" s="107" t="n"/>
      <c r="F38" s="306" t="n"/>
      <c r="G38" s="274" t="n"/>
      <c r="H38" s="115" t="n"/>
      <c r="I38" s="274" t="inlineStr">
        <is>
          <t>WE TV</t>
        </is>
      </c>
      <c r="J38" s="273">
        <f>SUMIF($E$28:$E$30,$I38,$J$28:$J$30)</f>
        <v/>
      </c>
      <c r="K38" s="320" t="n"/>
      <c r="L38" s="321">
        <f>SUMIF($E$28:$E$30,$I38,$L$28:$L$30)</f>
        <v/>
      </c>
    </row>
    <row r="39">
      <c r="B39" s="110" t="n"/>
      <c r="C39" s="107" t="n"/>
      <c r="F39" s="306" t="n"/>
      <c r="G39" s="274" t="n"/>
      <c r="H39" s="115" t="n"/>
      <c r="I39" s="274" t="inlineStr">
        <is>
          <t>Backfill Campaigns</t>
        </is>
      </c>
      <c r="J39" s="160">
        <f>SUMIF($E$28:$E$30,$I39,$J$28:$J$30)</f>
        <v/>
      </c>
      <c r="K39" s="320" t="n"/>
      <c r="L39" s="328" t="inlineStr">
        <is>
          <t>Not Billed</t>
        </is>
      </c>
    </row>
    <row customHeight="1" ht="16.5" r="40" s="62" thickBot="1">
      <c r="B40" s="110" t="n"/>
      <c r="C40" s="107" t="n"/>
      <c r="F40" s="306" t="n"/>
      <c r="G40" s="274" t="n"/>
      <c r="H40" s="50" t="n"/>
      <c r="I40" s="51" t="n"/>
      <c r="J40" s="50" t="n"/>
      <c r="K40" s="318" t="n"/>
      <c r="L40" s="319" t="n"/>
    </row>
    <row customHeight="1" ht="16.5" r="41" s="62" thickTop="1">
      <c r="B41" s="110" t="n"/>
      <c r="C41" s="107" t="n"/>
      <c r="F41" s="306" t="n"/>
      <c r="G41" s="274" t="n"/>
      <c r="H41" s="64" t="n"/>
      <c r="J41" s="64" t="n"/>
      <c r="K41" s="322" t="n"/>
      <c r="L41" s="323" t="n"/>
    </row>
    <row r="42">
      <c r="H42" s="63" t="inlineStr">
        <is>
          <t>Total Billed Impressions:</t>
        </is>
      </c>
      <c r="I42" s="64" t="n"/>
      <c r="J42" s="64">
        <f>SUM(J32:J38)</f>
        <v/>
      </c>
      <c r="L42" s="324">
        <f>SUM(L32:L38)</f>
        <v/>
      </c>
    </row>
    <row customHeight="1" ht="15.75" r="44" s="62">
      <c r="B44" s="77" t="inlineStr">
        <is>
          <t xml:space="preserve">Invoice Comments:
</t>
        </is>
      </c>
      <c r="C44" s="69" t="n"/>
      <c r="D44" s="157" t="inlineStr">
        <is>
          <t>AMC Premiere and Premiere Free Catchup (Jan - Mar unbilled)</t>
        </is>
      </c>
      <c r="E44" s="69" t="n"/>
      <c r="F44" s="69" t="n"/>
      <c r="G44" s="69" t="n"/>
      <c r="H44" s="69" t="n"/>
      <c r="I44" s="69" t="n"/>
      <c r="J44" s="69" t="n"/>
      <c r="K44" s="69" t="n"/>
      <c r="L44" s="70" t="n"/>
    </row>
    <row r="45">
      <c r="B45" s="71" t="n"/>
      <c r="C45" s="72" t="n"/>
      <c r="D45" s="72" t="n"/>
      <c r="E45" s="72" t="n"/>
      <c r="F45" s="72" t="n"/>
      <c r="G45" s="72" t="n"/>
      <c r="H45" s="72" t="n"/>
      <c r="I45" s="72" t="n"/>
      <c r="J45" s="72" t="n"/>
      <c r="K45" s="72" t="n"/>
      <c r="L45" s="73" t="n"/>
      <c r="O45" s="324" t="n"/>
    </row>
    <row customHeight="1" ht="16.5" r="46" s="62" thickBot="1"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8">
      <c r="B48" s="26" t="inlineStr">
        <is>
          <t>Please detach this portion and return with your remittance to:</t>
        </is>
      </c>
      <c r="K48" s="274" t="n"/>
      <c r="L48" s="329" t="n"/>
    </row>
    <row r="49">
      <c r="C49" s="32" t="inlineStr">
        <is>
          <t>Canoe Ventures, LLC</t>
        </is>
      </c>
      <c r="D49" s="155" t="n"/>
      <c r="E49" s="30" t="inlineStr">
        <is>
          <t>Invoice Date:</t>
        </is>
      </c>
      <c r="F49" s="28">
        <f>L1</f>
        <v/>
      </c>
    </row>
    <row r="50">
      <c r="C50" s="25" t="inlineStr">
        <is>
          <t>Attention: Accounting Department</t>
        </is>
      </c>
      <c r="D50" s="75" t="n"/>
      <c r="E50" s="61" t="inlineStr">
        <is>
          <t>Invoice Number:</t>
        </is>
      </c>
      <c r="F50" s="29">
        <f>L2</f>
        <v/>
      </c>
    </row>
    <row customHeight="1" ht="14.25" r="51" s="62">
      <c r="C51" s="33" t="inlineStr">
        <is>
          <t>200 Union Boulevard, Suite 201</t>
        </is>
      </c>
      <c r="D51" s="154" t="n"/>
      <c r="E51" s="61" t="inlineStr">
        <is>
          <t>Programmer:</t>
        </is>
      </c>
      <c r="F51" s="29">
        <f>D20</f>
        <v/>
      </c>
    </row>
    <row r="52">
      <c r="C52" s="34" t="inlineStr">
        <is>
          <t>Lakewood, CO  80228</t>
        </is>
      </c>
      <c r="D52" s="153" t="n"/>
      <c r="E52" s="61" t="inlineStr">
        <is>
          <t>Network(s):</t>
        </is>
      </c>
      <c r="F52" s="29">
        <f>D21</f>
        <v/>
      </c>
      <c r="K52" s="27" t="inlineStr">
        <is>
          <t>Amount Due:</t>
        </is>
      </c>
      <c r="L52" s="314">
        <f>SUM(L42)</f>
        <v/>
      </c>
    </row>
    <row r="53">
      <c r="C53" s="19" t="n"/>
      <c r="D53" s="19" t="n"/>
      <c r="E53" s="18" t="n"/>
      <c r="F53" s="18" t="n"/>
      <c r="G53" s="18" t="n"/>
    </row>
  </sheetData>
  <autoFilter ref="B27:L28"/>
  <mergeCells count="10">
    <mergeCell ref="H15:L15"/>
    <mergeCell ref="H5:L5"/>
    <mergeCell ref="H6:L6"/>
    <mergeCell ref="H7:L7"/>
    <mergeCell ref="H4:L4"/>
    <mergeCell ref="H11:L11"/>
    <mergeCell ref="H9:L9"/>
    <mergeCell ref="H8:L8"/>
    <mergeCell ref="H12:L12"/>
    <mergeCell ref="H13:L13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4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T63"/>
  <sheetViews>
    <sheetView showGridLines="0" workbookViewId="0" zoomScale="70" zoomScaleNormal="70" zoomScalePageLayoutView="80">
      <selection activeCell="F7" sqref="F7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5.140625"/>
    <col bestFit="1" customWidth="1" max="5" min="5" style="7" width="19.28515625"/>
    <col bestFit="1" customWidth="1" max="6" min="6" style="7" width="13"/>
    <col bestFit="1" customWidth="1" max="7" min="7" style="7" width="11.7109375"/>
    <col bestFit="1" customWidth="1" max="8" min="8" style="273" width="14.7109375"/>
    <col bestFit="1" customWidth="1" max="9" min="9" style="7" width="18.42578125"/>
    <col bestFit="1" customWidth="1" max="10" min="10" style="7" width="17.28515625"/>
    <col bestFit="1" customWidth="1" max="11" min="11" style="7" width="15"/>
    <col bestFit="1" customWidth="1" max="12" min="12" style="7" width="14.42578125"/>
    <col bestFit="1" customWidth="1" max="13" min="13" style="7" width="14"/>
    <col customWidth="1" max="14" min="14" style="7" width="21.7109375"/>
    <col customWidth="1" max="15" min="15" style="7" width="20.42578125"/>
    <col bestFit="1" customWidth="1" max="16" min="16" style="7" width="18.28515625"/>
    <col bestFit="1" customWidth="1" max="17" min="17" style="7" width="12.28515625"/>
    <col bestFit="1" customWidth="1" max="18" min="18" style="7" width="16.7109375"/>
    <col bestFit="1" customWidth="1" max="19" min="19" style="7" width="12.140625"/>
    <col bestFit="1" customWidth="1" max="20" min="20" style="7" width="13.140625"/>
    <col bestFit="1" customWidth="1" max="21" min="21" style="7" width="10.7109375"/>
    <col customWidth="1" max="16384" min="22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187" t="n"/>
      <c r="I1" s="281" t="n"/>
      <c r="J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87" t="n"/>
      <c r="I2" s="144" t="n"/>
      <c r="K2" s="63" t="inlineStr">
        <is>
          <t>Invoice Number:</t>
        </is>
      </c>
      <c r="L2" s="151" t="n"/>
    </row>
    <row r="3">
      <c r="B3" s="144" t="n"/>
      <c r="C3" s="144" t="n"/>
      <c r="D3" s="144" t="n"/>
      <c r="E3" s="144" t="n"/>
      <c r="F3" s="144" t="n"/>
      <c r="G3" s="144" t="n"/>
      <c r="H3" s="187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88" t="inlineStr">
        <is>
          <t>Canoe Ventures, LLC</t>
        </is>
      </c>
      <c r="I6" s="299" t="n"/>
      <c r="J6" s="299" t="n"/>
      <c r="K6" s="299" t="n"/>
      <c r="L6" s="299" t="n"/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45 DAYS      </t>
        </is>
      </c>
      <c r="Q11" s="302" t="n"/>
      <c r="S11" s="64" t="n"/>
    </row>
    <row r="12">
      <c r="B12" s="131" t="inlineStr">
        <is>
          <t>Bill To:</t>
        </is>
      </c>
      <c r="C12" s="138" t="n"/>
      <c r="D12" s="135" t="inlineStr">
        <is>
          <t>CBS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Domenico Demeglio</t>
        </is>
      </c>
      <c r="E13" s="138" t="n"/>
      <c r="F13" s="138" t="n"/>
      <c r="G13" s="138" t="n"/>
      <c r="H13" s="140" t="inlineStr">
        <is>
          <t>Invoice # is required on all remittances</t>
        </is>
      </c>
      <c r="Q13" s="302" t="n"/>
    </row>
    <row r="14">
      <c r="C14" s="138" t="n"/>
      <c r="D14" s="135" t="n"/>
      <c r="E14" s="281" t="n"/>
      <c r="F14" s="281" t="n"/>
      <c r="G14" s="281" t="n"/>
      <c r="H14" s="187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5" t="n"/>
      <c r="E15" s="281" t="n"/>
      <c r="F15" s="281" t="n"/>
      <c r="G15" s="281" t="n"/>
      <c r="H15" s="186" t="inlineStr">
        <is>
          <t>RATE CARD (current Tier in yellow)</t>
        </is>
      </c>
      <c r="I15" s="300" t="n"/>
      <c r="J15" s="300" t="n"/>
      <c r="K15" s="300" t="n"/>
      <c r="L15" s="300" t="n"/>
      <c r="Q15" s="303" t="n"/>
      <c r="S15" s="64" t="n"/>
    </row>
    <row r="16">
      <c r="D16" s="134" t="inlineStr">
        <is>
          <t xml:space="preserve">domenico.dimeglio@cbsinteractive.com </t>
        </is>
      </c>
      <c r="E16" s="281" t="n"/>
      <c r="F16" s="281" t="n"/>
      <c r="G16" s="281" t="n"/>
      <c r="H16" s="185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O16" s="302" t="n"/>
      <c r="Q16" s="303" t="n"/>
      <c r="S16" s="64" t="n"/>
      <c r="T16" s="64" t="n"/>
    </row>
    <row r="17">
      <c r="C17" s="281" t="n"/>
      <c r="E17" s="281" t="n"/>
      <c r="F17" s="281" t="n"/>
      <c r="G17" s="281" t="n"/>
      <c r="H17" s="115" t="n"/>
      <c r="I17" s="284" t="inlineStr">
        <is>
          <t xml:space="preserve">    0M - 200M</t>
        </is>
      </c>
      <c r="J17" s="316" t="n">
        <v>1.28</v>
      </c>
      <c r="K17" s="182" t="n"/>
      <c r="L17" s="122" t="n"/>
      <c r="N17" s="49" t="n"/>
      <c r="O17" s="303" t="n"/>
      <c r="Q17" s="303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15" t="n"/>
      <c r="I18" s="284" t="inlineStr">
        <is>
          <t>200M - 400M</t>
        </is>
      </c>
      <c r="J18" s="316" t="n">
        <v>1.13</v>
      </c>
      <c r="K18" s="182" t="n"/>
      <c r="L18" s="122" t="n"/>
      <c r="M18" s="120" t="n"/>
      <c r="O18" s="64" t="n"/>
      <c r="P18" s="64" t="n"/>
      <c r="Q18" s="302" t="n"/>
      <c r="R18" s="303" t="n"/>
      <c r="T18" s="64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84" t="n"/>
      <c r="I19" s="119" t="inlineStr">
        <is>
          <t>400M - 600M</t>
        </is>
      </c>
      <c r="J19" s="304" t="n">
        <v>0.9900000000000001</v>
      </c>
      <c r="K19" s="126" t="n"/>
      <c r="L19" s="183" t="n"/>
      <c r="N19" s="64" t="n"/>
      <c r="O19" s="64" t="n"/>
      <c r="P19" s="64" t="n"/>
      <c r="Q19" s="303" t="n"/>
    </row>
    <row r="20">
      <c r="B20" s="131" t="inlineStr">
        <is>
          <t>Programming Group:</t>
        </is>
      </c>
      <c r="D20" s="201" t="inlineStr">
        <is>
          <t>CBS Corporation</t>
        </is>
      </c>
      <c r="E20" s="281" t="n"/>
      <c r="F20" s="281" t="n"/>
      <c r="G20" s="281" t="n"/>
      <c r="H20" s="115" t="n"/>
      <c r="I20" s="284" t="inlineStr">
        <is>
          <t>600M - 800M</t>
        </is>
      </c>
      <c r="J20" s="316" t="n">
        <v>0.8500000000000001</v>
      </c>
      <c r="K20" s="182" t="n"/>
      <c r="L20" s="122" t="n"/>
      <c r="N20" s="64" t="n"/>
      <c r="O20" s="64" t="n"/>
      <c r="P20" s="64" t="n"/>
    </row>
    <row r="21">
      <c r="B21" s="131" t="inlineStr">
        <is>
          <t>Network(s):</t>
        </is>
      </c>
      <c r="D21" s="201" t="inlineStr">
        <is>
          <t>CBS, POP TV</t>
        </is>
      </c>
      <c r="E21" s="281" t="n"/>
      <c r="F21" s="281" t="n"/>
      <c r="G21" s="281" t="n"/>
      <c r="H21" s="181" t="n"/>
      <c r="I21" s="119" t="inlineStr">
        <is>
          <t xml:space="preserve">  800M - 2B        </t>
        </is>
      </c>
      <c r="J21" s="304" t="n">
        <v>0.7100000000000001</v>
      </c>
      <c r="K21" s="126" t="n"/>
      <c r="L21" s="116" t="n"/>
      <c r="N21" s="64" t="n"/>
      <c r="O21" s="303" t="n"/>
      <c r="P21" s="64" t="n"/>
      <c r="Q21" s="303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81" t="n"/>
      <c r="I22" s="119" t="inlineStr">
        <is>
          <t>2B - 3B</t>
        </is>
      </c>
      <c r="J22" s="304" t="n">
        <v>0.6100000000000001</v>
      </c>
      <c r="K22" s="126" t="n"/>
      <c r="L22" s="116" t="n"/>
      <c r="N22" s="64" t="n"/>
      <c r="O22" s="303" t="n"/>
      <c r="Q22" s="64" t="n"/>
      <c r="R22" s="64" t="n"/>
    </row>
    <row r="23">
      <c r="B23" s="26" t="n"/>
      <c r="D23" s="49" t="n"/>
      <c r="E23" s="281" t="n"/>
      <c r="F23" s="281" t="n"/>
      <c r="G23" s="281" t="n"/>
      <c r="H23" s="181" t="n"/>
      <c r="I23" s="119" t="inlineStr">
        <is>
          <t>3B - 4B</t>
        </is>
      </c>
      <c r="J23" s="304" t="n">
        <v>0.5800000000000001</v>
      </c>
      <c r="K23" s="305" t="n"/>
      <c r="L23" s="116" t="n"/>
      <c r="N23" s="64" t="n"/>
      <c r="O23" s="303" t="n"/>
      <c r="Q23" s="64" t="n"/>
      <c r="R23" s="303" t="n"/>
    </row>
    <row r="24">
      <c r="B24" s="26" t="n"/>
      <c r="D24" s="49" t="n"/>
      <c r="E24" s="281" t="n"/>
      <c r="F24" s="281" t="n"/>
      <c r="G24" s="281" t="n"/>
      <c r="H24" s="181" t="n"/>
      <c r="I24" s="119" t="inlineStr">
        <is>
          <t>4B - 5B</t>
        </is>
      </c>
      <c r="J24" s="304" t="n">
        <v>0.55</v>
      </c>
      <c r="K24" s="305" t="n"/>
      <c r="L24" s="116" t="n"/>
      <c r="N24" s="64" t="n"/>
      <c r="O24" s="303" t="n"/>
      <c r="Q24" s="64" t="n"/>
      <c r="R24" s="303" t="n"/>
    </row>
    <row r="25">
      <c r="B25" s="26" t="n"/>
      <c r="D25" s="49" t="n"/>
      <c r="E25" s="281" t="n"/>
      <c r="F25" s="281" t="n"/>
      <c r="G25" s="281" t="n"/>
      <c r="H25" s="181" t="n"/>
      <c r="I25" s="119" t="inlineStr">
        <is>
          <t>5B+</t>
        </is>
      </c>
      <c r="J25" s="304" t="n">
        <v>0.5</v>
      </c>
      <c r="K25" s="305" t="n"/>
      <c r="L25" s="116" t="n"/>
      <c r="O25" s="303" t="n"/>
      <c r="Q25" s="64" t="n"/>
      <c r="R25" s="303" t="n"/>
    </row>
    <row r="26">
      <c r="B26" s="281" t="n"/>
      <c r="C26" s="281" t="n"/>
      <c r="D26" s="281" t="n"/>
      <c r="E26" s="281" t="n"/>
      <c r="F26" s="281" t="n"/>
      <c r="G26" s="281" t="n"/>
      <c r="H26" s="180" t="n"/>
      <c r="I26" s="281" t="n"/>
      <c r="K26" s="283" t="n"/>
      <c r="L26" s="283" t="n"/>
      <c r="M26" s="283" t="n"/>
      <c r="N26" s="283" t="n"/>
      <c r="O26" s="303" t="n"/>
      <c r="Q26" s="64" t="n"/>
      <c r="R26" s="64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179" t="inlineStr">
        <is>
          <t>Campaign Goal</t>
        </is>
      </c>
      <c r="I27" s="275" t="inlineStr">
        <is>
          <t>Total Impressions Delivered</t>
        </is>
      </c>
      <c r="J27" s="275" t="inlineStr">
        <is>
          <t>Current Billed Impressions</t>
        </is>
      </c>
      <c r="K27" s="275" t="inlineStr">
        <is>
          <t>CPM</t>
        </is>
      </c>
      <c r="L27" s="275" t="inlineStr">
        <is>
          <t>Total</t>
        </is>
      </c>
      <c r="O27" s="303" t="n"/>
    </row>
    <row r="28">
      <c r="B28" s="110" t="n"/>
      <c r="C28" s="110" t="n"/>
      <c r="F28" s="306" t="n"/>
      <c r="G28" s="306" t="n"/>
      <c r="I28" s="64" t="n"/>
      <c r="J28" s="64" t="n"/>
      <c r="K28" s="322" t="n"/>
      <c r="L28" s="323" t="n"/>
      <c r="N28" s="323" t="n"/>
      <c r="R28" s="303" t="n"/>
    </row>
    <row customHeight="1" ht="16.5" r="29" s="62" thickBot="1">
      <c r="F29" s="306" t="n"/>
      <c r="G29" s="306" t="n"/>
      <c r="H29" s="177" t="n"/>
      <c r="I29" s="51" t="n"/>
      <c r="J29" s="50" t="n"/>
      <c r="K29" s="318" t="n"/>
      <c r="L29" s="319" t="n"/>
      <c r="M29" s="323" t="n"/>
    </row>
    <row customHeight="1" ht="16.5" r="30" s="62" thickTop="1">
      <c r="B30" s="110" t="n"/>
      <c r="C30" s="178" t="n"/>
      <c r="F30" s="306" t="n"/>
      <c r="G30" s="306" t="n"/>
      <c r="J30" s="64" t="n"/>
      <c r="K30" s="322" t="n"/>
      <c r="L30" s="323" t="n"/>
      <c r="M30" s="323" t="n"/>
    </row>
    <row r="31">
      <c r="B31" s="110" t="n"/>
      <c r="C31" s="107" t="n"/>
      <c r="F31" s="306" t="n"/>
      <c r="G31" s="274" t="n"/>
      <c r="J31" s="64" t="n"/>
      <c r="K31" s="322" t="n"/>
      <c r="L31" s="323" t="n"/>
    </row>
    <row r="32">
      <c r="B32" s="110" t="n"/>
      <c r="C32" s="107" t="n"/>
      <c r="F32" s="306" t="n"/>
      <c r="G32" s="274" t="n"/>
      <c r="H32" s="115" t="inlineStr">
        <is>
          <t>Sub-totals by Network:</t>
        </is>
      </c>
      <c r="I32" s="274" t="inlineStr">
        <is>
          <t>CBS</t>
        </is>
      </c>
      <c r="J32" s="273">
        <f>SUMIF($E$28:$E$28,$I32,$J$28:$J$29)</f>
        <v/>
      </c>
      <c r="K32" s="320" t="n"/>
      <c r="L32" s="321">
        <f>SUMIF($E$28:$E$28,$I32,$L$28:$L$29)</f>
        <v/>
      </c>
      <c r="N32" s="312" t="n"/>
      <c r="O32" s="324" t="n"/>
    </row>
    <row r="33">
      <c r="B33" s="110" t="n"/>
      <c r="C33" s="107" t="n"/>
      <c r="F33" s="306" t="n"/>
      <c r="G33" s="274" t="n"/>
      <c r="H33" s="115" t="n"/>
      <c r="I33" s="274" t="inlineStr">
        <is>
          <t>POP TV</t>
        </is>
      </c>
      <c r="J33" s="273">
        <f>SUMIF($E$28:$E$28,$I33,$J$28:$J$29)</f>
        <v/>
      </c>
      <c r="K33" s="320" t="n"/>
      <c r="L33" s="321">
        <f>SUMIF($E$28:$E$28,$I33,$L$28:$L$29)</f>
        <v/>
      </c>
      <c r="N33" s="324" t="n"/>
      <c r="O33" s="324" t="n"/>
    </row>
    <row r="34">
      <c r="B34" s="110" t="n"/>
      <c r="C34" s="107" t="n"/>
      <c r="F34" s="306" t="n"/>
      <c r="G34" s="274" t="n"/>
      <c r="H34" s="115" t="n"/>
      <c r="I34" s="274" t="n"/>
      <c r="J34" s="273" t="n"/>
      <c r="K34" s="320" t="n"/>
      <c r="L34" s="321" t="n"/>
      <c r="O34" s="324" t="n"/>
    </row>
    <row customHeight="1" ht="16.5" r="35" s="62" thickBot="1">
      <c r="B35" s="110" t="n"/>
      <c r="C35" s="107" t="n"/>
      <c r="F35" s="306" t="n"/>
      <c r="G35" s="274" t="n"/>
      <c r="H35" s="177" t="n"/>
      <c r="I35" s="51" t="n"/>
      <c r="J35" s="50" t="n"/>
      <c r="K35" s="318" t="n"/>
      <c r="L35" s="319" t="n"/>
      <c r="M35" s="324" t="n"/>
      <c r="N35" s="324" t="n"/>
    </row>
    <row customHeight="1" ht="16.5" r="36" s="62" thickTop="1">
      <c r="B36" s="110" t="n"/>
      <c r="C36" s="107" t="n"/>
      <c r="F36" s="306" t="n"/>
      <c r="G36" s="274" t="n"/>
      <c r="J36" s="64" t="n"/>
      <c r="K36" s="322" t="n"/>
      <c r="L36" s="323" t="n"/>
    </row>
    <row customHeight="1" ht="14.25" r="37" s="62">
      <c r="H37" s="115" t="inlineStr">
        <is>
          <t>Total:</t>
        </is>
      </c>
      <c r="I37" s="64" t="n"/>
      <c r="J37" s="273">
        <f>SUM(J28:J29)</f>
        <v/>
      </c>
      <c r="L37" s="324">
        <f>SUM(L32:L33)</f>
        <v/>
      </c>
      <c r="N37" s="312" t="n"/>
      <c r="P37" s="312" t="n"/>
    </row>
    <row customHeight="1" ht="14.25" r="38" s="62">
      <c r="H38" s="115" t="n"/>
      <c r="I38" s="64" t="n"/>
      <c r="J38" s="273" t="n"/>
      <c r="L38" s="324" t="n"/>
    </row>
    <row r="39">
      <c r="I39" s="63" t="n"/>
    </row>
    <row customHeight="1" ht="15.75" r="40" s="62">
      <c r="B40" s="77" t="inlineStr">
        <is>
          <t xml:space="preserve">Invoice Comments:
</t>
        </is>
      </c>
      <c r="C40" s="69" t="n"/>
      <c r="D40" s="82" t="n"/>
      <c r="E40" s="69" t="n"/>
      <c r="F40" s="69" t="n"/>
      <c r="G40" s="69" t="n"/>
      <c r="H40" s="176" t="n"/>
      <c r="I40" s="69" t="n"/>
      <c r="J40" s="69" t="n"/>
      <c r="K40" s="69" t="n"/>
      <c r="L40" s="70" t="n"/>
    </row>
    <row r="41">
      <c r="B41" s="71" t="n"/>
      <c r="C41" s="72" t="n"/>
      <c r="D41" s="72" t="n"/>
      <c r="E41" s="72" t="n"/>
      <c r="F41" s="72" t="n"/>
      <c r="G41" s="72" t="n"/>
      <c r="H41" s="175" t="n"/>
      <c r="I41" s="72" t="n"/>
      <c r="J41" s="72" t="n"/>
      <c r="K41" s="72" t="n"/>
      <c r="L41" s="73" t="n"/>
    </row>
    <row customHeight="1" ht="16.5" r="42" s="62" thickBot="1">
      <c r="B42" s="35" t="n"/>
      <c r="C42" s="35" t="n"/>
      <c r="D42" s="35" t="n"/>
      <c r="E42" s="35" t="n"/>
      <c r="F42" s="35" t="n"/>
      <c r="G42" s="35" t="n"/>
      <c r="H42" s="174" t="n"/>
      <c r="I42" s="35" t="n"/>
      <c r="J42" s="35" t="n"/>
      <c r="K42" s="35" t="n"/>
      <c r="L42" s="35" t="n"/>
    </row>
    <row r="44">
      <c r="B44" s="26" t="inlineStr">
        <is>
          <t>Please detach this portion and return with your remittance to:</t>
        </is>
      </c>
      <c r="K44" s="274" t="inlineStr">
        <is>
          <t>CBS</t>
        </is>
      </c>
      <c r="L44" s="324">
        <f>L37</f>
        <v/>
      </c>
    </row>
    <row customHeight="1" ht="16.5" r="45" s="62" thickBot="1">
      <c r="L45" s="51" t="n"/>
    </row>
    <row customHeight="1" ht="16.5" r="46" s="62" thickTop="1">
      <c r="C46" s="32" t="inlineStr">
        <is>
          <t>Canoe Ventures, LLC</t>
        </is>
      </c>
      <c r="D46" s="155" t="n"/>
      <c r="E46" s="30" t="inlineStr">
        <is>
          <t>Invoice Date:</t>
        </is>
      </c>
      <c r="F46" s="28">
        <f>L1</f>
        <v/>
      </c>
    </row>
    <row r="47">
      <c r="C47" s="25" t="inlineStr">
        <is>
          <t>Attention: Accounting Department</t>
        </is>
      </c>
      <c r="D47" s="75" t="n"/>
      <c r="E47" s="61" t="inlineStr">
        <is>
          <t>Invoice Number:</t>
        </is>
      </c>
      <c r="F47" s="29">
        <f>L2</f>
        <v/>
      </c>
    </row>
    <row r="48">
      <c r="C48" s="33" t="inlineStr">
        <is>
          <t>200 Union Boulevard, Suite 201</t>
        </is>
      </c>
      <c r="D48" s="154" t="n"/>
      <c r="E48" s="61" t="inlineStr">
        <is>
          <t>Programmer:</t>
        </is>
      </c>
      <c r="F48" s="29" t="inlineStr">
        <is>
          <t>CBS</t>
        </is>
      </c>
    </row>
    <row r="49">
      <c r="C49" s="34" t="inlineStr">
        <is>
          <t>Lakewood, CO  80228</t>
        </is>
      </c>
      <c r="D49" s="153" t="n"/>
      <c r="E49" s="61" t="inlineStr">
        <is>
          <t>Network(s):</t>
        </is>
      </c>
      <c r="F49" s="29">
        <f>D21</f>
        <v/>
      </c>
      <c r="K49" s="27" t="inlineStr">
        <is>
          <t>Amount Due:</t>
        </is>
      </c>
      <c r="L49" s="330">
        <f>L44</f>
        <v/>
      </c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</sheetData>
  <autoFilter ref="B27:L28"/>
  <mergeCells count="10">
    <mergeCell ref="H15:L15"/>
    <mergeCell ref="H5:L5"/>
    <mergeCell ref="H6:L6"/>
    <mergeCell ref="H7:L7"/>
    <mergeCell ref="H4:L4"/>
    <mergeCell ref="H11:L11"/>
    <mergeCell ref="H9:L9"/>
    <mergeCell ref="H8:L8"/>
    <mergeCell ref="H12:L12"/>
    <mergeCell ref="H13:L13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M46"/>
  <sheetViews>
    <sheetView showGridLines="0" topLeftCell="A16" workbookViewId="0" zoomScale="85" zoomScaleNormal="85" zoomScalePageLayoutView="90">
      <selection activeCell="E53" sqref="E53"/>
    </sheetView>
  </sheetViews>
  <sheetFormatPr baseColWidth="8" defaultColWidth="8.85546875" defaultRowHeight="15.75"/>
  <cols>
    <col customWidth="1" max="1" min="1" style="7" width="1.42578125"/>
    <col customWidth="1" max="2" min="2" style="7" width="10.140625"/>
    <col bestFit="1" customWidth="1" max="3" min="3" style="7" width="35.140625"/>
    <col bestFit="1" customWidth="1" max="4" min="4" style="7" width="32"/>
    <col bestFit="1" customWidth="1" max="5" min="5" style="7" width="19"/>
    <col bestFit="1" customWidth="1" max="6" min="6" style="7" width="24.140625"/>
    <col bestFit="1" customWidth="1" max="7" min="7" style="7" width="19"/>
    <col bestFit="1" customWidth="1" max="8" min="8" style="7" width="13.85546875"/>
    <col bestFit="1" customWidth="1" max="9" min="9" style="7" width="17.42578125"/>
    <col bestFit="1" customWidth="1" max="10" min="10" style="7" width="11.85546875"/>
    <col bestFit="1" customWidth="1" max="11" min="11" style="7" width="12.85546875"/>
    <col customWidth="1" max="12" min="12" style="7" width="12.28515625"/>
    <col customWidth="1" max="13" min="13" style="7" width="16"/>
    <col customWidth="1" max="14" min="14" style="7" width="4.85546875"/>
    <col customWidth="1" max="16384" min="15" style="7" width="8.85546875"/>
  </cols>
  <sheetData>
    <row r="1">
      <c r="B1" s="144" t="n"/>
      <c r="C1" s="144" t="n"/>
      <c r="D1" s="144" t="n"/>
      <c r="E1" s="144" t="n"/>
      <c r="F1" s="281" t="n"/>
      <c r="G1" s="281" t="n"/>
      <c r="I1" s="63" t="inlineStr">
        <is>
          <t>Invoice Date:</t>
        </is>
      </c>
      <c r="J1" s="152" t="n"/>
    </row>
    <row r="2">
      <c r="B2" s="144" t="n"/>
      <c r="C2" s="144" t="n"/>
      <c r="D2" s="144" t="n"/>
      <c r="E2" s="144" t="n"/>
      <c r="F2" s="144" t="n"/>
      <c r="G2" s="144" t="n"/>
      <c r="I2" s="63" t="inlineStr">
        <is>
          <t>Invoice Number:</t>
        </is>
      </c>
      <c r="J2" s="151" t="n"/>
    </row>
    <row r="3">
      <c r="B3" s="144" t="n"/>
      <c r="C3" s="144" t="n"/>
      <c r="D3" s="144" t="n"/>
      <c r="E3" s="144" t="n"/>
      <c r="F3" s="283" t="n"/>
      <c r="G3" s="283" t="n"/>
      <c r="H3" s="283" t="n"/>
      <c r="I3" s="283" t="n"/>
      <c r="J3" s="283" t="n"/>
    </row>
    <row r="4">
      <c r="B4" s="144" t="n"/>
      <c r="C4" s="144" t="n"/>
      <c r="D4" s="144" t="n"/>
      <c r="E4" s="144" t="n"/>
      <c r="F4" s="92" t="inlineStr">
        <is>
          <t>INVOICE</t>
        </is>
      </c>
      <c r="G4" s="299" t="n"/>
      <c r="H4" s="299" t="n"/>
      <c r="I4" s="299" t="n"/>
      <c r="J4" s="299" t="n"/>
    </row>
    <row r="5">
      <c r="C5" s="150" t="n"/>
      <c r="D5" s="150" t="n"/>
      <c r="E5" s="150" t="n"/>
      <c r="F5" s="89" t="inlineStr">
        <is>
          <t>PLEASE REMIT TO:</t>
        </is>
      </c>
      <c r="G5" s="300" t="n"/>
      <c r="H5" s="300" t="n"/>
      <c r="I5" s="300" t="n"/>
      <c r="J5" s="300" t="n"/>
    </row>
    <row r="6">
      <c r="B6" s="149" t="inlineStr">
        <is>
          <t>Canoe Ventures, LLC</t>
        </is>
      </c>
      <c r="C6" s="144" t="n"/>
      <c r="D6" s="144" t="n"/>
      <c r="E6" s="144" t="n"/>
      <c r="F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</row>
    <row r="11">
      <c r="C11" s="143" t="n"/>
      <c r="D11" s="138" t="n"/>
      <c r="E11" s="138" t="n"/>
      <c r="F11" s="142" t="inlineStr">
        <is>
          <t xml:space="preserve">TERMS                 : NET 60 DAYS      </t>
        </is>
      </c>
    </row>
    <row r="12">
      <c r="B12" s="131" t="inlineStr">
        <is>
          <t>Bill To:</t>
        </is>
      </c>
      <c r="C12" s="138" t="n"/>
      <c r="D12" s="203" t="inlineStr">
        <is>
          <t>Crown Media</t>
        </is>
      </c>
      <c r="E12" s="138" t="n"/>
      <c r="F12" s="141" t="inlineStr">
        <is>
          <t>FEDERAL TAX ID : 26-2372059</t>
        </is>
      </c>
    </row>
    <row r="13">
      <c r="C13" s="138" t="n"/>
      <c r="D13" s="203" t="inlineStr">
        <is>
          <t>Attn: Tommy Webber</t>
        </is>
      </c>
      <c r="E13" s="138" t="n"/>
      <c r="F13" s="140" t="inlineStr">
        <is>
          <t>Invoice # is required on all remittances</t>
        </is>
      </c>
    </row>
    <row r="14">
      <c r="C14" s="138" t="n"/>
      <c r="D14" s="203" t="n"/>
      <c r="E14" s="281" t="n"/>
      <c r="F14" s="283" t="n"/>
      <c r="G14" s="283" t="n"/>
      <c r="H14" s="283" t="n"/>
      <c r="I14" s="283" t="n"/>
      <c r="J14" s="283" t="n"/>
    </row>
    <row r="15">
      <c r="A15" s="7" t="inlineStr">
        <is>
          <t xml:space="preserve"> </t>
        </is>
      </c>
      <c r="C15" s="281" t="n"/>
      <c r="D15" s="135" t="inlineStr">
        <is>
          <t xml:space="preserve">PO #  22767 </t>
        </is>
      </c>
      <c r="E15" s="281" t="n"/>
      <c r="F15" s="136" t="inlineStr">
        <is>
          <t>RATE CARD (current Tier in yellow)</t>
        </is>
      </c>
    </row>
    <row r="16">
      <c r="D16" s="134" t="inlineStr">
        <is>
          <t>TommyWebber@crownmedia.com</t>
        </is>
      </c>
      <c r="E16" s="281" t="n"/>
      <c r="F16" s="2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81" t="n"/>
      <c r="D17" s="79" t="n"/>
      <c r="E17" s="281" t="n"/>
      <c r="F17" s="120" t="n"/>
      <c r="G17" s="119" t="inlineStr">
        <is>
          <t xml:space="preserve">    0M - 200M</t>
        </is>
      </c>
      <c r="H17" s="304" t="n">
        <v>1.42</v>
      </c>
      <c r="I17" s="331" t="n"/>
      <c r="J17" s="116" t="n"/>
    </row>
    <row r="18">
      <c r="B18" s="133" t="inlineStr">
        <is>
          <t>Invoice Period Start:</t>
        </is>
      </c>
      <c r="D18" s="132" t="n"/>
      <c r="E18" s="281" t="n"/>
      <c r="F18" s="120" t="n"/>
      <c r="G18" s="119" t="inlineStr">
        <is>
          <t>200M - 400M</t>
        </is>
      </c>
      <c r="H18" s="304" t="n">
        <v>1.35</v>
      </c>
      <c r="I18" s="126" t="n"/>
      <c r="J18" s="116" t="n"/>
    </row>
    <row r="19">
      <c r="B19" s="133" t="inlineStr">
        <is>
          <t>Invoice Period End:</t>
        </is>
      </c>
      <c r="D19" s="132" t="n"/>
      <c r="E19" s="281" t="n"/>
      <c r="F19" s="120" t="n"/>
      <c r="G19" s="119" t="inlineStr">
        <is>
          <t>400M - 600M</t>
        </is>
      </c>
      <c r="H19" s="304" t="n">
        <v>1.28</v>
      </c>
      <c r="I19" s="126" t="n"/>
      <c r="J19" s="116" t="n"/>
    </row>
    <row r="20">
      <c r="B20" s="131" t="inlineStr">
        <is>
          <t>Programming Group:</t>
        </is>
      </c>
      <c r="D20" s="201" t="inlineStr">
        <is>
          <t>Crown Media</t>
        </is>
      </c>
      <c r="E20" s="281" t="n"/>
      <c r="F20" s="120" t="n"/>
      <c r="G20" s="119" t="inlineStr">
        <is>
          <t>600M - 800M</t>
        </is>
      </c>
      <c r="H20" s="304" t="n">
        <v>1.21</v>
      </c>
      <c r="I20" s="126" t="n"/>
      <c r="J20" s="116" t="n"/>
    </row>
    <row r="21">
      <c r="B21" s="131" t="inlineStr">
        <is>
          <t>Network(s):</t>
        </is>
      </c>
      <c r="D21" s="201" t="inlineStr">
        <is>
          <t>Hallmark Channel</t>
        </is>
      </c>
      <c r="F21" s="120" t="n"/>
      <c r="G21" s="119" t="inlineStr">
        <is>
          <t xml:space="preserve">  800M - 2B        </t>
        </is>
      </c>
      <c r="H21" s="304" t="n">
        <v>1.13</v>
      </c>
      <c r="I21" s="126" t="n"/>
      <c r="J21" s="116" t="n"/>
    </row>
    <row r="22">
      <c r="B22" s="26" t="inlineStr">
        <is>
          <t>Previous YTD Impressions:</t>
        </is>
      </c>
      <c r="D22" s="49" t="n"/>
      <c r="E22" s="281" t="n"/>
      <c r="F22" s="120" t="n"/>
      <c r="G22" s="119" t="inlineStr">
        <is>
          <t>2B - 3B</t>
        </is>
      </c>
      <c r="H22" s="304" t="n">
        <v>1.06</v>
      </c>
      <c r="I22" s="305" t="n"/>
      <c r="J22" s="116" t="n"/>
    </row>
    <row r="23">
      <c r="B23" s="26" t="n"/>
      <c r="D23" s="49" t="n"/>
      <c r="E23" s="281" t="n"/>
      <c r="F23" s="120" t="n"/>
      <c r="G23" s="119" t="inlineStr">
        <is>
          <t>3B - 4B</t>
        </is>
      </c>
      <c r="H23" s="304" t="n">
        <v>1.03</v>
      </c>
      <c r="I23" s="305" t="n"/>
      <c r="J23" s="116" t="n"/>
    </row>
    <row r="24">
      <c r="B24" s="26" t="n"/>
      <c r="D24" s="49" t="n"/>
      <c r="E24" s="281" t="n"/>
      <c r="F24" s="120" t="n"/>
      <c r="G24" s="119" t="inlineStr">
        <is>
          <t>4B - 5B</t>
        </is>
      </c>
      <c r="H24" s="304" t="n">
        <v>0.9899999999999995</v>
      </c>
      <c r="I24" s="305" t="n"/>
      <c r="J24" s="116" t="n"/>
    </row>
    <row r="25">
      <c r="B25" s="26" t="n"/>
      <c r="D25" s="49" t="n"/>
      <c r="E25" s="281" t="n"/>
      <c r="F25" s="120" t="n"/>
      <c r="G25" s="119" t="inlineStr">
        <is>
          <t>5B +</t>
        </is>
      </c>
      <c r="H25" s="304" t="n">
        <v>0.9399999999999995</v>
      </c>
      <c r="I25" s="305" t="n"/>
      <c r="J25" s="116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J26" s="283" t="n"/>
      <c r="K26" s="283" t="n"/>
      <c r="L26" s="283" t="n"/>
      <c r="M26" s="200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Current Billed Impressions</t>
        </is>
      </c>
      <c r="I27" s="275" t="inlineStr">
        <is>
          <t>CPM</t>
        </is>
      </c>
      <c r="J27" s="275" t="inlineStr">
        <is>
          <t>Total</t>
        </is>
      </c>
    </row>
    <row r="28">
      <c r="B28" s="110" t="n"/>
      <c r="F28" s="199" t="n"/>
      <c r="G28" s="199" t="n"/>
      <c r="H28" s="64" t="n"/>
      <c r="I28" s="322" t="n"/>
      <c r="J28" s="323" t="n"/>
      <c r="L28" s="64" t="n"/>
    </row>
    <row customHeight="1" ht="16.5" r="29" s="62" thickBot="1">
      <c r="B29" s="110" t="n"/>
      <c r="C29" s="107" t="n"/>
      <c r="F29" s="50" t="n"/>
      <c r="G29" s="50" t="n"/>
      <c r="H29" s="318" t="n"/>
      <c r="I29" s="319" t="n"/>
      <c r="J29" s="319" t="n"/>
    </row>
    <row customHeight="1" ht="16.5" r="30" s="62" thickTop="1">
      <c r="B30" s="110" t="n"/>
      <c r="C30" s="107" t="n"/>
      <c r="E30" s="274" t="n"/>
      <c r="F30" s="64" t="n"/>
      <c r="G30" s="322" t="n"/>
      <c r="H30" s="323" t="n"/>
    </row>
    <row r="31">
      <c r="B31" s="110" t="n"/>
      <c r="C31" s="107" t="n"/>
      <c r="E31" s="274" t="n"/>
      <c r="F31" s="115" t="inlineStr">
        <is>
          <t>Sub-totals by Network:</t>
        </is>
      </c>
      <c r="G31" s="274" t="inlineStr">
        <is>
          <t>Hallmark Channel</t>
        </is>
      </c>
      <c r="H31" s="273">
        <f>SUMIF($E$28:$E$29,$G31,$H$28:$H$28)</f>
        <v/>
      </c>
      <c r="I31" s="320" t="n"/>
      <c r="J31" s="321">
        <f>SUMIF($E$28:$E$29,$G31,$J$28:$J$28)</f>
        <v/>
      </c>
    </row>
    <row r="32">
      <c r="B32" s="110" t="n"/>
      <c r="C32" s="107" t="n"/>
      <c r="E32" s="274" t="n"/>
      <c r="F32" s="115" t="n"/>
      <c r="G32" s="274" t="inlineStr">
        <is>
          <t>Backfill Campaigns</t>
        </is>
      </c>
      <c r="H32" s="273">
        <f>SUMIF($E$28:$E$29,$G32,$H$28:$H$28)</f>
        <v/>
      </c>
      <c r="I32" s="320" t="n"/>
      <c r="J32" s="321">
        <f>SUMIF($E$28:$E$29,$G32,$J$28:$J$28)</f>
        <v/>
      </c>
    </row>
    <row customHeight="1" ht="16.5" r="33" s="62" thickBot="1">
      <c r="B33" s="110" t="n"/>
      <c r="C33" s="107" t="n"/>
      <c r="E33" s="274" t="n"/>
      <c r="F33" s="50" t="n"/>
      <c r="G33" s="51" t="n"/>
      <c r="H33" s="50" t="n"/>
      <c r="I33" s="318" t="n"/>
      <c r="J33" s="319" t="n"/>
    </row>
    <row customHeight="1" ht="16.5" r="34" s="62" thickTop="1">
      <c r="B34" s="110" t="n"/>
      <c r="C34" s="107" t="n"/>
      <c r="E34" s="274" t="n"/>
      <c r="F34" s="64" t="n"/>
      <c r="H34" s="64" t="n"/>
      <c r="I34" s="322" t="n"/>
      <c r="J34" s="323" t="n"/>
    </row>
    <row r="35">
      <c r="B35" s="110" t="n"/>
      <c r="C35" s="107" t="n"/>
      <c r="E35" s="274" t="n"/>
      <c r="F35" s="115" t="inlineStr">
        <is>
          <t>TOTAL:</t>
        </is>
      </c>
      <c r="H35" s="64">
        <f>SUM($H$28:$H$28)</f>
        <v/>
      </c>
      <c r="I35" s="322" t="n"/>
      <c r="J35" s="332">
        <f>SUM(J31:J31)</f>
        <v/>
      </c>
    </row>
    <row r="36">
      <c r="B36" s="110" t="n"/>
      <c r="C36" s="107" t="n"/>
      <c r="F36" s="306" t="n"/>
      <c r="G36" s="274" t="n"/>
      <c r="H36" s="64" t="n"/>
      <c r="J36" s="64" t="n"/>
      <c r="K36" s="322" t="n"/>
      <c r="L36" s="323" t="n"/>
    </row>
    <row customHeight="1" ht="15.75" r="37" s="62">
      <c r="B37" s="77" t="inlineStr">
        <is>
          <t xml:space="preserve">Invoice Comments:
</t>
        </is>
      </c>
      <c r="C37" s="69" t="n"/>
      <c r="D37" s="82" t="n"/>
      <c r="E37" s="69" t="n"/>
      <c r="F37" s="69" t="n"/>
      <c r="G37" s="69" t="n"/>
      <c r="H37" s="69" t="n"/>
      <c r="I37" s="69" t="n"/>
      <c r="J37" s="70" t="n"/>
      <c r="K37" s="103" t="n"/>
      <c r="L37" s="103" t="n"/>
    </row>
    <row r="38">
      <c r="B38" s="197" t="n"/>
      <c r="C38" s="196" t="n"/>
      <c r="D38" s="196" t="n"/>
      <c r="E38" s="196" t="n"/>
      <c r="F38" s="196" t="n"/>
      <c r="G38" s="196" t="n"/>
      <c r="H38" s="196" t="n"/>
      <c r="I38" s="196" t="n"/>
      <c r="J38" s="195" t="n"/>
      <c r="K38" s="194" t="n"/>
      <c r="L38" s="194" t="n"/>
    </row>
    <row customHeight="1" ht="16.5" r="39" s="62" thickBot="1">
      <c r="B39" s="193" t="n"/>
      <c r="C39" s="193" t="n"/>
      <c r="D39" s="193" t="n"/>
      <c r="E39" s="193" t="n"/>
      <c r="F39" s="193" t="n"/>
      <c r="G39" s="193" t="n"/>
      <c r="H39" s="193" t="n"/>
      <c r="I39" s="193" t="n"/>
      <c r="J39" s="193" t="n"/>
      <c r="K39" s="192" t="n"/>
      <c r="L39" s="192" t="n"/>
    </row>
    <row r="40">
      <c r="B40" s="192" t="n"/>
      <c r="C40" s="192" t="n"/>
      <c r="D40" s="192" t="n"/>
      <c r="E40" s="192" t="n"/>
      <c r="F40" s="192" t="n"/>
      <c r="G40" s="192" t="n"/>
      <c r="H40" s="192" t="n"/>
      <c r="I40" s="192" t="n"/>
      <c r="J40" s="192" t="n"/>
      <c r="K40" s="192" t="n"/>
      <c r="L40" s="192" t="n"/>
    </row>
    <row r="41">
      <c r="B41" s="26" t="inlineStr">
        <is>
          <t>Please detach this portion and return with your remittance to:</t>
        </is>
      </c>
      <c r="K41" s="274" t="n"/>
      <c r="L41" s="321" t="n"/>
    </row>
    <row r="42">
      <c r="C42" s="32" t="inlineStr">
        <is>
          <t>Canoe Ventures, LLC</t>
        </is>
      </c>
      <c r="D42" s="155" t="n"/>
      <c r="E42" s="30" t="inlineStr">
        <is>
          <t>Invoice Date:</t>
        </is>
      </c>
      <c r="F42" s="28">
        <f>J1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J2</f>
        <v/>
      </c>
    </row>
    <row r="44">
      <c r="C44" s="33" t="inlineStr">
        <is>
          <t>200 Union Boulevard, Suite 201</t>
        </is>
      </c>
      <c r="D44" s="154" t="n"/>
      <c r="E44" s="61" t="inlineStr">
        <is>
          <t>Programmer:</t>
        </is>
      </c>
      <c r="F44" s="29">
        <f>D20</f>
        <v/>
      </c>
    </row>
    <row customHeight="1" ht="15.75" r="45" s="62">
      <c r="C45" s="34" t="inlineStr">
        <is>
          <t>Lakewood, CO  80228</t>
        </is>
      </c>
      <c r="D45" s="153" t="n"/>
      <c r="E45" s="191" t="inlineStr">
        <is>
          <t>Network(s):</t>
        </is>
      </c>
      <c r="F45" s="264">
        <f>D21</f>
        <v/>
      </c>
      <c r="G45" s="264" t="n"/>
      <c r="H45" s="264" t="n"/>
      <c r="I45" s="27" t="inlineStr">
        <is>
          <t>Amount Due:</t>
        </is>
      </c>
      <c r="J45" s="314">
        <f>J35</f>
        <v/>
      </c>
    </row>
    <row r="46">
      <c r="C46" s="19" t="n"/>
      <c r="D46" s="19" t="n"/>
      <c r="E46" s="18" t="n"/>
      <c r="F46" s="189" t="n"/>
      <c r="G46" s="189" t="n"/>
    </row>
  </sheetData>
  <autoFilter ref="B27:J28"/>
  <mergeCells count="11">
    <mergeCell ref="F4:J4"/>
    <mergeCell ref="F11:J11"/>
    <mergeCell ref="F9:J9"/>
    <mergeCell ref="F8:J8"/>
    <mergeCell ref="F12:J12"/>
    <mergeCell ref="D21:E21"/>
    <mergeCell ref="F5:J5"/>
    <mergeCell ref="F6:J6"/>
    <mergeCell ref="F7:J7"/>
    <mergeCell ref="F13:J13"/>
    <mergeCell ref="F15:J15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71"/>
  <headerFooter>
    <oddHeader>&amp;C&amp;"Arial,Italic"&amp;8 &amp;F</oddHeader>
    <oddFooter>&amp;C&amp;8 Confidential and proprietary information.  Unauthorized distribution or disclosure is prohibited._x000a_© 2013 Canoe Ventures, LLC.  All rights reserved.&amp;R&amp;8 Page &amp;P of &amp;N</oddFooter>
    <evenHeader/>
    <evenFooter/>
    <firstHeader/>
    <firstFooter/>
  </headerFooter>
  <colBreaks/>
  <drawing r:id="rId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O56"/>
  <sheetViews>
    <sheetView showGridLines="0" workbookViewId="0" zoomScale="85" zoomScaleNormal="85">
      <selection activeCell="D10" sqref="D10"/>
    </sheetView>
  </sheetViews>
  <sheetFormatPr baseColWidth="8" defaultColWidth="9.14062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1.7109375"/>
    <col customWidth="1" max="7" min="7" style="7" width="10.7109375"/>
    <col bestFit="1" customWidth="1" max="8" min="8" style="7" width="15.28515625"/>
    <col customWidth="1" max="9" min="9" style="7" width="13"/>
    <col customWidth="1" max="10" min="10" style="7" width="13.7109375"/>
    <col customWidth="1" max="11" min="11" style="7" width="12.7109375"/>
    <col bestFit="1" customWidth="1" max="13" min="12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9.14062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51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45 DAYS      </t>
        </is>
      </c>
    </row>
    <row r="12">
      <c r="B12" s="131" t="inlineStr">
        <is>
          <t>Bill To:</t>
        </is>
      </c>
      <c r="C12" s="138" t="n"/>
      <c r="D12" s="203" t="inlineStr">
        <is>
          <t>The CW Television Network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 xml:space="preserve">Howard Schneider 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inlineStr">
        <is>
          <t>SVP Marketing Administration and Operations</t>
        </is>
      </c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203" t="inlineStr">
        <is>
          <t>411 N. Hollywood Way. Building 2R suite 156</t>
        </is>
      </c>
      <c r="E15" s="281" t="n"/>
      <c r="F15" s="281" t="n"/>
      <c r="G15" s="281" t="n"/>
      <c r="H15" s="136" t="inlineStr">
        <is>
          <t>RATE CARD (current Tier in yellow)</t>
        </is>
      </c>
      <c r="O15" s="302" t="n"/>
    </row>
    <row r="16">
      <c r="D16" s="203" t="inlineStr">
        <is>
          <t>Burbank, CA 91505</t>
        </is>
      </c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  <c r="O16" s="302" t="n"/>
    </row>
    <row r="17">
      <c r="C17" s="281" t="n"/>
      <c r="D17" s="79" t="inlineStr">
        <is>
          <t xml:space="preserve">Howard.Schneider@cwtv.com </t>
        </is>
      </c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1.28</v>
      </c>
      <c r="K17" s="171" t="n"/>
      <c r="L17" s="116" t="n"/>
      <c r="N17" s="64" t="n"/>
      <c r="O17" s="302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1.13</v>
      </c>
      <c r="K18" s="126" t="n"/>
      <c r="L18" s="116" t="n"/>
      <c r="N18" s="64" t="n"/>
      <c r="O18" s="64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0.99</v>
      </c>
      <c r="K19" s="126" t="n"/>
      <c r="L19" s="116" t="n"/>
      <c r="N19" s="64" t="n"/>
      <c r="O19" s="64" t="n"/>
    </row>
    <row r="20">
      <c r="B20" s="131" t="inlineStr">
        <is>
          <t>Programming Group:</t>
        </is>
      </c>
      <c r="D20" s="201" t="inlineStr">
        <is>
          <t>CW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0.85</v>
      </c>
      <c r="K20" s="126" t="n"/>
      <c r="L20" s="116" t="n"/>
      <c r="N20" s="64" t="n"/>
    </row>
    <row r="21">
      <c r="B21" s="131" t="inlineStr">
        <is>
          <t>Network(s):</t>
        </is>
      </c>
      <c r="D21" s="201" t="inlineStr">
        <is>
          <t>CW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0.71</v>
      </c>
      <c r="K21" s="126" t="n"/>
      <c r="L21" s="116" t="n"/>
      <c r="N21" s="64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0.61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0.58</v>
      </c>
      <c r="K23" s="305" t="n"/>
      <c r="L23" s="116" t="n"/>
      <c r="O23" s="64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 - 5B</t>
        </is>
      </c>
      <c r="J24" s="304" t="n">
        <v>0.55</v>
      </c>
      <c r="K24" s="305" t="n"/>
      <c r="L24" s="116" t="n"/>
      <c r="O24" s="64" t="n"/>
    </row>
    <row r="25">
      <c r="B25" s="26" t="n"/>
      <c r="D25" s="49" t="n"/>
      <c r="E25" s="281" t="n"/>
      <c r="F25" s="281" t="n"/>
      <c r="G25" s="281" t="n"/>
      <c r="H25" s="120" t="n"/>
      <c r="I25" s="119" t="inlineStr">
        <is>
          <t>5B +</t>
        </is>
      </c>
      <c r="J25" s="304" t="n">
        <v>0.5</v>
      </c>
      <c r="K25" s="305" t="n"/>
      <c r="L25" s="116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I26" s="281" t="n"/>
      <c r="J26" s="281" t="n"/>
      <c r="L26" s="283" t="n"/>
      <c r="M26" s="283" t="n"/>
      <c r="N26" s="283" t="n"/>
      <c r="O26" s="283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Campaign Goal</t>
        </is>
      </c>
      <c r="I27" s="275" t="inlineStr">
        <is>
          <t>Total Impressions Delivered</t>
        </is>
      </c>
      <c r="J27" s="275" t="inlineStr">
        <is>
          <t>Current Billed Impressions</t>
        </is>
      </c>
      <c r="K27" s="275" t="inlineStr">
        <is>
          <t>CPM</t>
        </is>
      </c>
      <c r="L27" s="275" t="inlineStr">
        <is>
          <t>Total</t>
        </is>
      </c>
    </row>
    <row r="28">
      <c r="B28" s="110" t="n"/>
      <c r="C28" s="110" t="n"/>
      <c r="F28" s="306" t="n"/>
      <c r="G28" s="306" t="n"/>
      <c r="H28" s="333" t="n"/>
      <c r="I28" s="64" t="n"/>
      <c r="J28" s="64" t="n"/>
      <c r="K28" s="322" t="n"/>
      <c r="L28" s="323" t="n"/>
    </row>
    <row customHeight="1" ht="16.5" r="29" s="62" thickBot="1">
      <c r="B29" s="110" t="n"/>
      <c r="C29" s="107" t="n"/>
      <c r="F29" s="306" t="n"/>
      <c r="G29" s="274" t="n"/>
      <c r="H29" s="50" t="n"/>
      <c r="I29" s="50" t="n"/>
      <c r="J29" s="318" t="n"/>
      <c r="K29" s="319" t="n"/>
      <c r="L29" s="319" t="n"/>
    </row>
    <row customHeight="1" ht="16.5" r="30" s="62" thickTop="1">
      <c r="B30" s="110" t="n"/>
      <c r="C30" s="107" t="n"/>
      <c r="F30" s="306" t="n"/>
      <c r="G30" s="274" t="n"/>
      <c r="H30" s="64" t="n"/>
      <c r="J30" s="64" t="n"/>
      <c r="K30" s="322" t="n"/>
      <c r="L30" s="323" t="n"/>
    </row>
    <row r="31">
      <c r="B31" s="110" t="n"/>
      <c r="C31" s="107" t="n"/>
      <c r="F31" s="306" t="n"/>
      <c r="G31" s="274" t="n"/>
      <c r="H31" s="115" t="inlineStr">
        <is>
          <t>TOTAL:</t>
        </is>
      </c>
      <c r="I31" s="274" t="n"/>
      <c r="J31" s="273">
        <f>SUM(J28:J29)</f>
        <v/>
      </c>
      <c r="K31" s="320" t="n"/>
      <c r="L31" s="329">
        <f>SUM(L28:L29)</f>
        <v/>
      </c>
    </row>
    <row customHeight="1" ht="16.5" r="32" s="62" thickBot="1">
      <c r="B32" s="110" t="n"/>
      <c r="C32" s="107" t="n"/>
      <c r="F32" s="306" t="n"/>
      <c r="G32" s="274" t="n"/>
      <c r="H32" s="50" t="n"/>
      <c r="I32" s="51" t="n"/>
      <c r="J32" s="50" t="n"/>
      <c r="K32" s="318" t="n"/>
      <c r="L32" s="319" t="n"/>
    </row>
    <row customHeight="1" ht="16.5" r="33" s="62" thickTop="1">
      <c r="B33" s="110" t="n"/>
      <c r="C33" s="107" t="n"/>
      <c r="F33" s="306" t="n"/>
      <c r="G33" s="274" t="n"/>
      <c r="H33" s="64" t="n"/>
      <c r="J33" s="64" t="n"/>
      <c r="K33" s="322" t="n"/>
      <c r="L33" s="323" t="n"/>
    </row>
    <row customHeight="1" ht="15.75" r="34" s="62">
      <c r="B34" s="77" t="inlineStr">
        <is>
          <t xml:space="preserve">Invoice Comments:
</t>
        </is>
      </c>
      <c r="C34" s="69" t="n"/>
      <c r="D34" s="82" t="n"/>
      <c r="E34" s="69" t="n"/>
      <c r="F34" s="69" t="n"/>
      <c r="G34" s="69" t="n"/>
      <c r="H34" s="69" t="n"/>
      <c r="I34" s="69" t="n"/>
      <c r="J34" s="69" t="n"/>
      <c r="K34" s="69" t="n"/>
      <c r="L34" s="70" t="n"/>
    </row>
    <row r="35">
      <c r="B35" s="197" t="n"/>
      <c r="C35" s="196" t="n"/>
      <c r="D35" s="206" t="n"/>
      <c r="E35" s="206" t="n"/>
      <c r="F35" s="206" t="n"/>
      <c r="G35" s="206" t="n"/>
      <c r="H35" s="206" t="n"/>
      <c r="I35" s="206" t="n"/>
      <c r="J35" s="206" t="n"/>
      <c r="K35" s="206" t="n"/>
      <c r="L35" s="205" t="n"/>
    </row>
    <row customHeight="1" ht="16.5" r="36" s="62" thickBot="1">
      <c r="B36" s="193" t="n"/>
      <c r="C36" s="193" t="n"/>
      <c r="D36" s="193" t="n"/>
      <c r="E36" s="193" t="n"/>
      <c r="F36" s="193" t="n"/>
      <c r="G36" s="193" t="n"/>
      <c r="H36" s="193" t="n"/>
      <c r="I36" s="193" t="n"/>
      <c r="J36" s="193" t="n"/>
      <c r="K36" s="193" t="n"/>
      <c r="L36" s="193" t="n"/>
    </row>
    <row r="37">
      <c r="B37" s="192" t="n"/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</row>
    <row r="38">
      <c r="B38" s="26" t="inlineStr">
        <is>
          <t>Please detach this portion and return with your remittance to:</t>
        </is>
      </c>
      <c r="K38" s="274" t="n"/>
      <c r="L38" s="321" t="n"/>
    </row>
    <row r="39">
      <c r="C39" s="32" t="inlineStr">
        <is>
          <t>Canoe Ventures, LLC</t>
        </is>
      </c>
      <c r="D39" s="155" t="n"/>
      <c r="E39" s="30" t="inlineStr">
        <is>
          <t>Invoice Date:</t>
        </is>
      </c>
      <c r="F39" s="28">
        <f>L1</f>
        <v/>
      </c>
    </row>
    <row r="40">
      <c r="C40" s="25" t="inlineStr">
        <is>
          <t>Attention: Accounting Department</t>
        </is>
      </c>
      <c r="D40" s="75" t="n"/>
      <c r="E40" s="61" t="inlineStr">
        <is>
          <t>Invoice Number:</t>
        </is>
      </c>
      <c r="F40" s="29">
        <f>L2</f>
        <v/>
      </c>
    </row>
    <row r="41">
      <c r="C41" s="33" t="inlineStr">
        <is>
          <t>200 Union Boulevard, Suite 201</t>
        </is>
      </c>
      <c r="D41" s="154" t="n"/>
      <c r="E41" s="61" t="inlineStr">
        <is>
          <t>Programmer:</t>
        </is>
      </c>
      <c r="F41" s="29" t="inlineStr">
        <is>
          <t>CW</t>
        </is>
      </c>
    </row>
    <row customHeight="1" ht="15.75" r="42" s="62">
      <c r="C42" s="34" t="inlineStr">
        <is>
          <t>Lakewood, CO  80228</t>
        </is>
      </c>
      <c r="D42" s="153" t="n"/>
      <c r="E42" s="191" t="inlineStr">
        <is>
          <t>Network(s):</t>
        </is>
      </c>
      <c r="F42" s="189">
        <f>D21</f>
        <v/>
      </c>
      <c r="G42" s="189" t="n"/>
      <c r="H42" s="189" t="n"/>
      <c r="I42" s="244" t="n"/>
      <c r="K42" s="27" t="inlineStr">
        <is>
          <t>Amount Due:</t>
        </is>
      </c>
      <c r="L42" s="329">
        <f>L31</f>
        <v/>
      </c>
    </row>
    <row r="43">
      <c r="C43" s="19" t="n"/>
      <c r="D43" s="19" t="n"/>
      <c r="E43" s="18" t="n"/>
      <c r="F43" s="189" t="n"/>
      <c r="G43" s="189" t="n"/>
      <c r="H43" s="189" t="n"/>
      <c r="I43" s="189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</sheetData>
  <autoFilter ref="B27:L28"/>
  <mergeCells count="11">
    <mergeCell ref="H15:L15"/>
    <mergeCell ref="D21:E21"/>
    <mergeCell ref="H5:L5"/>
    <mergeCell ref="H6:L6"/>
    <mergeCell ref="H7:L7"/>
    <mergeCell ref="H4:L4"/>
    <mergeCell ref="H11:L11"/>
    <mergeCell ref="H9:L9"/>
    <mergeCell ref="H8:L8"/>
    <mergeCell ref="H12:L12"/>
    <mergeCell ref="H13:L13"/>
  </mergeCells>
  <hyperlinks>
    <hyperlink ref="B10" r:id="rId1"/>
    <hyperlink ref="D17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45"/>
  <sheetViews>
    <sheetView showGridLines="0" topLeftCell="A4" workbookViewId="0" zoomScale="70" zoomScaleNormal="70" zoomScalePageLayoutView="90">
      <selection activeCell="J31" sqref="J31"/>
    </sheetView>
  </sheetViews>
  <sheetFormatPr baseColWidth="8" defaultColWidth="8.7109375" defaultRowHeight="15.75"/>
  <cols>
    <col customWidth="1" max="1" min="1" style="7" width="1.42578125"/>
    <col customWidth="1" max="2" min="2" style="7" width="12.7109375"/>
    <col customWidth="1" max="3" min="3" style="7" width="15.42578125"/>
    <col customWidth="1" max="4" min="4" style="7" width="56.7109375"/>
    <col bestFit="1" customWidth="1" max="5" min="5" style="7" width="25.42578125"/>
    <col bestFit="1" customWidth="1" max="6" min="6" style="7" width="11.7109375"/>
    <col customWidth="1" max="7" min="7" style="7" width="20"/>
    <col customWidth="1" max="8" min="8" style="7" width="29.7109375"/>
    <col customWidth="1" max="9" min="9" style="7" width="15.28515625"/>
    <col customWidth="1" max="10" min="10" style="7" width="15.5703125"/>
    <col customWidth="1" max="11" min="11" style="7" width="4.5703125"/>
    <col customWidth="1" max="12" min="12" style="7" width="17.7109375"/>
    <col bestFit="1" customWidth="1" max="13" min="13" style="7" width="19.42578125"/>
    <col bestFit="1" customWidth="1" max="14" min="14" style="7" width="29.7109375"/>
    <col bestFit="1" customWidth="1" max="15" min="15" style="7" width="15.42578125"/>
    <col bestFit="1" customWidth="1" max="16" min="16" style="7" width="12.140625"/>
    <col bestFit="1" customWidth="1" max="17" min="17" style="7" width="10.140625"/>
    <col customWidth="1" max="19" min="18" style="7" width="8.7109375"/>
    <col bestFit="1" customWidth="1" max="22" min="20" style="7" width="10.140625"/>
    <col customWidth="1" max="16384" min="23" style="7" width="8.710937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I1" s="63" t="inlineStr">
        <is>
          <t>Invoice Date:</t>
        </is>
      </c>
      <c r="J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63" t="inlineStr">
        <is>
          <t>Invoice Number:</t>
        </is>
      </c>
      <c r="J2" s="151" t="n"/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</row>
    <row r="4"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</row>
    <row r="5">
      <c r="C5" s="150" t="n"/>
      <c r="D5" s="150" t="n"/>
      <c r="E5" s="150" t="n"/>
      <c r="F5" s="144" t="n"/>
      <c r="G5" s="89" t="inlineStr">
        <is>
          <t>PLEASE REMIT TO:</t>
        </is>
      </c>
      <c r="H5" s="300" t="n"/>
      <c r="I5" s="300" t="n"/>
      <c r="J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D9" s="144" t="n"/>
      <c r="E9" s="144" t="n"/>
      <c r="F9" s="144" t="n"/>
      <c r="G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45 DAYS      </t>
        </is>
      </c>
    </row>
    <row r="12">
      <c r="B12" s="131" t="inlineStr">
        <is>
          <t>Bill To:</t>
        </is>
      </c>
      <c r="C12" s="138" t="n"/>
      <c r="D12" s="135" t="inlineStr">
        <is>
          <t>Discovery Networks</t>
        </is>
      </c>
      <c r="E12" s="138" t="n"/>
      <c r="F12" s="138" t="n"/>
      <c r="G12" s="141" t="inlineStr">
        <is>
          <t>FEDERAL TAX ID : 26-2372059</t>
        </is>
      </c>
    </row>
    <row r="13">
      <c r="C13" s="138" t="n"/>
      <c r="D13" s="135" t="inlineStr">
        <is>
          <t>Attention: Kevin Kroll</t>
        </is>
      </c>
      <c r="E13" s="138" t="n"/>
      <c r="F13" s="138" t="n"/>
      <c r="G13" s="140" t="inlineStr">
        <is>
          <t>Invoice # is required on all remittances</t>
        </is>
      </c>
    </row>
    <row r="14">
      <c r="C14" s="138" t="n"/>
      <c r="D14" s="79" t="inlineStr">
        <is>
          <t>Kevin_Kroll@discovery.com</t>
        </is>
      </c>
      <c r="E14" s="281" t="n"/>
      <c r="F14" s="281" t="n"/>
      <c r="G14" s="283" t="n"/>
      <c r="H14" s="283" t="n"/>
      <c r="I14" s="283" t="n"/>
      <c r="J14" s="283" t="n"/>
    </row>
    <row r="15">
      <c r="A15" s="7" t="inlineStr">
        <is>
          <t xml:space="preserve"> </t>
        </is>
      </c>
      <c r="C15" s="281" t="n"/>
      <c r="D15" s="135" t="inlineStr">
        <is>
          <t xml:space="preserve">PO #  (4700186829)  </t>
        </is>
      </c>
      <c r="E15" s="281" t="n"/>
      <c r="F15" s="281" t="n"/>
      <c r="G15" s="136" t="inlineStr">
        <is>
          <t>RATE CARD (current Tier in yellow)</t>
        </is>
      </c>
    </row>
    <row r="16">
      <c r="D16" s="134" t="inlineStr">
        <is>
          <t>Discovery_Invoices@discovery.com</t>
        </is>
      </c>
      <c r="E16" s="281" t="n"/>
      <c r="F16" s="281" t="n"/>
      <c r="G16" s="22" t="inlineStr">
        <is>
          <t>Tier</t>
        </is>
      </c>
      <c r="H16" s="22" t="inlineStr">
        <is>
          <t>CPM</t>
        </is>
      </c>
      <c r="I16" s="23" t="inlineStr">
        <is>
          <t>YTD Impressions</t>
        </is>
      </c>
      <c r="J16" s="22" t="n"/>
    </row>
    <row r="17">
      <c r="C17" s="281" t="n"/>
      <c r="E17" s="281" t="n"/>
      <c r="F17" s="281" t="n"/>
      <c r="G17" s="284" t="inlineStr">
        <is>
          <t xml:space="preserve">    0M - 200M</t>
        </is>
      </c>
      <c r="H17" s="316" t="n">
        <v>1.28</v>
      </c>
      <c r="I17" s="170" t="n"/>
      <c r="J17" s="169" t="n"/>
    </row>
    <row r="18">
      <c r="B18" s="133" t="inlineStr">
        <is>
          <t>Invoice Period Start:</t>
        </is>
      </c>
      <c r="D18" s="132" t="n"/>
      <c r="E18" s="281" t="n"/>
      <c r="F18" s="281" t="n"/>
      <c r="G18" s="284" t="inlineStr">
        <is>
          <t>200M - 400M</t>
        </is>
      </c>
      <c r="H18" s="316" t="n">
        <v>1.13</v>
      </c>
      <c r="I18" s="170" t="n"/>
      <c r="J18" s="169" t="n"/>
    </row>
    <row r="19">
      <c r="B19" s="133" t="inlineStr">
        <is>
          <t>Invoice Period End:</t>
        </is>
      </c>
      <c r="D19" s="132" t="n"/>
      <c r="E19" s="281" t="n"/>
      <c r="F19" s="281" t="n"/>
      <c r="G19" s="284" t="inlineStr">
        <is>
          <t>400M - 600M</t>
        </is>
      </c>
      <c r="H19" s="316" t="n">
        <v>0.9900000000000001</v>
      </c>
      <c r="I19" s="170" t="n"/>
      <c r="J19" s="169" t="n"/>
    </row>
    <row r="20">
      <c r="B20" s="131" t="inlineStr">
        <is>
          <t>Programming Group:</t>
        </is>
      </c>
      <c r="D20" s="201" t="inlineStr">
        <is>
          <t>Discovery Networks</t>
        </is>
      </c>
      <c r="E20" s="281" t="n"/>
      <c r="F20" s="281" t="n"/>
      <c r="G20" s="284" t="inlineStr">
        <is>
          <t>600M - 800M</t>
        </is>
      </c>
      <c r="H20" s="316" t="n">
        <v>0.8500000000000001</v>
      </c>
      <c r="I20" s="170" t="n"/>
      <c r="J20" s="169" t="n"/>
      <c r="M20" s="218" t="n"/>
    </row>
    <row customHeight="1" ht="15.75" r="21" s="62">
      <c r="B21" s="131" t="inlineStr">
        <is>
          <t>Network(s):</t>
        </is>
      </c>
      <c r="D21" s="210" t="inlineStr">
        <is>
          <t>American Heroes Channel, Animal Planet, Destination America, Discovery, Discovery Family Channel, Discovery Life, Investigation Discovery, Science Channel, TLC, Cooking Channel, DIY Network, Travel Channel, Food Network, HGTV</t>
        </is>
      </c>
      <c r="F21" s="209" t="n"/>
      <c r="G21" s="119" t="inlineStr">
        <is>
          <t xml:space="preserve">  800M - 2B        </t>
        </is>
      </c>
      <c r="H21" s="304" t="n">
        <v>0.7100000000000001</v>
      </c>
      <c r="I21" s="171" t="n"/>
      <c r="J21" s="116" t="n"/>
      <c r="K21" s="218" t="n"/>
    </row>
    <row r="22">
      <c r="F22" s="209" t="n"/>
      <c r="G22" s="119" t="inlineStr">
        <is>
          <t xml:space="preserve">2B - 3B </t>
        </is>
      </c>
      <c r="H22" s="304" t="n">
        <v>0.6100000000000001</v>
      </c>
      <c r="I22" s="305" t="n"/>
      <c r="J22" s="116" t="n"/>
      <c r="K22" s="64" t="n"/>
      <c r="M22" s="64" t="n"/>
    </row>
    <row r="23">
      <c r="F23" s="281" t="n"/>
      <c r="G23" s="119" t="inlineStr">
        <is>
          <t>3B - 4B</t>
        </is>
      </c>
      <c r="H23" s="304" t="n">
        <v>0.5800000000000001</v>
      </c>
      <c r="I23" s="305" t="n"/>
      <c r="J23" s="116" t="n"/>
      <c r="K23" s="64" t="n"/>
      <c r="M23" s="64" t="n"/>
    </row>
    <row r="24">
      <c r="B24" s="26" t="inlineStr">
        <is>
          <t>Previous YTD Impressions:</t>
        </is>
      </c>
      <c r="D24" s="218" t="n"/>
      <c r="E24" s="281" t="n"/>
      <c r="F24" s="281" t="n"/>
      <c r="G24" s="119" t="inlineStr">
        <is>
          <t>4B - 5B</t>
        </is>
      </c>
      <c r="H24" s="304" t="n">
        <v>0.55</v>
      </c>
      <c r="I24" s="305" t="n"/>
      <c r="J24" s="116" t="n"/>
      <c r="M24" s="64" t="n"/>
    </row>
    <row r="25">
      <c r="B25" s="26" t="n"/>
      <c r="D25" s="49" t="n"/>
      <c r="E25" s="281" t="n"/>
      <c r="F25" s="281" t="n"/>
      <c r="G25" s="119" t="inlineStr">
        <is>
          <t>5B+</t>
        </is>
      </c>
      <c r="H25" s="304" t="n">
        <v>0.5</v>
      </c>
      <c r="I25" s="305" t="n"/>
      <c r="J25" s="116" t="n"/>
    </row>
    <row r="26">
      <c r="B26" s="281" t="n"/>
      <c r="C26" s="281" t="n"/>
      <c r="D26" s="281" t="n"/>
      <c r="E26" s="281" t="n"/>
      <c r="F26" s="281" t="n"/>
      <c r="G26" s="281" t="n"/>
      <c r="H26" s="281" t="n"/>
      <c r="I26" s="281" t="n"/>
      <c r="K26" s="283" t="n"/>
      <c r="L26" s="334" t="n"/>
      <c r="M26" s="334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75" t="inlineStr">
        <is>
          <t>Start Date</t>
        </is>
      </c>
      <c r="G27" s="275" t="inlineStr">
        <is>
          <t>End Date</t>
        </is>
      </c>
      <c r="H27" s="275" t="inlineStr">
        <is>
          <t>Current Billed Impressions</t>
        </is>
      </c>
      <c r="I27" s="275" t="inlineStr">
        <is>
          <t>CPM</t>
        </is>
      </c>
      <c r="J27" s="275" t="inlineStr">
        <is>
          <t>Total</t>
        </is>
      </c>
      <c r="L27" s="64" t="n"/>
      <c r="M27" s="303" t="n"/>
    </row>
    <row r="29">
      <c r="B29" s="110" t="n"/>
      <c r="C29" s="107" t="n"/>
      <c r="E29" s="306" t="n"/>
      <c r="F29" s="115" t="n"/>
      <c r="G29" s="274" t="inlineStr">
        <is>
          <t>Food Network</t>
        </is>
      </c>
      <c r="H29" s="273" t="n"/>
      <c r="I29" s="320" t="n"/>
      <c r="J29" s="321" t="n"/>
    </row>
    <row r="30">
      <c r="B30" s="110" t="n"/>
      <c r="C30" s="107" t="n"/>
      <c r="E30" s="306" t="n"/>
      <c r="F30" s="115" t="n"/>
      <c r="G30" s="274" t="inlineStr">
        <is>
          <t>HGTV</t>
        </is>
      </c>
      <c r="H30" s="273" t="n"/>
      <c r="I30" s="320" t="n"/>
      <c r="J30" s="321" t="n"/>
    </row>
    <row r="31">
      <c r="B31" s="110" t="n"/>
      <c r="C31" s="107" t="n"/>
      <c r="E31" s="306" t="n"/>
      <c r="F31" s="115" t="n"/>
      <c r="G31" s="274" t="inlineStr">
        <is>
          <t>Travel Channel</t>
        </is>
      </c>
      <c r="H31" s="273" t="n"/>
      <c r="I31" s="320" t="n"/>
      <c r="J31" s="321" t="n"/>
    </row>
    <row customHeight="1" ht="16.5" r="32" s="62" thickBot="1">
      <c r="B32" s="110" t="n"/>
      <c r="C32" s="107" t="n"/>
      <c r="E32" s="306" t="n"/>
      <c r="F32" s="50" t="n"/>
      <c r="G32" s="51" t="n"/>
      <c r="H32" s="50" t="n"/>
      <c r="I32" s="318" t="n"/>
      <c r="J32" s="319" t="n"/>
    </row>
    <row customHeight="1" ht="16.5" r="33" s="62" thickTop="1">
      <c r="B33" s="110" t="n"/>
      <c r="C33" s="107" t="n"/>
      <c r="E33" s="306" t="n"/>
      <c r="F33" s="64" t="n"/>
      <c r="H33" s="64" t="n"/>
      <c r="I33" s="322" t="n"/>
      <c r="J33" s="323" t="n"/>
    </row>
    <row customHeight="1" ht="15.75" r="34" s="62">
      <c r="B34" s="110" t="n"/>
      <c r="C34" s="107" t="n"/>
      <c r="E34" s="306" t="n"/>
      <c r="F34" s="115" t="inlineStr">
        <is>
          <t>Total:</t>
        </is>
      </c>
      <c r="H34" s="64">
        <f>SUM(H29:H32)</f>
        <v/>
      </c>
      <c r="I34" s="322" t="n"/>
      <c r="J34" s="324">
        <f>SUM(J29:J32)</f>
        <v/>
      </c>
      <c r="K34" s="103" t="n"/>
    </row>
    <row r="35">
      <c r="K35" s="102" t="n"/>
    </row>
    <row r="36">
      <c r="B36" s="216" t="inlineStr">
        <is>
          <t xml:space="preserve">Invoice Comments:
</t>
        </is>
      </c>
      <c r="C36" s="215" t="n"/>
      <c r="D36" s="214" t="n"/>
      <c r="E36" s="213" t="n"/>
      <c r="F36" s="213" t="n"/>
      <c r="G36" s="213" t="n"/>
      <c r="H36" s="213" t="n"/>
      <c r="I36" s="213" t="n"/>
      <c r="J36" s="212" t="n"/>
    </row>
    <row r="37">
      <c r="B37" s="211" t="n"/>
      <c r="C37" s="211" t="n"/>
      <c r="D37" s="211" t="n"/>
      <c r="K37" s="194" t="n"/>
    </row>
    <row r="38">
      <c r="B38" s="26" t="inlineStr">
        <is>
          <t>Please detach this portion and return with your remittance to:</t>
        </is>
      </c>
    </row>
    <row r="39">
      <c r="E39" s="30" t="inlineStr">
        <is>
          <t>Invoice Date:</t>
        </is>
      </c>
      <c r="F39" s="28">
        <f>J1</f>
        <v/>
      </c>
      <c r="L39" s="191" t="n"/>
      <c r="M39" s="189" t="n"/>
      <c r="N39" s="189" t="n"/>
      <c r="O39" s="189" t="n"/>
      <c r="P39" s="189" t="n"/>
      <c r="R39" s="27" t="n"/>
    </row>
    <row r="40">
      <c r="C40" s="32" t="inlineStr">
        <is>
          <t>Canoe Ventures, LLC</t>
        </is>
      </c>
      <c r="D40" s="155" t="n"/>
      <c r="E40" s="61" t="inlineStr">
        <is>
          <t>Invoice Number:</t>
        </is>
      </c>
      <c r="F40" s="29">
        <f>J2</f>
        <v/>
      </c>
      <c r="L40" s="18" t="n"/>
      <c r="M40" s="189" t="n"/>
      <c r="N40" s="189" t="n"/>
      <c r="O40" s="189" t="n"/>
      <c r="P40" s="189" t="n"/>
    </row>
    <row customHeight="1" ht="15.75" r="41" s="62">
      <c r="C41" s="25" t="inlineStr">
        <is>
          <t>Attention: Accounting Department</t>
        </is>
      </c>
      <c r="D41" s="75" t="n"/>
      <c r="E41" s="61" t="inlineStr">
        <is>
          <t>Programmer:</t>
        </is>
      </c>
      <c r="F41" s="29" t="inlineStr">
        <is>
          <t>Discovery Networks</t>
        </is>
      </c>
    </row>
    <row customHeight="1" ht="15.75" r="42" s="62">
      <c r="C42" s="33" t="inlineStr">
        <is>
          <t>200 Union Boulevard, Suite 201</t>
        </is>
      </c>
      <c r="D42" s="154" t="n"/>
      <c r="E42" s="191" t="inlineStr">
        <is>
          <t>Network(s):</t>
        </is>
      </c>
      <c r="F42" s="210" t="inlineStr">
        <is>
          <t>American Heroes Channel, Animal Planet, Destination America, Discovery, Discovery Family Channel, Discovery Life, Investigation Discovery, Science Channel, TLC, Cooking Channel, DIY Network, Food Network, HGTV, Travel Channel</t>
        </is>
      </c>
      <c r="I42" s="27" t="inlineStr">
        <is>
          <t>Amount Due:</t>
        </is>
      </c>
      <c r="J42" s="330">
        <f>J34</f>
        <v/>
      </c>
    </row>
    <row r="43">
      <c r="C43" s="34" t="inlineStr">
        <is>
          <t>Lakewood, CO  80228</t>
        </is>
      </c>
      <c r="D43" s="153" t="n"/>
      <c r="E43" s="191" t="n"/>
      <c r="I43" s="209" t="n"/>
      <c r="K43" s="27" t="n"/>
    </row>
    <row customHeight="1" ht="21" r="44" s="62">
      <c r="C44" s="208" t="n"/>
      <c r="D44" s="144" t="n"/>
      <c r="I44" s="209" t="n"/>
    </row>
    <row r="45">
      <c r="C45" s="208" t="n"/>
      <c r="D45" s="144" t="n"/>
    </row>
  </sheetData>
  <mergeCells count="12">
    <mergeCell ref="G13:J13"/>
    <mergeCell ref="G15:J15"/>
    <mergeCell ref="F42:H44"/>
    <mergeCell ref="D21:E23"/>
    <mergeCell ref="G5:J5"/>
    <mergeCell ref="G4:J4"/>
    <mergeCell ref="G11:J11"/>
    <mergeCell ref="G9:J9"/>
    <mergeCell ref="G8:J8"/>
    <mergeCell ref="G12:J12"/>
    <mergeCell ref="G6:J6"/>
    <mergeCell ref="G7:J7"/>
  </mergeCells>
  <hyperlinks>
    <hyperlink ref="B10" r:id="rId1"/>
    <hyperlink ref="D14" r:id="rId2"/>
    <hyperlink ref="D16" r:id="rId3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4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O58"/>
  <sheetViews>
    <sheetView showGridLines="0" workbookViewId="0" zoomScale="70" zoomScaleNormal="70" zoomScalePageLayoutView="90">
      <selection activeCell="O25" sqref="O25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5.42578125"/>
    <col bestFit="1" customWidth="1" max="7" min="7" style="7" width="14"/>
    <col customWidth="1" max="8" min="8" style="7" width="25.710937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4"/>
    <col bestFit="1" customWidth="1" max="13" min="13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44" t="n"/>
      <c r="C1" s="144" t="n"/>
      <c r="D1" s="144" t="n"/>
      <c r="E1" s="144" t="n"/>
      <c r="F1" s="144" t="n"/>
      <c r="G1" s="144" t="n"/>
      <c r="H1" s="281" t="n"/>
      <c r="I1" s="281" t="n"/>
      <c r="K1" s="63" t="inlineStr">
        <is>
          <t>Invoice Date:</t>
        </is>
      </c>
      <c r="L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I2" s="144" t="n"/>
      <c r="K2" s="63" t="inlineStr">
        <is>
          <t>Invoice Number:</t>
        </is>
      </c>
      <c r="L2" s="172" t="n"/>
    </row>
    <row r="3">
      <c r="B3" s="144" t="n"/>
      <c r="C3" s="144" t="n"/>
      <c r="D3" s="144" t="n"/>
      <c r="E3" s="144" t="n"/>
      <c r="F3" s="144" t="n"/>
      <c r="G3" s="144" t="n"/>
      <c r="H3" s="283" t="n"/>
      <c r="I3" s="283" t="n"/>
      <c r="J3" s="283" t="n"/>
      <c r="K3" s="283" t="n"/>
      <c r="L3" s="283" t="n"/>
    </row>
    <row r="4">
      <c r="B4" s="144" t="n"/>
      <c r="C4" s="144" t="n"/>
      <c r="D4" s="144" t="n"/>
      <c r="E4" s="144" t="n"/>
      <c r="F4" s="144" t="n"/>
      <c r="G4" s="144" t="n"/>
      <c r="H4" s="92" t="inlineStr">
        <is>
          <t>INVOICE</t>
        </is>
      </c>
      <c r="I4" s="299" t="n"/>
      <c r="J4" s="299" t="n"/>
      <c r="K4" s="299" t="n"/>
      <c r="L4" s="299" t="n"/>
    </row>
    <row r="5">
      <c r="C5" s="150" t="n"/>
      <c r="D5" s="150" t="n"/>
      <c r="E5" s="150" t="n"/>
      <c r="F5" s="144" t="n"/>
      <c r="G5" s="144" t="n"/>
      <c r="H5" s="89" t="inlineStr">
        <is>
          <t>PLEASE REMIT TO:</t>
        </is>
      </c>
      <c r="I5" s="300" t="n"/>
      <c r="J5" s="300" t="n"/>
      <c r="K5" s="300" t="n"/>
      <c r="L5" s="300" t="n"/>
    </row>
    <row r="6">
      <c r="B6" s="149" t="inlineStr">
        <is>
          <t>Canoe Ventures, LLC</t>
        </is>
      </c>
      <c r="C6" s="144" t="n"/>
      <c r="D6" s="144" t="n"/>
      <c r="E6" s="144" t="n"/>
      <c r="F6" s="144" t="n"/>
      <c r="G6" s="144" t="n"/>
      <c r="H6" s="146" t="inlineStr">
        <is>
          <t>Canoe Ventures, LLC</t>
        </is>
      </c>
    </row>
    <row r="7">
      <c r="B7" s="147" t="inlineStr">
        <is>
          <t>200 Union Boulevard, Suite 201</t>
        </is>
      </c>
      <c r="C7" s="144" t="n"/>
      <c r="D7" s="144" t="n"/>
      <c r="E7" s="144" t="n"/>
      <c r="F7" s="144" t="n"/>
      <c r="G7" s="144" t="n"/>
      <c r="H7" s="148" t="inlineStr">
        <is>
          <t>Attention: Accounting Department</t>
        </is>
      </c>
    </row>
    <row r="8">
      <c r="B8" s="147" t="inlineStr">
        <is>
          <t>Lakewood, CO  80228</t>
        </is>
      </c>
      <c r="C8" s="144" t="n"/>
      <c r="D8" s="144" t="n"/>
      <c r="E8" s="283" t="n"/>
      <c r="F8" s="283" t="n"/>
      <c r="G8" s="283" t="n"/>
      <c r="H8" s="146" t="inlineStr">
        <is>
          <t>200 Union Boulevard, Suite 201</t>
        </is>
      </c>
    </row>
    <row r="9">
      <c r="B9" s="2" t="inlineStr">
        <is>
          <t>303-224-3000</t>
        </is>
      </c>
      <c r="C9" s="283" t="n"/>
      <c r="E9" s="144" t="n"/>
      <c r="F9" s="144" t="n"/>
      <c r="G9" s="144" t="n"/>
      <c r="H9" s="146" t="inlineStr">
        <is>
          <t>Lakewood, CO  80228</t>
        </is>
      </c>
    </row>
    <row r="10">
      <c r="B10" s="145" t="inlineStr">
        <is>
          <t>invoices@canoeventures.com</t>
        </is>
      </c>
      <c r="C10" s="283" t="n"/>
      <c r="D10" s="144" t="n"/>
      <c r="E10" s="144" t="n"/>
      <c r="F10" s="144" t="n"/>
      <c r="G10" s="144" t="n"/>
    </row>
    <row r="11">
      <c r="C11" s="143" t="n"/>
      <c r="D11" s="138" t="n"/>
      <c r="E11" s="138" t="n"/>
      <c r="F11" s="138" t="n"/>
      <c r="G11" s="138" t="n"/>
      <c r="H11" s="142" t="inlineStr">
        <is>
          <t xml:space="preserve">TERMS                 : NET 30 DAYS      </t>
        </is>
      </c>
    </row>
    <row r="12">
      <c r="B12" s="131" t="inlineStr">
        <is>
          <t>Bill To:</t>
        </is>
      </c>
      <c r="C12" s="138" t="n"/>
      <c r="D12" s="203" t="inlineStr">
        <is>
          <t>Epix</t>
        </is>
      </c>
      <c r="E12" s="138" t="n"/>
      <c r="F12" s="138" t="n"/>
      <c r="G12" s="138" t="n"/>
      <c r="H12" s="141" t="inlineStr">
        <is>
          <t>FEDERAL TAX ID : 26-2372059</t>
        </is>
      </c>
    </row>
    <row r="13">
      <c r="C13" s="138" t="n"/>
      <c r="D13" s="135" t="inlineStr">
        <is>
          <t>Attention: Greg Varhely</t>
        </is>
      </c>
      <c r="E13" s="138" t="n"/>
      <c r="F13" s="138" t="n"/>
      <c r="G13" s="138" t="n"/>
      <c r="H13" s="140" t="inlineStr">
        <is>
          <t>Invoice # is required on all remittances</t>
        </is>
      </c>
    </row>
    <row r="14">
      <c r="C14" s="138" t="n"/>
      <c r="D14" s="203" t="n"/>
      <c r="E14" s="281" t="n"/>
      <c r="F14" s="281" t="n"/>
      <c r="G14" s="281" t="n"/>
      <c r="H14" s="283" t="n"/>
      <c r="I14" s="283" t="n"/>
      <c r="J14" s="283" t="n"/>
      <c r="K14" s="283" t="n"/>
      <c r="L14" s="283" t="n"/>
    </row>
    <row r="15">
      <c r="A15" s="7" t="inlineStr">
        <is>
          <t xml:space="preserve"> </t>
        </is>
      </c>
      <c r="C15" s="281" t="n"/>
      <c r="D15" s="134" t="inlineStr">
        <is>
          <t>Gvarhely@epix.com</t>
        </is>
      </c>
      <c r="E15" s="281" t="n"/>
      <c r="F15" s="281" t="n"/>
      <c r="G15" s="281" t="n"/>
      <c r="H15" s="136" t="inlineStr">
        <is>
          <t>RATE CARD (current Tier in yellow)</t>
        </is>
      </c>
    </row>
    <row r="16">
      <c r="D16" s="203" t="n"/>
      <c r="E16" s="281" t="n"/>
      <c r="F16" s="281" t="n"/>
      <c r="G16" s="281" t="n"/>
      <c r="H16" s="21" t="n"/>
      <c r="I16" s="22" t="inlineStr">
        <is>
          <t>Tier</t>
        </is>
      </c>
      <c r="J16" s="22" t="inlineStr">
        <is>
          <t>CPM</t>
        </is>
      </c>
      <c r="K16" s="23" t="inlineStr">
        <is>
          <t>YTD Impressions</t>
        </is>
      </c>
      <c r="L16" s="22" t="n"/>
    </row>
    <row r="17">
      <c r="C17" s="281" t="n"/>
      <c r="D17" s="79" t="n"/>
      <c r="E17" s="281" t="n"/>
      <c r="F17" s="281" t="n"/>
      <c r="G17" s="281" t="n"/>
      <c r="H17" s="120" t="n"/>
      <c r="I17" s="119" t="inlineStr">
        <is>
          <t xml:space="preserve">    0M - 200M</t>
        </is>
      </c>
      <c r="J17" s="304" t="n">
        <v>1.05</v>
      </c>
      <c r="K17" s="171" t="n"/>
      <c r="L17" s="116" t="n"/>
    </row>
    <row r="18">
      <c r="B18" s="133" t="inlineStr">
        <is>
          <t>Invoice Period Start:</t>
        </is>
      </c>
      <c r="D18" s="132" t="n"/>
      <c r="E18" s="281" t="n"/>
      <c r="F18" s="281" t="n"/>
      <c r="G18" s="281" t="n"/>
      <c r="H18" s="120" t="n"/>
      <c r="I18" s="119" t="inlineStr">
        <is>
          <t>200M - 400M</t>
        </is>
      </c>
      <c r="J18" s="304" t="n">
        <v>1</v>
      </c>
      <c r="K18" s="126" t="n"/>
      <c r="L18" s="116" t="n"/>
    </row>
    <row r="19">
      <c r="B19" s="133" t="inlineStr">
        <is>
          <t>Invoice Period End:</t>
        </is>
      </c>
      <c r="D19" s="132" t="n"/>
      <c r="E19" s="281" t="n"/>
      <c r="F19" s="281" t="n"/>
      <c r="G19" s="281" t="n"/>
      <c r="H19" s="120" t="n"/>
      <c r="I19" s="119" t="inlineStr">
        <is>
          <t>400M - 600M</t>
        </is>
      </c>
      <c r="J19" s="304" t="n">
        <v>0.95</v>
      </c>
      <c r="K19" s="126" t="n"/>
      <c r="L19" s="116" t="n"/>
    </row>
    <row r="20">
      <c r="B20" s="131" t="inlineStr">
        <is>
          <t>Programming Group:</t>
        </is>
      </c>
      <c r="D20" s="201" t="inlineStr">
        <is>
          <t>Epix</t>
        </is>
      </c>
      <c r="E20" s="281" t="n"/>
      <c r="F20" s="281" t="n"/>
      <c r="G20" s="281" t="n"/>
      <c r="H20" s="120" t="n"/>
      <c r="I20" s="119" t="inlineStr">
        <is>
          <t>600M - 800M</t>
        </is>
      </c>
      <c r="J20" s="304" t="n">
        <v>0.89</v>
      </c>
      <c r="K20" s="126" t="n"/>
      <c r="L20" s="116" t="n"/>
    </row>
    <row r="21">
      <c r="B21" s="131" t="inlineStr">
        <is>
          <t>Network(s):</t>
        </is>
      </c>
      <c r="D21" s="201" t="inlineStr">
        <is>
          <t>Epix</t>
        </is>
      </c>
      <c r="F21" s="281" t="n"/>
      <c r="G21" s="281" t="n"/>
      <c r="H21" s="120" t="n"/>
      <c r="I21" s="119" t="inlineStr">
        <is>
          <t xml:space="preserve">  800M - 2B        </t>
        </is>
      </c>
      <c r="J21" s="304" t="n">
        <v>0.84</v>
      </c>
      <c r="K21" s="126" t="n"/>
      <c r="L21" s="116" t="n"/>
    </row>
    <row r="22">
      <c r="B22" s="26" t="inlineStr">
        <is>
          <t>Previous YTD Impressions:</t>
        </is>
      </c>
      <c r="D22" s="49" t="n"/>
      <c r="E22" s="281" t="n"/>
      <c r="F22" s="281" t="n"/>
      <c r="G22" s="281" t="n"/>
      <c r="H22" s="120" t="n"/>
      <c r="I22" s="119" t="inlineStr">
        <is>
          <t>2B - 3B</t>
        </is>
      </c>
      <c r="J22" s="304" t="n">
        <v>0.79</v>
      </c>
      <c r="K22" s="305" t="n"/>
      <c r="L22" s="116" t="n"/>
    </row>
    <row r="23">
      <c r="B23" s="26" t="n"/>
      <c r="D23" s="49" t="n"/>
      <c r="E23" s="281" t="n"/>
      <c r="F23" s="281" t="n"/>
      <c r="G23" s="281" t="n"/>
      <c r="H23" s="120" t="n"/>
      <c r="I23" s="119" t="inlineStr">
        <is>
          <t>3B - 4B</t>
        </is>
      </c>
      <c r="J23" s="304" t="n">
        <v>0.75</v>
      </c>
      <c r="K23" s="305" t="n"/>
      <c r="L23" s="116" t="n"/>
    </row>
    <row r="24">
      <c r="B24" s="26" t="n"/>
      <c r="D24" s="49" t="n"/>
      <c r="E24" s="281" t="n"/>
      <c r="F24" s="281" t="n"/>
      <c r="G24" s="281" t="n"/>
      <c r="H24" s="120" t="n"/>
      <c r="I24" s="119" t="inlineStr">
        <is>
          <t>4B+</t>
        </is>
      </c>
      <c r="J24" s="304" t="n">
        <v>0.73</v>
      </c>
      <c r="K24" s="305" t="n"/>
      <c r="L24" s="116" t="n"/>
    </row>
    <row r="25">
      <c r="B25" s="281" t="n"/>
      <c r="C25" s="281" t="n"/>
      <c r="D25" s="281" t="n"/>
      <c r="E25" s="281" t="n"/>
      <c r="F25" s="281" t="n"/>
      <c r="G25" s="281" t="n"/>
      <c r="H25" s="281" t="n"/>
      <c r="I25" s="281" t="n"/>
      <c r="J25" s="281" t="n"/>
      <c r="L25" s="283" t="n"/>
      <c r="M25" s="283" t="n"/>
      <c r="N25" s="283" t="n"/>
      <c r="O25" s="283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275" t="inlineStr">
        <is>
          <t>Start Date</t>
        </is>
      </c>
      <c r="G26" s="275" t="inlineStr">
        <is>
          <t>End Date</t>
        </is>
      </c>
      <c r="H26" s="275" t="inlineStr">
        <is>
          <t>Campaign Goal</t>
        </is>
      </c>
      <c r="I26" s="275" t="inlineStr">
        <is>
          <t>Total Impressions Delivered</t>
        </is>
      </c>
      <c r="J26" s="275" t="inlineStr">
        <is>
          <t>Current Billed Impressions</t>
        </is>
      </c>
      <c r="K26" s="275" t="inlineStr">
        <is>
          <t>CPM</t>
        </is>
      </c>
      <c r="L26" s="275" t="inlineStr">
        <is>
          <t>Total</t>
        </is>
      </c>
    </row>
    <row r="27">
      <c r="B27" s="110" t="n"/>
      <c r="C27" s="110" t="n"/>
      <c r="E27" s="29" t="n"/>
      <c r="F27" s="224" t="n"/>
      <c r="G27" s="224" t="n"/>
      <c r="H27" s="302" t="n"/>
      <c r="I27" s="64" t="n"/>
      <c r="J27" s="64" t="n"/>
      <c r="K27" s="322" t="n"/>
      <c r="L27" s="323" t="n"/>
    </row>
    <row customHeight="1" ht="16.5" r="28" s="62" thickBot="1">
      <c r="B28" s="110" t="n"/>
      <c r="C28" s="107" t="n"/>
      <c r="F28" s="306" t="n"/>
      <c r="G28" s="274" t="n"/>
      <c r="H28" s="50" t="n"/>
      <c r="I28" s="50" t="n"/>
      <c r="J28" s="318" t="n"/>
      <c r="K28" s="319" t="n"/>
      <c r="L28" s="319" t="n"/>
    </row>
    <row customHeight="1" ht="16.5" r="29" s="62" thickTop="1">
      <c r="B29" s="110" t="n"/>
      <c r="C29" s="107" t="n"/>
      <c r="F29" s="306" t="n"/>
      <c r="G29" s="274" t="n"/>
      <c r="H29" s="64" t="n"/>
      <c r="J29" s="64" t="n"/>
      <c r="K29" s="322" t="n"/>
      <c r="L29" s="323" t="n"/>
    </row>
    <row r="30">
      <c r="B30" s="110" t="n"/>
      <c r="C30" s="107" t="n"/>
      <c r="F30" s="306" t="n"/>
      <c r="G30" s="274" t="n"/>
      <c r="H30" s="115" t="inlineStr">
        <is>
          <t>Sub-totals by Network:</t>
        </is>
      </c>
      <c r="I30" s="274" t="inlineStr">
        <is>
          <t>Epix</t>
        </is>
      </c>
      <c r="J30" s="273">
        <f>SUMIF($E$27:$E$28,$I30,$J$27:$J$28)</f>
        <v/>
      </c>
      <c r="K30" s="320" t="n"/>
      <c r="L30" s="321">
        <f>SUMIF($E$27:$E$28,$I30,$L$27:$L$28)</f>
        <v/>
      </c>
    </row>
    <row r="31">
      <c r="B31" s="110" t="n"/>
      <c r="C31" s="107" t="n"/>
      <c r="F31" s="306" t="n"/>
      <c r="G31" s="274" t="n"/>
      <c r="H31" s="115" t="n"/>
      <c r="I31" s="274" t="n"/>
      <c r="J31" s="273" t="n"/>
      <c r="K31" s="320" t="n"/>
      <c r="L31" s="321" t="n"/>
    </row>
    <row customHeight="1" ht="16.5" r="32" s="62" thickBot="1">
      <c r="B32" s="110" t="n"/>
      <c r="C32" s="107" t="n"/>
      <c r="F32" s="306" t="n"/>
      <c r="G32" s="274" t="n"/>
      <c r="H32" s="50" t="n"/>
      <c r="I32" s="51" t="n"/>
      <c r="J32" s="50" t="n"/>
      <c r="K32" s="318" t="n"/>
      <c r="L32" s="319" t="n"/>
    </row>
    <row customHeight="1" ht="16.5" r="33" s="62" thickTop="1">
      <c r="B33" s="110" t="n"/>
      <c r="C33" s="107" t="n"/>
      <c r="F33" s="306" t="n"/>
      <c r="G33" s="274" t="n"/>
      <c r="H33" s="64" t="n"/>
      <c r="J33" s="64" t="n"/>
      <c r="K33" s="322" t="n"/>
      <c r="L33" s="323" t="n"/>
    </row>
    <row r="34">
      <c r="B34" s="110" t="n"/>
      <c r="C34" s="107" t="n"/>
      <c r="F34" s="306" t="n"/>
      <c r="G34" s="274" t="n"/>
      <c r="H34" s="115" t="inlineStr">
        <is>
          <t>Total:</t>
        </is>
      </c>
      <c r="J34" s="64">
        <f>SUM(J30:J31)</f>
        <v/>
      </c>
      <c r="K34" s="322" t="n"/>
      <c r="L34" s="332">
        <f>SUM(L30:L31)</f>
        <v/>
      </c>
    </row>
    <row r="35">
      <c r="B35" s="110" t="n"/>
      <c r="C35" s="107" t="n"/>
      <c r="F35" s="306" t="n"/>
      <c r="G35" s="274" t="n"/>
      <c r="H35" s="64" t="n"/>
      <c r="J35" s="64" t="n"/>
      <c r="K35" s="322" t="n"/>
      <c r="L35" s="323" t="n"/>
    </row>
    <row customHeight="1" ht="15" r="36" s="62">
      <c r="B36" s="77" t="inlineStr">
        <is>
          <t xml:space="preserve">Invoice Comments:
</t>
        </is>
      </c>
      <c r="C36" s="69" t="n"/>
      <c r="D36" s="82" t="n"/>
      <c r="E36" s="69" t="n"/>
      <c r="F36" s="69" t="n"/>
      <c r="G36" s="69" t="n"/>
      <c r="H36" s="69" t="n"/>
      <c r="I36" s="69" t="n"/>
      <c r="J36" s="69" t="n"/>
      <c r="K36" s="69" t="n"/>
      <c r="L36" s="70" t="n"/>
    </row>
    <row customHeight="1" ht="15" r="37" s="62">
      <c r="B37" s="223" t="n"/>
      <c r="C37" s="221" t="n"/>
      <c r="D37" s="222" t="n"/>
      <c r="E37" s="221" t="n"/>
      <c r="F37" s="221" t="n"/>
      <c r="G37" s="221" t="n"/>
      <c r="H37" s="221" t="n"/>
      <c r="I37" s="221" t="n"/>
      <c r="J37" s="221" t="n"/>
      <c r="K37" s="221" t="n"/>
      <c r="L37" s="220" t="n"/>
    </row>
    <row customHeight="1" ht="16.5" r="38" s="62" thickBot="1">
      <c r="B38" s="219" t="n"/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</row>
    <row r="39">
      <c r="B39" s="26" t="inlineStr">
        <is>
          <t>Please detach this portion and return with your remittance to:</t>
        </is>
      </c>
      <c r="K39" s="274" t="n"/>
      <c r="L39" s="321" t="n"/>
    </row>
    <row r="40">
      <c r="L40" s="323" t="n"/>
    </row>
    <row r="41">
      <c r="C41" s="32" t="inlineStr">
        <is>
          <t>Canoe Ventures, LLC</t>
        </is>
      </c>
      <c r="D41" s="155" t="n"/>
      <c r="E41" s="30" t="inlineStr">
        <is>
          <t>Invoice Date:</t>
        </is>
      </c>
      <c r="F41" s="28">
        <f>L1</f>
        <v/>
      </c>
    </row>
    <row r="42">
      <c r="C42" s="25" t="inlineStr">
        <is>
          <t>Attention: Accounting Department</t>
        </is>
      </c>
      <c r="D42" s="75" t="n"/>
      <c r="E42" s="61" t="inlineStr">
        <is>
          <t>Invoice Number:</t>
        </is>
      </c>
      <c r="F42" s="29">
        <f>L2</f>
        <v/>
      </c>
    </row>
    <row r="43">
      <c r="C43" s="33" t="inlineStr">
        <is>
          <t>200 Union Boulevard, Suite 201</t>
        </is>
      </c>
      <c r="D43" s="154" t="n"/>
      <c r="E43" s="61" t="inlineStr">
        <is>
          <t>Programmer:</t>
        </is>
      </c>
      <c r="F43" s="29" t="inlineStr">
        <is>
          <t>MGM</t>
        </is>
      </c>
    </row>
    <row customHeight="1" ht="15.75" r="44" s="62">
      <c r="C44" s="34" t="inlineStr">
        <is>
          <t>Lakewood, CO  80228</t>
        </is>
      </c>
      <c r="D44" s="153" t="n"/>
      <c r="E44" s="191" t="inlineStr">
        <is>
          <t>Network(s):</t>
        </is>
      </c>
      <c r="F44" s="201" t="inlineStr">
        <is>
          <t>Epix</t>
        </is>
      </c>
      <c r="H44" s="189" t="n"/>
      <c r="I44" s="244" t="n"/>
      <c r="K44" s="27" t="inlineStr">
        <is>
          <t>Amount Due:</t>
        </is>
      </c>
      <c r="L44" s="330">
        <f>L34</f>
        <v/>
      </c>
    </row>
    <row r="45">
      <c r="C45" s="19" t="n"/>
      <c r="D45" s="19" t="n"/>
      <c r="E45" s="18" t="n"/>
      <c r="F45" s="189" t="n"/>
      <c r="G45" s="189" t="n"/>
      <c r="H45" s="189" t="n"/>
      <c r="I45" s="189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</sheetData>
  <autoFilter ref="B26:L27"/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4:G44"/>
    <mergeCell ref="H13:L13"/>
    <mergeCell ref="H15:L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U59"/>
  <sheetViews>
    <sheetView showGridLines="0" topLeftCell="A25" workbookViewId="0" zoomScale="55" zoomScaleNormal="55">
      <selection activeCell="E44" sqref="E44"/>
    </sheetView>
  </sheetViews>
  <sheetFormatPr baseColWidth="8" defaultColWidth="9.140625" defaultRowHeight="15.75"/>
  <cols>
    <col customWidth="1" max="1" min="1" style="7" width="1.7109375"/>
    <col customWidth="1" max="2" min="2" style="7" width="15.28515625"/>
    <col customWidth="1" max="3" min="3" style="7" width="16.28515625"/>
    <col bestFit="1" customWidth="1" max="4" min="4" style="7" width="96.28515625"/>
    <col bestFit="1" customWidth="1" max="5" min="5" style="7" width="30.7109375"/>
    <col customWidth="1" max="7" min="6" style="7" width="12.7109375"/>
    <col bestFit="1" customWidth="1" max="8" min="8" style="7" width="24.140625"/>
    <col customWidth="1" max="9" min="9" style="7" width="14.140625"/>
    <col customWidth="1" max="10" min="10" style="7" width="18.28515625"/>
    <col bestFit="1" customWidth="1" max="11" min="11" style="7" width="15"/>
    <col customWidth="1" max="12" min="12" style="7" width="1.7109375"/>
    <col customWidth="1" max="13" min="13" style="7" width="12.28515625"/>
    <col customWidth="1" max="14" min="14" style="7" width="16"/>
    <col customWidth="1" max="15" min="15" style="7" width="17.28515625"/>
    <col bestFit="1" customWidth="1" max="16" min="16" style="7" width="18.28515625"/>
    <col bestFit="1" customWidth="1" max="17" min="17" style="7" width="15.7109375"/>
    <col bestFit="1" customWidth="1" max="18" min="18" style="7" width="17"/>
    <col customWidth="1" max="19" min="19" style="7" width="9.140625"/>
    <col bestFit="1" customWidth="1" max="20" min="20" style="7" width="15.7109375"/>
    <col customWidth="1" max="21" min="21" style="7" width="9.140625"/>
    <col bestFit="1" customWidth="1" max="22" min="22" style="7" width="12.42578125"/>
    <col customWidth="1" max="16384" min="23" style="7" width="9.140625"/>
  </cols>
  <sheetData>
    <row r="1">
      <c r="B1" s="144" t="n"/>
      <c r="C1" s="144" t="n"/>
      <c r="D1" s="144" t="n"/>
      <c r="E1" s="144" t="n"/>
      <c r="F1" s="144" t="n"/>
      <c r="G1" s="281" t="n"/>
      <c r="H1" s="281" t="n"/>
      <c r="J1" s="63" t="inlineStr">
        <is>
          <t>Invoice Date:</t>
        </is>
      </c>
      <c r="K1" s="152" t="n"/>
    </row>
    <row r="2">
      <c r="B2" s="144" t="n"/>
      <c r="C2" s="144" t="n"/>
      <c r="D2" s="144" t="n"/>
      <c r="E2" s="144" t="n"/>
      <c r="F2" s="144" t="n"/>
      <c r="G2" s="144" t="n"/>
      <c r="H2" s="144" t="n"/>
      <c r="J2" s="63" t="inlineStr">
        <is>
          <t>Invoice Number:</t>
        </is>
      </c>
      <c r="K2" s="238" t="n"/>
    </row>
    <row r="3">
      <c r="B3" s="144" t="n"/>
      <c r="C3" s="144" t="n"/>
      <c r="D3" s="144" t="n"/>
      <c r="E3" s="144" t="n"/>
      <c r="F3" s="144" t="n"/>
      <c r="G3" s="283" t="n"/>
      <c r="H3" s="283" t="n"/>
      <c r="I3" s="283" t="n"/>
      <c r="J3" s="283" t="n"/>
      <c r="K3" s="283" t="n"/>
    </row>
    <row r="4">
      <c r="B4" s="144" t="n"/>
      <c r="C4" s="144" t="n"/>
      <c r="D4" s="144" t="n"/>
      <c r="E4" s="144" t="n"/>
      <c r="F4" s="144" t="n"/>
      <c r="G4" s="92" t="inlineStr">
        <is>
          <t>INVOICE</t>
        </is>
      </c>
      <c r="H4" s="299" t="n"/>
      <c r="I4" s="299" t="n"/>
      <c r="J4" s="299" t="n"/>
      <c r="K4" s="299" t="n"/>
    </row>
    <row r="5">
      <c r="B5" s="149" t="inlineStr">
        <is>
          <t>Canoe Ventures, LLC</t>
        </is>
      </c>
      <c r="C5" s="150" t="n"/>
      <c r="D5" s="150" t="n"/>
      <c r="E5" s="150" t="n"/>
      <c r="F5" s="144" t="n"/>
      <c r="G5" s="89" t="inlineStr">
        <is>
          <t>PLEASE REMIT TO:</t>
        </is>
      </c>
      <c r="H5" s="300" t="n"/>
      <c r="I5" s="300" t="n"/>
      <c r="J5" s="300" t="n"/>
      <c r="K5" s="300" t="n"/>
    </row>
    <row r="6">
      <c r="B6" s="147" t="inlineStr">
        <is>
          <t>200 Union Boulevard, Suite 201</t>
        </is>
      </c>
      <c r="C6" s="144" t="n"/>
      <c r="D6" s="144" t="n"/>
      <c r="E6" s="144" t="n"/>
      <c r="F6" s="144" t="n"/>
      <c r="G6" s="146" t="inlineStr">
        <is>
          <t>Canoe Ventures, LLC</t>
        </is>
      </c>
    </row>
    <row r="7">
      <c r="B7" s="147" t="inlineStr">
        <is>
          <t>Lakewood, CO  80228</t>
        </is>
      </c>
      <c r="C7" s="144" t="n"/>
      <c r="D7" s="144" t="n"/>
      <c r="E7" s="144" t="n"/>
      <c r="F7" s="144" t="n"/>
      <c r="G7" s="148" t="inlineStr">
        <is>
          <t>Attention: Accounting Department</t>
        </is>
      </c>
    </row>
    <row r="8">
      <c r="B8" s="2" t="inlineStr">
        <is>
          <t>303-224-3000</t>
        </is>
      </c>
      <c r="C8" s="144" t="n"/>
      <c r="D8" s="283" t="n"/>
      <c r="E8" s="283" t="n"/>
      <c r="F8" s="283" t="n"/>
      <c r="G8" s="146" t="inlineStr">
        <is>
          <t>200 Union Boulevard, Suite 201</t>
        </is>
      </c>
      <c r="P8" s="64" t="n"/>
    </row>
    <row r="9">
      <c r="B9" s="145" t="inlineStr">
        <is>
          <t>invoices@canoeventures.com</t>
        </is>
      </c>
      <c r="C9" s="283" t="n"/>
      <c r="D9" s="144" t="n"/>
      <c r="E9" s="144" t="n"/>
      <c r="F9" s="144" t="n"/>
      <c r="G9" s="146" t="inlineStr">
        <is>
          <t>Lakewood, CO  80228</t>
        </is>
      </c>
      <c r="P9" s="64" t="n"/>
    </row>
    <row r="10">
      <c r="C10" s="283" t="n"/>
      <c r="D10" s="144" t="n"/>
      <c r="E10" s="144" t="n"/>
      <c r="F10" s="144" t="n"/>
      <c r="P10" s="64" t="n"/>
    </row>
    <row r="11">
      <c r="C11" s="143" t="n"/>
      <c r="D11" s="138" t="n"/>
      <c r="E11" s="138" t="n"/>
      <c r="F11" s="138" t="n"/>
      <c r="G11" s="142" t="inlineStr">
        <is>
          <t xml:space="preserve">TERMS                 : NET 45 DAYS      </t>
        </is>
      </c>
    </row>
    <row r="12">
      <c r="B12" s="131" t="inlineStr">
        <is>
          <t>Bill To:</t>
        </is>
      </c>
      <c r="D12" s="116" t="inlineStr">
        <is>
          <t>FOX Networks Group - PO# C002626</t>
        </is>
      </c>
      <c r="E12" s="138" t="n"/>
      <c r="F12" s="138" t="n"/>
      <c r="G12" s="141" t="inlineStr">
        <is>
          <t>FEDERAL TAX ID : 26-2372059</t>
        </is>
      </c>
    </row>
    <row r="13">
      <c r="C13" s="138" t="n"/>
      <c r="D13" s="116" t="inlineStr">
        <is>
          <t>Attention: Joshua Newman</t>
        </is>
      </c>
      <c r="E13" s="138" t="n"/>
      <c r="F13" s="138" t="n"/>
      <c r="G13" s="140" t="inlineStr">
        <is>
          <t>Invoice # is required on all remittances</t>
        </is>
      </c>
      <c r="S13" s="64" t="n"/>
    </row>
    <row r="14">
      <c r="C14" s="138" t="n"/>
      <c r="D14" s="237" t="inlineStr">
        <is>
          <t>11925 Wilshire Blvd, Suite 200</t>
        </is>
      </c>
      <c r="E14" s="281" t="n"/>
      <c r="F14" s="281" t="n"/>
      <c r="G14" s="283" t="n"/>
      <c r="H14" s="283" t="n"/>
      <c r="I14" s="283" t="n"/>
      <c r="J14" s="283" t="n"/>
      <c r="K14" s="283" t="n"/>
      <c r="N14" s="49" t="n"/>
      <c r="S14" s="302" t="n"/>
    </row>
    <row r="15">
      <c r="A15" s="7" t="inlineStr">
        <is>
          <t xml:space="preserve"> </t>
        </is>
      </c>
      <c r="C15" s="138" t="n"/>
      <c r="D15" s="120" t="inlineStr">
        <is>
          <t>Los Angeles, CA 90025</t>
        </is>
      </c>
      <c r="E15" s="281" t="n"/>
      <c r="F15" s="281" t="n"/>
      <c r="G15" s="136" t="inlineStr">
        <is>
          <t>RATE CARD (current Tier in yellow)</t>
        </is>
      </c>
      <c r="N15" s="64" t="n"/>
    </row>
    <row r="16">
      <c r="C16" s="281" t="n"/>
      <c r="D16" s="236" t="inlineStr">
        <is>
          <t>Joshua.Newman@fox.com</t>
        </is>
      </c>
      <c r="E16" s="281" t="n"/>
      <c r="F16" s="281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49" t="n"/>
    </row>
    <row r="17">
      <c r="C17" s="281" t="n"/>
      <c r="E17" s="281" t="n"/>
      <c r="F17" s="281" t="n"/>
      <c r="G17" s="120" t="n"/>
      <c r="H17" s="119" t="inlineStr">
        <is>
          <t xml:space="preserve">    0M - 200M</t>
        </is>
      </c>
      <c r="I17" s="304" t="n">
        <v>1.28</v>
      </c>
      <c r="J17" s="126" t="n"/>
      <c r="K17" s="116" t="n"/>
      <c r="N17" s="64" t="n"/>
      <c r="O17" s="64" t="n"/>
      <c r="S17" s="64" t="n"/>
      <c r="U17" s="64" t="n"/>
    </row>
    <row r="18">
      <c r="B18" s="133" t="inlineStr">
        <is>
          <t>Invoice Period Start:</t>
        </is>
      </c>
      <c r="D18" s="132" t="n"/>
      <c r="E18" s="281" t="n"/>
      <c r="F18" s="281" t="n"/>
      <c r="G18" s="120" t="n"/>
      <c r="H18" s="119" t="inlineStr">
        <is>
          <t>200M - 400M</t>
        </is>
      </c>
      <c r="I18" s="304" t="n">
        <v>1.13</v>
      </c>
      <c r="J18" s="126" t="n"/>
      <c r="K18" s="116" t="n"/>
      <c r="O18" s="64" t="n"/>
      <c r="P18" s="302" t="n"/>
      <c r="Q18" s="302" t="n"/>
    </row>
    <row r="19">
      <c r="B19" s="133" t="inlineStr">
        <is>
          <t>Invoice Period End:</t>
        </is>
      </c>
      <c r="D19" s="132" t="n"/>
      <c r="E19" s="281" t="n"/>
      <c r="F19" s="281" t="n"/>
      <c r="G19" s="120" t="n"/>
      <c r="H19" s="119" t="inlineStr">
        <is>
          <t>400M - 600M</t>
        </is>
      </c>
      <c r="I19" s="304" t="n">
        <v>0.99</v>
      </c>
      <c r="J19" s="126" t="n"/>
      <c r="K19" s="116" t="n"/>
      <c r="N19" s="64" t="n"/>
      <c r="O19" s="302" t="n"/>
      <c r="P19" s="64" t="n"/>
      <c r="Q19" s="303" t="n"/>
    </row>
    <row r="20">
      <c r="B20" s="131" t="inlineStr">
        <is>
          <t>Programming Group:</t>
        </is>
      </c>
      <c r="D20" s="201" t="inlineStr">
        <is>
          <t>FOX Networks Group</t>
        </is>
      </c>
      <c r="E20" s="281" t="n"/>
      <c r="F20" s="281" t="n"/>
      <c r="G20" s="120" t="n"/>
      <c r="H20" s="119" t="inlineStr">
        <is>
          <t>600M - 800M</t>
        </is>
      </c>
      <c r="I20" s="304" t="n">
        <v>0.85</v>
      </c>
      <c r="J20" s="126" t="n"/>
      <c r="K20" s="116" t="n"/>
      <c r="N20" s="64" t="n"/>
      <c r="O20" s="49" t="n"/>
      <c r="P20" s="303" t="n"/>
    </row>
    <row r="21">
      <c r="B21" s="131" t="inlineStr">
        <is>
          <t>Network(s):</t>
        </is>
      </c>
      <c r="D21" s="201" t="inlineStr">
        <is>
          <t>FBC, FX, FXX, FXM, Nat Geo, Nat Geo Wild</t>
        </is>
      </c>
      <c r="E21" s="281" t="n"/>
      <c r="F21" s="281" t="n"/>
      <c r="G21" s="120" t="n"/>
      <c r="H21" s="119" t="inlineStr">
        <is>
          <t xml:space="preserve">  800M - 2B        </t>
        </is>
      </c>
      <c r="I21" s="304" t="n">
        <v>0.71</v>
      </c>
      <c r="J21" s="126" t="n"/>
      <c r="K21" s="116" t="n"/>
      <c r="N21" s="302" t="n"/>
      <c r="O21" s="335" t="n"/>
      <c r="Q21" s="64" t="n"/>
    </row>
    <row r="22">
      <c r="B22" s="26" t="inlineStr">
        <is>
          <t>Previous YTD Impressions:</t>
        </is>
      </c>
      <c r="D22" s="49" t="n"/>
      <c r="E22" s="281" t="n"/>
      <c r="F22" s="281" t="n"/>
      <c r="G22" s="120" t="n"/>
      <c r="H22" s="119" t="inlineStr">
        <is>
          <t>2B - 3B</t>
        </is>
      </c>
      <c r="I22" s="304" t="n">
        <v>0.61</v>
      </c>
      <c r="J22" s="126" t="n"/>
      <c r="K22" s="116" t="n"/>
      <c r="N22" s="64" t="n"/>
      <c r="O22" s="303" t="n"/>
      <c r="P22" s="303" t="n"/>
    </row>
    <row r="23">
      <c r="B23" s="26" t="n"/>
      <c r="D23" s="49" t="n"/>
      <c r="E23" s="281" t="n"/>
      <c r="F23" s="281" t="n"/>
      <c r="G23" s="120" t="n"/>
      <c r="H23" s="119" t="inlineStr">
        <is>
          <t>3B - 4B</t>
        </is>
      </c>
      <c r="I23" s="304" t="n">
        <v>0.58</v>
      </c>
      <c r="J23" s="126" t="n"/>
      <c r="K23" s="116" t="n"/>
      <c r="N23" s="64" t="n"/>
      <c r="O23" s="64" t="n"/>
      <c r="P23" s="303" t="n"/>
    </row>
    <row r="24">
      <c r="B24" s="26" t="n"/>
      <c r="D24" s="49" t="n"/>
      <c r="E24" s="281" t="n"/>
      <c r="F24" s="281" t="n"/>
      <c r="G24" s="120" t="n"/>
      <c r="H24" s="119" t="inlineStr">
        <is>
          <t>4B - 5B</t>
        </is>
      </c>
      <c r="I24" s="304" t="n">
        <v>0.55</v>
      </c>
      <c r="J24" s="126" t="n"/>
      <c r="K24" s="116" t="n"/>
      <c r="N24" s="64" t="n"/>
      <c r="O24" s="303" t="n"/>
      <c r="P24" s="303" t="n"/>
    </row>
    <row r="25">
      <c r="B25" s="26" t="n"/>
      <c r="D25" s="49" t="n"/>
      <c r="E25" s="281" t="n"/>
      <c r="F25" s="281" t="n"/>
      <c r="G25" s="120" t="n"/>
      <c r="H25" s="119" t="inlineStr">
        <is>
          <t>5B+</t>
        </is>
      </c>
      <c r="I25" s="304" t="n">
        <v>0.5</v>
      </c>
      <c r="J25" s="305" t="n"/>
      <c r="K25" s="116" t="n"/>
      <c r="N25" s="303" t="n"/>
      <c r="O25" s="303" t="n"/>
      <c r="P25" s="303" t="n"/>
    </row>
    <row r="26">
      <c r="B26" s="26" t="n"/>
      <c r="D26" s="49" t="n"/>
      <c r="E26" s="281" t="n"/>
      <c r="F26" s="281" t="n"/>
      <c r="G26" s="281" t="n"/>
      <c r="H26" s="120" t="n"/>
      <c r="I26" s="119" t="n"/>
      <c r="J26" s="304" t="n"/>
      <c r="K26" s="305" t="n"/>
      <c r="N26" s="303" t="n"/>
      <c r="P26" s="303" t="n"/>
    </row>
    <row customHeight="1" ht="47.25" r="27" s="62"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75" t="inlineStr">
        <is>
          <t>Start Date</t>
        </is>
      </c>
      <c r="G27" s="275" t="inlineStr">
        <is>
          <t>End Date</t>
        </is>
      </c>
      <c r="H27" s="275" t="n"/>
      <c r="I27" s="275" t="inlineStr">
        <is>
          <t>Current Billed Impressions</t>
        </is>
      </c>
      <c r="J27" s="275" t="n"/>
      <c r="K27" s="275" t="inlineStr">
        <is>
          <t>Total</t>
        </is>
      </c>
      <c r="O27" s="303" t="n"/>
    </row>
    <row r="28">
      <c r="B28" s="167" t="inlineStr">
        <is>
          <t>001A</t>
        </is>
      </c>
      <c r="C28" s="107" t="n"/>
      <c r="D28" s="7" t="inlineStr">
        <is>
          <t>APR 2019 Campaigns</t>
        </is>
      </c>
      <c r="E28" s="7" t="inlineStr">
        <is>
          <t>All</t>
        </is>
      </c>
      <c r="F28" s="306">
        <f>D18</f>
        <v/>
      </c>
      <c r="G28" s="306">
        <f>D19</f>
        <v/>
      </c>
      <c r="H28" s="234" t="n"/>
      <c r="I28" s="64">
        <f>I43</f>
        <v/>
      </c>
      <c r="J28" s="322" t="n"/>
      <c r="K28" s="323">
        <f>K57</f>
        <v/>
      </c>
      <c r="O28" s="303" t="n"/>
    </row>
    <row r="29">
      <c r="B29" s="110" t="n"/>
      <c r="C29" s="107" t="n"/>
      <c r="F29" s="306" t="n"/>
      <c r="G29" s="306" t="n"/>
      <c r="H29" s="234" t="n"/>
      <c r="I29" s="64" t="n"/>
      <c r="J29" s="322" t="n"/>
      <c r="K29" s="323" t="n"/>
      <c r="O29" s="303" t="n"/>
      <c r="P29" s="303" t="n"/>
    </row>
    <row r="30">
      <c r="B30" s="281" t="n"/>
      <c r="C30" s="281" t="n"/>
      <c r="D30" s="281" t="n"/>
      <c r="E30" s="281" t="n"/>
      <c r="F30" s="281" t="n"/>
      <c r="G30" s="281" t="n"/>
      <c r="H30" s="281" t="n"/>
      <c r="J30" s="283" t="n"/>
      <c r="K30" s="283" t="n"/>
      <c r="L30" s="283" t="n"/>
      <c r="N30" s="303" t="n"/>
      <c r="P30" s="303" t="n"/>
      <c r="R30" s="303" t="n"/>
      <c r="T30" s="303" t="n"/>
    </row>
    <row customHeight="1" ht="47.25" r="31" s="62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75" t="inlineStr">
        <is>
          <t>Start Date</t>
        </is>
      </c>
      <c r="G31" s="275" t="inlineStr">
        <is>
          <t>End Date</t>
        </is>
      </c>
      <c r="H31" s="275" t="inlineStr">
        <is>
          <t>Total Impressions Delivered</t>
        </is>
      </c>
      <c r="I31" s="275" t="inlineStr">
        <is>
          <t>Current Billed Impressions</t>
        </is>
      </c>
      <c r="J31" s="275" t="inlineStr">
        <is>
          <t>CPM</t>
        </is>
      </c>
      <c r="K31" s="275" t="inlineStr">
        <is>
          <t>Total</t>
        </is>
      </c>
      <c r="P31" s="303" t="n"/>
    </row>
    <row r="32">
      <c r="B32" s="110" t="n"/>
      <c r="C32" s="110" t="n"/>
      <c r="F32" s="224" t="n"/>
      <c r="G32" s="224" t="n"/>
      <c r="H32" s="64" t="n"/>
      <c r="I32" s="64" t="n"/>
      <c r="J32" s="322" t="n"/>
      <c r="K32" s="323" t="n"/>
      <c r="O32" s="336" t="n"/>
      <c r="Q32" s="64" t="n"/>
    </row>
    <row customHeight="1" ht="16.5" r="33" s="62" thickBot="1">
      <c r="B33" s="110" t="n"/>
      <c r="F33" s="50" t="n"/>
      <c r="G33" s="50" t="n"/>
      <c r="H33" s="50" t="n"/>
      <c r="I33" s="318" t="n"/>
      <c r="J33" s="319" t="n"/>
      <c r="K33" s="319" t="n"/>
      <c r="O33" s="336" t="n"/>
      <c r="Q33" s="64" t="n"/>
    </row>
    <row customHeight="1" ht="16.5" r="34" s="62" thickTop="1">
      <c r="B34" s="110" t="n"/>
      <c r="C34" s="107" t="n"/>
      <c r="F34" s="64" t="n"/>
      <c r="G34" s="64" t="n"/>
      <c r="I34" s="64" t="n"/>
      <c r="J34" s="322" t="n"/>
      <c r="K34" s="308" t="n"/>
      <c r="O34" s="336" t="n"/>
      <c r="Q34" s="64" t="n"/>
    </row>
    <row r="35">
      <c r="B35" s="110" t="n"/>
      <c r="C35" s="107" t="n"/>
      <c r="G35" s="63" t="inlineStr">
        <is>
          <t>Sub-totals by Network:</t>
        </is>
      </c>
      <c r="H35" s="61" t="inlineStr">
        <is>
          <t>FOX Broadcast</t>
        </is>
      </c>
      <c r="I35" s="64">
        <f>SUMIF($E$32:$E$33,$H35,$I$32:$I$33)</f>
        <v/>
      </c>
      <c r="J35" s="322" t="n"/>
      <c r="K35" s="311">
        <f>SUMIF($E$32:$E33,$H35,$K$32:$K33)</f>
        <v/>
      </c>
      <c r="O35" s="336" t="n"/>
      <c r="Q35" s="64" t="n"/>
    </row>
    <row r="36">
      <c r="B36" s="110" t="n"/>
      <c r="C36" s="107" t="n"/>
      <c r="G36" s="63" t="n"/>
      <c r="H36" s="61" t="inlineStr">
        <is>
          <t>FX</t>
        </is>
      </c>
      <c r="I36" s="64">
        <f>SUMIF($E$32:$E$33,$H36,$I$32:$I$33)</f>
        <v/>
      </c>
      <c r="J36" s="322" t="n"/>
      <c r="K36" s="311">
        <f>SUMIF($E$32:$E34,$H36,$K$32:$K34)</f>
        <v/>
      </c>
      <c r="O36" s="336" t="n"/>
      <c r="Q36" s="64" t="n"/>
    </row>
    <row r="37">
      <c r="B37" s="110" t="n"/>
      <c r="C37" s="107" t="n"/>
      <c r="G37" s="63" t="n"/>
      <c r="H37" s="61" t="inlineStr">
        <is>
          <t>FXM</t>
        </is>
      </c>
      <c r="I37" s="64">
        <f>SUMIF($E$32:$E$33,$H37,$I$32:$I$33)</f>
        <v/>
      </c>
      <c r="J37" s="322" t="n"/>
      <c r="K37" s="311">
        <f>SUMIF($E$32:$E35,$H37,$K$32:$K35)</f>
        <v/>
      </c>
      <c r="N37" s="336" t="n"/>
      <c r="P37" s="64" t="n"/>
    </row>
    <row r="38">
      <c r="B38" s="110" t="n"/>
      <c r="C38" s="107" t="n"/>
      <c r="G38" s="63" t="n"/>
      <c r="H38" s="61" t="inlineStr">
        <is>
          <t>FXX</t>
        </is>
      </c>
      <c r="I38" s="64">
        <f>SUMIF($E$32:$E$33,$H38,$I$32:$I$33)</f>
        <v/>
      </c>
      <c r="J38" s="322" t="n"/>
      <c r="K38" s="311">
        <f>SUMIF($E$32:$E36,$H38,$K$32:$K36)</f>
        <v/>
      </c>
      <c r="O38" s="336" t="n"/>
      <c r="P38" s="312" t="n"/>
      <c r="Q38" s="64" t="n"/>
    </row>
    <row r="39">
      <c r="B39" s="110" t="n"/>
      <c r="C39" s="107" t="n"/>
      <c r="G39" s="63" t="n"/>
      <c r="H39" s="61" t="inlineStr">
        <is>
          <t>National Geographic Channel</t>
        </is>
      </c>
      <c r="I39" s="64">
        <f>SUMIF($E$32:$E$33,$H39,$I$32:$I$33)</f>
        <v/>
      </c>
      <c r="J39" s="322" t="n"/>
      <c r="K39" s="311">
        <f>SUMIF($E$32:$E37,$H39,$K$32:$K37)</f>
        <v/>
      </c>
      <c r="M39" s="61" t="n"/>
      <c r="N39" s="64" t="n"/>
      <c r="O39" s="336" t="n"/>
      <c r="P39" s="336" t="n"/>
    </row>
    <row r="40">
      <c r="B40" s="110" t="n"/>
      <c r="C40" s="107" t="n"/>
      <c r="G40" s="63" t="n"/>
      <c r="H40" s="61" t="inlineStr">
        <is>
          <t>Nat Geo WILD</t>
        </is>
      </c>
      <c r="I40" s="64">
        <f>SUMIF($E$32:$E$33,$H40,$I$32:$I$33)</f>
        <v/>
      </c>
      <c r="J40" s="322" t="n"/>
      <c r="K40" s="311">
        <f>SUMIF($E$32:$E38,$H40,$K$32:$K38)</f>
        <v/>
      </c>
      <c r="M40" s="61" t="n"/>
      <c r="N40" s="64" t="n"/>
      <c r="O40" s="336" t="n"/>
      <c r="P40" s="336" t="n"/>
    </row>
    <row customHeight="1" ht="16.5" r="41" s="62" thickBot="1">
      <c r="B41" s="110" t="n"/>
      <c r="C41" s="107" t="n"/>
      <c r="F41" s="50" t="n"/>
      <c r="G41" s="50" t="n"/>
      <c r="H41" s="51" t="n"/>
      <c r="I41" s="50" t="n"/>
      <c r="J41" s="318" t="n"/>
      <c r="K41" s="310" t="n"/>
      <c r="M41" s="61" t="n"/>
      <c r="N41" s="64" t="n"/>
      <c r="O41" s="336" t="n"/>
      <c r="P41" s="336" t="n"/>
    </row>
    <row customHeight="1" ht="16.5" r="42" s="62" thickTop="1">
      <c r="B42" s="110" t="n"/>
      <c r="C42" s="107" t="n"/>
      <c r="F42" s="64" t="n"/>
      <c r="G42" s="64" t="n"/>
      <c r="I42" s="64" t="n"/>
      <c r="J42" s="322" t="n"/>
      <c r="K42" s="308" t="n"/>
      <c r="M42" s="61" t="n"/>
      <c r="N42" s="64" t="n"/>
      <c r="O42" s="336" t="n"/>
      <c r="P42" s="336" t="n"/>
    </row>
    <row r="43">
      <c r="G43" s="63" t="inlineStr">
        <is>
          <t>Total:</t>
        </is>
      </c>
      <c r="I43" s="64">
        <f>SUM(I35:I41)</f>
        <v/>
      </c>
      <c r="K43" s="312">
        <f>SUM(K35:K41)</f>
        <v/>
      </c>
      <c r="M43" s="61" t="n"/>
      <c r="N43" s="64" t="n"/>
      <c r="O43" s="336" t="n"/>
      <c r="P43" s="336" t="n"/>
    </row>
    <row r="44">
      <c r="M44" s="61" t="n"/>
      <c r="N44" s="64" t="n"/>
      <c r="O44" s="336" t="n"/>
      <c r="P44" s="336" t="n"/>
    </row>
    <row r="45">
      <c r="B45" s="77" t="inlineStr">
        <is>
          <t xml:space="preserve">Invoice Comments:
</t>
        </is>
      </c>
      <c r="C45" s="69" t="n"/>
      <c r="D45" s="82" t="n"/>
      <c r="E45" s="69" t="n"/>
      <c r="F45" s="69" t="n"/>
      <c r="G45" s="69" t="n"/>
      <c r="H45" s="69" t="n"/>
      <c r="I45" s="69" t="n"/>
      <c r="J45" s="69" t="n"/>
      <c r="K45" s="69" t="n"/>
      <c r="O45" s="336" t="n"/>
    </row>
    <row r="46">
      <c r="B46" s="231" t="n"/>
      <c r="C46" s="230" t="n"/>
      <c r="D46" s="230" t="n"/>
      <c r="E46" s="230" t="n"/>
      <c r="F46" s="230" t="n"/>
      <c r="G46" s="230" t="n"/>
      <c r="H46" s="230" t="n"/>
      <c r="I46" s="230" t="n"/>
      <c r="J46" s="230" t="n"/>
      <c r="K46" s="230" t="n"/>
      <c r="O46" s="336" t="n"/>
    </row>
    <row r="47">
      <c r="B47" s="229" t="n"/>
      <c r="C47" s="228" t="n"/>
      <c r="D47" s="228" t="n"/>
      <c r="E47" s="228" t="n"/>
      <c r="F47" s="228" t="n"/>
      <c r="G47" s="228" t="n"/>
      <c r="H47" s="228" t="n"/>
      <c r="I47" s="228" t="n"/>
      <c r="J47" s="228" t="n"/>
      <c r="K47" s="228" t="n"/>
      <c r="O47" s="336" t="n"/>
    </row>
    <row customHeight="1" ht="15.75" r="48" s="62">
      <c r="B48" s="106" t="n"/>
      <c r="C48" s="106" t="n"/>
      <c r="D48" s="106" t="n"/>
      <c r="E48" s="106" t="n"/>
      <c r="F48" s="106" t="n"/>
      <c r="G48" s="106" t="n"/>
      <c r="H48" s="106" t="n"/>
      <c r="I48" s="106" t="n"/>
      <c r="J48" s="106" t="n"/>
      <c r="M48" s="64" t="n"/>
      <c r="O48" s="226" t="n"/>
      <c r="P48" s="337" t="n"/>
    </row>
    <row customHeight="1" ht="15.75" r="49" s="62" thickBot="1"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</row>
    <row r="50">
      <c r="M50" s="64" t="n"/>
    </row>
    <row r="51">
      <c r="K51" s="61" t="n"/>
    </row>
    <row r="52">
      <c r="B52" s="26" t="inlineStr">
        <is>
          <t>Please detach this portion and return with your remittance to:</t>
        </is>
      </c>
      <c r="K52" s="61" t="n"/>
    </row>
    <row r="53">
      <c r="K53" s="61" t="n"/>
    </row>
    <row r="54">
      <c r="C54" s="32" t="inlineStr">
        <is>
          <t>Canoe Ventures, LLC</t>
        </is>
      </c>
      <c r="D54" s="155" t="n"/>
      <c r="F54" s="30" t="inlineStr">
        <is>
          <t>Invoice Date:</t>
        </is>
      </c>
      <c r="G54" s="28">
        <f>K1</f>
        <v/>
      </c>
      <c r="K54" s="61" t="n"/>
    </row>
    <row r="55">
      <c r="C55" s="25" t="inlineStr">
        <is>
          <t>Attention: Accounting Department</t>
        </is>
      </c>
      <c r="D55" s="75" t="n"/>
      <c r="F55" s="61" t="inlineStr">
        <is>
          <t>Invoice Number:</t>
        </is>
      </c>
      <c r="G55" s="29">
        <f>K2</f>
        <v/>
      </c>
    </row>
    <row customHeight="1" ht="14.25" r="56" s="62">
      <c r="C56" s="33" t="inlineStr">
        <is>
          <t>200 Union Boulevard, Suite 201</t>
        </is>
      </c>
      <c r="D56" s="154" t="n"/>
      <c r="F56" s="61" t="inlineStr">
        <is>
          <t>Programmer:</t>
        </is>
      </c>
      <c r="G56" s="29">
        <f>D20</f>
        <v/>
      </c>
    </row>
    <row r="57">
      <c r="C57" s="34" t="inlineStr">
        <is>
          <t>Lakewood, CO  80228</t>
        </is>
      </c>
      <c r="D57" s="153" t="n"/>
      <c r="F57" s="61" t="inlineStr">
        <is>
          <t>Network(s):</t>
        </is>
      </c>
      <c r="G57" s="29">
        <f>D21</f>
        <v/>
      </c>
      <c r="J57" s="27" t="inlineStr">
        <is>
          <t>Amount Due:</t>
        </is>
      </c>
      <c r="K57" s="314">
        <f>K43</f>
        <v/>
      </c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2019-06-03T15:56:41Z</dcterms:modified>
  <cp:lastModifiedBy>Henrique Aguiar</cp:lastModifiedBy>
  <cp:lastPrinted>2019-05-08T20:57:06Z</cp:lastPrinted>
</cp:coreProperties>
</file>