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Invoice\2019\04\"/>
    </mc:Choice>
  </mc:AlternateContent>
  <bookViews>
    <workbookView xWindow="-20610" yWindow="-20160" windowWidth="33600" windowHeight="18870" tabRatio="700"/>
  </bookViews>
  <sheets>
    <sheet name="Invoice" sheetId="2" r:id="rId1"/>
  </sheets>
  <definedNames>
    <definedName name="_xlnm._FilterDatabase" localSheetId="0" hidden="1">Invoice!$B$27:$L$153</definedName>
    <definedName name="_xlnm.Print_Area" localSheetId="0">Invoice!$B$1:$M$195</definedName>
    <definedName name="_xlnm.Print_Titles" localSheetId="0">Invoice!$27:$27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2" l="1"/>
  <c r="L34" i="2"/>
  <c r="J33" i="2"/>
  <c r="L171" i="2"/>
  <c r="L170" i="2"/>
  <c r="L169" i="2" l="1"/>
  <c r="L168" i="2"/>
  <c r="L167" i="2"/>
  <c r="L166" i="2"/>
  <c r="J175" i="2" l="1"/>
  <c r="L164" i="2"/>
  <c r="L163" i="2"/>
  <c r="L165" i="2" l="1"/>
  <c r="J176" i="2"/>
  <c r="J177" i="2"/>
  <c r="J178" i="2"/>
  <c r="J179" i="2"/>
  <c r="J180" i="2"/>
  <c r="J181" i="2"/>
  <c r="B29" i="2"/>
  <c r="B30" i="2" s="1"/>
  <c r="B31" i="2" s="1"/>
  <c r="B32" i="2" s="1"/>
  <c r="B33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L158" i="2"/>
  <c r="L157" i="2"/>
  <c r="L156" i="2"/>
  <c r="J182" i="2"/>
  <c r="L73" i="2"/>
  <c r="L65" i="2"/>
  <c r="L66" i="2"/>
  <c r="L67" i="2"/>
  <c r="L68" i="2"/>
  <c r="L69" i="2"/>
  <c r="L70" i="2"/>
  <c r="L63" i="2"/>
  <c r="L75" i="2"/>
  <c r="L74" i="2"/>
  <c r="L72" i="2"/>
  <c r="L71" i="2"/>
  <c r="L154" i="2"/>
  <c r="L155" i="2"/>
  <c r="L152" i="2"/>
  <c r="L151" i="2"/>
  <c r="L150" i="2"/>
  <c r="L149" i="2"/>
  <c r="L148" i="2"/>
  <c r="L147" i="2"/>
  <c r="L146" i="2"/>
  <c r="L145" i="2"/>
  <c r="L144" i="2"/>
  <c r="L32" i="2"/>
  <c r="L33" i="2"/>
  <c r="L35" i="2"/>
  <c r="L36" i="2"/>
  <c r="L28" i="2"/>
  <c r="L176" i="2"/>
  <c r="L29" i="2"/>
  <c r="L30" i="2"/>
  <c r="L31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159" i="2"/>
  <c r="L160" i="2"/>
  <c r="L161" i="2"/>
  <c r="L162" i="2"/>
  <c r="L57" i="2"/>
  <c r="L58" i="2"/>
  <c r="L59" i="2"/>
  <c r="L60" i="2"/>
  <c r="L61" i="2"/>
  <c r="L62" i="2"/>
  <c r="L64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53" i="2"/>
  <c r="R173" i="2"/>
  <c r="R174" i="2"/>
  <c r="F195" i="2"/>
  <c r="F194" i="2"/>
  <c r="F193" i="2"/>
  <c r="F192" i="2"/>
  <c r="L177" i="2"/>
  <c r="L180" i="2" l="1"/>
  <c r="L178" i="2"/>
  <c r="J185" i="2"/>
  <c r="L175" i="2"/>
  <c r="L181" i="2"/>
  <c r="L179" i="2"/>
  <c r="L185" i="2" l="1"/>
  <c r="L195" i="2" s="1"/>
</calcChain>
</file>

<file path=xl/sharedStrings.xml><?xml version="1.0" encoding="utf-8"?>
<sst xmlns="http://schemas.openxmlformats.org/spreadsheetml/2006/main" count="384" uniqueCount="124">
  <si>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</si>
  <si>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</si>
  <si>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</si>
  <si>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</si>
  <si>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</si>
  <si>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</si>
  <si>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</si>
  <si>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</si>
  <si>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</si>
  <si>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</si>
  <si>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</si>
  <si>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</si>
  <si>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</si>
  <si>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</si>
  <si>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</si>
  <si>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</si>
  <si>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</si>
  <si>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</si>
  <si>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</si>
  <si>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</si>
  <si>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</si>
  <si>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</si>
  <si>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</si>
  <si>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</si>
  <si>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</si>
  <si>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</si>
  <si>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</si>
  <si>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</si>
  <si>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</si>
  <si>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</si>
  <si>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</si>
  <si>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</si>
  <si>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30 DAYS      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</si>
  <si>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</si>
  <si>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</si>
  <si>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</si>
  <si>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</si>
  <si>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</si>
  <si>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</si>
  <si>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Network(s)</t>
  </si>
  <si>
    <t>AMC</t>
  </si>
  <si>
    <t>Sub-totals by Network:</t>
  </si>
  <si>
    <t>11 Penn Plaza</t>
  </si>
  <si>
    <t>New York, NY 10001</t>
  </si>
  <si>
    <t>Sundance Channel</t>
  </si>
  <si>
    <t>Campaign Goal</t>
  </si>
  <si>
    <t>IFC</t>
  </si>
  <si>
    <t>WE TV</t>
  </si>
  <si>
    <t>BBC America</t>
  </si>
  <si>
    <t>WETV, AMC, Sundance Channel, BBC America, IFC</t>
  </si>
  <si>
    <t>2B - 3B</t>
  </si>
  <si>
    <t>Unlimited</t>
  </si>
  <si>
    <t>3B - 4B</t>
  </si>
  <si>
    <t>200 Union Boulevard, Suite 201</t>
  </si>
  <si>
    <t>Lakewood, CO  80228</t>
  </si>
  <si>
    <t>AMC Premiere</t>
  </si>
  <si>
    <t>AMC Premiere Free</t>
  </si>
  <si>
    <t>Backfill Campaigns</t>
  </si>
  <si>
    <t>Total Billed Impressions:</t>
  </si>
  <si>
    <t>Not Billed</t>
  </si>
  <si>
    <t>4B - 5B</t>
  </si>
  <si>
    <t>5B+</t>
  </si>
  <si>
    <t>VOD_Apple_AMCN_BU_10.01.18-09.29.19_457</t>
  </si>
  <si>
    <t>VOD_Carmax Inc_AMC_BU_10.08.18-09.29.19_498</t>
  </si>
  <si>
    <t>VOD_AT&amp;T_AMCN_BU_10.01.18-09.29.19_460</t>
  </si>
  <si>
    <t>VOD_Pizza Hut_AMC_BU_09.30.18-09.30.19_446</t>
  </si>
  <si>
    <t>OLVVOD_Infiniti_AMCN_BU_10.01.18-09.29.19_476</t>
  </si>
  <si>
    <t>OLVVOD_Verizon Wireless_AMCN_BU_10.01.18-09.29.19_480</t>
  </si>
  <si>
    <t>VOD_Geico_Geico_AMCN_BU_12.31.18-12.29.19_555</t>
  </si>
  <si>
    <t>Attention: Joshua Berger</t>
  </si>
  <si>
    <t>Joshua.Berger@amcnetworks.com</t>
  </si>
  <si>
    <t>OLVVOD_Volkswagen_AMCN_BU_10.01.18-09.29.19_464</t>
  </si>
  <si>
    <t>OLVOD_Subaru_AMC_BU_10.01.18-09.29.19_495</t>
  </si>
  <si>
    <t>OLVVOD_Clorox_WETV_BU_10.15.18-09.29.19_493</t>
  </si>
  <si>
    <t>Air Force_AMC_BU_09.17.18-04.21.19_431</t>
  </si>
  <si>
    <t>OLVVOD_Zillow Inc_AMCN_BU_12.31.18-09.29.19_582</t>
  </si>
  <si>
    <t>OLVVOD_Capital One_AMC_BU_01.01.19-09.29.19_589</t>
  </si>
  <si>
    <t>VOD_Anheuser-Busch InBev_AMCN_SCT_01.14.19-03.31.19_601</t>
  </si>
  <si>
    <t>OLVVOD_Constant Contact Inc_GEN_AMCN_SCT_01.14.19-05.12.19_604</t>
  </si>
  <si>
    <t>OLVVOD_Boston Beer_AMCN_BU_01.14.19-09.29.19_587</t>
  </si>
  <si>
    <t>OLVVOD_Burger King_AMC_BU_01.24.19-09.29.19_607</t>
  </si>
  <si>
    <t>NA</t>
  </si>
  <si>
    <t>Un-associated Impressions</t>
  </si>
  <si>
    <t>OLVOD_Indeed Inc_AMC_BU_10.01.18-09.29.19_455</t>
  </si>
  <si>
    <t>OLVVOD_Hyundai_AMC_BU_10.01.18-09.30.19_474</t>
  </si>
  <si>
    <t>PR_BBCA_OLV_2019_Promo-Classic</t>
  </si>
  <si>
    <t>OLVVOD_Toyota_AMCN_BU_02.04.19-08.04.19_614</t>
  </si>
  <si>
    <t>PR_AMC_VOD_2019_Promo-Format</t>
  </si>
  <si>
    <t>PR_IFC_VOD_2019_Promo-Format</t>
  </si>
  <si>
    <t>OLVVOD_Subaru_IFC_BU_02.15.19-09.30.19_611</t>
  </si>
  <si>
    <t>PR_BBCA_VOD_2019_Promo-Format</t>
  </si>
  <si>
    <t>PR_AMC_STB-VOD_BackIn60_Sponsorship</t>
  </si>
  <si>
    <t>PR_SUN_VOD_2019_Promo-Format</t>
  </si>
  <si>
    <t>PR_WE_VOD_2019_Promo-Format</t>
  </si>
  <si>
    <t>VOD_Farmers Insurance Group_AMCN_BU_10.01.18-09.29.19_473</t>
  </si>
  <si>
    <t>OLVVOD_Men's Wearhouse, Inc._AMCN_BU_10.15.18-09.08.19_481</t>
  </si>
  <si>
    <t>VOD_Reckitt Benckiser_AMCN_HYHO_01.03.19-12.29.19_586</t>
  </si>
  <si>
    <t>VOD_Reckitt Benckiser_AMCN_HEALTH_01.01.19-12.31.19_581</t>
  </si>
  <si>
    <t>DR_Esurance Inc._DR- Car Insurance_AMCN_SCT_01.14.19-06.30.19_596</t>
  </si>
  <si>
    <t>VOD_Constellation Brands Inc._Corona Extra_AMC_BU_12.31.18-12.29.19_566</t>
  </si>
  <si>
    <t>VOD_Constellation Brands Inc._Modelo_AMC_BU_03.11.19-12.29.19_565</t>
  </si>
  <si>
    <t>OLVVOD_Chrysler_RAM LD DT T1_AMCN_BU_03.01.19-06.30.19_633</t>
  </si>
  <si>
    <t>OLVVOD_Chrysler_RAM HD T1 GM_AMCN_BU_03.01.19-06.30.19_632</t>
  </si>
  <si>
    <t>OLVVOD_Chrysler_Alfa Romeo_AMCN_BU_03.01.19-06.30.19_630</t>
  </si>
  <si>
    <t>OLVVOD_Jos. A. Bank Clothiers, Inc._AMCN_BU_03.18.19-09.29.19_619</t>
  </si>
  <si>
    <t>VOD_Match.com_Match.com_AMCN_SCT_04.01.19-06.30.19_647</t>
  </si>
  <si>
    <t>OLVVOD_Showtime_The Chi_AMC_BU_03.25.19-04.21.19_638</t>
  </si>
  <si>
    <t>OLVVOD_CBS_The Twilight Zone_AMCN_SCT_04.01.19-04.25.19_655</t>
  </si>
  <si>
    <t>OLVVOD_Universal Pictures_AMC_Ma_SCT_03.31.19-04.07.19_652</t>
  </si>
  <si>
    <t>Geico_AMC_BU_01.01.18-06.30.19_183</t>
  </si>
  <si>
    <t>VOD_Twentieth Century Fox_FXM Vice_AMCN_SCT_04.02.19-04.14.19_642</t>
  </si>
  <si>
    <t>OLVVOD_American Express_AMC_BU_04.01.19-04.21.19_650</t>
  </si>
  <si>
    <t>OLVVOD_McDonalds_AMCN_L_T_Bacon_BU_04.02.19-04.21.19_654</t>
  </si>
  <si>
    <t>OLVVOD_McDonalds_D123_AMCN_BU_04.01.19-04.28.19_653</t>
  </si>
  <si>
    <t>VOD_Studio 3 Partners LLC_Perpetual Grace_BBCA-AMC_SCT_04.07.19-06.02.19_659</t>
  </si>
  <si>
    <t>VOD_Fox Broadcasting_9-1-1 week 4_AMC_SCT_04.16.19-04.18.19_644</t>
  </si>
  <si>
    <t>VOD_Pepsi_PLH- Pure Leaf Herbals_WETV_CU_04.01.19-06.30.19_661</t>
  </si>
  <si>
    <t>VOD_Pepsi_PLC - Pure Leaf Core_WETV_CU_04.01.19-06.30.19_662</t>
  </si>
  <si>
    <t>FLU_Home Depot_WETV_SCT_04.09.19-06.30.19_664</t>
  </si>
  <si>
    <t>OLVVOD_Wyndham Hotel &amp; Resort_AMC_SCT_04.22.19-08.18.19_648</t>
  </si>
  <si>
    <t>OLVVOD_McDonalds_ROD_AMCN_BU_04.30.19-06.01.19_671</t>
  </si>
  <si>
    <t>OLVVOD_Sony Pictures Entertainment_Brightburn_AMC_BU_04.29.19-05.26.19_674</t>
  </si>
  <si>
    <t>Capital One_AMC_BU_01.08.18-09.30.19_189</t>
  </si>
  <si>
    <t>AMC Premiere and Premiere Free Catchup (Jan - Mar unbilled)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</si>
</sst>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</numFmts>
  <fonts count="66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2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</borders>
  <cellStyleXfs count="830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165" fontId="13" fillId="0" borderId="0"/>
    <xf numFmtId="165" fontId="10" fillId="0" borderId="0"/>
    <xf numFmtId="165" fontId="30" fillId="0" borderId="0" applyNumberFormat="0" applyFill="0" applyBorder="0" applyAlignment="0" applyProtection="0"/>
    <xf numFmtId="165" fontId="31" fillId="0" borderId="11" applyNumberFormat="0" applyFill="0" applyAlignment="0" applyProtection="0"/>
    <xf numFmtId="165" fontId="32" fillId="0" borderId="12" applyNumberFormat="0" applyFill="0" applyAlignment="0" applyProtection="0"/>
    <xf numFmtId="165" fontId="33" fillId="0" borderId="13" applyNumberFormat="0" applyFill="0" applyAlignment="0" applyProtection="0"/>
    <xf numFmtId="165" fontId="33" fillId="0" borderId="0" applyNumberFormat="0" applyFill="0" applyBorder="0" applyAlignment="0" applyProtection="0"/>
    <xf numFmtId="165" fontId="34" fillId="7" borderId="0" applyNumberFormat="0" applyBorder="0" applyAlignment="0" applyProtection="0"/>
    <xf numFmtId="165" fontId="35" fillId="8" borderId="0" applyNumberFormat="0" applyBorder="0" applyAlignment="0" applyProtection="0"/>
    <xf numFmtId="165" fontId="36" fillId="9" borderId="0" applyNumberFormat="0" applyBorder="0" applyAlignment="0" applyProtection="0"/>
    <xf numFmtId="165" fontId="37" fillId="10" borderId="14" applyNumberFormat="0" applyAlignment="0" applyProtection="0"/>
    <xf numFmtId="165" fontId="38" fillId="11" borderId="15" applyNumberFormat="0" applyAlignment="0" applyProtection="0"/>
    <xf numFmtId="165" fontId="39" fillId="11" borderId="14" applyNumberFormat="0" applyAlignment="0" applyProtection="0"/>
    <xf numFmtId="165" fontId="40" fillId="0" borderId="16" applyNumberFormat="0" applyFill="0" applyAlignment="0" applyProtection="0"/>
    <xf numFmtId="165" fontId="41" fillId="12" borderId="17" applyNumberFormat="0" applyAlignment="0" applyProtection="0"/>
    <xf numFmtId="165" fontId="42" fillId="0" borderId="0" applyNumberFormat="0" applyFill="0" applyBorder="0" applyAlignment="0" applyProtection="0"/>
    <xf numFmtId="165" fontId="10" fillId="13" borderId="18" applyNumberFormat="0" applyFont="0" applyAlignment="0" applyProtection="0"/>
    <xf numFmtId="165" fontId="43" fillId="0" borderId="0" applyNumberFormat="0" applyFill="0" applyBorder="0" applyAlignment="0" applyProtection="0"/>
    <xf numFmtId="165" fontId="44" fillId="0" borderId="19" applyNumberFormat="0" applyFill="0" applyAlignment="0" applyProtection="0"/>
    <xf numFmtId="165" fontId="45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6" borderId="0" applyNumberFormat="0" applyBorder="0" applyAlignment="0" applyProtection="0"/>
    <xf numFmtId="165" fontId="45" fillId="17" borderId="0" applyNumberFormat="0" applyBorder="0" applyAlignment="0" applyProtection="0"/>
    <xf numFmtId="165" fontId="45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0" borderId="0" applyNumberFormat="0" applyBorder="0" applyAlignment="0" applyProtection="0"/>
    <xf numFmtId="165" fontId="45" fillId="21" borderId="0" applyNumberFormat="0" applyBorder="0" applyAlignment="0" applyProtection="0"/>
    <xf numFmtId="165" fontId="45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4" borderId="0" applyNumberFormat="0" applyBorder="0" applyAlignment="0" applyProtection="0"/>
    <xf numFmtId="165" fontId="45" fillId="25" borderId="0" applyNumberFormat="0" applyBorder="0" applyAlignment="0" applyProtection="0"/>
    <xf numFmtId="165" fontId="45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28" borderId="0" applyNumberFormat="0" applyBorder="0" applyAlignment="0" applyProtection="0"/>
    <xf numFmtId="165" fontId="45" fillId="29" borderId="0" applyNumberFormat="0" applyBorder="0" applyAlignment="0" applyProtection="0"/>
    <xf numFmtId="165" fontId="45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2" borderId="0" applyNumberFormat="0" applyBorder="0" applyAlignment="0" applyProtection="0"/>
    <xf numFmtId="165" fontId="45" fillId="33" borderId="0" applyNumberFormat="0" applyBorder="0" applyAlignment="0" applyProtection="0"/>
    <xf numFmtId="165" fontId="45" fillId="34" borderId="0" applyNumberFormat="0" applyBorder="0" applyAlignment="0" applyProtection="0"/>
    <xf numFmtId="165" fontId="10" fillId="35" borderId="0" applyNumberFormat="0" applyBorder="0" applyAlignment="0" applyProtection="0"/>
    <xf numFmtId="165" fontId="10" fillId="36" borderId="0" applyNumberFormat="0" applyBorder="0" applyAlignment="0" applyProtection="0"/>
    <xf numFmtId="165" fontId="45" fillId="37" borderId="0" applyNumberFormat="0" applyBorder="0" applyAlignment="0" applyProtection="0"/>
    <xf numFmtId="165" fontId="13" fillId="0" borderId="0"/>
    <xf numFmtId="165" fontId="29" fillId="0" borderId="0"/>
    <xf numFmtId="44" fontId="29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13" fillId="0" borderId="0"/>
    <xf numFmtId="165" fontId="48" fillId="0" borderId="11" applyNumberFormat="0" applyFill="0" applyAlignment="0" applyProtection="0"/>
    <xf numFmtId="165" fontId="49" fillId="0" borderId="12" applyNumberFormat="0" applyFill="0" applyAlignment="0" applyProtection="0"/>
    <xf numFmtId="165" fontId="50" fillId="0" borderId="13" applyNumberFormat="0" applyFill="0" applyAlignment="0" applyProtection="0"/>
    <xf numFmtId="165" fontId="50" fillId="0" borderId="0" applyNumberFormat="0" applyFill="0" applyBorder="0" applyAlignment="0" applyProtection="0"/>
    <xf numFmtId="165" fontId="51" fillId="7" borderId="0" applyNumberFormat="0" applyBorder="0" applyAlignment="0" applyProtection="0"/>
    <xf numFmtId="165" fontId="52" fillId="8" borderId="0" applyNumberFormat="0" applyBorder="0" applyAlignment="0" applyProtection="0"/>
    <xf numFmtId="165" fontId="53" fillId="9" borderId="0" applyNumberFormat="0" applyBorder="0" applyAlignment="0" applyProtection="0"/>
    <xf numFmtId="165" fontId="54" fillId="10" borderId="14" applyNumberFormat="0" applyAlignment="0" applyProtection="0"/>
    <xf numFmtId="165" fontId="55" fillId="11" borderId="15" applyNumberFormat="0" applyAlignment="0" applyProtection="0"/>
    <xf numFmtId="165" fontId="56" fillId="11" borderId="14" applyNumberFormat="0" applyAlignment="0" applyProtection="0"/>
    <xf numFmtId="165" fontId="57" fillId="0" borderId="16" applyNumberFormat="0" applyFill="0" applyAlignment="0" applyProtection="0"/>
    <xf numFmtId="165" fontId="58" fillId="12" borderId="17" applyNumberFormat="0" applyAlignment="0" applyProtection="0"/>
    <xf numFmtId="165" fontId="59" fillId="0" borderId="0" applyNumberFormat="0" applyFill="0" applyBorder="0" applyAlignment="0" applyProtection="0"/>
    <xf numFmtId="165" fontId="13" fillId="13" borderId="18" applyNumberFormat="0" applyFont="0" applyAlignment="0" applyProtection="0"/>
    <xf numFmtId="165" fontId="60" fillId="0" borderId="0" applyNumberFormat="0" applyFill="0" applyBorder="0" applyAlignment="0" applyProtection="0"/>
    <xf numFmtId="165" fontId="46" fillId="0" borderId="19" applyNumberFormat="0" applyFill="0" applyAlignment="0" applyProtection="0"/>
    <xf numFmtId="165" fontId="61" fillId="14" borderId="0" applyNumberFormat="0" applyBorder="0" applyAlignment="0" applyProtection="0"/>
    <xf numFmtId="165" fontId="13" fillId="15" borderId="0" applyNumberFormat="0" applyBorder="0" applyAlignment="0" applyProtection="0"/>
    <xf numFmtId="165" fontId="13" fillId="16" borderId="0" applyNumberFormat="0" applyBorder="0" applyAlignment="0" applyProtection="0"/>
    <xf numFmtId="165" fontId="61" fillId="17" borderId="0" applyNumberFormat="0" applyBorder="0" applyAlignment="0" applyProtection="0"/>
    <xf numFmtId="165" fontId="61" fillId="18" borderId="0" applyNumberFormat="0" applyBorder="0" applyAlignment="0" applyProtection="0"/>
    <xf numFmtId="165" fontId="13" fillId="19" borderId="0" applyNumberFormat="0" applyBorder="0" applyAlignment="0" applyProtection="0"/>
    <xf numFmtId="165" fontId="13" fillId="20" borderId="0" applyNumberFormat="0" applyBorder="0" applyAlignment="0" applyProtection="0"/>
    <xf numFmtId="165" fontId="61" fillId="21" borderId="0" applyNumberFormat="0" applyBorder="0" applyAlignment="0" applyProtection="0"/>
    <xf numFmtId="165" fontId="61" fillId="22" borderId="0" applyNumberFormat="0" applyBorder="0" applyAlignment="0" applyProtection="0"/>
    <xf numFmtId="165" fontId="13" fillId="23" borderId="0" applyNumberFormat="0" applyBorder="0" applyAlignment="0" applyProtection="0"/>
    <xf numFmtId="165" fontId="13" fillId="24" borderId="0" applyNumberFormat="0" applyBorder="0" applyAlignment="0" applyProtection="0"/>
    <xf numFmtId="165" fontId="61" fillId="25" borderId="0" applyNumberFormat="0" applyBorder="0" applyAlignment="0" applyProtection="0"/>
    <xf numFmtId="165" fontId="61" fillId="26" borderId="0" applyNumberFormat="0" applyBorder="0" applyAlignment="0" applyProtection="0"/>
    <xf numFmtId="165" fontId="13" fillId="27" borderId="0" applyNumberFormat="0" applyBorder="0" applyAlignment="0" applyProtection="0"/>
    <xf numFmtId="165" fontId="13" fillId="28" borderId="0" applyNumberFormat="0" applyBorder="0" applyAlignment="0" applyProtection="0"/>
    <xf numFmtId="165" fontId="61" fillId="29" borderId="0" applyNumberFormat="0" applyBorder="0" applyAlignment="0" applyProtection="0"/>
    <xf numFmtId="165" fontId="61" fillId="30" borderId="0" applyNumberFormat="0" applyBorder="0" applyAlignment="0" applyProtection="0"/>
    <xf numFmtId="165" fontId="13" fillId="31" borderId="0" applyNumberFormat="0" applyBorder="0" applyAlignment="0" applyProtection="0"/>
    <xf numFmtId="165" fontId="13" fillId="32" borderId="0" applyNumberFormat="0" applyBorder="0" applyAlignment="0" applyProtection="0"/>
    <xf numFmtId="165" fontId="61" fillId="33" borderId="0" applyNumberFormat="0" applyBorder="0" applyAlignment="0" applyProtection="0"/>
    <xf numFmtId="165" fontId="61" fillId="34" borderId="0" applyNumberFormat="0" applyBorder="0" applyAlignment="0" applyProtection="0"/>
    <xf numFmtId="165" fontId="13" fillId="35" borderId="0" applyNumberFormat="0" applyBorder="0" applyAlignment="0" applyProtection="0"/>
    <xf numFmtId="165" fontId="13" fillId="36" borderId="0" applyNumberFormat="0" applyBorder="0" applyAlignment="0" applyProtection="0"/>
    <xf numFmtId="165" fontId="61" fillId="37" borderId="0" applyNumberFormat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30" fillId="0" borderId="0" applyNumberFormat="0" applyFill="0" applyBorder="0" applyAlignment="0" applyProtection="0"/>
    <xf numFmtId="0" fontId="48" fillId="0" borderId="11" applyNumberFormat="0" applyFill="0" applyAlignment="0" applyProtection="0"/>
    <xf numFmtId="0" fontId="49" fillId="0" borderId="12" applyNumberFormat="0" applyFill="0" applyAlignment="0" applyProtection="0"/>
    <xf numFmtId="0" fontId="50" fillId="0" borderId="13" applyNumberFormat="0" applyFill="0" applyAlignment="0" applyProtection="0"/>
    <xf numFmtId="0" fontId="50" fillId="0" borderId="0" applyNumberFormat="0" applyFill="0" applyBorder="0" applyAlignment="0" applyProtection="0"/>
    <xf numFmtId="0" fontId="51" fillId="7" borderId="0" applyNumberFormat="0" applyBorder="0" applyAlignment="0" applyProtection="0"/>
    <xf numFmtId="0" fontId="52" fillId="8" borderId="0" applyNumberFormat="0" applyBorder="0" applyAlignment="0" applyProtection="0"/>
    <xf numFmtId="0" fontId="53" fillId="9" borderId="0" applyNumberFormat="0" applyBorder="0" applyAlignment="0" applyProtection="0"/>
    <xf numFmtId="0" fontId="54" fillId="10" borderId="14" applyNumberFormat="0" applyAlignment="0" applyProtection="0"/>
    <xf numFmtId="0" fontId="55" fillId="11" borderId="15" applyNumberFormat="0" applyAlignment="0" applyProtection="0"/>
    <xf numFmtId="0" fontId="56" fillId="11" borderId="14" applyNumberFormat="0" applyAlignment="0" applyProtection="0"/>
    <xf numFmtId="0" fontId="57" fillId="0" borderId="16" applyNumberFormat="0" applyFill="0" applyAlignment="0" applyProtection="0"/>
    <xf numFmtId="0" fontId="58" fillId="12" borderId="17" applyNumberFormat="0" applyAlignment="0" applyProtection="0"/>
    <xf numFmtId="0" fontId="59" fillId="0" borderId="0" applyNumberFormat="0" applyFill="0" applyBorder="0" applyAlignment="0" applyProtection="0"/>
    <xf numFmtId="0" fontId="13" fillId="13" borderId="18" applyNumberFormat="0" applyFont="0" applyAlignment="0" applyProtection="0"/>
    <xf numFmtId="0" fontId="60" fillId="0" borderId="0" applyNumberFormat="0" applyFill="0" applyBorder="0" applyAlignment="0" applyProtection="0"/>
    <xf numFmtId="0" fontId="46" fillId="0" borderId="19" applyNumberFormat="0" applyFill="0" applyAlignment="0" applyProtection="0"/>
    <xf numFmtId="0" fontId="61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61" fillId="17" borderId="0" applyNumberFormat="0" applyBorder="0" applyAlignment="0" applyProtection="0"/>
    <xf numFmtId="0" fontId="61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61" fillId="21" borderId="0" applyNumberFormat="0" applyBorder="0" applyAlignment="0" applyProtection="0"/>
    <xf numFmtId="0" fontId="61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61" fillId="25" borderId="0" applyNumberFormat="0" applyBorder="0" applyAlignment="0" applyProtection="0"/>
    <xf numFmtId="0" fontId="61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61" fillId="29" borderId="0" applyNumberFormat="0" applyBorder="0" applyAlignment="0" applyProtection="0"/>
    <xf numFmtId="0" fontId="61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61" fillId="33" borderId="0" applyNumberFormat="0" applyBorder="0" applyAlignment="0" applyProtection="0"/>
    <xf numFmtId="0" fontId="61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61" fillId="37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13" fillId="0" borderId="0"/>
    <xf numFmtId="0" fontId="13" fillId="0" borderId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9" fillId="0" borderId="0"/>
    <xf numFmtId="165" fontId="9" fillId="0" borderId="0"/>
    <xf numFmtId="43" fontId="9" fillId="0" borderId="0" applyFon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9" fillId="0" borderId="0"/>
    <xf numFmtId="165" fontId="9" fillId="13" borderId="18" applyNumberFormat="0" applyFont="0" applyAlignment="0" applyProtection="0"/>
    <xf numFmtId="165" fontId="9" fillId="15" borderId="0" applyNumberFormat="0" applyBorder="0" applyAlignment="0" applyProtection="0"/>
    <xf numFmtId="165" fontId="9" fillId="16" borderId="0" applyNumberFormat="0" applyBorder="0" applyAlignment="0" applyProtection="0"/>
    <xf numFmtId="165" fontId="9" fillId="19" borderId="0" applyNumberFormat="0" applyBorder="0" applyAlignment="0" applyProtection="0"/>
    <xf numFmtId="165" fontId="9" fillId="20" borderId="0" applyNumberFormat="0" applyBorder="0" applyAlignment="0" applyProtection="0"/>
    <xf numFmtId="165" fontId="9" fillId="23" borderId="0" applyNumberFormat="0" applyBorder="0" applyAlignment="0" applyProtection="0"/>
    <xf numFmtId="165" fontId="9" fillId="24" borderId="0" applyNumberFormat="0" applyBorder="0" applyAlignment="0" applyProtection="0"/>
    <xf numFmtId="165" fontId="9" fillId="27" borderId="0" applyNumberFormat="0" applyBorder="0" applyAlignment="0" applyProtection="0"/>
    <xf numFmtId="165" fontId="9" fillId="28" borderId="0" applyNumberFormat="0" applyBorder="0" applyAlignment="0" applyProtection="0"/>
    <xf numFmtId="165" fontId="9" fillId="31" borderId="0" applyNumberFormat="0" applyBorder="0" applyAlignment="0" applyProtection="0"/>
    <xf numFmtId="165" fontId="9" fillId="32" borderId="0" applyNumberFormat="0" applyBorder="0" applyAlignment="0" applyProtection="0"/>
    <xf numFmtId="165" fontId="9" fillId="35" borderId="0" applyNumberFormat="0" applyBorder="0" applyAlignment="0" applyProtection="0"/>
    <xf numFmtId="165" fontId="9" fillId="36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13" borderId="18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9" fillId="0" borderId="0"/>
    <xf numFmtId="0" fontId="9" fillId="0" borderId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3" borderId="18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165" fontId="10" fillId="0" borderId="0"/>
    <xf numFmtId="165" fontId="9" fillId="0" borderId="0"/>
    <xf numFmtId="165" fontId="9" fillId="0" borderId="0"/>
    <xf numFmtId="43" fontId="9" fillId="0" borderId="0" applyFon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9" fillId="0" borderId="0"/>
    <xf numFmtId="165" fontId="9" fillId="13" borderId="18" applyNumberFormat="0" applyFont="0" applyAlignment="0" applyProtection="0"/>
    <xf numFmtId="165" fontId="9" fillId="15" borderId="0" applyNumberFormat="0" applyBorder="0" applyAlignment="0" applyProtection="0"/>
    <xf numFmtId="165" fontId="9" fillId="16" borderId="0" applyNumberFormat="0" applyBorder="0" applyAlignment="0" applyProtection="0"/>
    <xf numFmtId="165" fontId="9" fillId="19" borderId="0" applyNumberFormat="0" applyBorder="0" applyAlignment="0" applyProtection="0"/>
    <xf numFmtId="165" fontId="9" fillId="20" borderId="0" applyNumberFormat="0" applyBorder="0" applyAlignment="0" applyProtection="0"/>
    <xf numFmtId="165" fontId="9" fillId="23" borderId="0" applyNumberFormat="0" applyBorder="0" applyAlignment="0" applyProtection="0"/>
    <xf numFmtId="165" fontId="9" fillId="24" borderId="0" applyNumberFormat="0" applyBorder="0" applyAlignment="0" applyProtection="0"/>
    <xf numFmtId="165" fontId="9" fillId="27" borderId="0" applyNumberFormat="0" applyBorder="0" applyAlignment="0" applyProtection="0"/>
    <xf numFmtId="165" fontId="9" fillId="28" borderId="0" applyNumberFormat="0" applyBorder="0" applyAlignment="0" applyProtection="0"/>
    <xf numFmtId="165" fontId="9" fillId="31" borderId="0" applyNumberFormat="0" applyBorder="0" applyAlignment="0" applyProtection="0"/>
    <xf numFmtId="165" fontId="9" fillId="32" borderId="0" applyNumberFormat="0" applyBorder="0" applyAlignment="0" applyProtection="0"/>
    <xf numFmtId="165" fontId="9" fillId="35" borderId="0" applyNumberFormat="0" applyBorder="0" applyAlignment="0" applyProtection="0"/>
    <xf numFmtId="165" fontId="9" fillId="36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13" borderId="18" applyNumberFormat="0" applyFont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9" fillId="0" borderId="0"/>
    <xf numFmtId="0" fontId="9" fillId="0" borderId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9" fillId="0" borderId="0"/>
    <xf numFmtId="0" fontId="9" fillId="0" borderId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8" fillId="0" borderId="0"/>
    <xf numFmtId="165" fontId="8" fillId="0" borderId="0"/>
    <xf numFmtId="43" fontId="8" fillId="0" borderId="0" applyFon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8" fillId="0" borderId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8" fillId="13" borderId="18" applyNumberFormat="0" applyFont="0" applyAlignment="0" applyProtection="0"/>
    <xf numFmtId="165" fontId="8" fillId="15" borderId="0" applyNumberFormat="0" applyBorder="0" applyAlignment="0" applyProtection="0"/>
    <xf numFmtId="165" fontId="8" fillId="16" borderId="0" applyNumberFormat="0" applyBorder="0" applyAlignment="0" applyProtection="0"/>
    <xf numFmtId="165" fontId="8" fillId="19" borderId="0" applyNumberFormat="0" applyBorder="0" applyAlignment="0" applyProtection="0"/>
    <xf numFmtId="165" fontId="8" fillId="20" borderId="0" applyNumberFormat="0" applyBorder="0" applyAlignment="0" applyProtection="0"/>
    <xf numFmtId="165" fontId="8" fillId="23" borderId="0" applyNumberFormat="0" applyBorder="0" applyAlignment="0" applyProtection="0"/>
    <xf numFmtId="165" fontId="8" fillId="24" borderId="0" applyNumberFormat="0" applyBorder="0" applyAlignment="0" applyProtection="0"/>
    <xf numFmtId="165" fontId="8" fillId="27" borderId="0" applyNumberFormat="0" applyBorder="0" applyAlignment="0" applyProtection="0"/>
    <xf numFmtId="165" fontId="8" fillId="28" borderId="0" applyNumberFormat="0" applyBorder="0" applyAlignment="0" applyProtection="0"/>
    <xf numFmtId="165" fontId="8" fillId="31" borderId="0" applyNumberFormat="0" applyBorder="0" applyAlignment="0" applyProtection="0"/>
    <xf numFmtId="165" fontId="8" fillId="32" borderId="0" applyNumberFormat="0" applyBorder="0" applyAlignment="0" applyProtection="0"/>
    <xf numFmtId="165" fontId="8" fillId="35" borderId="0" applyNumberFormat="0" applyBorder="0" applyAlignment="0" applyProtection="0"/>
    <xf numFmtId="165" fontId="8" fillId="36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0" fontId="8" fillId="13" borderId="18" applyNumberFormat="0" applyFont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8" fillId="0" borderId="0"/>
    <xf numFmtId="0" fontId="8" fillId="0" borderId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3" borderId="18" applyNumberFormat="0" applyFont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8" fillId="0" borderId="0"/>
    <xf numFmtId="165" fontId="8" fillId="0" borderId="0"/>
    <xf numFmtId="43" fontId="8" fillId="0" borderId="0" applyFon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8" fillId="0" borderId="0"/>
    <xf numFmtId="165" fontId="8" fillId="13" borderId="18" applyNumberFormat="0" applyFont="0" applyAlignment="0" applyProtection="0"/>
    <xf numFmtId="165" fontId="8" fillId="15" borderId="0" applyNumberFormat="0" applyBorder="0" applyAlignment="0" applyProtection="0"/>
    <xf numFmtId="165" fontId="8" fillId="16" borderId="0" applyNumberFormat="0" applyBorder="0" applyAlignment="0" applyProtection="0"/>
    <xf numFmtId="165" fontId="8" fillId="19" borderId="0" applyNumberFormat="0" applyBorder="0" applyAlignment="0" applyProtection="0"/>
    <xf numFmtId="165" fontId="8" fillId="20" borderId="0" applyNumberFormat="0" applyBorder="0" applyAlignment="0" applyProtection="0"/>
    <xf numFmtId="165" fontId="8" fillId="23" borderId="0" applyNumberFormat="0" applyBorder="0" applyAlignment="0" applyProtection="0"/>
    <xf numFmtId="165" fontId="8" fillId="24" borderId="0" applyNumberFormat="0" applyBorder="0" applyAlignment="0" applyProtection="0"/>
    <xf numFmtId="165" fontId="8" fillId="27" borderId="0" applyNumberFormat="0" applyBorder="0" applyAlignment="0" applyProtection="0"/>
    <xf numFmtId="165" fontId="8" fillId="28" borderId="0" applyNumberFormat="0" applyBorder="0" applyAlignment="0" applyProtection="0"/>
    <xf numFmtId="165" fontId="8" fillId="31" borderId="0" applyNumberFormat="0" applyBorder="0" applyAlignment="0" applyProtection="0"/>
    <xf numFmtId="165" fontId="8" fillId="32" borderId="0" applyNumberFormat="0" applyBorder="0" applyAlignment="0" applyProtection="0"/>
    <xf numFmtId="165" fontId="8" fillId="35" borderId="0" applyNumberFormat="0" applyBorder="0" applyAlignment="0" applyProtection="0"/>
    <xf numFmtId="165" fontId="8" fillId="36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3" borderId="18" applyNumberFormat="0" applyFont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8" fillId="0" borderId="0"/>
    <xf numFmtId="0" fontId="8" fillId="0" borderId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8" fillId="0" borderId="0"/>
    <xf numFmtId="0" fontId="8" fillId="0" borderId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47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43" fontId="5" fillId="0" borderId="0" applyFont="0" applyFill="0" applyBorder="0" applyAlignment="0" applyProtection="0"/>
    <xf numFmtId="0" fontId="64" fillId="0" borderId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43" fontId="29" fillId="0" borderId="0" applyFont="0" applyFill="0" applyBorder="0" applyAlignment="0" applyProtection="0"/>
  </cellStyleXfs>
  <cellXfs count="111">
    <xf numFmtId="0" fontId="0" fillId="0" borderId="0" xfId="0"/>
    <xf numFmtId="0" fontId="14" fillId="2" borderId="0" xfId="0" applyFont="1" applyFill="1" applyBorder="1"/>
    <xf numFmtId="0" fontId="14" fillId="0" borderId="0" xfId="0" applyFont="1"/>
    <xf numFmtId="0" fontId="14" fillId="2" borderId="0" xfId="0" applyFont="1" applyFill="1" applyBorder="1" applyAlignment="1">
      <alignment horizontal="left"/>
    </xf>
    <xf numFmtId="0" fontId="16" fillId="2" borderId="0" xfId="1" applyFont="1" applyFill="1" applyBorder="1" applyAlignment="1" applyProtection="1"/>
    <xf numFmtId="0" fontId="17" fillId="0" borderId="0" xfId="0" applyFont="1" applyBorder="1"/>
    <xf numFmtId="0" fontId="17" fillId="2" borderId="0" xfId="0" applyFont="1" applyFill="1" applyBorder="1"/>
    <xf numFmtId="0" fontId="17" fillId="0" borderId="0" xfId="0" applyFont="1"/>
    <xf numFmtId="0" fontId="18" fillId="2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right"/>
    </xf>
    <xf numFmtId="0" fontId="17" fillId="2" borderId="0" xfId="0" applyFont="1" applyFill="1" applyBorder="1" applyAlignment="1">
      <alignment horizontal="left"/>
    </xf>
    <xf numFmtId="0" fontId="17" fillId="2" borderId="0" xfId="0" applyFont="1" applyFill="1" applyBorder="1" applyAlignment="1">
      <alignment horizontal="center"/>
    </xf>
    <xf numFmtId="0" fontId="20" fillId="2" borderId="0" xfId="1" applyFont="1" applyFill="1" applyBorder="1" applyAlignment="1" applyProtection="1"/>
    <xf numFmtId="0" fontId="17" fillId="3" borderId="0" xfId="0" applyFont="1" applyFill="1" applyBorder="1" applyAlignment="1">
      <alignment horizontal="left"/>
    </xf>
    <xf numFmtId="0" fontId="18" fillId="2" borderId="0" xfId="0" applyFont="1" applyFill="1" applyBorder="1"/>
    <xf numFmtId="0" fontId="18" fillId="2" borderId="0" xfId="0" applyFont="1" applyFill="1" applyBorder="1" applyAlignment="1">
      <alignment horizontal="left"/>
    </xf>
    <xf numFmtId="0" fontId="18" fillId="0" borderId="0" xfId="0" applyFont="1" applyAlignment="1">
      <alignment horizontal="right"/>
    </xf>
    <xf numFmtId="3" fontId="17" fillId="0" borderId="0" xfId="0" applyNumberFormat="1" applyFont="1"/>
    <xf numFmtId="0" fontId="25" fillId="0" borderId="0" xfId="0" applyFont="1"/>
    <xf numFmtId="14" fontId="25" fillId="0" borderId="0" xfId="0" applyNumberFormat="1" applyFont="1"/>
    <xf numFmtId="0" fontId="18" fillId="5" borderId="3" xfId="0" applyFont="1" applyFill="1" applyBorder="1" applyAlignment="1">
      <alignment wrapText="1"/>
    </xf>
    <xf numFmtId="0" fontId="17" fillId="5" borderId="3" xfId="0" applyFont="1" applyFill="1" applyBorder="1"/>
    <xf numFmtId="0" fontId="22" fillId="5" borderId="3" xfId="0" applyFont="1" applyFill="1" applyBorder="1" applyAlignment="1">
      <alignment horizontal="center"/>
    </xf>
    <xf numFmtId="0" fontId="22" fillId="5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right" wrapText="1"/>
    </xf>
    <xf numFmtId="0" fontId="17" fillId="0" borderId="5" xfId="0" applyFont="1" applyBorder="1" applyAlignment="1">
      <alignment horizontal="left" indent="1"/>
    </xf>
    <xf numFmtId="0" fontId="18" fillId="0" borderId="0" xfId="0" applyFont="1"/>
    <xf numFmtId="0" fontId="18" fillId="0" borderId="0" xfId="0" applyFont="1" applyAlignment="1">
      <alignment horizontal="right" indent="1"/>
    </xf>
    <xf numFmtId="164" fontId="17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164" fontId="17" fillId="0" borderId="0" xfId="0" applyNumberFormat="1" applyFont="1" applyAlignment="1">
      <alignment horizontal="right" indent="1"/>
    </xf>
    <xf numFmtId="0" fontId="17" fillId="0" borderId="0" xfId="0" applyFont="1" applyAlignment="1">
      <alignment horizontal="right" indent="1"/>
    </xf>
    <xf numFmtId="0" fontId="17" fillId="2" borderId="4" xfId="0" applyFont="1" applyFill="1" applyBorder="1" applyAlignment="1"/>
    <xf numFmtId="0" fontId="17" fillId="0" borderId="6" xfId="0" applyFont="1" applyBorder="1" applyAlignment="1"/>
    <xf numFmtId="0" fontId="17" fillId="2" borderId="6" xfId="0" applyFont="1" applyFill="1" applyBorder="1" applyAlignment="1"/>
    <xf numFmtId="0" fontId="17" fillId="2" borderId="9" xfId="0" applyFont="1" applyFill="1" applyBorder="1" applyAlignment="1"/>
    <xf numFmtId="0" fontId="17" fillId="2" borderId="1" xfId="0" applyFont="1" applyFill="1" applyBorder="1" applyAlignment="1">
      <alignment horizontal="left" indent="1"/>
    </xf>
    <xf numFmtId="0" fontId="17" fillId="2" borderId="5" xfId="0" applyFont="1" applyFill="1" applyBorder="1" applyAlignment="1">
      <alignment horizontal="left" indent="1"/>
    </xf>
    <xf numFmtId="0" fontId="17" fillId="2" borderId="7" xfId="0" applyFont="1" applyFill="1" applyBorder="1" applyAlignment="1">
      <alignment horizontal="left" indent="1"/>
    </xf>
    <xf numFmtId="0" fontId="18" fillId="6" borderId="0" xfId="0" applyFont="1" applyFill="1" applyBorder="1" applyAlignment="1">
      <alignment horizontal="center"/>
    </xf>
    <xf numFmtId="8" fontId="18" fillId="6" borderId="0" xfId="0" applyNumberFormat="1" applyFont="1" applyFill="1" applyBorder="1" applyAlignment="1">
      <alignment horizontal="center"/>
    </xf>
    <xf numFmtId="0" fontId="17" fillId="3" borderId="0" xfId="0" applyFont="1" applyFill="1" applyBorder="1" applyAlignment="1" applyProtection="1">
      <alignment horizontal="left"/>
      <protection locked="0"/>
    </xf>
    <xf numFmtId="164" fontId="17" fillId="2" borderId="0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Border="1" applyAlignment="1" applyProtection="1">
      <alignment horizontal="left" shrinkToFit="1"/>
      <protection locked="0"/>
    </xf>
    <xf numFmtId="164" fontId="17" fillId="2" borderId="0" xfId="0" applyNumberFormat="1" applyFont="1" applyFill="1" applyBorder="1" applyAlignment="1" applyProtection="1">
      <alignment horizontal="right"/>
      <protection locked="0"/>
    </xf>
    <xf numFmtId="0" fontId="18" fillId="6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center" vertical="top"/>
      <protection locked="0"/>
    </xf>
    <xf numFmtId="166" fontId="23" fillId="3" borderId="0" xfId="0" applyNumberFormat="1" applyFont="1" applyFill="1" applyBorder="1" applyAlignment="1" applyProtection="1">
      <alignment vertical="top"/>
      <protection locked="0"/>
    </xf>
    <xf numFmtId="44" fontId="23" fillId="3" borderId="0" xfId="2" applyNumberFormat="1" applyFont="1" applyFill="1" applyBorder="1" applyAlignment="1" applyProtection="1">
      <alignment vertical="top"/>
    </xf>
    <xf numFmtId="44" fontId="17" fillId="0" borderId="0" xfId="0" applyNumberFormat="1" applyFont="1" applyBorder="1" applyAlignment="1" applyProtection="1">
      <alignment vertical="top"/>
    </xf>
    <xf numFmtId="167" fontId="17" fillId="0" borderId="0" xfId="0" applyNumberFormat="1" applyFont="1" applyBorder="1" applyAlignment="1" applyProtection="1">
      <alignment vertical="top"/>
    </xf>
    <xf numFmtId="0" fontId="17" fillId="3" borderId="0" xfId="0" applyFont="1" applyFill="1" applyBorder="1"/>
    <xf numFmtId="0" fontId="17" fillId="3" borderId="0" xfId="0" applyFont="1" applyFill="1" applyBorder="1" applyAlignment="1">
      <alignment horizontal="center"/>
    </xf>
    <xf numFmtId="8" fontId="17" fillId="3" borderId="0" xfId="0" applyNumberFormat="1" applyFont="1" applyFill="1" applyBorder="1" applyAlignment="1">
      <alignment horizontal="center"/>
    </xf>
    <xf numFmtId="168" fontId="18" fillId="3" borderId="0" xfId="0" applyNumberFormat="1" applyFont="1" applyFill="1" applyBorder="1" applyAlignment="1" applyProtection="1">
      <alignment horizontal="center"/>
      <protection locked="0"/>
    </xf>
    <xf numFmtId="0" fontId="18" fillId="6" borderId="0" xfId="0" applyFont="1" applyFill="1" applyBorder="1"/>
    <xf numFmtId="169" fontId="18" fillId="6" borderId="0" xfId="0" applyNumberFormat="1" applyFont="1" applyFill="1" applyBorder="1" applyAlignment="1" applyProtection="1">
      <alignment horizontal="center"/>
      <protection locked="0"/>
    </xf>
    <xf numFmtId="3" fontId="17" fillId="0" borderId="0" xfId="0" applyNumberFormat="1" applyFont="1" applyAlignment="1">
      <alignment horizontal="left"/>
    </xf>
    <xf numFmtId="3" fontId="17" fillId="0" borderId="20" xfId="0" applyNumberFormat="1" applyFont="1" applyBorder="1"/>
    <xf numFmtId="0" fontId="17" fillId="0" borderId="20" xfId="0" applyFont="1" applyBorder="1"/>
    <xf numFmtId="44" fontId="23" fillId="3" borderId="20" xfId="2" applyNumberFormat="1" applyFont="1" applyFill="1" applyBorder="1" applyAlignment="1" applyProtection="1">
      <alignment vertical="top"/>
    </xf>
    <xf numFmtId="44" fontId="17" fillId="0" borderId="20" xfId="0" applyNumberFormat="1" applyFont="1" applyBorder="1" applyAlignment="1" applyProtection="1">
      <alignment vertical="top"/>
    </xf>
    <xf numFmtId="0" fontId="17" fillId="0" borderId="0" xfId="0" applyFont="1" applyBorder="1" applyAlignment="1">
      <alignment horizontal="right"/>
    </xf>
    <xf numFmtId="3" fontId="17" fillId="0" borderId="0" xfId="0" applyNumberFormat="1" applyFont="1" applyBorder="1"/>
    <xf numFmtId="0" fontId="17" fillId="2" borderId="0" xfId="0" applyNumberFormat="1" applyFont="1" applyFill="1" applyBorder="1" applyAlignment="1" applyProtection="1">
      <alignment horizontal="right"/>
      <protection locked="0"/>
    </xf>
    <xf numFmtId="3" fontId="18" fillId="0" borderId="0" xfId="0" applyNumberFormat="1" applyFont="1" applyBorder="1" applyAlignment="1">
      <alignment horizontal="right"/>
    </xf>
    <xf numFmtId="3" fontId="17" fillId="0" borderId="0" xfId="0" applyNumberFormat="1" applyFont="1" applyBorder="1" applyAlignment="1">
      <alignment horizontal="right"/>
    </xf>
    <xf numFmtId="44" fontId="23" fillId="3" borderId="0" xfId="2" applyNumberFormat="1" applyFont="1" applyFill="1" applyBorder="1" applyAlignment="1" applyProtection="1">
      <alignment horizontal="right" vertical="top"/>
    </xf>
    <xf numFmtId="8" fontId="17" fillId="0" borderId="0" xfId="0" applyNumberFormat="1" applyFont="1" applyBorder="1" applyAlignment="1" applyProtection="1">
      <alignment horizontal="right" vertical="top"/>
    </xf>
    <xf numFmtId="44" fontId="17" fillId="0" borderId="0" xfId="0" applyNumberFormat="1" applyFont="1" applyBorder="1" applyAlignment="1" applyProtection="1">
      <alignment horizontal="right" vertical="top"/>
    </xf>
    <xf numFmtId="44" fontId="18" fillId="0" borderId="8" xfId="0" applyNumberFormat="1" applyFont="1" applyBorder="1"/>
    <xf numFmtId="0" fontId="24" fillId="2" borderId="2" xfId="0" applyFont="1" applyFill="1" applyBorder="1" applyAlignment="1">
      <alignment vertical="top" wrapText="1"/>
    </xf>
    <xf numFmtId="0" fontId="24" fillId="2" borderId="4" xfId="0" applyFont="1" applyFill="1" applyBorder="1" applyAlignment="1">
      <alignment vertical="top" wrapText="1"/>
    </xf>
    <xf numFmtId="0" fontId="63" fillId="2" borderId="7" xfId="0" applyFont="1" applyFill="1" applyBorder="1" applyAlignment="1" applyProtection="1">
      <alignment vertical="top"/>
      <protection locked="0"/>
    </xf>
    <xf numFmtId="0" fontId="63" fillId="2" borderId="8" xfId="0" applyFont="1" applyFill="1" applyBorder="1" applyAlignment="1" applyProtection="1">
      <alignment vertical="top"/>
      <protection locked="0"/>
    </xf>
    <xf numFmtId="0" fontId="63" fillId="2" borderId="9" xfId="0" applyFont="1" applyFill="1" applyBorder="1" applyAlignment="1" applyProtection="1">
      <alignment vertical="top"/>
      <protection locked="0"/>
    </xf>
    <xf numFmtId="0" fontId="17" fillId="0" borderId="10" xfId="0" applyFont="1" applyBorder="1" applyAlignment="1"/>
    <xf numFmtId="0" fontId="64" fillId="0" borderId="0" xfId="826"/>
    <xf numFmtId="14" fontId="64" fillId="0" borderId="0" xfId="826" applyNumberFormat="1"/>
    <xf numFmtId="3" fontId="64" fillId="0" borderId="0" xfId="826" applyNumberFormat="1"/>
    <xf numFmtId="44" fontId="23" fillId="0" borderId="0" xfId="0" applyNumberFormat="1" applyFont="1" applyBorder="1" applyAlignment="1" applyProtection="1">
      <alignment vertical="top"/>
    </xf>
    <xf numFmtId="0" fontId="12" fillId="0" borderId="0" xfId="1" applyAlignment="1" applyProtection="1">
      <alignment vertical="center"/>
    </xf>
    <xf numFmtId="3" fontId="64" fillId="0" borderId="0" xfId="826" applyNumberFormat="1" applyAlignment="1">
      <alignment horizontal="right"/>
    </xf>
    <xf numFmtId="0" fontId="24" fillId="2" borderId="1" xfId="0" applyFont="1" applyFill="1" applyBorder="1" applyAlignment="1">
      <alignment vertical="top"/>
    </xf>
    <xf numFmtId="0" fontId="17" fillId="0" borderId="0" xfId="0" applyFont="1" applyFill="1" applyBorder="1"/>
    <xf numFmtId="0" fontId="17" fillId="0" borderId="0" xfId="0" applyFont="1" applyFill="1" applyBorder="1" applyAlignment="1">
      <alignment horizontal="center"/>
    </xf>
    <xf numFmtId="8" fontId="17" fillId="0" borderId="0" xfId="0" applyNumberFormat="1" applyFont="1" applyFill="1" applyBorder="1" applyAlignment="1">
      <alignment horizontal="center"/>
    </xf>
    <xf numFmtId="169" fontId="17" fillId="0" borderId="0" xfId="0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8" fontId="17" fillId="0" borderId="0" xfId="0" applyNumberFormat="1" applyFont="1" applyBorder="1" applyAlignment="1"/>
    <xf numFmtId="3" fontId="21" fillId="0" borderId="0" xfId="0" applyNumberFormat="1" applyFont="1" applyBorder="1" applyAlignment="1">
      <alignment horizontal="right"/>
    </xf>
    <xf numFmtId="8" fontId="21" fillId="0" borderId="0" xfId="0" applyNumberFormat="1" applyFont="1" applyBorder="1" applyAlignment="1" applyProtection="1">
      <alignment horizontal="right" vertical="top"/>
    </xf>
    <xf numFmtId="0" fontId="4" fillId="0" borderId="0" xfId="826" applyFont="1"/>
    <xf numFmtId="8" fontId="17" fillId="0" borderId="0" xfId="0" applyNumberFormat="1" applyFont="1"/>
    <xf numFmtId="0" fontId="3" fillId="0" borderId="0" xfId="826" applyFont="1"/>
    <xf numFmtId="170" fontId="17" fillId="0" borderId="0" xfId="829" applyNumberFormat="1" applyFont="1"/>
    <xf numFmtId="170" fontId="17" fillId="0" borderId="0" xfId="0" applyNumberFormat="1" applyFont="1"/>
    <xf numFmtId="0" fontId="0" fillId="0" borderId="0" xfId="0" applyNumberFormat="1"/>
    <xf numFmtId="0" fontId="2" fillId="0" borderId="0" xfId="826" applyFont="1"/>
    <xf numFmtId="170" fontId="64" fillId="0" borderId="0" xfId="829" applyNumberFormat="1" applyFont="1" applyAlignment="1">
      <alignment horizontal="right"/>
    </xf>
    <xf numFmtId="0" fontId="1" fillId="0" borderId="0" xfId="826" applyFont="1"/>
    <xf numFmtId="167" fontId="17" fillId="0" borderId="0" xfId="0" applyNumberFormat="1" applyFont="1" applyBorder="1" applyAlignment="1" applyProtection="1">
      <alignment horizontal="right" vertical="top"/>
    </xf>
    <xf numFmtId="0" fontId="19" fillId="4" borderId="2" xfId="0" applyFont="1" applyFill="1" applyBorder="1" applyAlignment="1">
      <alignment horizontal="center"/>
    </xf>
    <xf numFmtId="0" fontId="18" fillId="3" borderId="0" xfId="0" applyFont="1" applyFill="1" applyBorder="1" applyAlignment="1">
      <alignment horizontal="left" indent="9"/>
    </xf>
    <xf numFmtId="0" fontId="17" fillId="2" borderId="0" xfId="0" applyFont="1" applyFill="1" applyBorder="1" applyAlignment="1">
      <alignment horizontal="left" indent="9"/>
    </xf>
    <xf numFmtId="0" fontId="18" fillId="2" borderId="0" xfId="0" applyFont="1" applyFill="1" applyBorder="1" applyAlignment="1">
      <alignment horizontal="left" indent="9"/>
    </xf>
    <xf numFmtId="0" fontId="21" fillId="2" borderId="0" xfId="0" applyFont="1" applyFill="1" applyBorder="1" applyAlignment="1">
      <alignment horizontal="left" indent="9"/>
    </xf>
    <xf numFmtId="0" fontId="19" fillId="4" borderId="0" xfId="0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/>
    </xf>
    <xf numFmtId="0" fontId="17" fillId="0" borderId="0" xfId="0" applyFont="1" applyBorder="1" applyAlignment="1">
      <alignment horizontal="left" indent="9"/>
    </xf>
    <xf numFmtId="0" fontId="65" fillId="3" borderId="2" xfId="0" applyFont="1" applyFill="1" applyBorder="1" applyAlignment="1">
      <alignment horizontal="left" vertical="top" wrapText="1"/>
    </xf>
  </cellXfs>
  <cellStyles count="830">
    <cellStyle name="20% - Accent1 2" xfId="95"/>
    <cellStyle name="20% - Accent1 2 2" xfId="403"/>
    <cellStyle name="20% - Accent1 2 2 2" xfId="658"/>
    <cellStyle name="20% - Accent1 2 3" xfId="283"/>
    <cellStyle name="20% - Accent1 2 4" xfId="525"/>
    <cellStyle name="20% - Accent1 3" xfId="138"/>
    <cellStyle name="20% - Accent1 3 2" xfId="418"/>
    <cellStyle name="20% - Accent1 3 2 2" xfId="673"/>
    <cellStyle name="20% - Accent1 3 3" xfId="298"/>
    <cellStyle name="20% - Accent1 3 4" xfId="543"/>
    <cellStyle name="20% - Accent1 4" xfId="22"/>
    <cellStyle name="20% - Accent1 5" xfId="357"/>
    <cellStyle name="20% - Accent1 5 2" xfId="606"/>
    <cellStyle name="20% - Accent2 2" xfId="99"/>
    <cellStyle name="20% - Accent2 2 2" xfId="405"/>
    <cellStyle name="20% - Accent2 2 2 2" xfId="660"/>
    <cellStyle name="20% - Accent2 2 3" xfId="285"/>
    <cellStyle name="20% - Accent2 2 4" xfId="527"/>
    <cellStyle name="20% - Accent2 3" xfId="142"/>
    <cellStyle name="20% - Accent2 3 2" xfId="420"/>
    <cellStyle name="20% - Accent2 3 2 2" xfId="675"/>
    <cellStyle name="20% - Accent2 3 3" xfId="300"/>
    <cellStyle name="20% - Accent2 3 4" xfId="545"/>
    <cellStyle name="20% - Accent2 4" xfId="26"/>
    <cellStyle name="20% - Accent2 5" xfId="359"/>
    <cellStyle name="20% - Accent2 5 2" xfId="608"/>
    <cellStyle name="20% - Accent3 2" xfId="103"/>
    <cellStyle name="20% - Accent3 2 2" xfId="407"/>
    <cellStyle name="20% - Accent3 2 2 2" xfId="662"/>
    <cellStyle name="20% - Accent3 2 3" xfId="287"/>
    <cellStyle name="20% - Accent3 2 4" xfId="529"/>
    <cellStyle name="20% - Accent3 3" xfId="146"/>
    <cellStyle name="20% - Accent3 3 2" xfId="422"/>
    <cellStyle name="20% - Accent3 3 2 2" xfId="677"/>
    <cellStyle name="20% - Accent3 3 3" xfId="302"/>
    <cellStyle name="20% - Accent3 3 4" xfId="547"/>
    <cellStyle name="20% - Accent3 4" xfId="30"/>
    <cellStyle name="20% - Accent3 5" xfId="361"/>
    <cellStyle name="20% - Accent3 5 2" xfId="610"/>
    <cellStyle name="20% - Accent4 2" xfId="107"/>
    <cellStyle name="20% - Accent4 2 2" xfId="409"/>
    <cellStyle name="20% - Accent4 2 2 2" xfId="664"/>
    <cellStyle name="20% - Accent4 2 3" xfId="289"/>
    <cellStyle name="20% - Accent4 2 4" xfId="531"/>
    <cellStyle name="20% - Accent4 3" xfId="150"/>
    <cellStyle name="20% - Accent4 3 2" xfId="424"/>
    <cellStyle name="20% - Accent4 3 2 2" xfId="679"/>
    <cellStyle name="20% - Accent4 3 3" xfId="304"/>
    <cellStyle name="20% - Accent4 3 4" xfId="549"/>
    <cellStyle name="20% - Accent4 4" xfId="34"/>
    <cellStyle name="20% - Accent4 5" xfId="363"/>
    <cellStyle name="20% - Accent4 5 2" xfId="612"/>
    <cellStyle name="20% - Accent5 2" xfId="111"/>
    <cellStyle name="20% - Accent5 2 2" xfId="411"/>
    <cellStyle name="20% - Accent5 2 2 2" xfId="666"/>
    <cellStyle name="20% - Accent5 2 3" xfId="291"/>
    <cellStyle name="20% - Accent5 2 4" xfId="533"/>
    <cellStyle name="20% - Accent5 3" xfId="154"/>
    <cellStyle name="20% - Accent5 3 2" xfId="426"/>
    <cellStyle name="20% - Accent5 3 2 2" xfId="681"/>
    <cellStyle name="20% - Accent5 3 3" xfId="306"/>
    <cellStyle name="20% - Accent5 3 4" xfId="551"/>
    <cellStyle name="20% - Accent5 4" xfId="38"/>
    <cellStyle name="20% - Accent5 5" xfId="365"/>
    <cellStyle name="20% - Accent5 5 2" xfId="614"/>
    <cellStyle name="20% - Accent6 2" xfId="115"/>
    <cellStyle name="20% - Accent6 2 2" xfId="413"/>
    <cellStyle name="20% - Accent6 2 2 2" xfId="668"/>
    <cellStyle name="20% - Accent6 2 3" xfId="293"/>
    <cellStyle name="20% - Accent6 2 4" xfId="535"/>
    <cellStyle name="20% - Accent6 3" xfId="158"/>
    <cellStyle name="20% - Accent6 3 2" xfId="428"/>
    <cellStyle name="20% - Accent6 3 2 2" xfId="683"/>
    <cellStyle name="20% - Accent6 3 3" xfId="308"/>
    <cellStyle name="20% - Accent6 3 4" xfId="553"/>
    <cellStyle name="20% - Accent6 4" xfId="42"/>
    <cellStyle name="20% - Accent6 5" xfId="367"/>
    <cellStyle name="20% - Accent6 5 2" xfId="616"/>
    <cellStyle name="40% - Accent1 2" xfId="96"/>
    <cellStyle name="40% - Accent1 2 2" xfId="404"/>
    <cellStyle name="40% - Accent1 2 2 2" xfId="659"/>
    <cellStyle name="40% - Accent1 2 3" xfId="284"/>
    <cellStyle name="40% - Accent1 2 4" xfId="526"/>
    <cellStyle name="40% - Accent1 3" xfId="139"/>
    <cellStyle name="40% - Accent1 3 2" xfId="419"/>
    <cellStyle name="40% - Accent1 3 2 2" xfId="674"/>
    <cellStyle name="40% - Accent1 3 3" xfId="299"/>
    <cellStyle name="40% - Accent1 3 4" xfId="544"/>
    <cellStyle name="40% - Accent1 4" xfId="23"/>
    <cellStyle name="40% - Accent1 5" xfId="358"/>
    <cellStyle name="40% - Accent1 5 2" xfId="607"/>
    <cellStyle name="40% - Accent2 2" xfId="100"/>
    <cellStyle name="40% - Accent2 2 2" xfId="406"/>
    <cellStyle name="40% - Accent2 2 2 2" xfId="661"/>
    <cellStyle name="40% - Accent2 2 3" xfId="286"/>
    <cellStyle name="40% - Accent2 2 4" xfId="528"/>
    <cellStyle name="40% - Accent2 3" xfId="143"/>
    <cellStyle name="40% - Accent2 3 2" xfId="421"/>
    <cellStyle name="40% - Accent2 3 2 2" xfId="676"/>
    <cellStyle name="40% - Accent2 3 3" xfId="301"/>
    <cellStyle name="40% - Accent2 3 4" xfId="546"/>
    <cellStyle name="40% - Accent2 4" xfId="27"/>
    <cellStyle name="40% - Accent2 5" xfId="360"/>
    <cellStyle name="40% - Accent2 5 2" xfId="609"/>
    <cellStyle name="40% - Accent3 2" xfId="104"/>
    <cellStyle name="40% - Accent3 2 2" xfId="408"/>
    <cellStyle name="40% - Accent3 2 2 2" xfId="663"/>
    <cellStyle name="40% - Accent3 2 3" xfId="288"/>
    <cellStyle name="40% - Accent3 2 4" xfId="530"/>
    <cellStyle name="40% - Accent3 3" xfId="147"/>
    <cellStyle name="40% - Accent3 3 2" xfId="423"/>
    <cellStyle name="40% - Accent3 3 2 2" xfId="678"/>
    <cellStyle name="40% - Accent3 3 3" xfId="303"/>
    <cellStyle name="40% - Accent3 3 4" xfId="548"/>
    <cellStyle name="40% - Accent3 4" xfId="31"/>
    <cellStyle name="40% - Accent3 5" xfId="362"/>
    <cellStyle name="40% - Accent3 5 2" xfId="611"/>
    <cellStyle name="40% - Accent4 2" xfId="108"/>
    <cellStyle name="40% - Accent4 2 2" xfId="410"/>
    <cellStyle name="40% - Accent4 2 2 2" xfId="665"/>
    <cellStyle name="40% - Accent4 2 3" xfId="290"/>
    <cellStyle name="40% - Accent4 2 4" xfId="532"/>
    <cellStyle name="40% - Accent4 3" xfId="151"/>
    <cellStyle name="40% - Accent4 3 2" xfId="425"/>
    <cellStyle name="40% - Accent4 3 2 2" xfId="680"/>
    <cellStyle name="40% - Accent4 3 3" xfId="305"/>
    <cellStyle name="40% - Accent4 3 4" xfId="550"/>
    <cellStyle name="40% - Accent4 4" xfId="35"/>
    <cellStyle name="40% - Accent4 5" xfId="364"/>
    <cellStyle name="40% - Accent4 5 2" xfId="613"/>
    <cellStyle name="40% - Accent5 2" xfId="112"/>
    <cellStyle name="40% - Accent5 2 2" xfId="412"/>
    <cellStyle name="40% - Accent5 2 2 2" xfId="667"/>
    <cellStyle name="40% - Accent5 2 3" xfId="292"/>
    <cellStyle name="40% - Accent5 2 4" xfId="534"/>
    <cellStyle name="40% - Accent5 3" xfId="155"/>
    <cellStyle name="40% - Accent5 3 2" xfId="427"/>
    <cellStyle name="40% - Accent5 3 2 2" xfId="682"/>
    <cellStyle name="40% - Accent5 3 3" xfId="307"/>
    <cellStyle name="40% - Accent5 3 4" xfId="552"/>
    <cellStyle name="40% - Accent5 4" xfId="39"/>
    <cellStyle name="40% - Accent5 5" xfId="366"/>
    <cellStyle name="40% - Accent5 5 2" xfId="615"/>
    <cellStyle name="40% - Accent6 2" xfId="116"/>
    <cellStyle name="40% - Accent6 2 2" xfId="414"/>
    <cellStyle name="40% - Accent6 2 2 2" xfId="669"/>
    <cellStyle name="40% - Accent6 2 3" xfId="294"/>
    <cellStyle name="40% - Accent6 2 4" xfId="536"/>
    <cellStyle name="40% - Accent6 3" xfId="159"/>
    <cellStyle name="40% - Accent6 3 2" xfId="429"/>
    <cellStyle name="40% - Accent6 3 2 2" xfId="684"/>
    <cellStyle name="40% - Accent6 3 3" xfId="309"/>
    <cellStyle name="40% - Accent6 3 4" xfId="554"/>
    <cellStyle name="40% - Accent6 4" xfId="43"/>
    <cellStyle name="40% - Accent6 5" xfId="368"/>
    <cellStyle name="40% - Accent6 5 2" xfId="617"/>
    <cellStyle name="60% - Accent1 2" xfId="97"/>
    <cellStyle name="60% - Accent1 3" xfId="140"/>
    <cellStyle name="60% - Accent1 4" xfId="24"/>
    <cellStyle name="60% - Accent2 2" xfId="101"/>
    <cellStyle name="60% - Accent2 3" xfId="144"/>
    <cellStyle name="60% - Accent2 4" xfId="28"/>
    <cellStyle name="60% - Accent3 2" xfId="105"/>
    <cellStyle name="60% - Accent3 3" xfId="148"/>
    <cellStyle name="60% - Accent3 4" xfId="32"/>
    <cellStyle name="60% - Accent4 2" xfId="109"/>
    <cellStyle name="60% - Accent4 3" xfId="152"/>
    <cellStyle name="60% - Accent4 4" xfId="36"/>
    <cellStyle name="60% - Accent5 2" xfId="113"/>
    <cellStyle name="60% - Accent5 3" xfId="156"/>
    <cellStyle name="60% - Accent5 4" xfId="40"/>
    <cellStyle name="60% - Accent6 2" xfId="117"/>
    <cellStyle name="60% - Accent6 3" xfId="160"/>
    <cellStyle name="60% - Accent6 4" xfId="44"/>
    <cellStyle name="Accent1 2" xfId="94"/>
    <cellStyle name="Accent1 3" xfId="137"/>
    <cellStyle name="Accent1 4" xfId="21"/>
    <cellStyle name="Accent2 2" xfId="98"/>
    <cellStyle name="Accent2 3" xfId="141"/>
    <cellStyle name="Accent2 4" xfId="25"/>
    <cellStyle name="Accent3 2" xfId="102"/>
    <cellStyle name="Accent3 3" xfId="145"/>
    <cellStyle name="Accent3 4" xfId="29"/>
    <cellStyle name="Accent4 2" xfId="106"/>
    <cellStyle name="Accent4 3" xfId="149"/>
    <cellStyle name="Accent4 4" xfId="33"/>
    <cellStyle name="Accent5 2" xfId="110"/>
    <cellStyle name="Accent5 3" xfId="153"/>
    <cellStyle name="Accent5 4" xfId="37"/>
    <cellStyle name="Accent6 2" xfId="114"/>
    <cellStyle name="Accent6 3" xfId="157"/>
    <cellStyle name="Accent6 4" xfId="41"/>
    <cellStyle name="Bad 2" xfId="83"/>
    <cellStyle name="Bad 3" xfId="126"/>
    <cellStyle name="Bad 4" xfId="10"/>
    <cellStyle name="Calculation 2" xfId="87"/>
    <cellStyle name="Calculation 3" xfId="130"/>
    <cellStyle name="Calculation 4" xfId="14"/>
    <cellStyle name="Check Cell 2" xfId="89"/>
    <cellStyle name="Check Cell 3" xfId="132"/>
    <cellStyle name="Check Cell 4" xfId="16"/>
    <cellStyle name="Comma" xfId="829" builtinId="3"/>
    <cellStyle name="Comma 2" xfId="48"/>
    <cellStyle name="Comma 2 2" xfId="372"/>
    <cellStyle name="Comma 2 2 2" xfId="627"/>
    <cellStyle name="Comma 2 3" xfId="252"/>
    <cellStyle name="Comma 2 4" xfId="492"/>
    <cellStyle name="Comma 3" xfId="118"/>
    <cellStyle name="Comma 3 2" xfId="415"/>
    <cellStyle name="Comma 3 2 2" xfId="670"/>
    <cellStyle name="Comma 3 3" xfId="295"/>
    <cellStyle name="Comma 3 4" xfId="537"/>
    <cellStyle name="Comma 4" xfId="450"/>
    <cellStyle name="Comma 5" xfId="325"/>
    <cellStyle name="Comma 6" xfId="825"/>
    <cellStyle name="Currency 2" xfId="47"/>
    <cellStyle name="Explanatory Text 2" xfId="92"/>
    <cellStyle name="Explanatory Text 3" xfId="135"/>
    <cellStyle name="Explanatory Text 4" xfId="19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7" builtinId="9" hidden="1"/>
    <cellStyle name="Followed Hyperlink" xfId="828" builtinId="9" hidden="1"/>
    <cellStyle name="Good 2" xfId="82"/>
    <cellStyle name="Good 3" xfId="125"/>
    <cellStyle name="Good 4" xfId="9"/>
    <cellStyle name="Heading 1 2" xfId="78"/>
    <cellStyle name="Heading 1 3" xfId="121"/>
    <cellStyle name="Heading 1 4" xfId="5"/>
    <cellStyle name="Heading 2 2" xfId="79"/>
    <cellStyle name="Heading 2 3" xfId="122"/>
    <cellStyle name="Heading 2 4" xfId="6"/>
    <cellStyle name="Heading 3 2" xfId="80"/>
    <cellStyle name="Heading 3 3" xfId="123"/>
    <cellStyle name="Heading 3 4" xfId="7"/>
    <cellStyle name="Heading 4 2" xfId="81"/>
    <cellStyle name="Heading 4 3" xfId="124"/>
    <cellStyle name="Heading 4 4" xfId="8"/>
    <cellStyle name="Hyperlink" xfId="1" builtinId="8"/>
    <cellStyle name="Hyperlink 10" xfId="340" hidden="1"/>
    <cellStyle name="Hyperlink 10" xfId="744"/>
    <cellStyle name="Hyperlink 11" xfId="342" hidden="1"/>
    <cellStyle name="Hyperlink 11" xfId="746"/>
    <cellStyle name="Hyperlink 12" xfId="344" hidden="1"/>
    <cellStyle name="Hyperlink 12" xfId="748"/>
    <cellStyle name="Hyperlink 13" xfId="346" hidden="1"/>
    <cellStyle name="Hyperlink 13" xfId="750"/>
    <cellStyle name="Hyperlink 14" xfId="348" hidden="1"/>
    <cellStyle name="Hyperlink 14" xfId="752"/>
    <cellStyle name="Hyperlink 15" xfId="436" hidden="1"/>
    <cellStyle name="Hyperlink 15" xfId="782"/>
    <cellStyle name="Hyperlink 16" xfId="438" hidden="1"/>
    <cellStyle name="Hyperlink 16" xfId="784"/>
    <cellStyle name="Hyperlink 17" xfId="440" hidden="1"/>
    <cellStyle name="Hyperlink 17" xfId="786"/>
    <cellStyle name="Hyperlink 18" xfId="444" hidden="1"/>
    <cellStyle name="Hyperlink 18" xfId="788"/>
    <cellStyle name="Hyperlink 19" xfId="446" hidden="1"/>
    <cellStyle name="Hyperlink 19" xfId="790"/>
    <cellStyle name="Hyperlink 2" xfId="167" hidden="1"/>
    <cellStyle name="Hyperlink 2" xfId="240" hidden="1"/>
    <cellStyle name="Hyperlink 2" xfId="323" hidden="1"/>
    <cellStyle name="Hyperlink 2" xfId="708" hidden="1"/>
    <cellStyle name="Hyperlink 2" xfId="728"/>
    <cellStyle name="Hyperlink 20" xfId="448" hidden="1"/>
    <cellStyle name="Hyperlink 20" xfId="792"/>
    <cellStyle name="Hyperlink 21" xfId="451" hidden="1"/>
    <cellStyle name="Hyperlink 21" xfId="794"/>
    <cellStyle name="Hyperlink 22" xfId="453" hidden="1"/>
    <cellStyle name="Hyperlink 22" xfId="796"/>
    <cellStyle name="Hyperlink 23" xfId="455" hidden="1"/>
    <cellStyle name="Hyperlink 23" xfId="798"/>
    <cellStyle name="Hyperlink 24" xfId="457" hidden="1"/>
    <cellStyle name="Hyperlink 24" xfId="800"/>
    <cellStyle name="Hyperlink 25" xfId="459" hidden="1"/>
    <cellStyle name="Hyperlink 25" xfId="802"/>
    <cellStyle name="Hyperlink 26" xfId="461" hidden="1"/>
    <cellStyle name="Hyperlink 26" xfId="804"/>
    <cellStyle name="Hyperlink 27" xfId="463" hidden="1"/>
    <cellStyle name="Hyperlink 27" xfId="806"/>
    <cellStyle name="Hyperlink 28" xfId="465" hidden="1"/>
    <cellStyle name="Hyperlink 28" xfId="808"/>
    <cellStyle name="Hyperlink 29" xfId="467" hidden="1"/>
    <cellStyle name="Hyperlink 29" xfId="810"/>
    <cellStyle name="Hyperlink 3" xfId="169" hidden="1"/>
    <cellStyle name="Hyperlink 3" xfId="242" hidden="1"/>
    <cellStyle name="Hyperlink 3" xfId="326" hidden="1"/>
    <cellStyle name="Hyperlink 3" xfId="710" hidden="1"/>
    <cellStyle name="Hyperlink 3" xfId="730"/>
    <cellStyle name="Hyperlink 30" xfId="469" hidden="1"/>
    <cellStyle name="Hyperlink 30" xfId="812"/>
    <cellStyle name="Hyperlink 31" xfId="471" hidden="1"/>
    <cellStyle name="Hyperlink 31" xfId="814"/>
    <cellStyle name="Hyperlink 32" xfId="473" hidden="1"/>
    <cellStyle name="Hyperlink 32" xfId="816"/>
    <cellStyle name="Hyperlink 33" xfId="482" hidden="1"/>
    <cellStyle name="Hyperlink 33" xfId="818"/>
    <cellStyle name="Hyperlink 34" xfId="484" hidden="1"/>
    <cellStyle name="Hyperlink 34" xfId="820"/>
    <cellStyle name="Hyperlink 4" xfId="171" hidden="1"/>
    <cellStyle name="Hyperlink 4" xfId="244" hidden="1"/>
    <cellStyle name="Hyperlink 4" xfId="328" hidden="1"/>
    <cellStyle name="Hyperlink 4" xfId="712" hidden="1"/>
    <cellStyle name="Hyperlink 4" xfId="732"/>
    <cellStyle name="Hyperlink 5" xfId="175" hidden="1"/>
    <cellStyle name="Hyperlink 5" xfId="246" hidden="1"/>
    <cellStyle name="Hyperlink 5" xfId="330" hidden="1"/>
    <cellStyle name="Hyperlink 5" xfId="721" hidden="1"/>
    <cellStyle name="Hyperlink 5" xfId="734"/>
    <cellStyle name="Hyperlink 6" xfId="177" hidden="1"/>
    <cellStyle name="Hyperlink 6" xfId="248" hidden="1"/>
    <cellStyle name="Hyperlink 6" xfId="332" hidden="1"/>
    <cellStyle name="Hyperlink 6" xfId="723" hidden="1"/>
    <cellStyle name="Hyperlink 6" xfId="736"/>
    <cellStyle name="Hyperlink 7" xfId="334" hidden="1"/>
    <cellStyle name="Hyperlink 7" xfId="738"/>
    <cellStyle name="Hyperlink 8" xfId="336" hidden="1"/>
    <cellStyle name="Hyperlink 8" xfId="740"/>
    <cellStyle name="Hyperlink 9" xfId="338" hidden="1"/>
    <cellStyle name="Hyperlink 9" xfId="742"/>
    <cellStyle name="Input 2" xfId="85"/>
    <cellStyle name="Input 3" xfId="128"/>
    <cellStyle name="Input 4" xfId="12"/>
    <cellStyle name="Linked Cell 2" xfId="88"/>
    <cellStyle name="Linked Cell 3" xfId="131"/>
    <cellStyle name="Linked Cell 4" xfId="15"/>
    <cellStyle name="Neutral 2" xfId="84"/>
    <cellStyle name="Neutral 3" xfId="127"/>
    <cellStyle name="Neutral 4" xfId="11"/>
    <cellStyle name="Normal" xfId="0" builtinId="0"/>
    <cellStyle name="Normal 10" xfId="165"/>
    <cellStyle name="Normal 10 2" xfId="434"/>
    <cellStyle name="Normal 10 2 2" xfId="689"/>
    <cellStyle name="Normal 10 3" xfId="314"/>
    <cellStyle name="Normal 10 4" xfId="559"/>
    <cellStyle name="Normal 11" xfId="166"/>
    <cellStyle name="Normal 11 2" xfId="435"/>
    <cellStyle name="Normal 11 2 2" xfId="690"/>
    <cellStyle name="Normal 11 3" xfId="315"/>
    <cellStyle name="Normal 11 4" xfId="560"/>
    <cellStyle name="Normal 12" xfId="173"/>
    <cellStyle name="Normal 12 2" xfId="442"/>
    <cellStyle name="Normal 12 2 2" xfId="694"/>
    <cellStyle name="Normal 12 3" xfId="319"/>
    <cellStyle name="Normal 12 4" xfId="567"/>
    <cellStyle name="Normal 13" xfId="174"/>
    <cellStyle name="Normal 13 2" xfId="443"/>
    <cellStyle name="Normal 13 2 2" xfId="695"/>
    <cellStyle name="Normal 13 3" xfId="320"/>
    <cellStyle name="Normal 13 4" xfId="568"/>
    <cellStyle name="Normal 14" xfId="3"/>
    <cellStyle name="Normal 14 2" xfId="475"/>
    <cellStyle name="Normal 14 2 2" xfId="714"/>
    <cellStyle name="Normal 14 3" xfId="350"/>
    <cellStyle name="Normal 14 4" xfId="599"/>
    <cellStyle name="Normal 15" xfId="351"/>
    <cellStyle name="Normal 15 2" xfId="476"/>
    <cellStyle name="Normal 15 2 2" xfId="715"/>
    <cellStyle name="Normal 15 3" xfId="600"/>
    <cellStyle name="Normal 16" xfId="352"/>
    <cellStyle name="Normal 16 2" xfId="369"/>
    <cellStyle name="Normal 16 3" xfId="601"/>
    <cellStyle name="Normal 17" xfId="353"/>
    <cellStyle name="Normal 17 2" xfId="602"/>
    <cellStyle name="Normal 18" xfId="354"/>
    <cellStyle name="Normal 18 2" xfId="603"/>
    <cellStyle name="Normal 19" xfId="477"/>
    <cellStyle name="Normal 19 2" xfId="716"/>
    <cellStyle name="Normal 2" xfId="2"/>
    <cellStyle name="Normal 2 2" xfId="46"/>
    <cellStyle name="Normal 2 3" xfId="370"/>
    <cellStyle name="Normal 2 3 2" xfId="625"/>
    <cellStyle name="Normal 2 4" xfId="250"/>
    <cellStyle name="Normal 2 5" xfId="490"/>
    <cellStyle name="Normal 20" xfId="478"/>
    <cellStyle name="Normal 20 2" xfId="717"/>
    <cellStyle name="Normal 21" xfId="479"/>
    <cellStyle name="Normal 21 2" xfId="718"/>
    <cellStyle name="Normal 22" xfId="480"/>
    <cellStyle name="Normal 22 2" xfId="719"/>
    <cellStyle name="Normal 23" xfId="481"/>
    <cellStyle name="Normal 23 2" xfId="720"/>
    <cellStyle name="Normal 24" xfId="486"/>
    <cellStyle name="Normal 24 2" xfId="725"/>
    <cellStyle name="Normal 25" xfId="487"/>
    <cellStyle name="Normal 25 2" xfId="726"/>
    <cellStyle name="Normal 26" xfId="822"/>
    <cellStyle name="Normal 27" xfId="823"/>
    <cellStyle name="Normal 28" xfId="824"/>
    <cellStyle name="Normal 3" xfId="45"/>
    <cellStyle name="Normal 3 2" xfId="371"/>
    <cellStyle name="Normal 3 2 2" xfId="626"/>
    <cellStyle name="Normal 3 3" xfId="251"/>
    <cellStyle name="Normal 3 4" xfId="491"/>
    <cellStyle name="Normal 31" xfId="826"/>
    <cellStyle name="Normal 4" xfId="77"/>
    <cellStyle name="Normal 4 2" xfId="401"/>
    <cellStyle name="Normal 4 2 2" xfId="656"/>
    <cellStyle name="Normal 4 3" xfId="281"/>
    <cellStyle name="Normal 4 4" xfId="521"/>
    <cellStyle name="Normal 5" xfId="119"/>
    <cellStyle name="Normal 5 2" xfId="416"/>
    <cellStyle name="Normal 5 2 2" xfId="671"/>
    <cellStyle name="Normal 5 3" xfId="296"/>
    <cellStyle name="Normal 5 4" xfId="538"/>
    <cellStyle name="Normal 6" xfId="161"/>
    <cellStyle name="Normal 6 2" xfId="430"/>
    <cellStyle name="Normal 6 2 2" xfId="685"/>
    <cellStyle name="Normal 6 3" xfId="310"/>
    <cellStyle name="Normal 6 4" xfId="555"/>
    <cellStyle name="Normal 7" xfId="162"/>
    <cellStyle name="Normal 7 2" xfId="431"/>
    <cellStyle name="Normal 7 2 2" xfId="686"/>
    <cellStyle name="Normal 7 3" xfId="311"/>
    <cellStyle name="Normal 7 4" xfId="556"/>
    <cellStyle name="Normal 8" xfId="163"/>
    <cellStyle name="Normal 8 2" xfId="432"/>
    <cellStyle name="Normal 8 2 2" xfId="687"/>
    <cellStyle name="Normal 8 3" xfId="312"/>
    <cellStyle name="Normal 8 4" xfId="557"/>
    <cellStyle name="Normal 9" xfId="164"/>
    <cellStyle name="Normal 9 2" xfId="433"/>
    <cellStyle name="Normal 9 2 2" xfId="688"/>
    <cellStyle name="Normal 9 3" xfId="313"/>
    <cellStyle name="Normal 9 4" xfId="558"/>
    <cellStyle name="Note 2" xfId="91"/>
    <cellStyle name="Note 2 2" xfId="402"/>
    <cellStyle name="Note 2 2 2" xfId="657"/>
    <cellStyle name="Note 2 3" xfId="282"/>
    <cellStyle name="Note 2 4" xfId="524"/>
    <cellStyle name="Note 3" xfId="134"/>
    <cellStyle name="Note 3 2" xfId="417"/>
    <cellStyle name="Note 3 2 2" xfId="672"/>
    <cellStyle name="Note 3 3" xfId="297"/>
    <cellStyle name="Note 3 4" xfId="542"/>
    <cellStyle name="Note 4" xfId="18"/>
    <cellStyle name="Note 5" xfId="356"/>
    <cellStyle name="Note 5 2" xfId="605"/>
    <cellStyle name="Output 2" xfId="86"/>
    <cellStyle name="Output 3" xfId="129"/>
    <cellStyle name="Output 4" xfId="13"/>
    <cellStyle name="Percent 2" xfId="355"/>
    <cellStyle name="Percent 2 2" xfId="604"/>
    <cellStyle name="Title 2" xfId="120"/>
    <cellStyle name="Title 3" xfId="4"/>
    <cellStyle name="Total 2" xfId="93"/>
    <cellStyle name="Total 3" xfId="136"/>
    <cellStyle name="Total 4" xfId="20"/>
    <cellStyle name="Warning Text 2" xfId="90"/>
    <cellStyle name="Warning Text 3" xfId="133"/>
    <cellStyle name="Warning Text 4" xfId="17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412948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shua.Berger@amcnetworks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209"/>
  <sheetViews>
    <sheetView showGridLines="0" tabSelected="1" zoomScale="80" zoomScaleNormal="80" workbookViewId="0">
      <selection activeCell="O25" sqref="O25"/>
    </sheetView>
  </sheetViews>
  <sheetFormatPr defaultColWidth="9.14062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83.42578125" style="7" customWidth="1"/>
    <col min="5" max="5" width="20.7109375" style="7" customWidth="1"/>
    <col min="6" max="6" width="25.7109375" style="7" customWidth="1"/>
    <col min="7" max="7" width="15" style="7" customWidth="1"/>
    <col min="8" max="8" width="18.28515625" style="7" customWidth="1"/>
    <col min="9" max="9" width="13" style="7" customWidth="1"/>
    <col min="10" max="10" width="18.28515625" style="7" bestFit="1" customWidth="1"/>
    <col min="11" max="11" width="12.7109375" style="7" customWidth="1"/>
    <col min="12" max="12" width="15.7109375" style="7" bestFit="1" customWidth="1"/>
    <col min="13" max="13" width="12.7109375" style="7" bestFit="1" customWidth="1"/>
    <col min="14" max="14" width="12.28515625" style="7" customWidth="1"/>
    <col min="15" max="15" width="16" style="7" customWidth="1"/>
    <col min="16" max="16" width="10.42578125" style="7" bestFit="1" customWidth="1"/>
    <col min="17" max="17" width="16.140625" style="7" customWidth="1"/>
    <col min="18" max="18" width="11.28515625" style="7" bestFit="1" customWidth="1"/>
    <col min="19" max="16384" width="9.140625" style="7"/>
  </cols>
  <sheetData>
    <row r="1" spans="1:18" x14ac:dyDescent="0.25">
      <c r="A1" s="5"/>
      <c r="B1" s="6"/>
      <c r="C1" s="6"/>
      <c r="D1" s="6"/>
      <c r="E1" s="6"/>
      <c r="F1" s="6"/>
      <c r="G1" s="6"/>
      <c r="H1" s="8"/>
      <c r="I1" s="8"/>
      <c r="K1" s="9" t="s">
        <v>0</v>
      </c>
      <c r="L1" s="44">
        <v>43592</v>
      </c>
    </row>
    <row r="2" spans="1:18" x14ac:dyDescent="0.25">
      <c r="A2" s="5"/>
      <c r="B2" s="6"/>
      <c r="C2" s="6"/>
      <c r="D2" s="6"/>
      <c r="E2" s="6"/>
      <c r="F2" s="6"/>
      <c r="G2" s="6"/>
      <c r="H2" s="6"/>
      <c r="I2" s="6"/>
      <c r="K2" s="9" t="s">
        <v>4</v>
      </c>
      <c r="L2" s="64">
        <v>8473</v>
      </c>
    </row>
    <row r="3" spans="1:18" x14ac:dyDescent="0.25">
      <c r="A3" s="5"/>
      <c r="B3" s="6"/>
      <c r="C3" s="6"/>
      <c r="D3" s="6"/>
      <c r="E3" s="6"/>
      <c r="F3" s="6"/>
      <c r="G3" s="6"/>
      <c r="H3" s="11"/>
      <c r="I3" s="11"/>
      <c r="J3" s="11"/>
      <c r="K3" s="11"/>
      <c r="L3" s="11"/>
    </row>
    <row r="4" spans="1:18" x14ac:dyDescent="0.25">
      <c r="A4" s="5"/>
      <c r="B4" s="6"/>
      <c r="C4" s="6"/>
      <c r="D4" s="6"/>
      <c r="E4" s="6"/>
      <c r="F4" s="6"/>
      <c r="G4" s="6"/>
      <c r="H4" s="102" t="s">
        <v>2</v>
      </c>
      <c r="I4" s="102"/>
      <c r="J4" s="102"/>
      <c r="K4" s="102"/>
      <c r="L4" s="102"/>
    </row>
    <row r="5" spans="1:18" x14ac:dyDescent="0.25">
      <c r="A5" s="5"/>
      <c r="C5" s="10"/>
      <c r="D5" s="10"/>
      <c r="E5" s="10"/>
      <c r="F5" s="6"/>
      <c r="G5" s="6"/>
      <c r="H5" s="108" t="s">
        <v>3</v>
      </c>
      <c r="I5" s="108"/>
      <c r="J5" s="108"/>
      <c r="K5" s="108"/>
      <c r="L5" s="108"/>
    </row>
    <row r="6" spans="1:18" x14ac:dyDescent="0.25">
      <c r="A6" s="5"/>
      <c r="B6" s="3" t="s">
        <v>1</v>
      </c>
      <c r="C6" s="6"/>
      <c r="D6" s="6"/>
      <c r="E6" s="6"/>
      <c r="F6" s="6"/>
      <c r="G6" s="6"/>
      <c r="H6" s="104" t="s">
        <v>1</v>
      </c>
      <c r="I6" s="104"/>
      <c r="J6" s="104"/>
      <c r="K6" s="104"/>
      <c r="L6" s="104"/>
    </row>
    <row r="7" spans="1:18" x14ac:dyDescent="0.25">
      <c r="A7" s="5"/>
      <c r="B7" s="1" t="s">
        <v>53</v>
      </c>
      <c r="C7" s="6"/>
      <c r="D7" s="6"/>
      <c r="E7" s="6"/>
      <c r="F7" s="6"/>
      <c r="G7" s="6"/>
      <c r="H7" s="109" t="s">
        <v>25</v>
      </c>
      <c r="I7" s="109"/>
      <c r="J7" s="109"/>
      <c r="K7" s="109"/>
      <c r="L7" s="109"/>
    </row>
    <row r="8" spans="1:18" x14ac:dyDescent="0.25">
      <c r="A8" s="5"/>
      <c r="B8" s="1" t="s">
        <v>54</v>
      </c>
      <c r="C8" s="6"/>
      <c r="D8" s="11"/>
      <c r="E8" s="11"/>
      <c r="F8" s="11"/>
      <c r="G8" s="11"/>
      <c r="H8" s="104" t="s">
        <v>53</v>
      </c>
      <c r="I8" s="104"/>
      <c r="J8" s="104"/>
      <c r="K8" s="104"/>
      <c r="L8" s="104"/>
    </row>
    <row r="9" spans="1:18" x14ac:dyDescent="0.25">
      <c r="A9" s="5"/>
      <c r="B9" s="2" t="s">
        <v>24</v>
      </c>
      <c r="C9" s="11"/>
      <c r="D9" s="6"/>
      <c r="E9" s="6"/>
      <c r="F9" s="6"/>
      <c r="G9" s="6"/>
      <c r="H9" s="104" t="s">
        <v>54</v>
      </c>
      <c r="I9" s="104"/>
      <c r="J9" s="104"/>
      <c r="K9" s="104"/>
      <c r="L9" s="104"/>
    </row>
    <row r="10" spans="1:18" x14ac:dyDescent="0.25">
      <c r="A10" s="5"/>
      <c r="B10" s="4" t="s">
        <v>6</v>
      </c>
      <c r="C10" s="11"/>
      <c r="D10" s="6"/>
      <c r="E10" s="6"/>
      <c r="F10" s="6"/>
      <c r="G10" s="6"/>
      <c r="H10" s="5"/>
      <c r="I10" s="5"/>
      <c r="J10" s="5"/>
      <c r="K10" s="5"/>
      <c r="L10" s="5"/>
    </row>
    <row r="11" spans="1:18" x14ac:dyDescent="0.25">
      <c r="A11" s="5"/>
      <c r="C11" s="12"/>
      <c r="D11" s="13"/>
      <c r="E11" s="13"/>
      <c r="F11" s="13"/>
      <c r="G11" s="13"/>
      <c r="H11" s="103" t="s">
        <v>32</v>
      </c>
      <c r="I11" s="103"/>
      <c r="J11" s="103"/>
      <c r="K11" s="103"/>
      <c r="L11" s="103"/>
    </row>
    <row r="12" spans="1:18" x14ac:dyDescent="0.25">
      <c r="A12" s="5"/>
      <c r="B12" s="14" t="s">
        <v>22</v>
      </c>
      <c r="C12" s="13"/>
      <c r="D12" s="41" t="s">
        <v>40</v>
      </c>
      <c r="E12" s="13"/>
      <c r="F12" s="13"/>
      <c r="G12" s="13"/>
      <c r="H12" s="105" t="s">
        <v>23</v>
      </c>
      <c r="I12" s="105"/>
      <c r="J12" s="105"/>
      <c r="K12" s="105"/>
      <c r="L12" s="105"/>
    </row>
    <row r="13" spans="1:18" x14ac:dyDescent="0.25">
      <c r="A13" s="5"/>
      <c r="C13" s="13"/>
      <c r="D13" s="41" t="s">
        <v>69</v>
      </c>
      <c r="E13" s="13"/>
      <c r="F13" s="13"/>
      <c r="G13" s="13"/>
      <c r="H13" s="106" t="s">
        <v>33</v>
      </c>
      <c r="I13" s="106"/>
      <c r="J13" s="106"/>
      <c r="K13" s="106"/>
      <c r="L13" s="106"/>
    </row>
    <row r="14" spans="1:18" x14ac:dyDescent="0.25">
      <c r="A14" s="5"/>
      <c r="C14" s="13"/>
      <c r="D14" s="41" t="s">
        <v>42</v>
      </c>
      <c r="E14" s="8"/>
      <c r="F14" s="8"/>
      <c r="G14" s="8"/>
      <c r="H14" s="11"/>
      <c r="I14" s="11"/>
      <c r="J14" s="11"/>
      <c r="K14" s="11"/>
      <c r="L14" s="11"/>
    </row>
    <row r="15" spans="1:18" x14ac:dyDescent="0.25">
      <c r="A15" s="5" t="s">
        <v>34</v>
      </c>
      <c r="C15" s="8"/>
      <c r="D15" s="41" t="s">
        <v>43</v>
      </c>
      <c r="E15" s="8"/>
      <c r="F15" s="8"/>
      <c r="G15" s="8"/>
      <c r="H15" s="107" t="s">
        <v>31</v>
      </c>
      <c r="I15" s="107"/>
      <c r="J15" s="107"/>
      <c r="K15" s="107"/>
      <c r="L15" s="107"/>
      <c r="O15" s="17"/>
    </row>
    <row r="16" spans="1:18" x14ac:dyDescent="0.25">
      <c r="A16" s="5"/>
      <c r="D16" s="81" t="s">
        <v>70</v>
      </c>
      <c r="E16" s="8"/>
      <c r="F16" s="8"/>
      <c r="G16" s="8"/>
      <c r="H16" s="21"/>
      <c r="I16" s="22" t="s">
        <v>13</v>
      </c>
      <c r="J16" s="22" t="s">
        <v>11</v>
      </c>
      <c r="K16" s="23" t="s">
        <v>36</v>
      </c>
      <c r="L16" s="22"/>
      <c r="R16" s="17"/>
    </row>
    <row r="17" spans="1:19" x14ac:dyDescent="0.25">
      <c r="A17" s="5"/>
      <c r="C17" s="8"/>
      <c r="E17" s="8"/>
      <c r="F17" s="8"/>
      <c r="G17" s="8"/>
      <c r="H17" s="84"/>
      <c r="I17" s="85" t="s">
        <v>17</v>
      </c>
      <c r="J17" s="86">
        <v>1.28</v>
      </c>
      <c r="K17" s="87"/>
      <c r="L17" s="88"/>
      <c r="O17" s="17"/>
      <c r="R17" s="17"/>
      <c r="S17" s="17"/>
    </row>
    <row r="18" spans="1:19" x14ac:dyDescent="0.25">
      <c r="A18" s="5"/>
      <c r="B18" s="15" t="s">
        <v>26</v>
      </c>
      <c r="D18" s="42">
        <v>43556</v>
      </c>
      <c r="E18" s="8"/>
      <c r="F18" s="8"/>
      <c r="G18" s="8"/>
      <c r="H18" s="55"/>
      <c r="I18" s="39" t="s">
        <v>15</v>
      </c>
      <c r="J18" s="40">
        <v>1.1300000000000001</v>
      </c>
      <c r="K18" s="56">
        <f>D22+J185</f>
        <v>264501792</v>
      </c>
      <c r="L18" s="45"/>
      <c r="O18" s="17"/>
      <c r="R18" s="17"/>
      <c r="S18" s="17"/>
    </row>
    <row r="19" spans="1:19" x14ac:dyDescent="0.25">
      <c r="A19" s="5"/>
      <c r="B19" s="15" t="s">
        <v>27</v>
      </c>
      <c r="D19" s="42">
        <v>43585</v>
      </c>
      <c r="E19" s="8"/>
      <c r="F19" s="8"/>
      <c r="G19" s="8"/>
      <c r="H19" s="84"/>
      <c r="I19" s="85" t="s">
        <v>16</v>
      </c>
      <c r="J19" s="86">
        <v>0.9900000000000001</v>
      </c>
      <c r="K19" s="87"/>
      <c r="L19" s="88"/>
      <c r="O19" s="17"/>
    </row>
    <row r="20" spans="1:19" x14ac:dyDescent="0.25">
      <c r="A20" s="5"/>
      <c r="B20" s="14" t="s">
        <v>20</v>
      </c>
      <c r="D20" s="43" t="s">
        <v>40</v>
      </c>
      <c r="E20" s="8"/>
      <c r="F20" s="8"/>
      <c r="G20" s="8"/>
      <c r="H20" s="84"/>
      <c r="I20" s="85" t="s">
        <v>14</v>
      </c>
      <c r="J20" s="86">
        <v>0.85000000000000009</v>
      </c>
      <c r="K20" s="87"/>
      <c r="L20" s="88"/>
      <c r="O20" s="17"/>
    </row>
    <row r="21" spans="1:19" x14ac:dyDescent="0.25">
      <c r="A21" s="5"/>
      <c r="B21" s="14" t="s">
        <v>21</v>
      </c>
      <c r="D21" s="43" t="s">
        <v>49</v>
      </c>
      <c r="E21" s="8"/>
      <c r="F21" s="8"/>
      <c r="G21" s="8"/>
      <c r="H21" s="84"/>
      <c r="I21" s="85" t="s">
        <v>19</v>
      </c>
      <c r="J21" s="86">
        <v>0.71000000000000008</v>
      </c>
      <c r="K21" s="87"/>
      <c r="L21" s="88"/>
      <c r="O21" s="17"/>
    </row>
    <row r="22" spans="1:19" x14ac:dyDescent="0.25">
      <c r="A22" s="5"/>
      <c r="B22" s="26" t="s">
        <v>35</v>
      </c>
      <c r="D22" s="57">
        <v>195671261</v>
      </c>
      <c r="E22" s="8"/>
      <c r="F22" s="8"/>
      <c r="G22" s="8"/>
      <c r="H22" s="51"/>
      <c r="I22" s="52" t="s">
        <v>50</v>
      </c>
      <c r="J22" s="53">
        <v>0.6100000000000001</v>
      </c>
      <c r="K22" s="54"/>
      <c r="L22" s="41"/>
      <c r="O22" s="17"/>
    </row>
    <row r="23" spans="1:19" x14ac:dyDescent="0.25">
      <c r="A23" s="5"/>
      <c r="B23" s="26"/>
      <c r="D23" s="57"/>
      <c r="E23" s="8"/>
      <c r="F23" s="8"/>
      <c r="G23" s="8"/>
      <c r="H23" s="51"/>
      <c r="I23" s="52" t="s">
        <v>52</v>
      </c>
      <c r="J23" s="53">
        <v>0.58000000000000007</v>
      </c>
      <c r="K23" s="54"/>
      <c r="L23" s="41"/>
      <c r="N23" s="95"/>
      <c r="O23" s="17"/>
    </row>
    <row r="24" spans="1:19" x14ac:dyDescent="0.25">
      <c r="A24" s="5"/>
      <c r="B24" s="26"/>
      <c r="D24" s="57"/>
      <c r="E24" s="8"/>
      <c r="F24" s="8"/>
      <c r="G24" s="8"/>
      <c r="H24" s="51"/>
      <c r="I24" s="52" t="s">
        <v>60</v>
      </c>
      <c r="J24" s="53">
        <v>0.55000000000000004</v>
      </c>
      <c r="K24" s="54"/>
      <c r="L24" s="41"/>
      <c r="N24" s="96"/>
    </row>
    <row r="25" spans="1:19" x14ac:dyDescent="0.25">
      <c r="A25" s="5"/>
      <c r="B25" s="26"/>
      <c r="D25" s="57"/>
      <c r="E25" s="8"/>
      <c r="F25" s="8"/>
      <c r="G25" s="8"/>
      <c r="H25" s="51"/>
      <c r="I25" s="52" t="s">
        <v>61</v>
      </c>
      <c r="J25" s="53">
        <v>0.5</v>
      </c>
      <c r="K25" s="54"/>
      <c r="L25" s="41"/>
    </row>
    <row r="26" spans="1:19" x14ac:dyDescent="0.25">
      <c r="A26" s="5"/>
      <c r="B26" s="8"/>
      <c r="C26" s="8"/>
      <c r="D26" s="8"/>
      <c r="E26" s="8"/>
      <c r="F26" s="8"/>
      <c r="G26" s="8"/>
      <c r="H26" s="8"/>
      <c r="I26" s="8"/>
      <c r="K26" s="11"/>
      <c r="L26" s="11"/>
      <c r="M26" s="11"/>
      <c r="N26" s="11"/>
      <c r="P26" s="17"/>
    </row>
    <row r="27" spans="1:19" ht="47.25" x14ac:dyDescent="0.25">
      <c r="B27" s="20" t="s">
        <v>12</v>
      </c>
      <c r="C27" s="20" t="s">
        <v>37</v>
      </c>
      <c r="D27" s="20" t="s">
        <v>38</v>
      </c>
      <c r="E27" s="20" t="s">
        <v>39</v>
      </c>
      <c r="F27" s="24" t="s">
        <v>7</v>
      </c>
      <c r="G27" s="24" t="s">
        <v>8</v>
      </c>
      <c r="H27" s="24" t="s">
        <v>45</v>
      </c>
      <c r="I27" s="24" t="s">
        <v>10</v>
      </c>
      <c r="J27" s="24" t="s">
        <v>9</v>
      </c>
      <c r="K27" s="24" t="s">
        <v>11</v>
      </c>
      <c r="L27" s="24" t="s">
        <v>5</v>
      </c>
      <c r="P27" s="17"/>
    </row>
    <row r="28" spans="1:19" x14ac:dyDescent="0.25">
      <c r="B28" s="50">
        <v>1</v>
      </c>
      <c r="C28" s="50">
        <v>10072097</v>
      </c>
      <c r="D28" s="77" t="s">
        <v>83</v>
      </c>
      <c r="E28" s="92" t="s">
        <v>40</v>
      </c>
      <c r="F28" s="78">
        <v>43374</v>
      </c>
      <c r="G28" s="78">
        <v>43646</v>
      </c>
      <c r="H28" s="99">
        <v>9579528</v>
      </c>
      <c r="I28" s="79">
        <v>2326126</v>
      </c>
      <c r="J28" s="17">
        <v>21247</v>
      </c>
      <c r="K28" s="48">
        <v>1.28</v>
      </c>
      <c r="L28" s="80">
        <f>ROUND(J28*(K28/1000),2)</f>
        <v>27.2</v>
      </c>
      <c r="N28" s="97"/>
      <c r="O28" s="17"/>
    </row>
    <row r="29" spans="1:19" x14ac:dyDescent="0.25">
      <c r="B29" s="50">
        <f>B28+1</f>
        <v>2</v>
      </c>
      <c r="C29" s="50">
        <v>10072141</v>
      </c>
      <c r="D29" s="77" t="s">
        <v>71</v>
      </c>
      <c r="E29" s="92" t="s">
        <v>40</v>
      </c>
      <c r="F29" s="78">
        <v>43376</v>
      </c>
      <c r="G29" s="78">
        <v>43646</v>
      </c>
      <c r="H29" s="99">
        <v>30789786</v>
      </c>
      <c r="I29" s="79">
        <v>13313383</v>
      </c>
      <c r="J29" s="17">
        <v>1786279</v>
      </c>
      <c r="K29" s="48">
        <v>1.28</v>
      </c>
      <c r="L29" s="80">
        <f t="shared" ref="L29:L90" si="0">ROUND(J29*(K29/1000),2)</f>
        <v>2286.44</v>
      </c>
      <c r="N29" s="97"/>
      <c r="O29" s="17"/>
    </row>
    <row r="30" spans="1:19" x14ac:dyDescent="0.25">
      <c r="B30" s="50">
        <f t="shared" ref="B30:B143" si="1">B29+1</f>
        <v>3</v>
      </c>
      <c r="C30" s="50">
        <v>10072141</v>
      </c>
      <c r="D30" s="77" t="s">
        <v>71</v>
      </c>
      <c r="E30" s="92" t="s">
        <v>48</v>
      </c>
      <c r="F30" s="78">
        <v>43376</v>
      </c>
      <c r="G30" s="78">
        <v>43646</v>
      </c>
      <c r="H30" s="99">
        <v>30789786</v>
      </c>
      <c r="I30" s="79">
        <v>1608657</v>
      </c>
      <c r="J30" s="17">
        <v>443750</v>
      </c>
      <c r="K30" s="48">
        <v>1.28</v>
      </c>
      <c r="L30" s="80">
        <f t="shared" si="0"/>
        <v>568</v>
      </c>
      <c r="N30" s="97"/>
      <c r="O30" s="17"/>
    </row>
    <row r="31" spans="1:19" x14ac:dyDescent="0.25">
      <c r="B31" s="50">
        <f t="shared" si="1"/>
        <v>4</v>
      </c>
      <c r="C31" s="50">
        <v>10072141</v>
      </c>
      <c r="D31" s="77" t="s">
        <v>71</v>
      </c>
      <c r="E31" s="92" t="s">
        <v>46</v>
      </c>
      <c r="F31" s="78">
        <v>43376</v>
      </c>
      <c r="G31" s="78">
        <v>43646</v>
      </c>
      <c r="H31" s="99">
        <v>30789786</v>
      </c>
      <c r="I31" s="79">
        <v>1833654</v>
      </c>
      <c r="J31" s="17">
        <v>397669</v>
      </c>
      <c r="K31" s="48">
        <v>1.28</v>
      </c>
      <c r="L31" s="80">
        <f t="shared" si="0"/>
        <v>509.02</v>
      </c>
      <c r="N31" s="97"/>
      <c r="O31" s="17"/>
    </row>
    <row r="32" spans="1:19" x14ac:dyDescent="0.25">
      <c r="B32" s="50">
        <f t="shared" si="1"/>
        <v>5</v>
      </c>
      <c r="C32" s="50">
        <v>10072141</v>
      </c>
      <c r="D32" s="77" t="s">
        <v>71</v>
      </c>
      <c r="E32" s="92" t="s">
        <v>44</v>
      </c>
      <c r="F32" s="78">
        <v>43376</v>
      </c>
      <c r="G32" s="78">
        <v>43646</v>
      </c>
      <c r="H32" s="99">
        <v>30789786</v>
      </c>
      <c r="I32" s="79">
        <v>1873136</v>
      </c>
      <c r="J32" s="17">
        <v>499629</v>
      </c>
      <c r="K32" s="48">
        <v>1.28</v>
      </c>
      <c r="L32" s="80">
        <f t="shared" si="0"/>
        <v>639.53</v>
      </c>
      <c r="N32" s="97"/>
      <c r="O32" s="17"/>
    </row>
    <row r="33" spans="2:15" x14ac:dyDescent="0.25">
      <c r="B33" s="50">
        <f t="shared" si="1"/>
        <v>6</v>
      </c>
      <c r="C33" s="50">
        <v>10072168</v>
      </c>
      <c r="D33" s="77" t="s">
        <v>66</v>
      </c>
      <c r="E33" s="92" t="s">
        <v>40</v>
      </c>
      <c r="F33" s="78">
        <v>43377</v>
      </c>
      <c r="G33" s="78">
        <v>43646</v>
      </c>
      <c r="H33" s="99">
        <v>49409302</v>
      </c>
      <c r="I33" s="79">
        <v>18235963</v>
      </c>
      <c r="J33" s="17">
        <f>2397968-J34</f>
        <v>1180164</v>
      </c>
      <c r="K33" s="48">
        <v>1.28</v>
      </c>
      <c r="L33" s="80">
        <f t="shared" si="0"/>
        <v>1510.61</v>
      </c>
      <c r="N33" s="97"/>
      <c r="O33" s="17"/>
    </row>
    <row r="34" spans="2:15" x14ac:dyDescent="0.25">
      <c r="B34" s="50"/>
      <c r="C34" s="50"/>
      <c r="D34" s="77"/>
      <c r="E34" s="92" t="s">
        <v>40</v>
      </c>
      <c r="F34" s="78"/>
      <c r="G34" s="78"/>
      <c r="H34" s="99"/>
      <c r="I34" s="79"/>
      <c r="J34" s="17">
        <v>1217804</v>
      </c>
      <c r="K34" s="48">
        <v>1.1299999999999999</v>
      </c>
      <c r="L34" s="80">
        <f t="shared" si="0"/>
        <v>1376.12</v>
      </c>
      <c r="N34" s="97"/>
      <c r="O34" s="17"/>
    </row>
    <row r="35" spans="2:15" x14ac:dyDescent="0.25">
      <c r="B35" s="50">
        <f>B33+1</f>
        <v>7</v>
      </c>
      <c r="C35" s="50">
        <v>10072168</v>
      </c>
      <c r="D35" s="77" t="s">
        <v>66</v>
      </c>
      <c r="E35" s="92" t="s">
        <v>48</v>
      </c>
      <c r="F35" s="78">
        <v>43377</v>
      </c>
      <c r="G35" s="78">
        <v>43646</v>
      </c>
      <c r="H35" s="99">
        <v>49409302</v>
      </c>
      <c r="I35" s="79">
        <v>2099002</v>
      </c>
      <c r="J35" s="17">
        <v>586978</v>
      </c>
      <c r="K35" s="48">
        <v>1.1299999999999999</v>
      </c>
      <c r="L35" s="80">
        <f t="shared" si="0"/>
        <v>663.29</v>
      </c>
      <c r="N35" s="97"/>
      <c r="O35" s="17"/>
    </row>
    <row r="36" spans="2:15" x14ac:dyDescent="0.25">
      <c r="B36" s="50">
        <f t="shared" si="1"/>
        <v>8</v>
      </c>
      <c r="C36" s="50">
        <v>10072168</v>
      </c>
      <c r="D36" s="77" t="s">
        <v>66</v>
      </c>
      <c r="E36" s="92" t="s">
        <v>46</v>
      </c>
      <c r="F36" s="78">
        <v>43377</v>
      </c>
      <c r="G36" s="78">
        <v>43646</v>
      </c>
      <c r="H36" s="99">
        <v>49409302</v>
      </c>
      <c r="I36" s="79">
        <v>2374482</v>
      </c>
      <c r="J36" s="17">
        <v>517985</v>
      </c>
      <c r="K36" s="48">
        <v>1.1299999999999999</v>
      </c>
      <c r="L36" s="80">
        <f t="shared" si="0"/>
        <v>585.32000000000005</v>
      </c>
      <c r="N36" s="97"/>
      <c r="O36" s="17"/>
    </row>
    <row r="37" spans="2:15" x14ac:dyDescent="0.25">
      <c r="B37" s="50">
        <f>B36+1</f>
        <v>9</v>
      </c>
      <c r="C37" s="50">
        <v>10072168</v>
      </c>
      <c r="D37" s="77" t="s">
        <v>66</v>
      </c>
      <c r="E37" s="92" t="s">
        <v>44</v>
      </c>
      <c r="F37" s="78">
        <v>43377</v>
      </c>
      <c r="G37" s="78">
        <v>43646</v>
      </c>
      <c r="H37" s="99">
        <v>49409302</v>
      </c>
      <c r="I37" s="79">
        <v>2399199</v>
      </c>
      <c r="J37" s="17">
        <v>674800</v>
      </c>
      <c r="K37" s="48">
        <v>1.1299999999999999</v>
      </c>
      <c r="L37" s="80">
        <f t="shared" si="0"/>
        <v>762.52</v>
      </c>
      <c r="N37" s="97"/>
      <c r="O37" s="17"/>
    </row>
    <row r="38" spans="2:15" x14ac:dyDescent="0.25">
      <c r="B38" s="50">
        <f t="shared" si="1"/>
        <v>10</v>
      </c>
      <c r="C38" s="50">
        <v>10072170</v>
      </c>
      <c r="D38" s="77" t="s">
        <v>62</v>
      </c>
      <c r="E38" s="92" t="s">
        <v>40</v>
      </c>
      <c r="F38" s="78">
        <v>43377</v>
      </c>
      <c r="G38" s="78">
        <v>43646</v>
      </c>
      <c r="H38" s="99">
        <v>3401181</v>
      </c>
      <c r="I38" s="79">
        <v>2462733</v>
      </c>
      <c r="J38" s="17">
        <v>186324</v>
      </c>
      <c r="K38" s="48">
        <v>1.1299999999999999</v>
      </c>
      <c r="L38" s="80">
        <f t="shared" si="0"/>
        <v>210.55</v>
      </c>
      <c r="N38" s="97"/>
      <c r="O38" s="17"/>
    </row>
    <row r="39" spans="2:15" x14ac:dyDescent="0.25">
      <c r="B39" s="50">
        <f t="shared" si="1"/>
        <v>11</v>
      </c>
      <c r="C39" s="50">
        <v>10072170</v>
      </c>
      <c r="D39" s="77" t="s">
        <v>62</v>
      </c>
      <c r="E39" s="92" t="s">
        <v>48</v>
      </c>
      <c r="F39" s="78">
        <v>43377</v>
      </c>
      <c r="G39" s="78">
        <v>43646</v>
      </c>
      <c r="H39" s="99">
        <v>3401181</v>
      </c>
      <c r="I39" s="79">
        <v>307049</v>
      </c>
      <c r="J39" s="17">
        <v>15811</v>
      </c>
      <c r="K39" s="48">
        <v>1.1299999999999999</v>
      </c>
      <c r="L39" s="80">
        <f t="shared" si="0"/>
        <v>17.87</v>
      </c>
      <c r="N39" s="97"/>
      <c r="O39" s="17"/>
    </row>
    <row r="40" spans="2:15" x14ac:dyDescent="0.25">
      <c r="B40" s="50">
        <f t="shared" si="1"/>
        <v>12</v>
      </c>
      <c r="C40" s="50">
        <v>10072170</v>
      </c>
      <c r="D40" s="77" t="s">
        <v>62</v>
      </c>
      <c r="E40" s="92" t="s">
        <v>46</v>
      </c>
      <c r="F40" s="78">
        <v>43377</v>
      </c>
      <c r="G40" s="78">
        <v>43646</v>
      </c>
      <c r="H40" s="99">
        <v>3401181</v>
      </c>
      <c r="I40" s="79">
        <v>17885</v>
      </c>
      <c r="J40" s="17">
        <v>3603</v>
      </c>
      <c r="K40" s="48">
        <v>1.1299999999999999</v>
      </c>
      <c r="L40" s="80">
        <f t="shared" si="0"/>
        <v>4.07</v>
      </c>
      <c r="N40" s="97"/>
      <c r="O40" s="17"/>
    </row>
    <row r="41" spans="2:15" x14ac:dyDescent="0.25">
      <c r="B41" s="50">
        <f t="shared" si="1"/>
        <v>13</v>
      </c>
      <c r="C41" s="50">
        <v>10072178</v>
      </c>
      <c r="D41" s="77" t="s">
        <v>72</v>
      </c>
      <c r="E41" s="92" t="s">
        <v>40</v>
      </c>
      <c r="F41" s="78">
        <v>43378</v>
      </c>
      <c r="G41" s="78">
        <v>43646</v>
      </c>
      <c r="H41" s="99">
        <v>21595433</v>
      </c>
      <c r="I41" s="79">
        <v>5519664</v>
      </c>
      <c r="J41" s="17">
        <v>741848</v>
      </c>
      <c r="K41" s="48">
        <v>1.1299999999999999</v>
      </c>
      <c r="L41" s="80">
        <f t="shared" si="0"/>
        <v>838.29</v>
      </c>
      <c r="N41" s="97"/>
      <c r="O41" s="17"/>
    </row>
    <row r="42" spans="2:15" x14ac:dyDescent="0.25">
      <c r="B42" s="50">
        <f t="shared" si="1"/>
        <v>14</v>
      </c>
      <c r="C42" s="50">
        <v>10072180</v>
      </c>
      <c r="D42" s="77" t="s">
        <v>84</v>
      </c>
      <c r="E42" s="92" t="s">
        <v>40</v>
      </c>
      <c r="F42" s="78">
        <v>43374</v>
      </c>
      <c r="G42" s="78">
        <v>43646</v>
      </c>
      <c r="H42" s="99">
        <v>19869653</v>
      </c>
      <c r="I42" s="79">
        <v>8981115</v>
      </c>
      <c r="J42" s="17">
        <v>3094174</v>
      </c>
      <c r="K42" s="48">
        <v>1.1299999999999999</v>
      </c>
      <c r="L42" s="80">
        <f t="shared" si="0"/>
        <v>3496.42</v>
      </c>
      <c r="N42" s="97"/>
      <c r="O42" s="17"/>
    </row>
    <row r="43" spans="2:15" x14ac:dyDescent="0.25">
      <c r="B43" s="50">
        <f t="shared" si="1"/>
        <v>15</v>
      </c>
      <c r="C43" s="50">
        <v>10072185</v>
      </c>
      <c r="D43" s="77" t="s">
        <v>63</v>
      </c>
      <c r="E43" s="92" t="s">
        <v>40</v>
      </c>
      <c r="F43" s="78">
        <v>43381</v>
      </c>
      <c r="G43" s="78">
        <v>43639</v>
      </c>
      <c r="H43" s="99">
        <v>11770474</v>
      </c>
      <c r="I43" s="79">
        <v>8497411</v>
      </c>
      <c r="J43" s="17">
        <v>656515</v>
      </c>
      <c r="K43" s="48">
        <v>1.1299999999999999</v>
      </c>
      <c r="L43" s="80">
        <f t="shared" si="0"/>
        <v>741.86</v>
      </c>
      <c r="N43" s="97"/>
      <c r="O43" s="17"/>
    </row>
    <row r="44" spans="2:15" x14ac:dyDescent="0.25">
      <c r="B44" s="50">
        <f t="shared" si="1"/>
        <v>16</v>
      </c>
      <c r="C44" s="50">
        <v>10072201</v>
      </c>
      <c r="D44" s="77" t="s">
        <v>64</v>
      </c>
      <c r="E44" s="92" t="s">
        <v>40</v>
      </c>
      <c r="F44" s="78">
        <v>43381</v>
      </c>
      <c r="G44" s="78">
        <v>43646</v>
      </c>
      <c r="H44" s="99">
        <v>38777379</v>
      </c>
      <c r="I44" s="79">
        <v>15172817</v>
      </c>
      <c r="J44" s="17">
        <v>1581616</v>
      </c>
      <c r="K44" s="48">
        <v>1.1299999999999999</v>
      </c>
      <c r="L44" s="80">
        <f t="shared" si="0"/>
        <v>1787.23</v>
      </c>
      <c r="N44" s="97"/>
      <c r="O44" s="17"/>
    </row>
    <row r="45" spans="2:15" x14ac:dyDescent="0.25">
      <c r="B45" s="50">
        <f t="shared" si="1"/>
        <v>17</v>
      </c>
      <c r="C45" s="50">
        <v>10072201</v>
      </c>
      <c r="D45" s="77" t="s">
        <v>64</v>
      </c>
      <c r="E45" s="92" t="s">
        <v>48</v>
      </c>
      <c r="F45" s="78">
        <v>43381</v>
      </c>
      <c r="G45" s="78">
        <v>43646</v>
      </c>
      <c r="H45" s="99">
        <v>38777379</v>
      </c>
      <c r="I45" s="79">
        <v>1963825</v>
      </c>
      <c r="J45" s="17">
        <v>355128</v>
      </c>
      <c r="K45" s="48">
        <v>1.1299999999999999</v>
      </c>
      <c r="L45" s="80">
        <f t="shared" si="0"/>
        <v>401.29</v>
      </c>
      <c r="N45" s="97"/>
      <c r="O45" s="17"/>
    </row>
    <row r="46" spans="2:15" x14ac:dyDescent="0.25">
      <c r="B46" s="50">
        <f t="shared" si="1"/>
        <v>18</v>
      </c>
      <c r="C46" s="50">
        <v>10072201</v>
      </c>
      <c r="D46" s="77" t="s">
        <v>64</v>
      </c>
      <c r="E46" s="92" t="s">
        <v>46</v>
      </c>
      <c r="F46" s="78">
        <v>43381</v>
      </c>
      <c r="G46" s="78">
        <v>43646</v>
      </c>
      <c r="H46" s="99">
        <v>38777379</v>
      </c>
      <c r="I46" s="79">
        <v>2134130</v>
      </c>
      <c r="J46" s="17">
        <v>436352</v>
      </c>
      <c r="K46" s="48">
        <v>1.1299999999999999</v>
      </c>
      <c r="L46" s="80">
        <f t="shared" si="0"/>
        <v>493.08</v>
      </c>
      <c r="N46" s="97"/>
      <c r="O46" s="17"/>
    </row>
    <row r="47" spans="2:15" x14ac:dyDescent="0.25">
      <c r="B47" s="50">
        <f t="shared" si="1"/>
        <v>19</v>
      </c>
      <c r="C47" s="50">
        <v>10072201</v>
      </c>
      <c r="D47" s="77" t="s">
        <v>64</v>
      </c>
      <c r="E47" s="92" t="s">
        <v>44</v>
      </c>
      <c r="F47" s="78">
        <v>43381</v>
      </c>
      <c r="G47" s="78">
        <v>43646</v>
      </c>
      <c r="H47" s="99">
        <v>38777379</v>
      </c>
      <c r="I47" s="79">
        <v>2239739</v>
      </c>
      <c r="J47" s="17">
        <v>608118</v>
      </c>
      <c r="K47" s="48">
        <v>1.1299999999999999</v>
      </c>
      <c r="L47" s="80">
        <f t="shared" si="0"/>
        <v>687.17</v>
      </c>
      <c r="N47" s="97"/>
      <c r="O47" s="17"/>
    </row>
    <row r="48" spans="2:15" x14ac:dyDescent="0.25">
      <c r="B48" s="50">
        <f t="shared" si="1"/>
        <v>20</v>
      </c>
      <c r="C48" s="50">
        <v>10072201</v>
      </c>
      <c r="D48" s="77" t="s">
        <v>64</v>
      </c>
      <c r="E48" s="92" t="s">
        <v>47</v>
      </c>
      <c r="F48" s="78">
        <v>43381</v>
      </c>
      <c r="G48" s="78">
        <v>43646</v>
      </c>
      <c r="H48" s="99">
        <v>38777379</v>
      </c>
      <c r="I48" s="79">
        <v>7095224</v>
      </c>
      <c r="J48" s="17">
        <v>1319399</v>
      </c>
      <c r="K48" s="48">
        <v>1.1299999999999999</v>
      </c>
      <c r="L48" s="80">
        <f t="shared" si="0"/>
        <v>1490.92</v>
      </c>
      <c r="N48" s="97"/>
      <c r="O48" s="17"/>
    </row>
    <row r="49" spans="2:16" x14ac:dyDescent="0.25">
      <c r="B49" s="50">
        <f t="shared" si="1"/>
        <v>21</v>
      </c>
      <c r="C49" s="50">
        <v>10072218</v>
      </c>
      <c r="D49" s="77" t="s">
        <v>73</v>
      </c>
      <c r="E49" s="92" t="s">
        <v>47</v>
      </c>
      <c r="F49" s="78">
        <v>43388</v>
      </c>
      <c r="G49" s="78">
        <v>43646</v>
      </c>
      <c r="H49" s="99">
        <v>9919578</v>
      </c>
      <c r="I49" s="79">
        <v>4157765</v>
      </c>
      <c r="J49" s="17">
        <v>537444</v>
      </c>
      <c r="K49" s="48">
        <v>1.1299999999999999</v>
      </c>
      <c r="L49" s="80">
        <f t="shared" si="0"/>
        <v>607.30999999999995</v>
      </c>
      <c r="N49" s="97"/>
      <c r="O49" s="17"/>
    </row>
    <row r="50" spans="2:16" x14ac:dyDescent="0.25">
      <c r="B50" s="50">
        <f t="shared" si="1"/>
        <v>22</v>
      </c>
      <c r="C50" s="50">
        <v>10072222</v>
      </c>
      <c r="D50" s="77" t="s">
        <v>94</v>
      </c>
      <c r="E50" s="92" t="s">
        <v>48</v>
      </c>
      <c r="F50" s="78">
        <v>43383</v>
      </c>
      <c r="G50" s="78">
        <v>43737</v>
      </c>
      <c r="H50" s="99">
        <v>9633412</v>
      </c>
      <c r="I50" s="79">
        <v>4295347</v>
      </c>
      <c r="J50" s="17">
        <v>599184</v>
      </c>
      <c r="K50" s="48">
        <v>1.1299999999999999</v>
      </c>
      <c r="L50" s="80">
        <f t="shared" si="0"/>
        <v>677.08</v>
      </c>
      <c r="N50" s="97"/>
      <c r="O50" s="17"/>
    </row>
    <row r="51" spans="2:16" x14ac:dyDescent="0.25">
      <c r="B51" s="50">
        <f t="shared" si="1"/>
        <v>23</v>
      </c>
      <c r="C51" s="50">
        <v>10072222</v>
      </c>
      <c r="D51" s="77" t="s">
        <v>94</v>
      </c>
      <c r="E51" s="92" t="s">
        <v>46</v>
      </c>
      <c r="F51" s="78">
        <v>43383</v>
      </c>
      <c r="G51" s="78">
        <v>43737</v>
      </c>
      <c r="H51" s="99">
        <v>9633412</v>
      </c>
      <c r="I51" s="79">
        <v>1138037</v>
      </c>
      <c r="J51" s="17">
        <v>619501</v>
      </c>
      <c r="K51" s="48">
        <v>1.1299999999999999</v>
      </c>
      <c r="L51" s="80">
        <f t="shared" si="0"/>
        <v>700.04</v>
      </c>
      <c r="N51" s="97"/>
      <c r="O51" s="17"/>
    </row>
    <row r="52" spans="2:16" x14ac:dyDescent="0.25">
      <c r="B52" s="50">
        <f t="shared" si="1"/>
        <v>24</v>
      </c>
      <c r="C52" s="50">
        <v>10072223</v>
      </c>
      <c r="D52" s="77" t="s">
        <v>67</v>
      </c>
      <c r="E52" s="92" t="s">
        <v>40</v>
      </c>
      <c r="F52" s="78">
        <v>43383</v>
      </c>
      <c r="G52" s="78">
        <v>43645</v>
      </c>
      <c r="H52" s="99">
        <v>24358503</v>
      </c>
      <c r="I52" s="79">
        <v>5993111</v>
      </c>
      <c r="J52" s="17">
        <v>1138839</v>
      </c>
      <c r="K52" s="48">
        <v>1.1299999999999999</v>
      </c>
      <c r="L52" s="80">
        <f t="shared" si="0"/>
        <v>1286.8900000000001</v>
      </c>
      <c r="N52" s="97"/>
      <c r="O52" s="17"/>
    </row>
    <row r="53" spans="2:16" x14ac:dyDescent="0.25">
      <c r="B53" s="50">
        <f t="shared" si="1"/>
        <v>25</v>
      </c>
      <c r="C53" s="50">
        <v>10072223</v>
      </c>
      <c r="D53" s="77" t="s">
        <v>67</v>
      </c>
      <c r="E53" s="92" t="s">
        <v>48</v>
      </c>
      <c r="F53" s="78">
        <v>43383</v>
      </c>
      <c r="G53" s="78">
        <v>43645</v>
      </c>
      <c r="H53" s="99">
        <v>24358503</v>
      </c>
      <c r="I53" s="79">
        <v>658822</v>
      </c>
      <c r="J53" s="17">
        <v>110173</v>
      </c>
      <c r="K53" s="48">
        <v>1.1299999999999999</v>
      </c>
      <c r="L53" s="80">
        <f t="shared" si="0"/>
        <v>124.5</v>
      </c>
      <c r="N53" s="97"/>
      <c r="O53" s="17"/>
      <c r="P53" s="17"/>
    </row>
    <row r="54" spans="2:16" x14ac:dyDescent="0.25">
      <c r="B54" s="50">
        <f t="shared" si="1"/>
        <v>26</v>
      </c>
      <c r="C54" s="50">
        <v>10072223</v>
      </c>
      <c r="D54" s="77" t="s">
        <v>67</v>
      </c>
      <c r="E54" s="92" t="s">
        <v>46</v>
      </c>
      <c r="F54" s="78">
        <v>43383</v>
      </c>
      <c r="G54" s="78">
        <v>43645</v>
      </c>
      <c r="H54" s="99">
        <v>24358503</v>
      </c>
      <c r="I54" s="79">
        <v>858982</v>
      </c>
      <c r="J54" s="17">
        <v>261581</v>
      </c>
      <c r="K54" s="48">
        <v>1.1299999999999999</v>
      </c>
      <c r="L54" s="80">
        <f t="shared" si="0"/>
        <v>295.58999999999997</v>
      </c>
      <c r="N54" s="97"/>
      <c r="O54" s="17"/>
    </row>
    <row r="55" spans="2:16" x14ac:dyDescent="0.25">
      <c r="B55" s="50">
        <f t="shared" si="1"/>
        <v>27</v>
      </c>
      <c r="C55" s="50">
        <v>10072223</v>
      </c>
      <c r="D55" s="77" t="s">
        <v>67</v>
      </c>
      <c r="E55" s="92" t="s">
        <v>44</v>
      </c>
      <c r="F55" s="78">
        <v>43383</v>
      </c>
      <c r="G55" s="78">
        <v>43645</v>
      </c>
      <c r="H55" s="99">
        <v>24358503</v>
      </c>
      <c r="I55" s="79">
        <v>888323</v>
      </c>
      <c r="J55" s="17">
        <v>384389</v>
      </c>
      <c r="K55" s="48">
        <v>1.1299999999999999</v>
      </c>
      <c r="L55" s="80">
        <f t="shared" si="0"/>
        <v>434.36</v>
      </c>
      <c r="N55" s="97"/>
      <c r="O55" s="17"/>
    </row>
    <row r="56" spans="2:16" x14ac:dyDescent="0.25">
      <c r="B56" s="50">
        <f t="shared" si="1"/>
        <v>28</v>
      </c>
      <c r="C56" s="50">
        <v>10072233</v>
      </c>
      <c r="D56" s="77" t="s">
        <v>65</v>
      </c>
      <c r="E56" s="92" t="s">
        <v>40</v>
      </c>
      <c r="F56" s="78">
        <v>43384</v>
      </c>
      <c r="G56" s="78">
        <v>43646</v>
      </c>
      <c r="H56" s="99">
        <v>5878200</v>
      </c>
      <c r="I56" s="79">
        <v>4398839</v>
      </c>
      <c r="J56" s="17">
        <v>598445</v>
      </c>
      <c r="K56" s="48">
        <v>1.1299999999999999</v>
      </c>
      <c r="L56" s="80">
        <f t="shared" si="0"/>
        <v>676.24</v>
      </c>
      <c r="N56" s="97"/>
      <c r="O56" s="17"/>
    </row>
    <row r="57" spans="2:16" x14ac:dyDescent="0.25">
      <c r="B57" s="50">
        <f t="shared" si="1"/>
        <v>29</v>
      </c>
      <c r="C57" s="50">
        <v>10072236</v>
      </c>
      <c r="D57" s="77" t="s">
        <v>95</v>
      </c>
      <c r="E57" s="92" t="s">
        <v>40</v>
      </c>
      <c r="F57" s="78">
        <v>43388</v>
      </c>
      <c r="G57" s="78">
        <v>43590</v>
      </c>
      <c r="H57" s="99">
        <v>14353190</v>
      </c>
      <c r="I57" s="79">
        <v>5649296</v>
      </c>
      <c r="J57" s="17">
        <v>1801197</v>
      </c>
      <c r="K57" s="48">
        <v>1.1299999999999999</v>
      </c>
      <c r="L57" s="80">
        <f t="shared" si="0"/>
        <v>2035.35</v>
      </c>
      <c r="N57" s="97"/>
      <c r="O57" s="17"/>
    </row>
    <row r="58" spans="2:16" x14ac:dyDescent="0.25">
      <c r="B58" s="50">
        <f t="shared" si="1"/>
        <v>30</v>
      </c>
      <c r="C58" s="50">
        <v>10072236</v>
      </c>
      <c r="D58" s="77" t="s">
        <v>95</v>
      </c>
      <c r="E58" s="92" t="s">
        <v>48</v>
      </c>
      <c r="F58" s="78">
        <v>43388</v>
      </c>
      <c r="G58" s="78">
        <v>43590</v>
      </c>
      <c r="H58" s="99">
        <v>14353190</v>
      </c>
      <c r="I58" s="79">
        <v>488921</v>
      </c>
      <c r="J58" s="17">
        <v>164152</v>
      </c>
      <c r="K58" s="48">
        <v>1.1299999999999999</v>
      </c>
      <c r="L58" s="80">
        <f t="shared" si="0"/>
        <v>185.49</v>
      </c>
      <c r="N58" s="97"/>
      <c r="O58" s="17"/>
    </row>
    <row r="59" spans="2:16" x14ac:dyDescent="0.25">
      <c r="B59" s="50">
        <f t="shared" si="1"/>
        <v>31</v>
      </c>
      <c r="C59" s="50">
        <v>10072236</v>
      </c>
      <c r="D59" s="77" t="s">
        <v>95</v>
      </c>
      <c r="E59" s="92" t="s">
        <v>46</v>
      </c>
      <c r="F59" s="78">
        <v>43388</v>
      </c>
      <c r="G59" s="78">
        <v>43590</v>
      </c>
      <c r="H59" s="99">
        <v>14353190</v>
      </c>
      <c r="I59" s="79">
        <v>562022</v>
      </c>
      <c r="J59" s="17">
        <v>255563</v>
      </c>
      <c r="K59" s="48">
        <v>1.1299999999999999</v>
      </c>
      <c r="L59" s="80">
        <f t="shared" si="0"/>
        <v>288.79000000000002</v>
      </c>
      <c r="N59" s="97"/>
      <c r="O59" s="17"/>
    </row>
    <row r="60" spans="2:16" x14ac:dyDescent="0.25">
      <c r="B60" s="50">
        <f t="shared" si="1"/>
        <v>32</v>
      </c>
      <c r="C60" s="50">
        <v>10072236</v>
      </c>
      <c r="D60" s="77" t="s">
        <v>95</v>
      </c>
      <c r="E60" s="92" t="s">
        <v>44</v>
      </c>
      <c r="F60" s="78">
        <v>43388</v>
      </c>
      <c r="G60" s="78">
        <v>43590</v>
      </c>
      <c r="H60" s="99">
        <v>14353190</v>
      </c>
      <c r="I60" s="79">
        <v>939681</v>
      </c>
      <c r="J60" s="17">
        <v>462881</v>
      </c>
      <c r="K60" s="48">
        <v>1.1299999999999999</v>
      </c>
      <c r="L60" s="80">
        <f t="shared" si="0"/>
        <v>523.05999999999995</v>
      </c>
      <c r="N60" s="97"/>
      <c r="O60" s="17"/>
    </row>
    <row r="61" spans="2:16" x14ac:dyDescent="0.25">
      <c r="B61" s="50">
        <f t="shared" si="1"/>
        <v>33</v>
      </c>
      <c r="C61" s="50">
        <v>10072266</v>
      </c>
      <c r="D61" s="77" t="s">
        <v>109</v>
      </c>
      <c r="E61" s="92" t="s">
        <v>40</v>
      </c>
      <c r="F61" s="78">
        <v>43389</v>
      </c>
      <c r="G61" s="78">
        <v>43646</v>
      </c>
      <c r="H61" s="99">
        <v>22182125</v>
      </c>
      <c r="I61" s="79">
        <v>11737406</v>
      </c>
      <c r="J61" s="17">
        <v>588323</v>
      </c>
      <c r="K61" s="48">
        <v>1.1299999999999999</v>
      </c>
      <c r="L61" s="80">
        <f t="shared" si="0"/>
        <v>664.8</v>
      </c>
      <c r="N61" s="97"/>
      <c r="O61" s="17"/>
    </row>
    <row r="62" spans="2:16" x14ac:dyDescent="0.25">
      <c r="B62" s="50">
        <f t="shared" si="1"/>
        <v>34</v>
      </c>
      <c r="C62" s="50">
        <v>10072269</v>
      </c>
      <c r="D62" s="77" t="s">
        <v>74</v>
      </c>
      <c r="E62" s="92" t="s">
        <v>40</v>
      </c>
      <c r="F62" s="78">
        <v>43389</v>
      </c>
      <c r="G62" s="78">
        <v>43576</v>
      </c>
      <c r="H62" s="99">
        <v>4922597</v>
      </c>
      <c r="I62" s="79">
        <v>2239162</v>
      </c>
      <c r="J62" s="17">
        <v>321415</v>
      </c>
      <c r="K62" s="48">
        <v>1.1299999999999999</v>
      </c>
      <c r="L62" s="80">
        <f t="shared" si="0"/>
        <v>363.2</v>
      </c>
      <c r="N62" s="97"/>
      <c r="O62" s="17"/>
    </row>
    <row r="63" spans="2:16" x14ac:dyDescent="0.25">
      <c r="B63" s="50">
        <f t="shared" si="1"/>
        <v>35</v>
      </c>
      <c r="C63" s="50">
        <v>10132006</v>
      </c>
      <c r="D63" s="77" t="s">
        <v>85</v>
      </c>
      <c r="E63" s="94" t="s">
        <v>48</v>
      </c>
      <c r="F63" s="78">
        <v>43398</v>
      </c>
      <c r="G63" s="78">
        <v>72686</v>
      </c>
      <c r="H63" s="99" t="s">
        <v>51</v>
      </c>
      <c r="I63" s="79">
        <v>2414598</v>
      </c>
      <c r="J63" s="17">
        <v>1286</v>
      </c>
      <c r="K63" s="48">
        <v>1.1299999999999999</v>
      </c>
      <c r="L63" s="80">
        <f t="shared" si="0"/>
        <v>1.45</v>
      </c>
      <c r="N63" s="97"/>
      <c r="O63" s="17"/>
    </row>
    <row r="64" spans="2:16" x14ac:dyDescent="0.25">
      <c r="B64" s="50">
        <f t="shared" si="1"/>
        <v>36</v>
      </c>
      <c r="C64" s="50">
        <v>10152079</v>
      </c>
      <c r="D64" s="77" t="s">
        <v>68</v>
      </c>
      <c r="E64" s="92" t="s">
        <v>40</v>
      </c>
      <c r="F64" s="78">
        <v>43465</v>
      </c>
      <c r="G64" s="78">
        <v>43646</v>
      </c>
      <c r="H64" s="99">
        <v>25762798</v>
      </c>
      <c r="I64" s="79">
        <v>7828066</v>
      </c>
      <c r="J64" s="17">
        <v>1913635</v>
      </c>
      <c r="K64" s="48">
        <v>1.1299999999999999</v>
      </c>
      <c r="L64" s="80">
        <f t="shared" si="0"/>
        <v>2162.41</v>
      </c>
      <c r="N64" s="97"/>
      <c r="O64" s="17"/>
    </row>
    <row r="65" spans="2:15" x14ac:dyDescent="0.25">
      <c r="B65" s="50">
        <f t="shared" si="1"/>
        <v>37</v>
      </c>
      <c r="C65" s="50">
        <v>10152079</v>
      </c>
      <c r="D65" s="77" t="s">
        <v>68</v>
      </c>
      <c r="E65" s="94" t="s">
        <v>48</v>
      </c>
      <c r="F65" s="78">
        <v>43465</v>
      </c>
      <c r="G65" s="78">
        <v>43646</v>
      </c>
      <c r="H65" s="99">
        <v>25762798</v>
      </c>
      <c r="I65" s="79">
        <v>1102646</v>
      </c>
      <c r="J65" s="17">
        <v>351824</v>
      </c>
      <c r="K65" s="48">
        <v>1.1299999999999999</v>
      </c>
      <c r="L65" s="80">
        <f t="shared" si="0"/>
        <v>397.56</v>
      </c>
      <c r="N65" s="97"/>
      <c r="O65" s="17"/>
    </row>
    <row r="66" spans="2:15" x14ac:dyDescent="0.25">
      <c r="B66" s="50">
        <f t="shared" si="1"/>
        <v>38</v>
      </c>
      <c r="C66" s="50">
        <v>10152079</v>
      </c>
      <c r="D66" s="77" t="s">
        <v>68</v>
      </c>
      <c r="E66" s="92" t="s">
        <v>46</v>
      </c>
      <c r="F66" s="78">
        <v>43465</v>
      </c>
      <c r="G66" s="78">
        <v>43646</v>
      </c>
      <c r="H66" s="99">
        <v>25762798</v>
      </c>
      <c r="I66" s="79">
        <v>1312641</v>
      </c>
      <c r="J66" s="17">
        <v>358158</v>
      </c>
      <c r="K66" s="48">
        <v>1.1299999999999999</v>
      </c>
      <c r="L66" s="80">
        <f t="shared" si="0"/>
        <v>404.72</v>
      </c>
      <c r="N66" s="97"/>
      <c r="O66" s="17"/>
    </row>
    <row r="67" spans="2:15" x14ac:dyDescent="0.25">
      <c r="B67" s="50">
        <f t="shared" si="1"/>
        <v>39</v>
      </c>
      <c r="C67" s="50">
        <v>10152079</v>
      </c>
      <c r="D67" s="77" t="s">
        <v>68</v>
      </c>
      <c r="E67" s="94" t="s">
        <v>44</v>
      </c>
      <c r="F67" s="78">
        <v>43465</v>
      </c>
      <c r="G67" s="78">
        <v>43646</v>
      </c>
      <c r="H67" s="99">
        <v>25762798</v>
      </c>
      <c r="I67" s="79">
        <v>1630205</v>
      </c>
      <c r="J67" s="17">
        <v>538971</v>
      </c>
      <c r="K67" s="48">
        <v>1.1299999999999999</v>
      </c>
      <c r="L67" s="80">
        <f t="shared" si="0"/>
        <v>609.04</v>
      </c>
      <c r="N67" s="97"/>
      <c r="O67" s="17"/>
    </row>
    <row r="68" spans="2:15" x14ac:dyDescent="0.25">
      <c r="B68" s="50">
        <f t="shared" si="1"/>
        <v>40</v>
      </c>
      <c r="C68" s="50">
        <v>10152079</v>
      </c>
      <c r="D68" s="77" t="s">
        <v>68</v>
      </c>
      <c r="E68" s="92" t="s">
        <v>47</v>
      </c>
      <c r="F68" s="78">
        <v>43465</v>
      </c>
      <c r="G68" s="78">
        <v>43646</v>
      </c>
      <c r="H68" s="99">
        <v>25762798</v>
      </c>
      <c r="I68" s="17">
        <v>3255522</v>
      </c>
      <c r="J68" s="17">
        <v>1020783</v>
      </c>
      <c r="K68" s="48">
        <v>1.1299999999999999</v>
      </c>
      <c r="L68" s="80">
        <f t="shared" si="0"/>
        <v>1153.48</v>
      </c>
      <c r="N68" s="97"/>
      <c r="O68" s="17"/>
    </row>
    <row r="69" spans="2:15" x14ac:dyDescent="0.25">
      <c r="B69" s="50">
        <f t="shared" si="1"/>
        <v>41</v>
      </c>
      <c r="C69" s="50">
        <v>10152105</v>
      </c>
      <c r="D69" s="77" t="s">
        <v>75</v>
      </c>
      <c r="E69" s="94" t="s">
        <v>40</v>
      </c>
      <c r="F69" s="78">
        <v>43465</v>
      </c>
      <c r="G69" s="78">
        <v>43646</v>
      </c>
      <c r="H69" s="99">
        <v>25925641</v>
      </c>
      <c r="I69" s="17">
        <v>6577429</v>
      </c>
      <c r="J69" s="17">
        <v>909850</v>
      </c>
      <c r="K69" s="48">
        <v>1.1299999999999999</v>
      </c>
      <c r="L69" s="80">
        <f t="shared" si="0"/>
        <v>1028.1300000000001</v>
      </c>
      <c r="N69" s="97"/>
      <c r="O69" s="17"/>
    </row>
    <row r="70" spans="2:15" x14ac:dyDescent="0.25">
      <c r="B70" s="50">
        <f t="shared" si="1"/>
        <v>42</v>
      </c>
      <c r="C70" s="50">
        <v>10152105</v>
      </c>
      <c r="D70" s="77" t="s">
        <v>75</v>
      </c>
      <c r="E70" s="92" t="s">
        <v>46</v>
      </c>
      <c r="F70" s="78">
        <v>43465</v>
      </c>
      <c r="G70" s="78">
        <v>43646</v>
      </c>
      <c r="H70" s="99">
        <v>25925641</v>
      </c>
      <c r="I70" s="79">
        <v>1278382</v>
      </c>
      <c r="J70" s="17">
        <v>110914</v>
      </c>
      <c r="K70" s="48">
        <v>1.1299999999999999</v>
      </c>
      <c r="L70" s="80">
        <f t="shared" si="0"/>
        <v>125.33</v>
      </c>
      <c r="N70" s="97"/>
      <c r="O70" s="17"/>
    </row>
    <row r="71" spans="2:15" x14ac:dyDescent="0.25">
      <c r="B71" s="50">
        <f t="shared" si="1"/>
        <v>43</v>
      </c>
      <c r="C71" s="50">
        <v>10152105</v>
      </c>
      <c r="D71" s="77" t="s">
        <v>75</v>
      </c>
      <c r="E71" s="92" t="s">
        <v>44</v>
      </c>
      <c r="F71" s="78">
        <v>43465</v>
      </c>
      <c r="G71" s="78">
        <v>43646</v>
      </c>
      <c r="H71" s="99">
        <v>25925641</v>
      </c>
      <c r="I71" s="17">
        <v>1125800</v>
      </c>
      <c r="J71" s="17">
        <v>204960</v>
      </c>
      <c r="K71" s="48">
        <v>1.1299999999999999</v>
      </c>
      <c r="L71" s="80">
        <f t="shared" ref="L71:L75" si="2">ROUND(J71*(K71/1000),2)</f>
        <v>231.6</v>
      </c>
      <c r="N71" s="97"/>
      <c r="O71" s="17"/>
    </row>
    <row r="72" spans="2:15" x14ac:dyDescent="0.25">
      <c r="B72" s="50">
        <f t="shared" si="1"/>
        <v>44</v>
      </c>
      <c r="C72" s="50">
        <v>10152105</v>
      </c>
      <c r="D72" s="77" t="s">
        <v>75</v>
      </c>
      <c r="E72" s="92" t="s">
        <v>47</v>
      </c>
      <c r="F72" s="78">
        <v>43465</v>
      </c>
      <c r="G72" s="78">
        <v>43646</v>
      </c>
      <c r="H72" s="99">
        <v>25925641</v>
      </c>
      <c r="I72" s="79">
        <v>4635988</v>
      </c>
      <c r="J72" s="17">
        <v>670422</v>
      </c>
      <c r="K72" s="48">
        <v>1.1299999999999999</v>
      </c>
      <c r="L72" s="80">
        <f t="shared" si="2"/>
        <v>757.58</v>
      </c>
      <c r="N72" s="97"/>
      <c r="O72" s="17"/>
    </row>
    <row r="73" spans="2:15" x14ac:dyDescent="0.25">
      <c r="B73" s="50">
        <f t="shared" si="1"/>
        <v>45</v>
      </c>
      <c r="C73" s="50">
        <v>10152118</v>
      </c>
      <c r="D73" s="77" t="s">
        <v>76</v>
      </c>
      <c r="E73" s="92" t="s">
        <v>40</v>
      </c>
      <c r="F73" s="78">
        <v>43472</v>
      </c>
      <c r="G73" s="78">
        <v>43646</v>
      </c>
      <c r="H73" s="99">
        <v>3938144</v>
      </c>
      <c r="I73" s="79">
        <v>1522690</v>
      </c>
      <c r="J73" s="17">
        <v>672850</v>
      </c>
      <c r="K73" s="48">
        <v>1.1299999999999999</v>
      </c>
      <c r="L73" s="80">
        <f t="shared" si="2"/>
        <v>760.32</v>
      </c>
      <c r="N73" s="97"/>
      <c r="O73" s="17"/>
    </row>
    <row r="74" spans="2:15" x14ac:dyDescent="0.25">
      <c r="B74" s="50">
        <f t="shared" si="1"/>
        <v>46</v>
      </c>
      <c r="C74" s="50">
        <v>10181972</v>
      </c>
      <c r="D74" s="77" t="s">
        <v>96</v>
      </c>
      <c r="E74" s="92" t="s">
        <v>48</v>
      </c>
      <c r="F74" s="78">
        <v>43479</v>
      </c>
      <c r="G74" s="78">
        <v>43646</v>
      </c>
      <c r="H74" s="99">
        <v>23159150</v>
      </c>
      <c r="I74" s="17">
        <v>1738795</v>
      </c>
      <c r="J74" s="17">
        <v>639677</v>
      </c>
      <c r="K74" s="48">
        <v>1.1299999999999999</v>
      </c>
      <c r="L74" s="80">
        <f t="shared" si="2"/>
        <v>722.84</v>
      </c>
      <c r="N74" s="97"/>
      <c r="O74" s="17"/>
    </row>
    <row r="75" spans="2:15" x14ac:dyDescent="0.25">
      <c r="B75" s="50">
        <f t="shared" si="1"/>
        <v>47</v>
      </c>
      <c r="C75" s="50">
        <v>10181972</v>
      </c>
      <c r="D75" s="77" t="s">
        <v>96</v>
      </c>
      <c r="E75" s="92" t="s">
        <v>46</v>
      </c>
      <c r="F75" s="78">
        <v>43479</v>
      </c>
      <c r="G75" s="78">
        <v>43646</v>
      </c>
      <c r="H75" s="99">
        <v>23159150</v>
      </c>
      <c r="I75" s="17">
        <v>2122154</v>
      </c>
      <c r="J75" s="17">
        <v>638042</v>
      </c>
      <c r="K75" s="48">
        <v>1.1299999999999999</v>
      </c>
      <c r="L75" s="80">
        <f t="shared" si="2"/>
        <v>720.99</v>
      </c>
      <c r="N75" s="97"/>
      <c r="O75" s="17"/>
    </row>
    <row r="76" spans="2:15" x14ac:dyDescent="0.25">
      <c r="B76" s="50">
        <f t="shared" si="1"/>
        <v>48</v>
      </c>
      <c r="C76" s="50">
        <v>10181972</v>
      </c>
      <c r="D76" s="77" t="s">
        <v>96</v>
      </c>
      <c r="E76" s="92" t="s">
        <v>44</v>
      </c>
      <c r="F76" s="78">
        <v>43479</v>
      </c>
      <c r="G76" s="78">
        <v>43646</v>
      </c>
      <c r="H76" s="99">
        <v>23159150</v>
      </c>
      <c r="I76" s="79">
        <v>2710159</v>
      </c>
      <c r="J76" s="17">
        <v>879522</v>
      </c>
      <c r="K76" s="48">
        <v>1.1299999999999999</v>
      </c>
      <c r="L76" s="80">
        <f t="shared" si="0"/>
        <v>993.86</v>
      </c>
      <c r="N76" s="97"/>
      <c r="O76" s="17"/>
    </row>
    <row r="77" spans="2:15" x14ac:dyDescent="0.25">
      <c r="B77" s="50">
        <f t="shared" si="1"/>
        <v>49</v>
      </c>
      <c r="C77" s="50">
        <v>10181972</v>
      </c>
      <c r="D77" s="77" t="s">
        <v>96</v>
      </c>
      <c r="E77" s="92" t="s">
        <v>47</v>
      </c>
      <c r="F77" s="78">
        <v>43479</v>
      </c>
      <c r="G77" s="78">
        <v>43646</v>
      </c>
      <c r="H77" s="99">
        <v>23159150</v>
      </c>
      <c r="I77" s="79">
        <v>7201883</v>
      </c>
      <c r="J77" s="17">
        <v>1853083</v>
      </c>
      <c r="K77" s="48">
        <v>1.1299999999999999</v>
      </c>
      <c r="L77" s="80">
        <f t="shared" si="0"/>
        <v>2093.98</v>
      </c>
      <c r="N77" s="97"/>
      <c r="O77" s="17"/>
    </row>
    <row r="78" spans="2:15" x14ac:dyDescent="0.25">
      <c r="B78" s="50">
        <f t="shared" si="1"/>
        <v>50</v>
      </c>
      <c r="C78" s="50">
        <v>10181973</v>
      </c>
      <c r="D78" s="77" t="s">
        <v>97</v>
      </c>
      <c r="E78" s="92" t="s">
        <v>48</v>
      </c>
      <c r="F78" s="78">
        <v>43479</v>
      </c>
      <c r="G78" s="78">
        <v>43646</v>
      </c>
      <c r="H78" s="99">
        <v>25926131</v>
      </c>
      <c r="I78" s="79">
        <v>2061967</v>
      </c>
      <c r="J78" s="17">
        <v>331597</v>
      </c>
      <c r="K78" s="48">
        <v>1.1299999999999999</v>
      </c>
      <c r="L78" s="80">
        <f t="shared" si="0"/>
        <v>374.7</v>
      </c>
      <c r="N78" s="97"/>
      <c r="O78" s="17"/>
    </row>
    <row r="79" spans="2:15" x14ac:dyDescent="0.25">
      <c r="B79" s="50">
        <f t="shared" si="1"/>
        <v>51</v>
      </c>
      <c r="C79" s="50">
        <v>10181973</v>
      </c>
      <c r="D79" s="77" t="s">
        <v>97</v>
      </c>
      <c r="E79" s="92" t="s">
        <v>46</v>
      </c>
      <c r="F79" s="78">
        <v>43479</v>
      </c>
      <c r="G79" s="78">
        <v>43646</v>
      </c>
      <c r="H79" s="99">
        <v>25926131</v>
      </c>
      <c r="I79" s="79">
        <v>2500636</v>
      </c>
      <c r="J79" s="17">
        <v>301506</v>
      </c>
      <c r="K79" s="48">
        <v>1.1299999999999999</v>
      </c>
      <c r="L79" s="80">
        <f t="shared" si="0"/>
        <v>340.7</v>
      </c>
      <c r="N79" s="97"/>
      <c r="O79" s="17"/>
    </row>
    <row r="80" spans="2:15" x14ac:dyDescent="0.25">
      <c r="B80" s="50">
        <f t="shared" si="1"/>
        <v>52</v>
      </c>
      <c r="C80" s="50">
        <v>10181973</v>
      </c>
      <c r="D80" s="77" t="s">
        <v>97</v>
      </c>
      <c r="E80" s="92" t="s">
        <v>44</v>
      </c>
      <c r="F80" s="78">
        <v>43479</v>
      </c>
      <c r="G80" s="78">
        <v>43646</v>
      </c>
      <c r="H80" s="99">
        <v>25926131</v>
      </c>
      <c r="I80" s="79">
        <v>3329035</v>
      </c>
      <c r="J80" s="17">
        <v>421465</v>
      </c>
      <c r="K80" s="48">
        <v>1.1299999999999999</v>
      </c>
      <c r="L80" s="80">
        <f t="shared" si="0"/>
        <v>476.26</v>
      </c>
      <c r="N80" s="97"/>
      <c r="O80" s="17"/>
    </row>
    <row r="81" spans="2:15" x14ac:dyDescent="0.25">
      <c r="B81" s="50">
        <f t="shared" si="1"/>
        <v>53</v>
      </c>
      <c r="C81" s="50">
        <v>10181973</v>
      </c>
      <c r="D81" s="77" t="s">
        <v>97</v>
      </c>
      <c r="E81" s="92" t="s">
        <v>47</v>
      </c>
      <c r="F81" s="78">
        <v>43479</v>
      </c>
      <c r="G81" s="78">
        <v>43646</v>
      </c>
      <c r="H81" s="99">
        <v>25926131</v>
      </c>
      <c r="I81" s="79">
        <v>8663344</v>
      </c>
      <c r="J81" s="17">
        <v>828974</v>
      </c>
      <c r="K81" s="48">
        <v>1.1299999999999999</v>
      </c>
      <c r="L81" s="80">
        <f t="shared" si="0"/>
        <v>936.74</v>
      </c>
      <c r="N81" s="97"/>
      <c r="O81" s="17"/>
    </row>
    <row r="82" spans="2:15" x14ac:dyDescent="0.25">
      <c r="B82" s="50">
        <f t="shared" si="1"/>
        <v>54</v>
      </c>
      <c r="C82" s="50">
        <v>10181979</v>
      </c>
      <c r="D82" s="77" t="s">
        <v>77</v>
      </c>
      <c r="E82" s="98" t="s">
        <v>40</v>
      </c>
      <c r="F82" s="78">
        <v>43480</v>
      </c>
      <c r="G82" s="78">
        <v>43555</v>
      </c>
      <c r="H82" s="99">
        <v>6988499</v>
      </c>
      <c r="I82" s="79">
        <v>2018932</v>
      </c>
      <c r="J82" s="17">
        <v>85</v>
      </c>
      <c r="K82" s="48">
        <v>1.1299999999999999</v>
      </c>
      <c r="L82" s="80">
        <f t="shared" si="0"/>
        <v>0.1</v>
      </c>
      <c r="N82" s="97"/>
      <c r="O82" s="17"/>
    </row>
    <row r="83" spans="2:15" x14ac:dyDescent="0.25">
      <c r="B83" s="50">
        <f t="shared" si="1"/>
        <v>55</v>
      </c>
      <c r="C83" s="50">
        <v>10181979</v>
      </c>
      <c r="D83" s="77" t="s">
        <v>77</v>
      </c>
      <c r="E83" s="92" t="s">
        <v>48</v>
      </c>
      <c r="F83" s="78">
        <v>43480</v>
      </c>
      <c r="G83" s="78">
        <v>43555</v>
      </c>
      <c r="H83" s="99">
        <v>6988499</v>
      </c>
      <c r="I83" s="79">
        <v>254511</v>
      </c>
      <c r="J83" s="17">
        <v>3</v>
      </c>
      <c r="K83" s="48">
        <v>1.1299999999999999</v>
      </c>
      <c r="L83" s="80">
        <f t="shared" si="0"/>
        <v>0</v>
      </c>
      <c r="N83" s="97"/>
      <c r="O83" s="17"/>
    </row>
    <row r="84" spans="2:15" x14ac:dyDescent="0.25">
      <c r="B84" s="50">
        <f t="shared" si="1"/>
        <v>56</v>
      </c>
      <c r="C84" s="50">
        <v>10181979</v>
      </c>
      <c r="D84" s="77" t="s">
        <v>77</v>
      </c>
      <c r="E84" s="92" t="s">
        <v>46</v>
      </c>
      <c r="F84" s="78">
        <v>43480</v>
      </c>
      <c r="G84" s="78">
        <v>43555</v>
      </c>
      <c r="H84" s="99">
        <v>6988499</v>
      </c>
      <c r="I84" s="79">
        <v>236517</v>
      </c>
      <c r="J84" s="17">
        <v>1</v>
      </c>
      <c r="K84" s="48">
        <v>1.1299999999999999</v>
      </c>
      <c r="L84" s="80">
        <f t="shared" si="0"/>
        <v>0</v>
      </c>
      <c r="N84" s="97"/>
      <c r="O84" s="17"/>
    </row>
    <row r="85" spans="2:15" x14ac:dyDescent="0.25">
      <c r="B85" s="50">
        <f t="shared" si="1"/>
        <v>57</v>
      </c>
      <c r="C85" s="50">
        <v>10181979</v>
      </c>
      <c r="D85" s="77" t="s">
        <v>77</v>
      </c>
      <c r="E85" s="92" t="s">
        <v>44</v>
      </c>
      <c r="F85" s="78">
        <v>43480</v>
      </c>
      <c r="G85" s="78">
        <v>43555</v>
      </c>
      <c r="H85" s="99">
        <v>6988499</v>
      </c>
      <c r="I85" s="79">
        <v>484651</v>
      </c>
      <c r="J85" s="17">
        <v>8</v>
      </c>
      <c r="K85" s="48">
        <v>1.1299999999999999</v>
      </c>
      <c r="L85" s="80">
        <f t="shared" si="0"/>
        <v>0.01</v>
      </c>
      <c r="N85" s="97"/>
      <c r="O85" s="17"/>
    </row>
    <row r="86" spans="2:15" x14ac:dyDescent="0.25">
      <c r="B86" s="50">
        <f t="shared" si="1"/>
        <v>58</v>
      </c>
      <c r="C86" s="50">
        <v>10181979</v>
      </c>
      <c r="D86" s="77" t="s">
        <v>77</v>
      </c>
      <c r="E86" s="92" t="s">
        <v>47</v>
      </c>
      <c r="F86" s="78">
        <v>43480</v>
      </c>
      <c r="G86" s="78">
        <v>43555</v>
      </c>
      <c r="H86" s="99">
        <v>6988499</v>
      </c>
      <c r="I86" s="79">
        <v>2067773</v>
      </c>
      <c r="J86" s="17">
        <v>43</v>
      </c>
      <c r="K86" s="48">
        <v>1.1299999999999999</v>
      </c>
      <c r="L86" s="80">
        <f t="shared" si="0"/>
        <v>0.05</v>
      </c>
      <c r="N86" s="97"/>
      <c r="O86" s="17"/>
    </row>
    <row r="87" spans="2:15" x14ac:dyDescent="0.25">
      <c r="B87" s="50">
        <f t="shared" si="1"/>
        <v>59</v>
      </c>
      <c r="C87" s="50">
        <v>10181984</v>
      </c>
      <c r="D87" s="77" t="s">
        <v>98</v>
      </c>
      <c r="E87" s="92" t="s">
        <v>40</v>
      </c>
      <c r="F87" s="78">
        <v>43480</v>
      </c>
      <c r="G87" s="78">
        <v>43616</v>
      </c>
      <c r="H87" s="99">
        <v>18154966</v>
      </c>
      <c r="I87" s="79">
        <v>5914471</v>
      </c>
      <c r="J87" s="17">
        <v>1517571</v>
      </c>
      <c r="K87" s="48">
        <v>1.1299999999999999</v>
      </c>
      <c r="L87" s="80">
        <f t="shared" si="0"/>
        <v>1714.86</v>
      </c>
      <c r="N87" s="97"/>
      <c r="O87" s="17"/>
    </row>
    <row r="88" spans="2:15" x14ac:dyDescent="0.25">
      <c r="B88" s="50">
        <f t="shared" si="1"/>
        <v>60</v>
      </c>
      <c r="C88" s="50">
        <v>10181984</v>
      </c>
      <c r="D88" s="77" t="s">
        <v>98</v>
      </c>
      <c r="E88" s="92" t="s">
        <v>48</v>
      </c>
      <c r="F88" s="78">
        <v>43480</v>
      </c>
      <c r="G88" s="78">
        <v>43616</v>
      </c>
      <c r="H88" s="99">
        <v>18154966</v>
      </c>
      <c r="I88" s="79">
        <v>791783</v>
      </c>
      <c r="J88" s="17">
        <v>220767</v>
      </c>
      <c r="K88" s="48">
        <v>1.1299999999999999</v>
      </c>
      <c r="L88" s="80">
        <f t="shared" si="0"/>
        <v>249.47</v>
      </c>
      <c r="N88" s="97"/>
      <c r="O88" s="17"/>
    </row>
    <row r="89" spans="2:15" x14ac:dyDescent="0.25">
      <c r="B89" s="50">
        <f t="shared" si="1"/>
        <v>61</v>
      </c>
      <c r="C89" s="50">
        <v>10181984</v>
      </c>
      <c r="D89" s="77" t="s">
        <v>98</v>
      </c>
      <c r="E89" s="92" t="s">
        <v>46</v>
      </c>
      <c r="F89" s="78">
        <v>43480</v>
      </c>
      <c r="G89" s="78">
        <v>43616</v>
      </c>
      <c r="H89" s="99">
        <v>18154966</v>
      </c>
      <c r="I89" s="79">
        <v>820307</v>
      </c>
      <c r="J89" s="17">
        <v>223891</v>
      </c>
      <c r="K89" s="48">
        <v>1.1299999999999999</v>
      </c>
      <c r="L89" s="80">
        <f t="shared" si="0"/>
        <v>253</v>
      </c>
      <c r="N89" s="97"/>
      <c r="O89" s="17"/>
    </row>
    <row r="90" spans="2:15" x14ac:dyDescent="0.25">
      <c r="B90" s="50">
        <f t="shared" si="1"/>
        <v>62</v>
      </c>
      <c r="C90" s="50">
        <v>10181984</v>
      </c>
      <c r="D90" s="77" t="s">
        <v>98</v>
      </c>
      <c r="E90" s="92" t="s">
        <v>44</v>
      </c>
      <c r="F90" s="78">
        <v>43480</v>
      </c>
      <c r="G90" s="78">
        <v>43616</v>
      </c>
      <c r="H90" s="99">
        <v>18154966</v>
      </c>
      <c r="I90" s="79">
        <v>1272901</v>
      </c>
      <c r="J90" s="17">
        <v>382868</v>
      </c>
      <c r="K90" s="48">
        <v>1.1299999999999999</v>
      </c>
      <c r="L90" s="80">
        <f t="shared" si="0"/>
        <v>432.64</v>
      </c>
      <c r="N90" s="97"/>
      <c r="O90" s="17"/>
    </row>
    <row r="91" spans="2:15" x14ac:dyDescent="0.25">
      <c r="B91" s="50">
        <f t="shared" si="1"/>
        <v>63</v>
      </c>
      <c r="C91" s="50">
        <v>10181984</v>
      </c>
      <c r="D91" s="77" t="s">
        <v>98</v>
      </c>
      <c r="E91" s="92" t="s">
        <v>47</v>
      </c>
      <c r="F91" s="78">
        <v>43480</v>
      </c>
      <c r="G91" s="78">
        <v>43616</v>
      </c>
      <c r="H91" s="99">
        <v>18154966</v>
      </c>
      <c r="I91" s="79">
        <v>4976278</v>
      </c>
      <c r="J91" s="17">
        <v>871486</v>
      </c>
      <c r="K91" s="48">
        <v>1.1299999999999999</v>
      </c>
      <c r="L91" s="80">
        <f t="shared" ref="L91:L139" si="3">ROUND(J91*(K91/1000),2)</f>
        <v>984.78</v>
      </c>
      <c r="N91" s="97"/>
      <c r="O91" s="17"/>
    </row>
    <row r="92" spans="2:15" x14ac:dyDescent="0.25">
      <c r="B92" s="50">
        <f t="shared" si="1"/>
        <v>64</v>
      </c>
      <c r="C92" s="50">
        <v>10182009</v>
      </c>
      <c r="D92" s="77" t="s">
        <v>78</v>
      </c>
      <c r="E92" s="92" t="s">
        <v>40</v>
      </c>
      <c r="F92" s="78">
        <v>43482</v>
      </c>
      <c r="G92" s="78">
        <v>43597</v>
      </c>
      <c r="H92" s="99">
        <v>5119999</v>
      </c>
      <c r="I92" s="79">
        <v>1077147</v>
      </c>
      <c r="J92" s="17">
        <v>296043</v>
      </c>
      <c r="K92" s="48">
        <v>1.1299999999999999</v>
      </c>
      <c r="L92" s="80">
        <f t="shared" si="3"/>
        <v>334.53</v>
      </c>
      <c r="N92" s="97"/>
      <c r="O92" s="17"/>
    </row>
    <row r="93" spans="2:15" x14ac:dyDescent="0.25">
      <c r="B93" s="50">
        <f t="shared" si="1"/>
        <v>65</v>
      </c>
      <c r="C93" s="50">
        <v>10182009</v>
      </c>
      <c r="D93" s="77" t="s">
        <v>78</v>
      </c>
      <c r="E93" s="92" t="s">
        <v>48</v>
      </c>
      <c r="F93" s="78">
        <v>43482</v>
      </c>
      <c r="G93" s="78">
        <v>43597</v>
      </c>
      <c r="H93" s="99">
        <v>5119999</v>
      </c>
      <c r="I93" s="79">
        <v>190389</v>
      </c>
      <c r="J93" s="17">
        <v>41237</v>
      </c>
      <c r="K93" s="48">
        <v>1.1299999999999999</v>
      </c>
      <c r="L93" s="80">
        <f t="shared" si="3"/>
        <v>46.6</v>
      </c>
      <c r="N93" s="97"/>
      <c r="O93" s="17"/>
    </row>
    <row r="94" spans="2:15" x14ac:dyDescent="0.25">
      <c r="B94" s="50">
        <f t="shared" si="1"/>
        <v>66</v>
      </c>
      <c r="C94" s="50">
        <v>10182009</v>
      </c>
      <c r="D94" s="77" t="s">
        <v>78</v>
      </c>
      <c r="E94" s="92" t="s">
        <v>46</v>
      </c>
      <c r="F94" s="78">
        <v>43482</v>
      </c>
      <c r="G94" s="78">
        <v>43597</v>
      </c>
      <c r="H94" s="99">
        <v>5119999</v>
      </c>
      <c r="I94" s="79">
        <v>248261</v>
      </c>
      <c r="J94" s="17">
        <v>32427</v>
      </c>
      <c r="K94" s="48">
        <v>1.1299999999999999</v>
      </c>
      <c r="L94" s="80">
        <f t="shared" si="3"/>
        <v>36.64</v>
      </c>
      <c r="N94" s="97"/>
      <c r="O94" s="17"/>
    </row>
    <row r="95" spans="2:15" x14ac:dyDescent="0.25">
      <c r="B95" s="50">
        <f t="shared" si="1"/>
        <v>67</v>
      </c>
      <c r="C95" s="50">
        <v>10182009</v>
      </c>
      <c r="D95" s="77" t="s">
        <v>78</v>
      </c>
      <c r="E95" s="92" t="s">
        <v>44</v>
      </c>
      <c r="F95" s="78">
        <v>43482</v>
      </c>
      <c r="G95" s="78">
        <v>43597</v>
      </c>
      <c r="H95" s="99">
        <v>5119999</v>
      </c>
      <c r="I95" s="79">
        <v>298782</v>
      </c>
      <c r="J95" s="17">
        <v>107168</v>
      </c>
      <c r="K95" s="48">
        <v>1.1299999999999999</v>
      </c>
      <c r="L95" s="80">
        <f t="shared" si="3"/>
        <v>121.1</v>
      </c>
      <c r="N95" s="97"/>
      <c r="O95" s="17"/>
    </row>
    <row r="96" spans="2:15" x14ac:dyDescent="0.25">
      <c r="B96" s="50">
        <f t="shared" si="1"/>
        <v>68</v>
      </c>
      <c r="C96" s="50">
        <v>10182014</v>
      </c>
      <c r="D96" s="77" t="s">
        <v>79</v>
      </c>
      <c r="E96" s="92" t="s">
        <v>40</v>
      </c>
      <c r="F96" s="78">
        <v>43482</v>
      </c>
      <c r="G96" s="78">
        <v>43646</v>
      </c>
      <c r="H96" s="99">
        <v>11819566</v>
      </c>
      <c r="I96" s="79">
        <v>3863663</v>
      </c>
      <c r="J96" s="17">
        <v>1020423</v>
      </c>
      <c r="K96" s="48">
        <v>1.1299999999999999</v>
      </c>
      <c r="L96" s="80">
        <f t="shared" si="3"/>
        <v>1153.08</v>
      </c>
      <c r="N96" s="97"/>
      <c r="O96" s="17"/>
    </row>
    <row r="97" spans="2:15" x14ac:dyDescent="0.25">
      <c r="B97" s="50">
        <f t="shared" si="1"/>
        <v>69</v>
      </c>
      <c r="C97" s="50">
        <v>10182014</v>
      </c>
      <c r="D97" s="77" t="s">
        <v>79</v>
      </c>
      <c r="E97" s="92" t="s">
        <v>48</v>
      </c>
      <c r="F97" s="78">
        <v>43482</v>
      </c>
      <c r="G97" s="78">
        <v>43646</v>
      </c>
      <c r="H97" s="99">
        <v>11819566</v>
      </c>
      <c r="I97" s="79">
        <v>559271</v>
      </c>
      <c r="J97" s="17">
        <v>110378</v>
      </c>
      <c r="K97" s="48">
        <v>1.1299999999999999</v>
      </c>
      <c r="L97" s="80">
        <f t="shared" si="3"/>
        <v>124.73</v>
      </c>
      <c r="N97" s="97"/>
      <c r="O97" s="17"/>
    </row>
    <row r="98" spans="2:15" x14ac:dyDescent="0.25">
      <c r="B98" s="50">
        <f t="shared" si="1"/>
        <v>70</v>
      </c>
      <c r="C98" s="50">
        <v>10182014</v>
      </c>
      <c r="D98" s="77" t="s">
        <v>79</v>
      </c>
      <c r="E98" s="92" t="s">
        <v>46</v>
      </c>
      <c r="F98" s="78">
        <v>43482</v>
      </c>
      <c r="G98" s="78">
        <v>43646</v>
      </c>
      <c r="H98" s="99">
        <v>11819566</v>
      </c>
      <c r="I98" s="79">
        <v>776255</v>
      </c>
      <c r="J98" s="17">
        <v>112758</v>
      </c>
      <c r="K98" s="48">
        <v>1.1299999999999999</v>
      </c>
      <c r="L98" s="80">
        <f t="shared" si="3"/>
        <v>127.42</v>
      </c>
      <c r="N98" s="97"/>
      <c r="O98" s="17"/>
    </row>
    <row r="99" spans="2:15" x14ac:dyDescent="0.25">
      <c r="B99" s="50">
        <f t="shared" si="1"/>
        <v>71</v>
      </c>
      <c r="C99" s="50">
        <v>10182032</v>
      </c>
      <c r="D99" s="77" t="s">
        <v>80</v>
      </c>
      <c r="E99" s="92" t="s">
        <v>40</v>
      </c>
      <c r="F99" s="78">
        <v>43489</v>
      </c>
      <c r="G99" s="78">
        <v>43639</v>
      </c>
      <c r="H99" s="99">
        <v>12504679</v>
      </c>
      <c r="I99" s="79">
        <v>3716255</v>
      </c>
      <c r="J99" s="17">
        <v>1114865</v>
      </c>
      <c r="K99" s="48">
        <v>1.1299999999999999</v>
      </c>
      <c r="L99" s="80">
        <f t="shared" si="3"/>
        <v>1259.8</v>
      </c>
      <c r="N99" s="97"/>
      <c r="O99" s="17"/>
    </row>
    <row r="100" spans="2:15" x14ac:dyDescent="0.25">
      <c r="B100" s="50">
        <f t="shared" si="1"/>
        <v>72</v>
      </c>
      <c r="C100" s="50">
        <v>10182084</v>
      </c>
      <c r="D100" s="77" t="s">
        <v>86</v>
      </c>
      <c r="E100" s="98" t="s">
        <v>40</v>
      </c>
      <c r="F100" s="78">
        <v>43500</v>
      </c>
      <c r="G100" s="78">
        <v>43632</v>
      </c>
      <c r="H100" s="99">
        <v>19885597</v>
      </c>
      <c r="I100" s="79">
        <v>2194364</v>
      </c>
      <c r="J100" s="17">
        <v>1312372</v>
      </c>
      <c r="K100" s="48">
        <v>1.1299999999999999</v>
      </c>
      <c r="L100" s="80">
        <f t="shared" si="3"/>
        <v>1482.98</v>
      </c>
      <c r="N100" s="97"/>
      <c r="O100" s="17"/>
    </row>
    <row r="101" spans="2:15" x14ac:dyDescent="0.25">
      <c r="B101" s="50">
        <f t="shared" si="1"/>
        <v>73</v>
      </c>
      <c r="C101" s="50">
        <v>10182084</v>
      </c>
      <c r="D101" s="77" t="s">
        <v>86</v>
      </c>
      <c r="E101" s="98" t="s">
        <v>48</v>
      </c>
      <c r="F101" s="78">
        <v>43500</v>
      </c>
      <c r="G101" s="78">
        <v>43632</v>
      </c>
      <c r="H101" s="99">
        <v>19885597</v>
      </c>
      <c r="I101" s="79">
        <v>437520</v>
      </c>
      <c r="J101" s="17">
        <v>235637</v>
      </c>
      <c r="K101" s="48">
        <v>1.1299999999999999</v>
      </c>
      <c r="L101" s="80">
        <f t="shared" si="3"/>
        <v>266.27</v>
      </c>
      <c r="N101" s="97"/>
      <c r="O101" s="17"/>
    </row>
    <row r="102" spans="2:15" x14ac:dyDescent="0.25">
      <c r="B102" s="50">
        <f t="shared" si="1"/>
        <v>74</v>
      </c>
      <c r="C102" s="50">
        <v>10182084</v>
      </c>
      <c r="D102" s="77" t="s">
        <v>86</v>
      </c>
      <c r="E102" s="98" t="s">
        <v>46</v>
      </c>
      <c r="F102" s="78">
        <v>43500</v>
      </c>
      <c r="G102" s="78">
        <v>43632</v>
      </c>
      <c r="H102" s="99">
        <v>19885597</v>
      </c>
      <c r="I102" s="79">
        <v>461645</v>
      </c>
      <c r="J102" s="17">
        <v>245772</v>
      </c>
      <c r="K102" s="48">
        <v>1.1299999999999999</v>
      </c>
      <c r="L102" s="80">
        <f t="shared" si="3"/>
        <v>277.72000000000003</v>
      </c>
      <c r="N102" s="97"/>
      <c r="O102" s="17"/>
    </row>
    <row r="103" spans="2:15" x14ac:dyDescent="0.25">
      <c r="B103" s="50">
        <f t="shared" si="1"/>
        <v>75</v>
      </c>
      <c r="C103" s="50">
        <v>10182084</v>
      </c>
      <c r="D103" s="77" t="s">
        <v>86</v>
      </c>
      <c r="E103" s="98" t="s">
        <v>44</v>
      </c>
      <c r="F103" s="78">
        <v>43500</v>
      </c>
      <c r="G103" s="78">
        <v>43632</v>
      </c>
      <c r="H103" s="99">
        <v>19885597</v>
      </c>
      <c r="I103" s="79">
        <v>1047579</v>
      </c>
      <c r="J103" s="17">
        <v>599982</v>
      </c>
      <c r="K103" s="48">
        <v>1.1299999999999999</v>
      </c>
      <c r="L103" s="80">
        <f t="shared" si="3"/>
        <v>677.98</v>
      </c>
      <c r="N103" s="97"/>
      <c r="O103" s="17"/>
    </row>
    <row r="104" spans="2:15" x14ac:dyDescent="0.25">
      <c r="B104" s="50">
        <f t="shared" si="1"/>
        <v>76</v>
      </c>
      <c r="C104" s="50">
        <v>10182084</v>
      </c>
      <c r="D104" s="77" t="s">
        <v>86</v>
      </c>
      <c r="E104" s="98" t="s">
        <v>47</v>
      </c>
      <c r="F104" s="78">
        <v>43500</v>
      </c>
      <c r="G104" s="78">
        <v>43632</v>
      </c>
      <c r="H104" s="99">
        <v>19885597</v>
      </c>
      <c r="I104" s="79">
        <v>2224886</v>
      </c>
      <c r="J104" s="17">
        <v>953379</v>
      </c>
      <c r="K104" s="48">
        <v>1.1299999999999999</v>
      </c>
      <c r="L104" s="80">
        <f t="shared" si="3"/>
        <v>1077.32</v>
      </c>
      <c r="N104" s="97"/>
      <c r="O104" s="17"/>
    </row>
    <row r="105" spans="2:15" x14ac:dyDescent="0.25">
      <c r="B105" s="50">
        <f t="shared" si="1"/>
        <v>77</v>
      </c>
      <c r="C105" s="50">
        <v>10182097</v>
      </c>
      <c r="D105" s="77" t="s">
        <v>87</v>
      </c>
      <c r="E105" s="92" t="s">
        <v>40</v>
      </c>
      <c r="F105" s="78">
        <v>43503</v>
      </c>
      <c r="G105" s="78">
        <v>72686</v>
      </c>
      <c r="H105" s="99">
        <v>30000</v>
      </c>
      <c r="I105" s="79">
        <v>4324443</v>
      </c>
      <c r="J105" s="17">
        <v>692102</v>
      </c>
      <c r="K105" s="48">
        <v>1.1299999999999999</v>
      </c>
      <c r="L105" s="80">
        <f t="shared" si="3"/>
        <v>782.08</v>
      </c>
      <c r="N105" s="97"/>
      <c r="O105" s="17"/>
    </row>
    <row r="106" spans="2:15" x14ac:dyDescent="0.25">
      <c r="B106" s="50">
        <f t="shared" si="1"/>
        <v>78</v>
      </c>
      <c r="C106" s="50">
        <v>10182098</v>
      </c>
      <c r="D106" s="77" t="s">
        <v>88</v>
      </c>
      <c r="E106" s="92" t="s">
        <v>46</v>
      </c>
      <c r="F106" s="78">
        <v>43503</v>
      </c>
      <c r="G106" s="78">
        <v>72686</v>
      </c>
      <c r="H106" s="99" t="s">
        <v>51</v>
      </c>
      <c r="I106" s="79">
        <v>184939</v>
      </c>
      <c r="J106" s="17">
        <v>10560</v>
      </c>
      <c r="K106" s="48">
        <v>1.1299999999999999</v>
      </c>
      <c r="L106" s="80">
        <f t="shared" si="3"/>
        <v>11.93</v>
      </c>
      <c r="N106" s="97"/>
      <c r="O106" s="17"/>
    </row>
    <row r="107" spans="2:15" x14ac:dyDescent="0.25">
      <c r="B107" s="50">
        <f t="shared" si="1"/>
        <v>79</v>
      </c>
      <c r="C107" s="50">
        <v>10211982</v>
      </c>
      <c r="D107" s="77" t="s">
        <v>89</v>
      </c>
      <c r="E107" s="92" t="s">
        <v>46</v>
      </c>
      <c r="F107" s="78">
        <v>43511</v>
      </c>
      <c r="G107" s="78">
        <v>43646</v>
      </c>
      <c r="H107" s="99">
        <v>941176</v>
      </c>
      <c r="I107" s="79">
        <v>479306</v>
      </c>
      <c r="J107" s="17">
        <v>127973</v>
      </c>
      <c r="K107" s="48">
        <v>1.1299999999999999</v>
      </c>
      <c r="L107" s="80">
        <f t="shared" si="3"/>
        <v>144.61000000000001</v>
      </c>
      <c r="N107" s="97"/>
      <c r="O107" s="17"/>
    </row>
    <row r="108" spans="2:15" x14ac:dyDescent="0.25">
      <c r="B108" s="50">
        <f t="shared" si="1"/>
        <v>80</v>
      </c>
      <c r="C108" s="50">
        <v>10211983</v>
      </c>
      <c r="D108" s="77" t="s">
        <v>90</v>
      </c>
      <c r="E108" s="92" t="s">
        <v>48</v>
      </c>
      <c r="F108" s="78">
        <v>43503</v>
      </c>
      <c r="G108" s="78">
        <v>72686</v>
      </c>
      <c r="H108" s="99" t="s">
        <v>51</v>
      </c>
      <c r="I108" s="79">
        <v>330314</v>
      </c>
      <c r="J108" s="17">
        <v>33446</v>
      </c>
      <c r="K108" s="48">
        <v>1.1299999999999999</v>
      </c>
      <c r="L108" s="80">
        <f t="shared" si="3"/>
        <v>37.79</v>
      </c>
      <c r="N108" s="97"/>
      <c r="O108" s="17"/>
    </row>
    <row r="109" spans="2:15" x14ac:dyDescent="0.25">
      <c r="B109" s="50">
        <f t="shared" si="1"/>
        <v>81</v>
      </c>
      <c r="C109" s="50">
        <v>10211984</v>
      </c>
      <c r="D109" s="77" t="s">
        <v>91</v>
      </c>
      <c r="E109" s="92" t="s">
        <v>40</v>
      </c>
      <c r="F109" s="78">
        <v>43515</v>
      </c>
      <c r="G109" s="78">
        <v>72686</v>
      </c>
      <c r="H109" s="99" t="s">
        <v>51</v>
      </c>
      <c r="I109" s="79">
        <v>38024</v>
      </c>
      <c r="J109" s="17">
        <v>1594</v>
      </c>
      <c r="K109" s="48">
        <v>1.1299999999999999</v>
      </c>
      <c r="L109" s="80">
        <f t="shared" si="3"/>
        <v>1.8</v>
      </c>
      <c r="N109" s="97"/>
      <c r="O109" s="17"/>
    </row>
    <row r="110" spans="2:15" x14ac:dyDescent="0.25">
      <c r="B110" s="50">
        <f t="shared" si="1"/>
        <v>82</v>
      </c>
      <c r="C110" s="50">
        <v>10211986</v>
      </c>
      <c r="D110" s="77" t="s">
        <v>92</v>
      </c>
      <c r="E110" s="92" t="s">
        <v>44</v>
      </c>
      <c r="F110" s="78">
        <v>43503</v>
      </c>
      <c r="G110" s="78">
        <v>72686</v>
      </c>
      <c r="H110" s="99" t="s">
        <v>51</v>
      </c>
      <c r="I110" s="79">
        <v>1189669</v>
      </c>
      <c r="J110" s="17">
        <v>348358</v>
      </c>
      <c r="K110" s="48">
        <v>1.1299999999999999</v>
      </c>
      <c r="L110" s="80">
        <f t="shared" si="3"/>
        <v>393.64</v>
      </c>
      <c r="N110" s="97"/>
      <c r="O110" s="17"/>
    </row>
    <row r="111" spans="2:15" x14ac:dyDescent="0.25">
      <c r="B111" s="50">
        <f t="shared" si="1"/>
        <v>83</v>
      </c>
      <c r="C111" s="50">
        <v>10211987</v>
      </c>
      <c r="D111" s="77" t="s">
        <v>93</v>
      </c>
      <c r="E111" s="92" t="s">
        <v>47</v>
      </c>
      <c r="F111" s="78">
        <v>43503</v>
      </c>
      <c r="G111" s="78">
        <v>72686</v>
      </c>
      <c r="H111" s="99" t="s">
        <v>51</v>
      </c>
      <c r="I111" s="79">
        <v>5016712</v>
      </c>
      <c r="J111" s="17">
        <v>1672054</v>
      </c>
      <c r="K111" s="48">
        <v>1.1299999999999999</v>
      </c>
      <c r="L111" s="80">
        <f t="shared" si="3"/>
        <v>1889.42</v>
      </c>
      <c r="N111" s="97"/>
      <c r="O111" s="17"/>
    </row>
    <row r="112" spans="2:15" x14ac:dyDescent="0.25">
      <c r="B112" s="50">
        <f t="shared" si="1"/>
        <v>84</v>
      </c>
      <c r="C112" s="50">
        <v>10212013</v>
      </c>
      <c r="D112" s="77" t="s">
        <v>99</v>
      </c>
      <c r="E112" s="92" t="s">
        <v>40</v>
      </c>
      <c r="F112" s="78">
        <v>43528</v>
      </c>
      <c r="G112" s="78">
        <v>43646</v>
      </c>
      <c r="H112" s="99">
        <v>3306331</v>
      </c>
      <c r="I112" s="79">
        <v>1355428</v>
      </c>
      <c r="J112" s="17">
        <v>1060505</v>
      </c>
      <c r="K112" s="48">
        <v>1.1299999999999999</v>
      </c>
      <c r="L112" s="80">
        <f t="shared" si="3"/>
        <v>1198.3699999999999</v>
      </c>
      <c r="N112" s="97"/>
      <c r="O112" s="17"/>
    </row>
    <row r="113" spans="2:15" x14ac:dyDescent="0.25">
      <c r="B113" s="50">
        <f t="shared" si="1"/>
        <v>85</v>
      </c>
      <c r="C113" s="50">
        <v>10212035</v>
      </c>
      <c r="D113" s="77" t="s">
        <v>100</v>
      </c>
      <c r="E113" s="92" t="s">
        <v>40</v>
      </c>
      <c r="F113" s="78">
        <v>43535</v>
      </c>
      <c r="G113" s="78">
        <v>43646</v>
      </c>
      <c r="H113" s="99">
        <v>3898556</v>
      </c>
      <c r="I113" s="79">
        <v>1197641</v>
      </c>
      <c r="J113" s="17">
        <v>932792</v>
      </c>
      <c r="K113" s="48">
        <v>1.1299999999999999</v>
      </c>
      <c r="L113" s="80">
        <f t="shared" si="3"/>
        <v>1054.05</v>
      </c>
      <c r="N113" s="97"/>
      <c r="O113" s="17"/>
    </row>
    <row r="114" spans="2:15" x14ac:dyDescent="0.25">
      <c r="B114" s="50">
        <f t="shared" si="1"/>
        <v>86</v>
      </c>
      <c r="C114" s="50">
        <v>10212038</v>
      </c>
      <c r="D114" s="77" t="s">
        <v>101</v>
      </c>
      <c r="E114" s="92" t="s">
        <v>40</v>
      </c>
      <c r="F114" s="78">
        <v>43526</v>
      </c>
      <c r="G114" s="78">
        <v>43646</v>
      </c>
      <c r="H114" s="99">
        <v>2096074</v>
      </c>
      <c r="I114" s="79">
        <v>872048</v>
      </c>
      <c r="J114" s="17">
        <v>548565</v>
      </c>
      <c r="K114" s="48">
        <v>1.1299999999999999</v>
      </c>
      <c r="L114" s="80">
        <f t="shared" si="3"/>
        <v>619.88</v>
      </c>
      <c r="N114" s="97"/>
      <c r="O114" s="17"/>
    </row>
    <row r="115" spans="2:15" x14ac:dyDescent="0.25">
      <c r="B115" s="50">
        <f t="shared" si="1"/>
        <v>87</v>
      </c>
      <c r="C115" s="50">
        <v>10212038</v>
      </c>
      <c r="D115" s="77" t="s">
        <v>101</v>
      </c>
      <c r="E115" s="92" t="s">
        <v>48</v>
      </c>
      <c r="F115" s="78">
        <v>43526</v>
      </c>
      <c r="G115" s="78">
        <v>43646</v>
      </c>
      <c r="H115" s="99">
        <v>2096074</v>
      </c>
      <c r="I115" s="79">
        <v>32823</v>
      </c>
      <c r="J115" s="17">
        <v>21094</v>
      </c>
      <c r="K115" s="48">
        <v>1.1299999999999999</v>
      </c>
      <c r="L115" s="80">
        <f t="shared" si="3"/>
        <v>23.84</v>
      </c>
      <c r="N115" s="97"/>
      <c r="O115" s="17"/>
    </row>
    <row r="116" spans="2:15" x14ac:dyDescent="0.25">
      <c r="B116" s="50">
        <f t="shared" si="1"/>
        <v>88</v>
      </c>
      <c r="C116" s="50">
        <v>10212038</v>
      </c>
      <c r="D116" s="77" t="s">
        <v>101</v>
      </c>
      <c r="E116" s="92" t="s">
        <v>46</v>
      </c>
      <c r="F116" s="78">
        <v>43526</v>
      </c>
      <c r="G116" s="78">
        <v>43646</v>
      </c>
      <c r="H116" s="99">
        <v>2096074</v>
      </c>
      <c r="I116" s="79">
        <v>54555</v>
      </c>
      <c r="J116" s="17">
        <v>50443</v>
      </c>
      <c r="K116" s="48">
        <v>1.1299999999999999</v>
      </c>
      <c r="L116" s="80">
        <f t="shared" si="3"/>
        <v>57</v>
      </c>
      <c r="N116" s="97"/>
      <c r="O116" s="17"/>
    </row>
    <row r="117" spans="2:15" x14ac:dyDescent="0.25">
      <c r="B117" s="50">
        <f t="shared" si="1"/>
        <v>89</v>
      </c>
      <c r="C117" s="50">
        <v>10212038</v>
      </c>
      <c r="D117" s="77" t="s">
        <v>101</v>
      </c>
      <c r="E117" s="92" t="s">
        <v>44</v>
      </c>
      <c r="F117" s="78">
        <v>43526</v>
      </c>
      <c r="G117" s="78">
        <v>43646</v>
      </c>
      <c r="H117" s="99">
        <v>2096074</v>
      </c>
      <c r="I117" s="79">
        <v>153449</v>
      </c>
      <c r="J117" s="17">
        <v>109569</v>
      </c>
      <c r="K117" s="48">
        <v>1.1299999999999999</v>
      </c>
      <c r="L117" s="80">
        <f t="shared" si="3"/>
        <v>123.81</v>
      </c>
      <c r="N117" s="97"/>
      <c r="O117" s="17"/>
    </row>
    <row r="118" spans="2:15" x14ac:dyDescent="0.25">
      <c r="B118" s="50">
        <f t="shared" si="1"/>
        <v>90</v>
      </c>
      <c r="C118" s="50">
        <v>10212039</v>
      </c>
      <c r="D118" s="77" t="s">
        <v>102</v>
      </c>
      <c r="E118" s="92" t="s">
        <v>40</v>
      </c>
      <c r="F118" s="78">
        <v>43526</v>
      </c>
      <c r="G118" s="78">
        <v>43646</v>
      </c>
      <c r="H118" s="99">
        <v>1397293</v>
      </c>
      <c r="I118" s="79">
        <v>506153</v>
      </c>
      <c r="J118" s="17">
        <v>292652</v>
      </c>
      <c r="K118" s="48">
        <v>1.1299999999999999</v>
      </c>
      <c r="L118" s="80">
        <f t="shared" si="3"/>
        <v>330.7</v>
      </c>
      <c r="N118" s="97"/>
      <c r="O118" s="17"/>
    </row>
    <row r="119" spans="2:15" x14ac:dyDescent="0.25">
      <c r="B119" s="50">
        <f t="shared" si="1"/>
        <v>91</v>
      </c>
      <c r="C119" s="50">
        <v>10212039</v>
      </c>
      <c r="D119" s="77" t="s">
        <v>102</v>
      </c>
      <c r="E119" s="92" t="s">
        <v>48</v>
      </c>
      <c r="F119" s="78">
        <v>43526</v>
      </c>
      <c r="G119" s="78">
        <v>43646</v>
      </c>
      <c r="H119" s="99">
        <v>1397293</v>
      </c>
      <c r="I119" s="79">
        <v>18304</v>
      </c>
      <c r="J119" s="17">
        <v>10654</v>
      </c>
      <c r="K119" s="48">
        <v>1.1299999999999999</v>
      </c>
      <c r="L119" s="80">
        <f t="shared" si="3"/>
        <v>12.04</v>
      </c>
      <c r="N119" s="97"/>
      <c r="O119" s="17"/>
    </row>
    <row r="120" spans="2:15" x14ac:dyDescent="0.25">
      <c r="B120" s="50">
        <f t="shared" si="1"/>
        <v>92</v>
      </c>
      <c r="C120" s="50">
        <v>10212039</v>
      </c>
      <c r="D120" s="77" t="s">
        <v>102</v>
      </c>
      <c r="E120" s="92" t="s">
        <v>46</v>
      </c>
      <c r="F120" s="78">
        <v>43526</v>
      </c>
      <c r="G120" s="78">
        <v>43646</v>
      </c>
      <c r="H120" s="99">
        <v>1397293</v>
      </c>
      <c r="I120" s="79">
        <v>34217</v>
      </c>
      <c r="J120" s="17">
        <v>31862</v>
      </c>
      <c r="K120" s="48">
        <v>1.1299999999999999</v>
      </c>
      <c r="L120" s="80">
        <f t="shared" si="3"/>
        <v>36</v>
      </c>
      <c r="N120" s="97"/>
      <c r="O120" s="17"/>
    </row>
    <row r="121" spans="2:15" x14ac:dyDescent="0.25">
      <c r="B121" s="50">
        <f t="shared" si="1"/>
        <v>93</v>
      </c>
      <c r="C121" s="50">
        <v>10212039</v>
      </c>
      <c r="D121" s="77" t="s">
        <v>102</v>
      </c>
      <c r="E121" s="92" t="s">
        <v>44</v>
      </c>
      <c r="F121" s="78">
        <v>43526</v>
      </c>
      <c r="G121" s="78">
        <v>43646</v>
      </c>
      <c r="H121" s="99">
        <v>1397293</v>
      </c>
      <c r="I121" s="79">
        <v>90853</v>
      </c>
      <c r="J121" s="17">
        <v>62528</v>
      </c>
      <c r="K121" s="48">
        <v>1.1299999999999999</v>
      </c>
      <c r="L121" s="80">
        <f t="shared" si="3"/>
        <v>70.66</v>
      </c>
      <c r="N121" s="97"/>
      <c r="O121" s="17"/>
    </row>
    <row r="122" spans="2:15" x14ac:dyDescent="0.25">
      <c r="B122" s="50">
        <f t="shared" si="1"/>
        <v>94</v>
      </c>
      <c r="C122" s="50">
        <v>10212040</v>
      </c>
      <c r="D122" s="77" t="s">
        <v>103</v>
      </c>
      <c r="E122" s="92" t="s">
        <v>40</v>
      </c>
      <c r="F122" s="78">
        <v>43526</v>
      </c>
      <c r="G122" s="78">
        <v>43646</v>
      </c>
      <c r="H122" s="99">
        <v>9857553</v>
      </c>
      <c r="I122" s="79">
        <v>2526588</v>
      </c>
      <c r="J122" s="17">
        <v>1193884</v>
      </c>
      <c r="K122" s="48">
        <v>1.1299999999999999</v>
      </c>
      <c r="L122" s="80">
        <f t="shared" si="3"/>
        <v>1349.09</v>
      </c>
      <c r="N122" s="97"/>
      <c r="O122" s="17"/>
    </row>
    <row r="123" spans="2:15" x14ac:dyDescent="0.25">
      <c r="B123" s="50">
        <f t="shared" si="1"/>
        <v>95</v>
      </c>
      <c r="C123" s="50">
        <v>10212040</v>
      </c>
      <c r="D123" s="77" t="s">
        <v>103</v>
      </c>
      <c r="E123" s="92" t="s">
        <v>48</v>
      </c>
      <c r="F123" s="78">
        <v>43526</v>
      </c>
      <c r="G123" s="78">
        <v>43646</v>
      </c>
      <c r="H123" s="99">
        <v>9857553</v>
      </c>
      <c r="I123" s="79">
        <v>147117</v>
      </c>
      <c r="J123" s="17">
        <v>67174</v>
      </c>
      <c r="K123" s="48">
        <v>1.1299999999999999</v>
      </c>
      <c r="L123" s="80">
        <f t="shared" si="3"/>
        <v>75.91</v>
      </c>
      <c r="N123" s="97"/>
      <c r="O123" s="17"/>
    </row>
    <row r="124" spans="2:15" x14ac:dyDescent="0.25">
      <c r="B124" s="50">
        <f t="shared" si="1"/>
        <v>96</v>
      </c>
      <c r="C124" s="50">
        <v>10212040</v>
      </c>
      <c r="D124" s="77" t="s">
        <v>103</v>
      </c>
      <c r="E124" s="92" t="s">
        <v>46</v>
      </c>
      <c r="F124" s="78">
        <v>43526</v>
      </c>
      <c r="G124" s="78">
        <v>43646</v>
      </c>
      <c r="H124" s="99">
        <v>9857553</v>
      </c>
      <c r="I124" s="79">
        <v>205740</v>
      </c>
      <c r="J124" s="17">
        <v>154206</v>
      </c>
      <c r="K124" s="48">
        <v>1.1299999999999999</v>
      </c>
      <c r="L124" s="80">
        <f t="shared" si="3"/>
        <v>174.25</v>
      </c>
      <c r="N124" s="97"/>
      <c r="O124" s="17"/>
    </row>
    <row r="125" spans="2:15" x14ac:dyDescent="0.25">
      <c r="B125" s="50">
        <f t="shared" si="1"/>
        <v>97</v>
      </c>
      <c r="C125" s="50">
        <v>10212040</v>
      </c>
      <c r="D125" s="77" t="s">
        <v>103</v>
      </c>
      <c r="E125" s="92" t="s">
        <v>44</v>
      </c>
      <c r="F125" s="78">
        <v>43526</v>
      </c>
      <c r="G125" s="78">
        <v>43646</v>
      </c>
      <c r="H125" s="99">
        <v>9857553</v>
      </c>
      <c r="I125" s="79">
        <v>523333</v>
      </c>
      <c r="J125" s="17">
        <v>306128</v>
      </c>
      <c r="K125" s="48">
        <v>1.1299999999999999</v>
      </c>
      <c r="L125" s="80">
        <f t="shared" si="3"/>
        <v>345.92</v>
      </c>
      <c r="N125" s="97"/>
      <c r="O125" s="17"/>
    </row>
    <row r="126" spans="2:15" x14ac:dyDescent="0.25">
      <c r="B126" s="50">
        <f t="shared" si="1"/>
        <v>98</v>
      </c>
      <c r="C126" s="50">
        <v>10212044</v>
      </c>
      <c r="D126" s="77" t="s">
        <v>104</v>
      </c>
      <c r="E126" s="92" t="s">
        <v>40</v>
      </c>
      <c r="F126" s="78">
        <v>43542</v>
      </c>
      <c r="G126" s="78">
        <v>43576</v>
      </c>
      <c r="H126" s="99">
        <v>3534764</v>
      </c>
      <c r="I126" s="79">
        <v>1858581</v>
      </c>
      <c r="J126" s="17">
        <v>847586</v>
      </c>
      <c r="K126" s="48">
        <v>1.1299999999999999</v>
      </c>
      <c r="L126" s="80">
        <f t="shared" si="3"/>
        <v>957.77</v>
      </c>
      <c r="N126" s="97"/>
      <c r="O126" s="17"/>
    </row>
    <row r="127" spans="2:15" x14ac:dyDescent="0.25">
      <c r="B127" s="50">
        <f t="shared" si="1"/>
        <v>99</v>
      </c>
      <c r="C127" s="50">
        <v>10212044</v>
      </c>
      <c r="D127" s="77" t="s">
        <v>104</v>
      </c>
      <c r="E127" s="92" t="s">
        <v>48</v>
      </c>
      <c r="F127" s="78">
        <v>43542</v>
      </c>
      <c r="G127" s="78">
        <v>43576</v>
      </c>
      <c r="H127" s="99">
        <v>3534764</v>
      </c>
      <c r="I127" s="79">
        <v>88501</v>
      </c>
      <c r="J127" s="17">
        <v>49210</v>
      </c>
      <c r="K127" s="48">
        <v>1.1299999999999999</v>
      </c>
      <c r="L127" s="80">
        <f t="shared" si="3"/>
        <v>55.61</v>
      </c>
      <c r="N127" s="97"/>
      <c r="O127" s="17"/>
    </row>
    <row r="128" spans="2:15" x14ac:dyDescent="0.25">
      <c r="B128" s="50">
        <f t="shared" si="1"/>
        <v>100</v>
      </c>
      <c r="C128" s="50">
        <v>10212044</v>
      </c>
      <c r="D128" s="77" t="s">
        <v>104</v>
      </c>
      <c r="E128" s="92" t="s">
        <v>46</v>
      </c>
      <c r="F128" s="78">
        <v>43542</v>
      </c>
      <c r="G128" s="78">
        <v>43576</v>
      </c>
      <c r="H128" s="99">
        <v>3534764</v>
      </c>
      <c r="I128" s="79">
        <v>173537</v>
      </c>
      <c r="J128" s="17">
        <v>136391</v>
      </c>
      <c r="K128" s="48">
        <v>1.1299999999999999</v>
      </c>
      <c r="L128" s="80">
        <f t="shared" si="3"/>
        <v>154.12</v>
      </c>
      <c r="N128" s="97"/>
      <c r="O128" s="17"/>
    </row>
    <row r="129" spans="2:15" x14ac:dyDescent="0.25">
      <c r="B129" s="50">
        <f t="shared" si="1"/>
        <v>101</v>
      </c>
      <c r="C129" s="50">
        <v>10212055</v>
      </c>
      <c r="D129" s="77" t="s">
        <v>105</v>
      </c>
      <c r="E129" s="92" t="s">
        <v>40</v>
      </c>
      <c r="F129" s="78">
        <v>43556</v>
      </c>
      <c r="G129" s="78">
        <v>43646</v>
      </c>
      <c r="H129" s="99">
        <v>4652605</v>
      </c>
      <c r="I129" s="79">
        <v>901070</v>
      </c>
      <c r="J129" s="17">
        <v>898466</v>
      </c>
      <c r="K129" s="48">
        <v>1.1299999999999999</v>
      </c>
      <c r="L129" s="80">
        <f t="shared" si="3"/>
        <v>1015.27</v>
      </c>
      <c r="N129" s="97"/>
      <c r="O129" s="17"/>
    </row>
    <row r="130" spans="2:15" x14ac:dyDescent="0.25">
      <c r="B130" s="50">
        <f t="shared" si="1"/>
        <v>102</v>
      </c>
      <c r="C130" s="50">
        <v>10212055</v>
      </c>
      <c r="D130" s="77" t="s">
        <v>105</v>
      </c>
      <c r="E130" s="92" t="s">
        <v>48</v>
      </c>
      <c r="F130" s="78">
        <v>43556</v>
      </c>
      <c r="G130" s="78">
        <v>43646</v>
      </c>
      <c r="H130" s="99">
        <v>4652605</v>
      </c>
      <c r="I130" s="79">
        <v>104500</v>
      </c>
      <c r="J130" s="17">
        <v>104431</v>
      </c>
      <c r="K130" s="48">
        <v>1.1299999999999999</v>
      </c>
      <c r="L130" s="80">
        <f t="shared" si="3"/>
        <v>118.01</v>
      </c>
      <c r="N130" s="97"/>
      <c r="O130" s="17"/>
    </row>
    <row r="131" spans="2:15" x14ac:dyDescent="0.25">
      <c r="B131" s="50">
        <f t="shared" si="1"/>
        <v>103</v>
      </c>
      <c r="C131" s="50">
        <v>10212055</v>
      </c>
      <c r="D131" s="77" t="s">
        <v>105</v>
      </c>
      <c r="E131" s="92" t="s">
        <v>46</v>
      </c>
      <c r="F131" s="78">
        <v>43556</v>
      </c>
      <c r="G131" s="78">
        <v>43646</v>
      </c>
      <c r="H131" s="99">
        <v>4652605</v>
      </c>
      <c r="I131" s="79">
        <v>150018</v>
      </c>
      <c r="J131" s="17">
        <v>149903</v>
      </c>
      <c r="K131" s="48">
        <v>1.1299999999999999</v>
      </c>
      <c r="L131" s="80">
        <f t="shared" si="3"/>
        <v>169.39</v>
      </c>
      <c r="N131" s="97"/>
      <c r="O131" s="17"/>
    </row>
    <row r="132" spans="2:15" x14ac:dyDescent="0.25">
      <c r="B132" s="50">
        <f t="shared" si="1"/>
        <v>104</v>
      </c>
      <c r="C132" s="50">
        <v>10212055</v>
      </c>
      <c r="D132" s="77" t="s">
        <v>105</v>
      </c>
      <c r="E132" s="92" t="s">
        <v>44</v>
      </c>
      <c r="F132" s="78">
        <v>43556</v>
      </c>
      <c r="G132" s="78">
        <v>43646</v>
      </c>
      <c r="H132" s="99">
        <v>4652605</v>
      </c>
      <c r="I132" s="79">
        <v>240469</v>
      </c>
      <c r="J132" s="17">
        <v>240270</v>
      </c>
      <c r="K132" s="48">
        <v>1.1299999999999999</v>
      </c>
      <c r="L132" s="80">
        <f t="shared" si="3"/>
        <v>271.51</v>
      </c>
      <c r="N132" s="97"/>
      <c r="O132" s="17"/>
    </row>
    <row r="133" spans="2:15" x14ac:dyDescent="0.25">
      <c r="B133" s="50">
        <f t="shared" si="1"/>
        <v>105</v>
      </c>
      <c r="C133" s="50">
        <v>10212055</v>
      </c>
      <c r="D133" s="77" t="s">
        <v>105</v>
      </c>
      <c r="E133" s="92" t="s">
        <v>47</v>
      </c>
      <c r="F133" s="78">
        <v>43556</v>
      </c>
      <c r="G133" s="78">
        <v>43646</v>
      </c>
      <c r="H133" s="99">
        <v>4652605</v>
      </c>
      <c r="I133" s="79">
        <v>492516</v>
      </c>
      <c r="J133" s="17">
        <v>492112</v>
      </c>
      <c r="K133" s="48">
        <v>1.1299999999999999</v>
      </c>
      <c r="L133" s="80">
        <f t="shared" si="3"/>
        <v>556.09</v>
      </c>
      <c r="N133" s="97"/>
      <c r="O133" s="17"/>
    </row>
    <row r="134" spans="2:15" x14ac:dyDescent="0.25">
      <c r="B134" s="50">
        <f t="shared" si="1"/>
        <v>106</v>
      </c>
      <c r="C134" s="50">
        <v>10212062</v>
      </c>
      <c r="D134" s="77" t="s">
        <v>106</v>
      </c>
      <c r="E134" s="92" t="s">
        <v>40</v>
      </c>
      <c r="F134" s="78">
        <v>43549</v>
      </c>
      <c r="G134" s="78">
        <v>43576</v>
      </c>
      <c r="H134" s="99">
        <v>790107</v>
      </c>
      <c r="I134" s="79">
        <v>307415</v>
      </c>
      <c r="J134" s="17">
        <v>285554</v>
      </c>
      <c r="K134" s="48">
        <v>1.1299999999999999</v>
      </c>
      <c r="L134" s="80">
        <f t="shared" si="3"/>
        <v>322.68</v>
      </c>
      <c r="N134" s="97"/>
      <c r="O134" s="17"/>
    </row>
    <row r="135" spans="2:15" x14ac:dyDescent="0.25">
      <c r="B135" s="50">
        <f t="shared" si="1"/>
        <v>107</v>
      </c>
      <c r="C135" s="50">
        <v>10212074</v>
      </c>
      <c r="D135" s="77" t="s">
        <v>110</v>
      </c>
      <c r="E135" s="92" t="s">
        <v>48</v>
      </c>
      <c r="F135" s="78">
        <v>43557</v>
      </c>
      <c r="G135" s="78">
        <v>43569</v>
      </c>
      <c r="H135" s="99">
        <v>375940</v>
      </c>
      <c r="I135" s="79">
        <v>83550</v>
      </c>
      <c r="J135" s="17">
        <v>83550</v>
      </c>
      <c r="K135" s="48">
        <v>1.1299999999999999</v>
      </c>
      <c r="L135" s="80">
        <f t="shared" si="3"/>
        <v>94.41</v>
      </c>
      <c r="N135" s="97"/>
      <c r="O135" s="17"/>
    </row>
    <row r="136" spans="2:15" x14ac:dyDescent="0.25">
      <c r="B136" s="50">
        <f t="shared" si="1"/>
        <v>108</v>
      </c>
      <c r="C136" s="50">
        <v>10212074</v>
      </c>
      <c r="D136" s="77" t="s">
        <v>110</v>
      </c>
      <c r="E136" s="92" t="s">
        <v>44</v>
      </c>
      <c r="F136" s="78">
        <v>43557</v>
      </c>
      <c r="G136" s="78">
        <v>43569</v>
      </c>
      <c r="H136" s="99">
        <v>375940</v>
      </c>
      <c r="I136" s="79">
        <v>274841</v>
      </c>
      <c r="J136" s="17">
        <v>274841</v>
      </c>
      <c r="K136" s="48">
        <v>1.1299999999999999</v>
      </c>
      <c r="L136" s="80">
        <f t="shared" si="3"/>
        <v>310.57</v>
      </c>
      <c r="N136" s="97"/>
      <c r="O136" s="17"/>
    </row>
    <row r="137" spans="2:15" x14ac:dyDescent="0.25">
      <c r="B137" s="50">
        <f t="shared" si="1"/>
        <v>109</v>
      </c>
      <c r="C137" s="50">
        <v>10212091</v>
      </c>
      <c r="D137" s="77" t="s">
        <v>107</v>
      </c>
      <c r="E137" s="92" t="s">
        <v>40</v>
      </c>
      <c r="F137" s="78">
        <v>43556</v>
      </c>
      <c r="G137" s="78">
        <v>43580</v>
      </c>
      <c r="H137" s="99">
        <v>312385</v>
      </c>
      <c r="I137" s="79">
        <v>224664</v>
      </c>
      <c r="J137" s="17">
        <v>222698</v>
      </c>
      <c r="K137" s="48">
        <v>1.1299999999999999</v>
      </c>
      <c r="L137" s="80">
        <f t="shared" si="3"/>
        <v>251.65</v>
      </c>
      <c r="N137" s="97"/>
      <c r="O137" s="17"/>
    </row>
    <row r="138" spans="2:15" x14ac:dyDescent="0.25">
      <c r="B138" s="50">
        <f t="shared" si="1"/>
        <v>110</v>
      </c>
      <c r="C138" s="50">
        <v>10212091</v>
      </c>
      <c r="D138" s="77" t="s">
        <v>107</v>
      </c>
      <c r="E138" s="92" t="s">
        <v>48</v>
      </c>
      <c r="F138" s="78">
        <v>43556</v>
      </c>
      <c r="G138" s="78">
        <v>43580</v>
      </c>
      <c r="H138" s="99">
        <v>312385</v>
      </c>
      <c r="I138" s="79">
        <v>12961</v>
      </c>
      <c r="J138" s="17">
        <v>12880</v>
      </c>
      <c r="K138" s="48">
        <v>1.1299999999999999</v>
      </c>
      <c r="L138" s="80">
        <f t="shared" si="3"/>
        <v>14.55</v>
      </c>
      <c r="N138" s="97"/>
      <c r="O138" s="17"/>
    </row>
    <row r="139" spans="2:15" x14ac:dyDescent="0.25">
      <c r="B139" s="50">
        <f t="shared" si="1"/>
        <v>111</v>
      </c>
      <c r="C139" s="50">
        <v>10212099</v>
      </c>
      <c r="D139" s="77" t="s">
        <v>108</v>
      </c>
      <c r="E139" s="92" t="s">
        <v>40</v>
      </c>
      <c r="F139" s="78">
        <v>43555</v>
      </c>
      <c r="G139" s="78">
        <v>43562</v>
      </c>
      <c r="H139" s="99">
        <v>406965</v>
      </c>
      <c r="I139" s="79">
        <v>171073</v>
      </c>
      <c r="J139" s="17">
        <v>144967</v>
      </c>
      <c r="K139" s="48">
        <v>1.1299999999999999</v>
      </c>
      <c r="L139" s="80">
        <f t="shared" si="3"/>
        <v>163.81</v>
      </c>
      <c r="N139" s="97"/>
      <c r="O139" s="17"/>
    </row>
    <row r="140" spans="2:15" x14ac:dyDescent="0.25">
      <c r="B140" s="50">
        <f t="shared" si="1"/>
        <v>112</v>
      </c>
      <c r="C140" s="50">
        <v>10212121</v>
      </c>
      <c r="D140" s="77" t="s">
        <v>111</v>
      </c>
      <c r="E140" s="92" t="s">
        <v>40</v>
      </c>
      <c r="F140" s="78">
        <v>43556</v>
      </c>
      <c r="G140" s="78">
        <v>43576</v>
      </c>
      <c r="H140" s="99">
        <v>3488846</v>
      </c>
      <c r="I140" s="79">
        <v>1549119</v>
      </c>
      <c r="J140" s="17">
        <v>1549119</v>
      </c>
      <c r="K140" s="48">
        <v>1.1299999999999999</v>
      </c>
      <c r="L140" s="80">
        <f t="shared" ref="L140:L155" si="4">ROUND(J140*(K140/1000),2)</f>
        <v>1750.5</v>
      </c>
      <c r="N140" s="97"/>
      <c r="O140" s="17"/>
    </row>
    <row r="141" spans="2:15" x14ac:dyDescent="0.25">
      <c r="B141" s="50">
        <f t="shared" si="1"/>
        <v>113</v>
      </c>
      <c r="C141" s="50">
        <v>10212122</v>
      </c>
      <c r="D141" s="77" t="s">
        <v>112</v>
      </c>
      <c r="E141" s="92" t="s">
        <v>40</v>
      </c>
      <c r="F141" s="78">
        <v>43557</v>
      </c>
      <c r="G141" s="78">
        <v>43576</v>
      </c>
      <c r="H141" s="99">
        <v>3226681</v>
      </c>
      <c r="I141" s="79">
        <v>734063</v>
      </c>
      <c r="J141" s="17">
        <v>734063</v>
      </c>
      <c r="K141" s="48">
        <v>1.1299999999999999</v>
      </c>
      <c r="L141" s="80">
        <f t="shared" si="4"/>
        <v>829.49</v>
      </c>
      <c r="N141" s="97"/>
      <c r="O141" s="17"/>
    </row>
    <row r="142" spans="2:15" x14ac:dyDescent="0.25">
      <c r="B142" s="50">
        <f t="shared" si="1"/>
        <v>114</v>
      </c>
      <c r="C142" s="50">
        <v>10212122</v>
      </c>
      <c r="D142" s="77" t="s">
        <v>112</v>
      </c>
      <c r="E142" s="92" t="s">
        <v>48</v>
      </c>
      <c r="F142" s="78">
        <v>43557</v>
      </c>
      <c r="G142" s="78">
        <v>43576</v>
      </c>
      <c r="H142" s="99">
        <v>3226681</v>
      </c>
      <c r="I142" s="79">
        <v>49681</v>
      </c>
      <c r="J142" s="17">
        <v>49681</v>
      </c>
      <c r="K142" s="48">
        <v>1.1299999999999999</v>
      </c>
      <c r="L142" s="80">
        <f t="shared" si="4"/>
        <v>56.14</v>
      </c>
      <c r="N142" s="97"/>
      <c r="O142" s="17"/>
    </row>
    <row r="143" spans="2:15" x14ac:dyDescent="0.25">
      <c r="B143" s="50">
        <f t="shared" si="1"/>
        <v>115</v>
      </c>
      <c r="C143" s="50">
        <v>10212122</v>
      </c>
      <c r="D143" s="77" t="s">
        <v>112</v>
      </c>
      <c r="E143" s="92" t="s">
        <v>46</v>
      </c>
      <c r="F143" s="78">
        <v>43557</v>
      </c>
      <c r="G143" s="78">
        <v>43576</v>
      </c>
      <c r="H143" s="99">
        <v>3226681</v>
      </c>
      <c r="I143" s="79">
        <v>138057</v>
      </c>
      <c r="J143" s="17">
        <v>138057</v>
      </c>
      <c r="K143" s="48">
        <v>1.1299999999999999</v>
      </c>
      <c r="L143" s="80">
        <f t="shared" si="4"/>
        <v>156</v>
      </c>
      <c r="N143" s="97"/>
      <c r="O143" s="17"/>
    </row>
    <row r="144" spans="2:15" x14ac:dyDescent="0.25">
      <c r="B144" s="50">
        <f t="shared" ref="B144:B171" si="5">B143+1</f>
        <v>116</v>
      </c>
      <c r="C144" s="50">
        <v>10212122</v>
      </c>
      <c r="D144" s="77" t="s">
        <v>112</v>
      </c>
      <c r="E144" s="92" t="s">
        <v>44</v>
      </c>
      <c r="F144" s="78">
        <v>43557</v>
      </c>
      <c r="G144" s="78">
        <v>43576</v>
      </c>
      <c r="H144" s="99">
        <v>3226681</v>
      </c>
      <c r="I144" s="79">
        <v>237707</v>
      </c>
      <c r="J144" s="17">
        <v>237707</v>
      </c>
      <c r="K144" s="48">
        <v>1.1299999999999999</v>
      </c>
      <c r="L144" s="80">
        <f t="shared" ref="L144:L152" si="6">ROUND(J144*(K144/1000),2)</f>
        <v>268.61</v>
      </c>
      <c r="N144" s="97"/>
      <c r="O144" s="17"/>
    </row>
    <row r="145" spans="2:15" x14ac:dyDescent="0.25">
      <c r="B145" s="50">
        <f t="shared" si="5"/>
        <v>117</v>
      </c>
      <c r="C145" s="50">
        <v>10212122</v>
      </c>
      <c r="D145" s="77" t="s">
        <v>112</v>
      </c>
      <c r="E145" s="92" t="s">
        <v>47</v>
      </c>
      <c r="F145" s="78">
        <v>43557</v>
      </c>
      <c r="G145" s="78">
        <v>43576</v>
      </c>
      <c r="H145" s="99">
        <v>3226681</v>
      </c>
      <c r="I145" s="79">
        <v>640294</v>
      </c>
      <c r="J145" s="17">
        <v>640294</v>
      </c>
      <c r="K145" s="48">
        <v>1.1299999999999999</v>
      </c>
      <c r="L145" s="80">
        <f t="shared" si="6"/>
        <v>723.53</v>
      </c>
      <c r="N145" s="97"/>
      <c r="O145" s="17"/>
    </row>
    <row r="146" spans="2:15" x14ac:dyDescent="0.25">
      <c r="B146" s="50">
        <f t="shared" si="5"/>
        <v>118</v>
      </c>
      <c r="C146" s="50">
        <v>10212146</v>
      </c>
      <c r="D146" s="77" t="s">
        <v>113</v>
      </c>
      <c r="E146" s="92" t="s">
        <v>40</v>
      </c>
      <c r="F146" s="78">
        <v>43556</v>
      </c>
      <c r="G146" s="78">
        <v>43583</v>
      </c>
      <c r="H146" s="99">
        <v>2074295</v>
      </c>
      <c r="I146" s="79">
        <v>422900</v>
      </c>
      <c r="J146" s="17">
        <v>422900</v>
      </c>
      <c r="K146" s="48">
        <v>1.1299999999999999</v>
      </c>
      <c r="L146" s="80">
        <f t="shared" si="6"/>
        <v>477.88</v>
      </c>
      <c r="N146" s="97"/>
      <c r="O146" s="17"/>
    </row>
    <row r="147" spans="2:15" x14ac:dyDescent="0.25">
      <c r="B147" s="50">
        <f t="shared" si="5"/>
        <v>119</v>
      </c>
      <c r="C147" s="50">
        <v>10212146</v>
      </c>
      <c r="D147" s="77" t="s">
        <v>113</v>
      </c>
      <c r="E147" s="92" t="s">
        <v>48</v>
      </c>
      <c r="F147" s="78">
        <v>43556</v>
      </c>
      <c r="G147" s="78">
        <v>43583</v>
      </c>
      <c r="H147" s="99">
        <v>2074295</v>
      </c>
      <c r="I147" s="79">
        <v>23424</v>
      </c>
      <c r="J147" s="17">
        <v>23424</v>
      </c>
      <c r="K147" s="48">
        <v>1.1299999999999999</v>
      </c>
      <c r="L147" s="80">
        <f t="shared" si="6"/>
        <v>26.47</v>
      </c>
      <c r="N147" s="97"/>
      <c r="O147" s="17"/>
    </row>
    <row r="148" spans="2:15" x14ac:dyDescent="0.25">
      <c r="B148" s="50">
        <f t="shared" si="5"/>
        <v>120</v>
      </c>
      <c r="C148" s="50">
        <v>10212146</v>
      </c>
      <c r="D148" s="77" t="s">
        <v>113</v>
      </c>
      <c r="E148" s="92" t="s">
        <v>46</v>
      </c>
      <c r="F148" s="78">
        <v>43556</v>
      </c>
      <c r="G148" s="78">
        <v>43583</v>
      </c>
      <c r="H148" s="99">
        <v>2074295</v>
      </c>
      <c r="I148" s="79">
        <v>68044</v>
      </c>
      <c r="J148" s="17">
        <v>68044</v>
      </c>
      <c r="K148" s="48">
        <v>1.1299999999999999</v>
      </c>
      <c r="L148" s="80">
        <f t="shared" si="6"/>
        <v>76.89</v>
      </c>
      <c r="N148" s="97"/>
      <c r="O148" s="17"/>
    </row>
    <row r="149" spans="2:15" x14ac:dyDescent="0.25">
      <c r="B149" s="50">
        <f t="shared" si="5"/>
        <v>121</v>
      </c>
      <c r="C149" s="50">
        <v>10212146</v>
      </c>
      <c r="D149" s="77" t="s">
        <v>113</v>
      </c>
      <c r="E149" s="92" t="s">
        <v>44</v>
      </c>
      <c r="F149" s="78">
        <v>43556</v>
      </c>
      <c r="G149" s="78">
        <v>43583</v>
      </c>
      <c r="H149" s="99">
        <v>2074295</v>
      </c>
      <c r="I149" s="79">
        <v>136427</v>
      </c>
      <c r="J149" s="17">
        <v>136427</v>
      </c>
      <c r="K149" s="48">
        <v>1.1299999999999999</v>
      </c>
      <c r="L149" s="80">
        <f t="shared" si="6"/>
        <v>154.16</v>
      </c>
      <c r="N149" s="97"/>
      <c r="O149" s="17"/>
    </row>
    <row r="150" spans="2:15" x14ac:dyDescent="0.25">
      <c r="B150" s="50">
        <f t="shared" si="5"/>
        <v>122</v>
      </c>
      <c r="C150" s="50">
        <v>10212146</v>
      </c>
      <c r="D150" s="77" t="s">
        <v>113</v>
      </c>
      <c r="E150" s="92" t="s">
        <v>47</v>
      </c>
      <c r="F150" s="78">
        <v>43556</v>
      </c>
      <c r="G150" s="78">
        <v>43583</v>
      </c>
      <c r="H150" s="99">
        <v>2074295</v>
      </c>
      <c r="I150" s="79">
        <v>414972</v>
      </c>
      <c r="J150" s="17">
        <v>414972</v>
      </c>
      <c r="K150" s="48">
        <v>1.1299999999999999</v>
      </c>
      <c r="L150" s="80">
        <f t="shared" si="6"/>
        <v>468.92</v>
      </c>
      <c r="N150" s="97"/>
      <c r="O150" s="17"/>
    </row>
    <row r="151" spans="2:15" x14ac:dyDescent="0.25">
      <c r="B151" s="50">
        <f t="shared" si="5"/>
        <v>123</v>
      </c>
      <c r="C151" s="50">
        <v>10212190</v>
      </c>
      <c r="D151" s="77" t="s">
        <v>114</v>
      </c>
      <c r="E151" s="92" t="s">
        <v>40</v>
      </c>
      <c r="F151" s="78">
        <v>43562</v>
      </c>
      <c r="G151" s="78">
        <v>43618</v>
      </c>
      <c r="H151" s="99">
        <v>3074158</v>
      </c>
      <c r="I151" s="79">
        <v>662957</v>
      </c>
      <c r="J151" s="17">
        <v>662957</v>
      </c>
      <c r="K151" s="48">
        <v>1.1299999999999999</v>
      </c>
      <c r="L151" s="80">
        <f t="shared" si="6"/>
        <v>749.14</v>
      </c>
      <c r="N151" s="97"/>
      <c r="O151" s="17"/>
    </row>
    <row r="152" spans="2:15" x14ac:dyDescent="0.25">
      <c r="B152" s="50">
        <f t="shared" si="5"/>
        <v>124</v>
      </c>
      <c r="C152" s="50">
        <v>10212190</v>
      </c>
      <c r="D152" s="77" t="s">
        <v>114</v>
      </c>
      <c r="E152" s="92" t="s">
        <v>48</v>
      </c>
      <c r="F152" s="78">
        <v>43562</v>
      </c>
      <c r="G152" s="78">
        <v>43618</v>
      </c>
      <c r="H152" s="99">
        <v>3074158</v>
      </c>
      <c r="I152" s="79">
        <v>573478</v>
      </c>
      <c r="J152" s="17">
        <v>573478</v>
      </c>
      <c r="K152" s="48">
        <v>1.1299999999999999</v>
      </c>
      <c r="L152" s="80">
        <f t="shared" si="6"/>
        <v>648.03</v>
      </c>
      <c r="N152" s="97"/>
      <c r="O152" s="17"/>
    </row>
    <row r="153" spans="2:15" x14ac:dyDescent="0.25">
      <c r="B153" s="50">
        <f t="shared" si="5"/>
        <v>125</v>
      </c>
      <c r="C153" s="50">
        <v>10212219</v>
      </c>
      <c r="D153" s="77" t="s">
        <v>115</v>
      </c>
      <c r="E153" s="92" t="s">
        <v>40</v>
      </c>
      <c r="F153" s="78">
        <v>43571</v>
      </c>
      <c r="G153" s="78">
        <v>43573</v>
      </c>
      <c r="H153" s="99">
        <v>171554</v>
      </c>
      <c r="I153" s="79">
        <v>173561</v>
      </c>
      <c r="J153" s="17">
        <v>173561</v>
      </c>
      <c r="K153" s="48">
        <v>1.1299999999999999</v>
      </c>
      <c r="L153" s="80">
        <f t="shared" si="4"/>
        <v>196.12</v>
      </c>
      <c r="N153" s="97"/>
      <c r="O153" s="17"/>
    </row>
    <row r="154" spans="2:15" x14ac:dyDescent="0.25">
      <c r="B154" s="50">
        <f t="shared" si="5"/>
        <v>126</v>
      </c>
      <c r="C154" s="50">
        <v>10212253</v>
      </c>
      <c r="D154" s="77" t="s">
        <v>116</v>
      </c>
      <c r="E154" s="92" t="s">
        <v>47</v>
      </c>
      <c r="F154" s="78">
        <v>43564</v>
      </c>
      <c r="G154" s="78">
        <v>43646</v>
      </c>
      <c r="H154" s="99">
        <v>669297</v>
      </c>
      <c r="I154" s="79">
        <v>224922</v>
      </c>
      <c r="J154" s="17">
        <v>224922</v>
      </c>
      <c r="K154" s="48">
        <v>1.1299999999999999</v>
      </c>
      <c r="L154" s="80">
        <f t="shared" si="4"/>
        <v>254.16</v>
      </c>
      <c r="N154" s="97"/>
      <c r="O154" s="17"/>
    </row>
    <row r="155" spans="2:15" x14ac:dyDescent="0.25">
      <c r="B155" s="50">
        <f t="shared" si="5"/>
        <v>127</v>
      </c>
      <c r="C155" s="50">
        <v>10212254</v>
      </c>
      <c r="D155" s="77" t="s">
        <v>117</v>
      </c>
      <c r="E155" s="92" t="s">
        <v>47</v>
      </c>
      <c r="F155" s="78">
        <v>43564</v>
      </c>
      <c r="G155" s="78">
        <v>43646</v>
      </c>
      <c r="H155" s="99">
        <v>965696</v>
      </c>
      <c r="I155" s="79">
        <v>296948</v>
      </c>
      <c r="J155" s="17">
        <v>296948</v>
      </c>
      <c r="K155" s="48">
        <v>1.1299999999999999</v>
      </c>
      <c r="L155" s="80">
        <f t="shared" si="4"/>
        <v>335.55</v>
      </c>
      <c r="N155" s="97"/>
      <c r="O155" s="17"/>
    </row>
    <row r="156" spans="2:15" x14ac:dyDescent="0.25">
      <c r="B156" s="50">
        <f t="shared" si="5"/>
        <v>128</v>
      </c>
      <c r="C156" s="50">
        <v>10212255</v>
      </c>
      <c r="D156" s="77" t="s">
        <v>118</v>
      </c>
      <c r="E156" s="92" t="s">
        <v>47</v>
      </c>
      <c r="F156" s="78">
        <v>43565</v>
      </c>
      <c r="G156" s="78">
        <v>43646</v>
      </c>
      <c r="H156" s="99">
        <v>1279949</v>
      </c>
      <c r="I156" s="79">
        <v>346507</v>
      </c>
      <c r="J156" s="17">
        <v>346507</v>
      </c>
      <c r="K156" s="48">
        <v>1.1299999999999999</v>
      </c>
      <c r="L156" s="80">
        <f t="shared" ref="L156:L158" si="7">ROUND(J156*(K156/1000),2)</f>
        <v>391.55</v>
      </c>
      <c r="N156" s="97"/>
      <c r="O156" s="17"/>
    </row>
    <row r="157" spans="2:15" x14ac:dyDescent="0.25">
      <c r="B157" s="50">
        <f t="shared" si="5"/>
        <v>129</v>
      </c>
      <c r="C157" s="50">
        <v>10212280</v>
      </c>
      <c r="D157" s="77" t="s">
        <v>119</v>
      </c>
      <c r="E157" s="92" t="s">
        <v>40</v>
      </c>
      <c r="F157" s="78">
        <v>43577</v>
      </c>
      <c r="G157" s="78">
        <v>43639</v>
      </c>
      <c r="H157" s="99">
        <v>2504174</v>
      </c>
      <c r="I157" s="79">
        <v>260181</v>
      </c>
      <c r="J157" s="17">
        <v>260181</v>
      </c>
      <c r="K157" s="48">
        <v>1.1299999999999999</v>
      </c>
      <c r="L157" s="80">
        <f t="shared" si="7"/>
        <v>294</v>
      </c>
      <c r="N157" s="97"/>
      <c r="O157" s="17"/>
    </row>
    <row r="158" spans="2:15" x14ac:dyDescent="0.25">
      <c r="B158" s="50">
        <f t="shared" si="5"/>
        <v>130</v>
      </c>
      <c r="C158" s="50">
        <v>10231983</v>
      </c>
      <c r="D158" s="77" t="s">
        <v>120</v>
      </c>
      <c r="E158" s="92" t="s">
        <v>40</v>
      </c>
      <c r="F158" s="78">
        <v>43585</v>
      </c>
      <c r="G158" s="78">
        <v>43617</v>
      </c>
      <c r="H158" s="99">
        <v>3714751</v>
      </c>
      <c r="I158" s="79">
        <v>20414</v>
      </c>
      <c r="J158" s="17">
        <v>20414</v>
      </c>
      <c r="K158" s="48">
        <v>1.1299999999999999</v>
      </c>
      <c r="L158" s="80">
        <f t="shared" si="7"/>
        <v>23.07</v>
      </c>
      <c r="N158" s="97"/>
      <c r="O158" s="17"/>
    </row>
    <row r="159" spans="2:15" x14ac:dyDescent="0.25">
      <c r="B159" s="50">
        <f t="shared" si="5"/>
        <v>131</v>
      </c>
      <c r="C159" s="50">
        <v>10231983</v>
      </c>
      <c r="D159" s="77" t="s">
        <v>120</v>
      </c>
      <c r="E159" s="100" t="s">
        <v>48</v>
      </c>
      <c r="F159" s="78">
        <v>43585</v>
      </c>
      <c r="G159" s="78">
        <v>43617</v>
      </c>
      <c r="H159" s="99">
        <v>3714751</v>
      </c>
      <c r="I159" s="79">
        <v>1366</v>
      </c>
      <c r="J159" s="17">
        <v>1366</v>
      </c>
      <c r="K159" s="48">
        <v>1.1299999999999999</v>
      </c>
      <c r="L159" s="80">
        <f t="shared" ref="L159:L165" si="8">ROUND(J159*(K159/1000),2)</f>
        <v>1.54</v>
      </c>
      <c r="N159" s="97"/>
      <c r="O159" s="17"/>
    </row>
    <row r="160" spans="2:15" x14ac:dyDescent="0.25">
      <c r="B160" s="50">
        <f t="shared" si="5"/>
        <v>132</v>
      </c>
      <c r="C160" s="50">
        <v>10231983</v>
      </c>
      <c r="D160" s="77" t="s">
        <v>120</v>
      </c>
      <c r="E160" s="100" t="s">
        <v>46</v>
      </c>
      <c r="F160" s="78">
        <v>43585</v>
      </c>
      <c r="G160" s="78">
        <v>43617</v>
      </c>
      <c r="H160" s="99">
        <v>3714751</v>
      </c>
      <c r="I160" s="79">
        <v>2908</v>
      </c>
      <c r="J160" s="17">
        <v>2908</v>
      </c>
      <c r="K160" s="48">
        <v>1.1299999999999999</v>
      </c>
      <c r="L160" s="80">
        <f t="shared" si="8"/>
        <v>3.29</v>
      </c>
      <c r="N160" s="97"/>
      <c r="O160" s="17"/>
    </row>
    <row r="161" spans="2:18" x14ac:dyDescent="0.25">
      <c r="B161" s="50">
        <f t="shared" si="5"/>
        <v>133</v>
      </c>
      <c r="C161" s="50">
        <v>10231983</v>
      </c>
      <c r="D161" s="77" t="s">
        <v>120</v>
      </c>
      <c r="E161" s="100" t="s">
        <v>44</v>
      </c>
      <c r="F161" s="78">
        <v>43585</v>
      </c>
      <c r="G161" s="78">
        <v>43617</v>
      </c>
      <c r="H161" s="99">
        <v>3714751</v>
      </c>
      <c r="I161" s="79">
        <v>4451</v>
      </c>
      <c r="J161" s="17">
        <v>4451</v>
      </c>
      <c r="K161" s="48">
        <v>1.1299999999999999</v>
      </c>
      <c r="L161" s="80">
        <f t="shared" si="8"/>
        <v>5.03</v>
      </c>
      <c r="N161" s="97"/>
      <c r="O161" s="17"/>
    </row>
    <row r="162" spans="2:18" x14ac:dyDescent="0.25">
      <c r="B162" s="50">
        <f t="shared" si="5"/>
        <v>134</v>
      </c>
      <c r="C162" s="50">
        <v>10231983</v>
      </c>
      <c r="D162" s="77" t="s">
        <v>120</v>
      </c>
      <c r="E162" s="100" t="s">
        <v>47</v>
      </c>
      <c r="F162" s="78">
        <v>43585</v>
      </c>
      <c r="G162" s="78">
        <v>43617</v>
      </c>
      <c r="H162" s="99">
        <v>3714751</v>
      </c>
      <c r="I162" s="79">
        <v>27476</v>
      </c>
      <c r="J162" s="17">
        <v>27476</v>
      </c>
      <c r="K162" s="48">
        <v>1.1299999999999999</v>
      </c>
      <c r="L162" s="80">
        <f t="shared" si="8"/>
        <v>31.05</v>
      </c>
      <c r="N162" s="97"/>
      <c r="O162" s="17"/>
    </row>
    <row r="163" spans="2:18" x14ac:dyDescent="0.25">
      <c r="B163" s="50">
        <f t="shared" si="5"/>
        <v>135</v>
      </c>
      <c r="C163" s="50">
        <v>10231988</v>
      </c>
      <c r="D163" s="77" t="s">
        <v>121</v>
      </c>
      <c r="E163" s="100" t="s">
        <v>40</v>
      </c>
      <c r="F163" s="78">
        <v>43584</v>
      </c>
      <c r="G163" s="78">
        <v>43611</v>
      </c>
      <c r="H163" s="99">
        <v>1074578</v>
      </c>
      <c r="I163" s="79">
        <v>31054</v>
      </c>
      <c r="J163" s="17">
        <v>31054</v>
      </c>
      <c r="K163" s="48">
        <v>1.1299999999999999</v>
      </c>
      <c r="L163" s="80">
        <f t="shared" ref="L163:L164" si="9">ROUND(J163*(K163/1000),2)</f>
        <v>35.090000000000003</v>
      </c>
      <c r="N163" s="97"/>
      <c r="O163" s="17"/>
    </row>
    <row r="164" spans="2:18" x14ac:dyDescent="0.25">
      <c r="B164" s="50">
        <f t="shared" si="5"/>
        <v>136</v>
      </c>
      <c r="C164" s="50">
        <v>10231989</v>
      </c>
      <c r="D164" s="77" t="s">
        <v>122</v>
      </c>
      <c r="E164" s="100" t="s">
        <v>40</v>
      </c>
      <c r="F164" s="78">
        <v>43584</v>
      </c>
      <c r="G164" s="78">
        <v>43646</v>
      </c>
      <c r="H164" s="99">
        <v>456014</v>
      </c>
      <c r="I164" s="79">
        <v>3958</v>
      </c>
      <c r="J164" s="17">
        <v>3958</v>
      </c>
      <c r="K164" s="48">
        <v>1.1299999999999999</v>
      </c>
      <c r="L164" s="80">
        <f t="shared" si="9"/>
        <v>4.47</v>
      </c>
      <c r="N164" s="97"/>
      <c r="O164" s="17"/>
    </row>
    <row r="165" spans="2:18" x14ac:dyDescent="0.25">
      <c r="B165" s="50">
        <f t="shared" si="5"/>
        <v>137</v>
      </c>
      <c r="C165" s="101" t="s">
        <v>81</v>
      </c>
      <c r="D165" s="77" t="s">
        <v>82</v>
      </c>
      <c r="E165" s="100" t="s">
        <v>40</v>
      </c>
      <c r="F165" s="78">
        <v>43556</v>
      </c>
      <c r="G165" s="78">
        <v>43585</v>
      </c>
      <c r="H165" s="82" t="s">
        <v>81</v>
      </c>
      <c r="I165" s="79">
        <v>2650138</v>
      </c>
      <c r="J165" s="79">
        <v>2650138</v>
      </c>
      <c r="K165" s="48">
        <v>1.1299999999999999</v>
      </c>
      <c r="L165" s="80">
        <f t="shared" si="8"/>
        <v>2994.66</v>
      </c>
      <c r="N165" s="97"/>
      <c r="O165" s="17"/>
    </row>
    <row r="166" spans="2:18" x14ac:dyDescent="0.25">
      <c r="B166" s="50">
        <f t="shared" si="5"/>
        <v>138</v>
      </c>
      <c r="C166" s="101" t="s">
        <v>81</v>
      </c>
      <c r="D166" s="77" t="s">
        <v>82</v>
      </c>
      <c r="E166" s="100" t="s">
        <v>55</v>
      </c>
      <c r="F166" s="78">
        <v>43556</v>
      </c>
      <c r="G166" s="78">
        <v>43585</v>
      </c>
      <c r="H166" s="82" t="s">
        <v>81</v>
      </c>
      <c r="I166" s="79">
        <v>586637</v>
      </c>
      <c r="J166" s="79">
        <v>586637</v>
      </c>
      <c r="K166" s="48">
        <v>1.1299999999999999</v>
      </c>
      <c r="L166" s="80">
        <f t="shared" ref="L166:L169" si="10">ROUND(J166*(K166/1000),2)</f>
        <v>662.9</v>
      </c>
      <c r="N166" s="97"/>
      <c r="O166" s="17"/>
    </row>
    <row r="167" spans="2:18" x14ac:dyDescent="0.25">
      <c r="B167" s="50">
        <f t="shared" si="5"/>
        <v>139</v>
      </c>
      <c r="C167" s="101" t="s">
        <v>81</v>
      </c>
      <c r="D167" s="77" t="s">
        <v>82</v>
      </c>
      <c r="E167" s="100" t="s">
        <v>56</v>
      </c>
      <c r="F167" s="78">
        <v>43556</v>
      </c>
      <c r="G167" s="78">
        <v>43585</v>
      </c>
      <c r="H167" s="82" t="s">
        <v>81</v>
      </c>
      <c r="I167" s="79">
        <v>367914</v>
      </c>
      <c r="J167" s="79">
        <v>367914</v>
      </c>
      <c r="K167" s="48">
        <v>1.1299999999999999</v>
      </c>
      <c r="L167" s="80">
        <f t="shared" si="10"/>
        <v>415.74</v>
      </c>
      <c r="N167" s="97"/>
      <c r="O167" s="17"/>
    </row>
    <row r="168" spans="2:18" x14ac:dyDescent="0.25">
      <c r="B168" s="50">
        <f t="shared" si="5"/>
        <v>140</v>
      </c>
      <c r="C168" s="101" t="s">
        <v>81</v>
      </c>
      <c r="D168" s="77" t="s">
        <v>82</v>
      </c>
      <c r="E168" s="100" t="s">
        <v>48</v>
      </c>
      <c r="F168" s="78">
        <v>43556</v>
      </c>
      <c r="G168" s="78">
        <v>43585</v>
      </c>
      <c r="H168" s="82" t="s">
        <v>81</v>
      </c>
      <c r="I168" s="79">
        <v>6405</v>
      </c>
      <c r="J168" s="79">
        <v>6405</v>
      </c>
      <c r="K168" s="48">
        <v>1.1299999999999999</v>
      </c>
      <c r="L168" s="80">
        <f t="shared" si="10"/>
        <v>7.24</v>
      </c>
      <c r="N168" s="97"/>
      <c r="O168" s="17"/>
    </row>
    <row r="169" spans="2:18" x14ac:dyDescent="0.25">
      <c r="B169" s="50">
        <f t="shared" si="5"/>
        <v>141</v>
      </c>
      <c r="C169" s="101" t="s">
        <v>81</v>
      </c>
      <c r="D169" s="77" t="s">
        <v>82</v>
      </c>
      <c r="E169" s="100" t="s">
        <v>46</v>
      </c>
      <c r="F169" s="78">
        <v>43556</v>
      </c>
      <c r="G169" s="78">
        <v>43585</v>
      </c>
      <c r="H169" s="82" t="s">
        <v>81</v>
      </c>
      <c r="I169" s="79">
        <v>733</v>
      </c>
      <c r="J169" s="79">
        <v>733</v>
      </c>
      <c r="K169" s="48">
        <v>1.1299999999999999</v>
      </c>
      <c r="L169" s="80">
        <f t="shared" si="10"/>
        <v>0.83</v>
      </c>
      <c r="N169" s="97"/>
      <c r="O169" s="17"/>
    </row>
    <row r="170" spans="2:18" x14ac:dyDescent="0.25">
      <c r="B170" s="50">
        <f t="shared" si="5"/>
        <v>142</v>
      </c>
      <c r="C170" s="101" t="s">
        <v>81</v>
      </c>
      <c r="D170" s="77" t="s">
        <v>82</v>
      </c>
      <c r="E170" s="100" t="s">
        <v>44</v>
      </c>
      <c r="F170" s="78">
        <v>43556</v>
      </c>
      <c r="G170" s="78">
        <v>43585</v>
      </c>
      <c r="H170" s="82" t="s">
        <v>81</v>
      </c>
      <c r="I170" s="79">
        <v>280821</v>
      </c>
      <c r="J170" s="79">
        <v>280821</v>
      </c>
      <c r="K170" s="48">
        <v>1.1299999999999999</v>
      </c>
      <c r="L170" s="80">
        <f t="shared" ref="L170:L171" si="11">ROUND(J170*(K170/1000),2)</f>
        <v>317.33</v>
      </c>
      <c r="N170" s="97"/>
      <c r="O170" s="17"/>
    </row>
    <row r="171" spans="2:18" x14ac:dyDescent="0.25">
      <c r="B171" s="50">
        <f t="shared" si="5"/>
        <v>143</v>
      </c>
      <c r="C171" s="101" t="s">
        <v>81</v>
      </c>
      <c r="D171" s="77" t="s">
        <v>82</v>
      </c>
      <c r="E171" s="100" t="s">
        <v>47</v>
      </c>
      <c r="F171" s="78">
        <v>43556</v>
      </c>
      <c r="G171" s="78">
        <v>43585</v>
      </c>
      <c r="H171" s="82" t="s">
        <v>81</v>
      </c>
      <c r="I171" s="79">
        <v>7049</v>
      </c>
      <c r="J171" s="79">
        <v>7049</v>
      </c>
      <c r="K171" s="48">
        <v>1.1299999999999999</v>
      </c>
      <c r="L171" s="80">
        <f t="shared" si="11"/>
        <v>7.97</v>
      </c>
      <c r="N171" s="97"/>
      <c r="O171" s="17"/>
    </row>
    <row r="172" spans="2:18" x14ac:dyDescent="0.25">
      <c r="B172" s="50"/>
      <c r="C172" s="101"/>
      <c r="D172" s="77"/>
      <c r="E172" s="100"/>
      <c r="F172" s="78"/>
      <c r="G172" s="78"/>
      <c r="H172" s="82"/>
      <c r="I172" s="79"/>
      <c r="J172" s="17"/>
      <c r="K172" s="48"/>
      <c r="L172" s="80"/>
      <c r="N172" s="97"/>
      <c r="O172" s="17"/>
    </row>
    <row r="173" spans="2:18" ht="16.5" thickBot="1" x14ac:dyDescent="0.3">
      <c r="B173" s="50"/>
      <c r="C173" s="46"/>
      <c r="F173" s="47"/>
      <c r="G173" s="62"/>
      <c r="H173" s="58"/>
      <c r="I173" s="58"/>
      <c r="J173" s="60"/>
      <c r="K173" s="61"/>
      <c r="L173" s="61"/>
      <c r="R173" s="7" t="str">
        <f t="shared" ref="R173:R174" si="12">TRIM(D173)</f>
        <v/>
      </c>
    </row>
    <row r="174" spans="2:18" ht="16.5" thickTop="1" x14ac:dyDescent="0.25">
      <c r="B174" s="50"/>
      <c r="C174" s="46"/>
      <c r="F174" s="47"/>
      <c r="G174" s="62"/>
      <c r="H174" s="63"/>
      <c r="I174" s="5"/>
      <c r="J174" s="63"/>
      <c r="K174" s="48"/>
      <c r="L174" s="49"/>
      <c r="R174" s="7" t="str">
        <f t="shared" si="12"/>
        <v/>
      </c>
    </row>
    <row r="175" spans="2:18" x14ac:dyDescent="0.25">
      <c r="B175" s="50"/>
      <c r="C175" s="46"/>
      <c r="F175" s="47"/>
      <c r="G175" s="62"/>
      <c r="H175" s="65" t="s">
        <v>41</v>
      </c>
      <c r="I175" s="62" t="s">
        <v>40</v>
      </c>
      <c r="J175" s="66">
        <f>SUMIF($E$28:$E$173,$I175,$J$28:$J$173)</f>
        <v>37301594</v>
      </c>
      <c r="K175" s="67"/>
      <c r="L175" s="68">
        <f>SUMIF($E$28:$E$173,$I175,$L$28:$L$173)</f>
        <v>42598.979999999981</v>
      </c>
    </row>
    <row r="176" spans="2:18" x14ac:dyDescent="0.25">
      <c r="B176" s="50"/>
      <c r="C176" s="46"/>
      <c r="F176" s="47"/>
      <c r="G176" s="62"/>
      <c r="H176" s="65"/>
      <c r="I176" s="62" t="s">
        <v>55</v>
      </c>
      <c r="J176" s="66">
        <f>SUMIF($E$28:$E$173,$I176,$J$28:$J$173)</f>
        <v>586637</v>
      </c>
      <c r="K176" s="67"/>
      <c r="L176" s="68">
        <f>SUMIF($E$28:$E$173,$I176,$L$28:$L$173)</f>
        <v>662.9</v>
      </c>
    </row>
    <row r="177" spans="2:15" x14ac:dyDescent="0.25">
      <c r="B177" s="50"/>
      <c r="C177" s="46"/>
      <c r="F177" s="47"/>
      <c r="G177" s="62"/>
      <c r="H177" s="65"/>
      <c r="I177" s="62" t="s">
        <v>56</v>
      </c>
      <c r="J177" s="66">
        <f>SUMIF($E$28:$E$173,$I177,$J$28:$J$173)</f>
        <v>367914</v>
      </c>
      <c r="K177" s="67"/>
      <c r="L177" s="68">
        <f>SUMIF($E$28:$E$173,$I177,$L$28:$L$173)</f>
        <v>415.74</v>
      </c>
    </row>
    <row r="178" spans="2:15" x14ac:dyDescent="0.25">
      <c r="B178" s="50"/>
      <c r="C178" s="46"/>
      <c r="F178" s="47"/>
      <c r="G178" s="62"/>
      <c r="H178" s="65"/>
      <c r="I178" s="62" t="s">
        <v>46</v>
      </c>
      <c r="J178" s="66">
        <f>SUMIF($E$28:$E$173,$I178,$J$28:$J$173)</f>
        <v>5386803</v>
      </c>
      <c r="K178" s="67"/>
      <c r="L178" s="68">
        <f>SUMIF($E$28:$E$173,$I178,$L$28:$L$173)</f>
        <v>6146.7400000000007</v>
      </c>
    </row>
    <row r="179" spans="2:15" x14ac:dyDescent="0.25">
      <c r="B179" s="50"/>
      <c r="C179" s="46"/>
      <c r="F179" s="47"/>
      <c r="G179" s="62"/>
      <c r="H179" s="65"/>
      <c r="I179" s="62" t="s">
        <v>44</v>
      </c>
      <c r="J179" s="66">
        <f>SUMIF($E$28:$E$173,$I179,$J$28:$J$173)</f>
        <v>7765861</v>
      </c>
      <c r="K179" s="67"/>
      <c r="L179" s="68">
        <f>SUMIF($E$28:$E$173,$I179,$L$28:$L$173)</f>
        <v>8850.3700000000026</v>
      </c>
    </row>
    <row r="180" spans="2:15" ht="16.899999999999999" customHeight="1" x14ac:dyDescent="0.25">
      <c r="B180" s="50"/>
      <c r="C180" s="46"/>
      <c r="F180" s="47"/>
      <c r="G180" s="62"/>
      <c r="H180" s="65"/>
      <c r="I180" s="62" t="s">
        <v>48</v>
      </c>
      <c r="J180" s="66">
        <f>SUMIF($E$28:$E$173,$I180,$J$28:$J$173)</f>
        <v>5244375</v>
      </c>
      <c r="K180" s="67"/>
      <c r="L180" s="68">
        <f>SUMIF($E$28:$E$173,$I180,$L$28:$L$173)</f>
        <v>5992.7199999999993</v>
      </c>
    </row>
    <row r="181" spans="2:15" x14ac:dyDescent="0.25">
      <c r="B181" s="50"/>
      <c r="C181" s="46"/>
      <c r="F181" s="47"/>
      <c r="G181" s="62"/>
      <c r="H181" s="65"/>
      <c r="I181" s="62" t="s">
        <v>47</v>
      </c>
      <c r="J181" s="66">
        <f>SUMIF($E$28:$E$173,$I181,$J$28:$J$173)</f>
        <v>12177347</v>
      </c>
      <c r="K181" s="67"/>
      <c r="L181" s="68">
        <f>SUMIF($E$28:$E$173,$I181,$L$28:$L$173)</f>
        <v>13760.399999999998</v>
      </c>
    </row>
    <row r="182" spans="2:15" x14ac:dyDescent="0.25">
      <c r="B182" s="50"/>
      <c r="C182" s="46"/>
      <c r="F182" s="47"/>
      <c r="G182" s="62"/>
      <c r="H182" s="65"/>
      <c r="I182" s="62" t="s">
        <v>57</v>
      </c>
      <c r="J182" s="90">
        <f>SUMIF($E$28:$E$173,$I182,$J$28:$J$173)</f>
        <v>0</v>
      </c>
      <c r="K182" s="67"/>
      <c r="L182" s="91" t="s">
        <v>59</v>
      </c>
    </row>
    <row r="183" spans="2:15" ht="16.5" thickBot="1" x14ac:dyDescent="0.3">
      <c r="B183" s="50"/>
      <c r="C183" s="46"/>
      <c r="F183" s="47"/>
      <c r="G183" s="62"/>
      <c r="H183" s="58"/>
      <c r="I183" s="59"/>
      <c r="J183" s="58"/>
      <c r="K183" s="60"/>
      <c r="L183" s="61"/>
    </row>
    <row r="184" spans="2:15" ht="16.5" thickTop="1" x14ac:dyDescent="0.25">
      <c r="B184" s="50"/>
      <c r="C184" s="46"/>
      <c r="F184" s="47"/>
      <c r="G184" s="62"/>
      <c r="H184" s="63"/>
      <c r="I184" s="5"/>
      <c r="J184" s="63"/>
      <c r="K184" s="48"/>
      <c r="L184" s="49"/>
    </row>
    <row r="185" spans="2:15" x14ac:dyDescent="0.25">
      <c r="H185" s="16" t="s">
        <v>58</v>
      </c>
      <c r="I185" s="17"/>
      <c r="J185" s="17">
        <f>SUM(J175:J181)</f>
        <v>68830531</v>
      </c>
      <c r="L185" s="89">
        <f>SUM(L175:L181)</f>
        <v>78427.849999999977</v>
      </c>
    </row>
    <row r="187" spans="2:15" ht="15.75" customHeight="1" x14ac:dyDescent="0.25">
      <c r="B187" s="83" t="s">
        <v>18</v>
      </c>
      <c r="C187" s="71"/>
      <c r="D187" s="110" t="s">
        <v>123</v>
      </c>
      <c r="E187" s="71"/>
      <c r="F187" s="71"/>
      <c r="G187" s="71"/>
      <c r="H187" s="71"/>
      <c r="I187" s="71"/>
      <c r="J187" s="71"/>
      <c r="K187" s="71"/>
      <c r="L187" s="72"/>
    </row>
    <row r="188" spans="2:15" x14ac:dyDescent="0.25">
      <c r="B188" s="73"/>
      <c r="C188" s="74"/>
      <c r="D188" s="74"/>
      <c r="E188" s="74"/>
      <c r="F188" s="74"/>
      <c r="G188" s="74"/>
      <c r="H188" s="74"/>
      <c r="I188" s="74"/>
      <c r="J188" s="74"/>
      <c r="K188" s="74"/>
      <c r="L188" s="75"/>
      <c r="O188" s="93"/>
    </row>
    <row r="189" spans="2:15" ht="16.5" thickBot="1" x14ac:dyDescent="0.3"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</row>
    <row r="191" spans="2:15" x14ac:dyDescent="0.25">
      <c r="B191" s="26" t="s">
        <v>28</v>
      </c>
      <c r="K191" s="62"/>
      <c r="L191" s="69"/>
    </row>
    <row r="192" spans="2:15" x14ac:dyDescent="0.25">
      <c r="C192" s="36" t="s">
        <v>1</v>
      </c>
      <c r="D192" s="32"/>
      <c r="E192" s="30" t="s">
        <v>0</v>
      </c>
      <c r="F192" s="28">
        <f>L1</f>
        <v>43592</v>
      </c>
    </row>
    <row r="193" spans="3:12" x14ac:dyDescent="0.25">
      <c r="C193" s="25" t="s">
        <v>25</v>
      </c>
      <c r="D193" s="33"/>
      <c r="E193" s="31" t="s">
        <v>4</v>
      </c>
      <c r="F193" s="29">
        <f>L2</f>
        <v>8473</v>
      </c>
    </row>
    <row r="194" spans="3:12" ht="14.25" customHeight="1" x14ac:dyDescent="0.25">
      <c r="C194" s="37" t="s">
        <v>53</v>
      </c>
      <c r="D194" s="34"/>
      <c r="E194" s="31" t="s">
        <v>30</v>
      </c>
      <c r="F194" s="29" t="str">
        <f>D20</f>
        <v>AMC</v>
      </c>
    </row>
    <row r="195" spans="3:12" x14ac:dyDescent="0.25">
      <c r="C195" s="38" t="s">
        <v>54</v>
      </c>
      <c r="D195" s="35"/>
      <c r="E195" s="31" t="s">
        <v>21</v>
      </c>
      <c r="F195" s="29" t="str">
        <f>D21</f>
        <v>WETV, AMC, Sundance Channel, BBC America, IFC</v>
      </c>
      <c r="K195" s="27" t="s">
        <v>29</v>
      </c>
      <c r="L195" s="70">
        <f>SUM(L185)</f>
        <v>78427.849999999977</v>
      </c>
    </row>
    <row r="196" spans="3:12" x14ac:dyDescent="0.25">
      <c r="C196" s="19"/>
      <c r="D196" s="19"/>
      <c r="E196" s="18"/>
      <c r="F196" s="18"/>
      <c r="G196" s="18"/>
    </row>
    <row r="197" spans="3:12" x14ac:dyDescent="0.25">
      <c r="C197" s="19"/>
      <c r="D197" s="19"/>
      <c r="E197" s="18"/>
      <c r="F197" s="18"/>
      <c r="G197" s="18"/>
    </row>
    <row r="198" spans="3:12" x14ac:dyDescent="0.25">
      <c r="C198" s="19"/>
      <c r="D198" s="19"/>
      <c r="E198" s="18"/>
      <c r="F198" s="18"/>
      <c r="G198" s="18"/>
    </row>
    <row r="199" spans="3:12" x14ac:dyDescent="0.25">
      <c r="C199" s="19"/>
      <c r="D199" s="19"/>
      <c r="E199" s="18"/>
      <c r="F199" s="18"/>
      <c r="G199" s="18"/>
    </row>
    <row r="200" spans="3:12" x14ac:dyDescent="0.25">
      <c r="C200" s="19"/>
      <c r="D200" s="19"/>
      <c r="E200" s="18"/>
      <c r="F200" s="18"/>
      <c r="G200" s="18"/>
    </row>
    <row r="201" spans="3:12" x14ac:dyDescent="0.25">
      <c r="C201" s="19"/>
      <c r="D201" s="19"/>
      <c r="E201" s="18"/>
      <c r="F201" s="18"/>
      <c r="G201" s="18"/>
    </row>
    <row r="202" spans="3:12" x14ac:dyDescent="0.25">
      <c r="C202" s="19"/>
      <c r="D202" s="19"/>
      <c r="E202" s="18"/>
      <c r="F202" s="18"/>
      <c r="G202" s="18"/>
    </row>
    <row r="203" spans="3:12" x14ac:dyDescent="0.25">
      <c r="C203" s="19"/>
      <c r="D203" s="19"/>
      <c r="E203" s="18"/>
      <c r="F203" s="18"/>
      <c r="G203" s="18"/>
    </row>
    <row r="204" spans="3:12" x14ac:dyDescent="0.25">
      <c r="C204" s="19"/>
      <c r="D204" s="19"/>
      <c r="E204" s="18"/>
      <c r="F204" s="18"/>
      <c r="G204" s="18"/>
    </row>
    <row r="205" spans="3:12" x14ac:dyDescent="0.25">
      <c r="C205" s="19"/>
      <c r="D205" s="19"/>
      <c r="E205" s="18"/>
      <c r="F205" s="18"/>
      <c r="G205" s="18"/>
    </row>
    <row r="206" spans="3:12" x14ac:dyDescent="0.25">
      <c r="C206" s="19"/>
      <c r="D206" s="19"/>
      <c r="E206" s="18"/>
      <c r="F206" s="18"/>
      <c r="G206" s="18"/>
    </row>
    <row r="207" spans="3:12" x14ac:dyDescent="0.25">
      <c r="C207" s="19"/>
      <c r="D207" s="19"/>
      <c r="E207" s="18"/>
      <c r="F207" s="18"/>
      <c r="G207" s="18"/>
    </row>
    <row r="208" spans="3:12" x14ac:dyDescent="0.25">
      <c r="C208" s="19"/>
      <c r="D208" s="19"/>
      <c r="E208" s="18"/>
      <c r="F208" s="18"/>
      <c r="G208" s="18"/>
    </row>
    <row r="209" spans="3:7" x14ac:dyDescent="0.25">
      <c r="C209" s="19"/>
      <c r="D209" s="19"/>
      <c r="E209" s="18"/>
      <c r="F209" s="18"/>
      <c r="G209" s="18"/>
    </row>
  </sheetData>
  <autoFilter ref="B27:L153"/>
  <sortState ref="B26:M57">
    <sortCondition ref="C26:C57"/>
    <sortCondition ref="E26:E57"/>
  </sortState>
  <mergeCells count="10">
    <mergeCell ref="H13:L13"/>
    <mergeCell ref="H15:L15"/>
    <mergeCell ref="H5:L5"/>
    <mergeCell ref="H6:L6"/>
    <mergeCell ref="H7:L7"/>
    <mergeCell ref="H4:L4"/>
    <mergeCell ref="H11:L11"/>
    <mergeCell ref="H9:L9"/>
    <mergeCell ref="H8:L8"/>
    <mergeCell ref="H12:L12"/>
  </mergeCells>
  <phoneticPr fontId="11" type="noConversion"/>
  <hyperlinks>
    <hyperlink ref="B10" r:id="rId1"/>
    <hyperlink ref="D16" r:id="rId2"/>
  </hyperlinks>
  <printOptions horizontalCentered="1"/>
  <pageMargins left="0.5" right="0.5" top="0.5" bottom="0.6" header="0.2" footer="0.2"/>
  <pageSetup scale="49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3" max="200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Admin</cp:lastModifiedBy>
  <cp:lastPrinted>2019-05-07T20:20:34Z</cp:lastPrinted>
  <dcterms:created xsi:type="dcterms:W3CDTF">2009-09-08T22:15:15Z</dcterms:created>
  <dcterms:modified xsi:type="dcterms:W3CDTF">2019-05-07T20:28:29Z</dcterms:modified>
</cp:coreProperties>
</file>